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Referrals" sheetId="2" state="visible" r:id="rId2"/>
    <sheet xmlns:r="http://schemas.openxmlformats.org/officeDocument/2006/relationships" name="Lists" sheetId="3" state="hidden" r:id="rId3"/>
    <sheet xmlns:r="http://schemas.openxmlformats.org/officeDocument/2006/relationships" name="Instructions" sheetId="4" state="visible" r:id="rId4"/>
  </sheets>
  <definedNames>
    <definedName name="_xlnm._FilterDatabase" localSheetId="1" hidden="1">'Referrals'!$A$1:$AA$501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0.0%"/>
    <numFmt numFmtId="166" formatCode="0.0"/>
  </numFmts>
  <fonts count="10">
    <font>
      <name val="Calibri"/>
      <family val="2"/>
      <color theme="1"/>
      <sz val="11"/>
      <scheme val="minor"/>
    </font>
    <font>
      <b val="1"/>
      <color rgb="00FFFFFF"/>
      <sz val="18"/>
    </font>
    <font>
      <i val="1"/>
      <color rgb="0044575E"/>
      <sz val="11"/>
    </font>
    <font>
      <b val="1"/>
      <color rgb="0044575E"/>
      <sz val="9"/>
    </font>
    <font>
      <color rgb="0025383E"/>
      <sz val="10"/>
    </font>
    <font>
      <b val="1"/>
      <color rgb="00FFFFFF"/>
    </font>
    <font>
      <b val="1"/>
      <color rgb="00183B4E"/>
      <sz val="19"/>
    </font>
    <font>
      <b val="1"/>
      <color rgb="00FFFFFF"/>
      <sz val="10"/>
    </font>
    <font>
      <color rgb="0044575E"/>
      <sz val="9"/>
    </font>
    <font>
      <b val="1"/>
      <color rgb="00FFFFFF"/>
      <sz val="11"/>
    </font>
  </fonts>
  <fills count="8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FFF1C9"/>
      </patternFill>
    </fill>
    <fill>
      <patternFill patternType="solid">
        <fgColor rgb="00F3F7F6"/>
      </patternFill>
    </fill>
    <fill>
      <patternFill patternType="solid">
        <fgColor rgb="002F6F73"/>
      </patternFill>
    </fill>
    <fill>
      <patternFill patternType="solid">
        <fgColor rgb="00FFFFFF"/>
      </patternFill>
    </fill>
    <fill>
      <patternFill patternType="solid">
        <fgColor rgb="00E7ECEE"/>
      </patternFill>
    </fill>
  </fills>
  <borders count="13">
    <border>
      <left/>
      <right/>
      <top/>
      <bottom/>
      <diagonal/>
    </border>
    <border>
      <left style="thin">
        <color rgb="00C9D7D9"/>
      </left>
      <right style="thin">
        <color rgb="00C9D7D9"/>
      </right>
      <top style="thin">
        <color rgb="00C9D7D9"/>
      </top>
      <bottom style="thin">
        <color rgb="00C9D7D9"/>
      </bottom>
    </border>
    <border>
      <left style="thin">
        <color rgb="00C9D7D9"/>
      </left>
      <right/>
      <top/>
      <bottom/>
      <diagonal/>
    </border>
    <border>
      <left style="thin">
        <color rgb="00C9D7D9"/>
      </left>
      <right style="thin">
        <color rgb="00C9D7D9"/>
      </right>
      <top/>
      <bottom/>
      <diagonal/>
    </border>
    <border>
      <left style="thin">
        <color rgb="00C9D7D9"/>
      </left>
      <right style="thin">
        <color rgb="00C9D7D9"/>
      </right>
      <top/>
      <bottom style="thin">
        <color rgb="00C9D7D9"/>
      </bottom>
      <diagonal/>
    </border>
    <border>
      <bottom style="thin">
        <color rgb="00C9D7D9"/>
      </bottom>
    </border>
    <border>
      <left/>
      <right/>
      <top style="thin">
        <color rgb="00C9D7D9"/>
      </top>
      <bottom/>
      <diagonal/>
    </border>
    <border>
      <left/>
      <right style="thin">
        <color rgb="00C9D7D9"/>
      </right>
      <top style="thin">
        <color rgb="00C9D7D9"/>
      </top>
      <bottom/>
      <diagonal/>
    </border>
    <border>
      <left/>
      <right style="thin">
        <color rgb="00C9D7D9"/>
      </right>
      <top/>
      <bottom/>
      <diagonal/>
    </border>
    <border>
      <left style="thin">
        <color rgb="00C9D7D9"/>
      </left>
      <right/>
      <top/>
      <bottom style="thin">
        <color rgb="00C9D7D9"/>
      </bottom>
      <diagonal/>
    </border>
    <border>
      <left/>
      <right/>
      <top/>
      <bottom style="thin">
        <color rgb="00C9D7D9"/>
      </bottom>
      <diagonal/>
    </border>
    <border>
      <left/>
      <right style="thin">
        <color rgb="00C9D7D9"/>
      </right>
      <top/>
      <bottom style="thin">
        <color rgb="00C9D7D9"/>
      </bottom>
      <diagonal/>
    </border>
    <border>
      <left/>
      <right style="thin">
        <color rgb="00C9D7D9"/>
      </right>
      <top style="thin">
        <color rgb="00C9D7D9"/>
      </top>
      <bottom style="thin">
        <color rgb="00C9D7D9"/>
      </bottom>
      <diagonal/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164" fontId="0" fillId="3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top" wrapText="1"/>
    </xf>
    <xf numFmtId="0" fontId="0" fillId="3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center" vertical="center"/>
    </xf>
    <xf numFmtId="0" fontId="0" fillId="0" borderId="4" pivotButton="0" quotePrefix="0" xfId="0"/>
    <xf numFmtId="1" fontId="6" fillId="6" borderId="1" applyAlignment="1" pivotButton="0" quotePrefix="0" xfId="0">
      <alignment horizontal="center" vertical="center"/>
    </xf>
    <xf numFmtId="0" fontId="0" fillId="0" borderId="5" pivotButton="0" quotePrefix="0" xfId="0"/>
    <xf numFmtId="165" fontId="6" fillId="6" borderId="1" applyAlignment="1" pivotButton="0" quotePrefix="0" xfId="0">
      <alignment horizontal="center" vertical="center"/>
    </xf>
    <xf numFmtId="166" fontId="6" fillId="6" borderId="1" applyAlignment="1" pivotButton="0" quotePrefix="0" xfId="0">
      <alignment horizontal="center" vertical="center"/>
    </xf>
    <xf numFmtId="0" fontId="7" fillId="2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left" vertical="center"/>
    </xf>
    <xf numFmtId="1" fontId="0" fillId="4" borderId="1" applyAlignment="1" pivotButton="0" quotePrefix="0" xfId="0">
      <alignment horizontal="center" vertical="center"/>
    </xf>
    <xf numFmtId="0" fontId="0" fillId="6" borderId="1" applyAlignment="1" pivotButton="0" quotePrefix="0" xfId="0">
      <alignment horizontal="left" vertical="center"/>
    </xf>
    <xf numFmtId="1" fontId="0" fillId="6" borderId="1" applyAlignment="1" pivotButton="0" quotePrefix="0" xfId="0">
      <alignment horizontal="center" vertical="center"/>
    </xf>
    <xf numFmtId="0" fontId="7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left" vertical="center"/>
    </xf>
    <xf numFmtId="164" fontId="8" fillId="6" borderId="1" applyAlignment="1" pivotButton="0" quotePrefix="0" xfId="0">
      <alignment horizontal="left" vertical="center"/>
    </xf>
    <xf numFmtId="0" fontId="8" fillId="6" borderId="1" applyAlignment="1" pivotButton="0" quotePrefix="0" xfId="0">
      <alignment horizontal="left" vertical="top" wrapText="1"/>
    </xf>
    <xf numFmtId="1" fontId="8" fillId="7" borderId="1" applyAlignment="1" pivotButton="0" quotePrefix="0" xfId="0">
      <alignment horizontal="left" vertical="center"/>
    </xf>
    <xf numFmtId="0" fontId="8" fillId="7" borderId="1" applyAlignment="1" pivotButton="0" quotePrefix="0" xfId="0">
      <alignment horizontal="left" vertical="center"/>
    </xf>
    <xf numFmtId="0" fontId="8" fillId="7" borderId="1" applyAlignment="1" pivotButton="0" quotePrefix="0" xfId="0">
      <alignment horizontal="left" vertical="top" wrapText="1"/>
    </xf>
    <xf numFmtId="0" fontId="9" fillId="5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top" wrapText="1"/>
    </xf>
    <xf numFmtId="0" fontId="7" fillId="2" borderId="1" applyAlignment="1" pivotButton="0" quotePrefix="0" xfId="0">
      <alignment horizontal="left" vertical="top" wrapText="1"/>
    </xf>
    <xf numFmtId="164" fontId="0" fillId="3" borderId="1" applyAlignment="1" pivotButton="0" quotePrefix="0" xfId="0">
      <alignment horizontal="left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165" fontId="6" fillId="6" borderId="1" applyAlignment="1" pivotButton="0" quotePrefix="0" xfId="0">
      <alignment horizontal="center" vertical="center"/>
    </xf>
    <xf numFmtId="166" fontId="6" fillId="6" borderId="1" applyAlignment="1" pivotButton="0" quotePrefix="0" xfId="0">
      <alignment horizontal="center" vertical="center"/>
    </xf>
    <xf numFmtId="164" fontId="8" fillId="6" borderId="1" applyAlignment="1" pivotButton="0" quotePrefix="0" xfId="0">
      <alignment horizontal="left" vertical="center"/>
    </xf>
    <xf numFmtId="0" fontId="0" fillId="0" borderId="12" pivotButton="0" quotePrefix="0" xfId="0"/>
  </cellXfs>
  <cellStyles count="1">
    <cellStyle name="Normal" xfId="0" builtinId="0" hidden="0"/>
  </cellStyles>
  <dxfs count="10">
    <dxf>
      <font>
        <b val="1"/>
        <color rgb="00FFFFFF"/>
      </font>
      <fill>
        <patternFill patternType="solid">
          <fgColor rgb="00B7473A"/>
        </patternFill>
      </fill>
    </dxf>
    <dxf>
      <font>
        <b val="1"/>
        <color rgb="004A2C00"/>
      </font>
      <fill>
        <patternFill patternType="solid">
          <fgColor rgb="00F4B183"/>
        </patternFill>
      </fill>
    </dxf>
    <dxf>
      <font>
        <b val="1"/>
        <color rgb="00FFFFFF"/>
      </font>
      <fill>
        <patternFill patternType="solid">
          <fgColor rgb="002F7D5B"/>
        </patternFill>
      </fill>
    </dxf>
    <dxf>
      <font>
        <b val="1"/>
        <color rgb="004A2C00"/>
      </font>
      <fill>
        <patternFill patternType="solid">
          <fgColor rgb="00FFF1C9"/>
        </patternFill>
      </fill>
    </dxf>
    <dxf>
      <font>
        <b val="1"/>
        <color rgb="007F1D1D"/>
      </font>
      <fill>
        <patternFill patternType="solid">
          <fgColor rgb="00F7D9D5"/>
        </patternFill>
      </fill>
    </dxf>
    <dxf>
      <fill>
        <patternFill patternType="solid">
          <fgColor rgb="00F7D9D5"/>
        </patternFill>
      </fill>
    </dxf>
    <dxf>
      <fill>
        <patternFill patternType="solid">
          <fgColor rgb="00F4B183"/>
        </patternFill>
      </fill>
    </dxf>
    <dxf>
      <fill>
        <patternFill patternType="solid">
          <fgColor rgb="00FFF1C9"/>
        </patternFill>
      </fill>
    </dxf>
    <dxf>
      <fill>
        <patternFill patternType="solid">
          <fgColor rgb="00DCEFE5"/>
        </patternFill>
      </fill>
    </dxf>
    <dxf>
      <fill>
        <patternFill patternType="solid">
          <fgColor rgb="00E5E7E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Referrals by Status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'Dashboard'!B20</f>
            </strRef>
          </tx>
          <spPr>
            <a:solidFill xmlns:a="http://schemas.openxmlformats.org/drawingml/2006/main">
              <a:srgbClr val="2F6F73"/>
            </a:solidFill>
            <a:ln xmlns:a="http://schemas.openxmlformats.org/drawingml/2006/main">
              <a:prstDash val="solid"/>
            </a:ln>
          </spPr>
          <cat>
            <numRef>
              <f>'Dashboard'!$A$21:$A$27</f>
            </numRef>
          </cat>
          <val>
            <numRef>
              <f>'Dashboard'!$B$21:$B$27</f>
            </numRef>
          </val>
        </ser>
        <dLbls>
          <showLegendKey val="0"/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Referral Count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None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Open Referrals by Age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'Dashboard'!B31</f>
            </strRef>
          </tx>
          <spPr>
            <a:solidFill xmlns:a="http://schemas.openxmlformats.org/drawingml/2006/main">
              <a:srgbClr val="183B4E"/>
            </a:solidFill>
            <a:ln xmlns:a="http://schemas.openxmlformats.org/drawingml/2006/main">
              <a:prstDash val="solid"/>
            </a:ln>
          </spPr>
          <cat>
            <numRef>
              <f>'Dashboard'!$A$32:$A$36</f>
            </numRef>
          </cat>
          <val>
            <numRef>
              <f>'Dashboard'!$B$32:$B$36</f>
            </numRef>
          </val>
        </ser>
        <dLbls>
          <numFmt formatCode="0"/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None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Referral Count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3</col>
      <colOff>0</colOff>
      <row>19</row>
      <rowOff>0</rowOff>
    </from>
    <ext cx="4860000" cy="266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3</col>
      <colOff>0</colOff>
      <row>35</row>
      <rowOff>0</rowOff>
    </from>
    <ext cx="4860000" cy="2592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ReferralTable" displayName="ReferralTable" ref="A1:AA501" headerRowCount="1">
  <autoFilter ref="A1:AA501"/>
  <tableColumns count="27">
    <tableColumn id="1" name="Referral ID"/>
    <tableColumn id="2" name="Date Received"/>
    <tableColumn id="3" name="Client Reference"/>
    <tableColumn id="4" name="Referring Clinic"/>
    <tableColumn id="5" name="Destination Organization"/>
    <tableColumn id="6" name="Specialty"/>
    <tableColumn id="7" name="Urgency"/>
    <tableColumn id="8" name="Referral Reason Category"/>
    <tableColumn id="9" name="Payer Category"/>
    <tableColumn id="10" name="Authorization Status"/>
    <tableColumn id="11" name="Coordinator"/>
    <tableColumn id="12" name="Referral Status"/>
    <tableColumn id="13" name="Target Action Date"/>
    <tableColumn id="14" name="Referral Sent Date"/>
    <tableColumn id="15" name="Appointment Date"/>
    <tableColumn id="16" name="Closed Date"/>
    <tableColumn id="17" name="Last Follow-up Date"/>
    <tableColumn id="18" name="Next Follow-up Date"/>
    <tableColumn id="19" name="Close Outcome"/>
    <tableColumn id="20" name="Notes"/>
    <tableColumn id="21" name="Days Open"/>
    <tableColumn id="22" name="Aging Band"/>
    <tableColumn id="23" name="Open Flag"/>
    <tableColumn id="24" name="Past Due Flag"/>
    <tableColumn id="25" name="Follow-up Due Flag"/>
    <tableColumn id="26" name="Data Check"/>
    <tableColumn id="27" name="Action Aler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1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3" customWidth="1" min="1" max="1"/>
    <col width="22" customWidth="1" min="2" max="2"/>
    <col width="20" customWidth="1" min="3" max="3"/>
    <col width="20" customWidth="1" min="4" max="4"/>
    <col width="20" customWidth="1" min="5" max="5"/>
    <col width="20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0" customHeight="1">
      <c r="A1" s="1" t="inlineStr">
        <is>
          <t>Referral Tracking Dashboard</t>
        </is>
      </c>
    </row>
    <row r="2" ht="22" customHeight="1">
      <c r="A2" s="2" t="inlineStr">
        <is>
          <t>Current referral workload and follow-up exceptions</t>
        </is>
      </c>
    </row>
    <row r="3"/>
    <row r="4">
      <c r="A4" s="3" t="inlineStr">
        <is>
          <t>Review Date</t>
        </is>
      </c>
      <c r="B4" s="28" t="n">
        <v>46271</v>
      </c>
      <c r="D4" s="5" t="inlineStr">
        <is>
          <t>Update the Review Date when using the workbook. Filters apply to all dashboard metrics and charts.</t>
        </is>
      </c>
      <c r="E4" s="29" t="n"/>
      <c r="F4" s="29" t="n"/>
      <c r="G4" s="29" t="n"/>
      <c r="H4" s="30" t="n"/>
    </row>
    <row r="5">
      <c r="A5" s="3" t="inlineStr">
        <is>
          <t>Clinic Filter</t>
        </is>
      </c>
      <c r="B5" s="6" t="inlineStr">
        <is>
          <t>All</t>
        </is>
      </c>
      <c r="D5" s="31" t="n"/>
      <c r="H5" s="32" t="n"/>
    </row>
    <row r="6">
      <c r="A6" s="3" t="inlineStr">
        <is>
          <t>Coordinator Filter</t>
        </is>
      </c>
      <c r="B6" s="6" t="inlineStr">
        <is>
          <t>All</t>
        </is>
      </c>
      <c r="D6" s="33" t="n"/>
      <c r="E6" s="34" t="n"/>
      <c r="F6" s="34" t="n"/>
      <c r="G6" s="34" t="n"/>
      <c r="H6" s="35" t="n"/>
    </row>
    <row r="7"/>
    <row r="8"/>
    <row r="9" ht="21" customHeight="1">
      <c r="A9" s="7" t="inlineStr">
        <is>
          <t>Total Referrals</t>
        </is>
      </c>
      <c r="B9" s="7" t="inlineStr">
        <is>
          <t>Open Referrals</t>
        </is>
      </c>
      <c r="C9" s="7" t="inlineStr">
        <is>
          <t>Past Due</t>
        </is>
      </c>
      <c r="D9" s="7" t="inlineStr">
        <is>
          <t>Follow-up Due</t>
        </is>
      </c>
      <c r="E9" s="7" t="inlineStr">
        <is>
          <t>Scheduled</t>
        </is>
      </c>
      <c r="F9" s="7" t="inlineStr">
        <is>
          <t>Completed</t>
        </is>
      </c>
    </row>
    <row r="10" ht="16" customHeight="1">
      <c r="A10" s="8" t="n"/>
      <c r="B10" s="8" t="n"/>
      <c r="C10" s="8" t="n"/>
      <c r="D10" s="8" t="n"/>
      <c r="E10" s="8" t="n"/>
      <c r="F10" s="8" t="n"/>
    </row>
    <row r="11" ht="36" customHeight="1">
      <c r="A11" s="9">
        <f>COUNTIFS(Referrals!$A$2:$A$501,"&lt;&gt;",Referrals!$D$2:$D$501,IF($B$5="All","&lt;&gt;",$B$5),Referrals!$K$2:$K$501,IF($B$6="All","&lt;&gt;",$B$6))</f>
        <v/>
      </c>
      <c r="B11" s="9">
        <f>SUMIFS(Referrals!$W$2:$W$501,Referrals!$A$2:$A$501,"&lt;&gt;",Referrals!$D$2:$D$501,IF($B$5="All","&lt;&gt;",$B$5),Referrals!$K$2:$K$501,IF($B$6="All","&lt;&gt;",$B$6))</f>
        <v/>
      </c>
      <c r="C11" s="9">
        <f>SUMIFS(Referrals!$X$2:$X$501,Referrals!$A$2:$A$501,"&lt;&gt;",Referrals!$D$2:$D$501,IF($B$5="All","&lt;&gt;",$B$5),Referrals!$K$2:$K$501,IF($B$6="All","&lt;&gt;",$B$6))</f>
        <v/>
      </c>
      <c r="D11" s="9">
        <f>SUMIFS(Referrals!$Y$2:$Y$501,Referrals!$A$2:$A$501,"&lt;&gt;",Referrals!$D$2:$D$501,IF($B$5="All","&lt;&gt;",$B$5),Referrals!$K$2:$K$501,IF($B$6="All","&lt;&gt;",$B$6))</f>
        <v/>
      </c>
      <c r="E11" s="9">
        <f>COUNTIFS(Referrals!$A$2:$A$501,"&lt;&gt;",Referrals!$D$2:$D$501,IF($B$5="All","&lt;&gt;",$B$5),Referrals!$K$2:$K$501,IF($B$6="All","&lt;&gt;",$B$6),Referrals!$L$2:$L$501,"Scheduled")</f>
        <v/>
      </c>
      <c r="F11" s="9">
        <f>COUNTIFS(Referrals!$A$2:$A$501,"&lt;&gt;",Referrals!$D$2:$D$501,IF($B$5="All","&lt;&gt;",$B$5),Referrals!$K$2:$K$501,IF($B$6="All","&lt;&gt;",$B$6),Referrals!$L$2:$L$501,"Completed")</f>
        <v/>
      </c>
    </row>
    <row r="12">
      <c r="A12" s="10" t="n"/>
      <c r="B12" s="10" t="n"/>
      <c r="C12" s="10" t="n"/>
      <c r="D12" s="10" t="n"/>
      <c r="E12" s="10" t="n"/>
      <c r="F12" s="10" t="n"/>
    </row>
    <row r="13"/>
    <row r="14" ht="21" customHeight="1">
      <c r="A14" s="7" t="inlineStr">
        <is>
          <t>New</t>
        </is>
      </c>
      <c r="B14" s="7" t="inlineStr">
        <is>
          <t>Pending Authorization</t>
        </is>
      </c>
      <c r="C14" s="7" t="inlineStr">
        <is>
          <t>Data Issues</t>
        </is>
      </c>
      <c r="D14" s="7" t="inlineStr">
        <is>
          <t>Closed Without Scheduling</t>
        </is>
      </c>
      <c r="E14" s="7" t="inlineStr">
        <is>
          <t>Completion Rate</t>
        </is>
      </c>
      <c r="F14" s="7" t="inlineStr">
        <is>
          <t>Average Open Days</t>
        </is>
      </c>
    </row>
    <row r="15" ht="16" customHeight="1">
      <c r="A15" s="8" t="n"/>
      <c r="B15" s="8" t="n"/>
      <c r="C15" s="8" t="n"/>
      <c r="D15" s="8" t="n"/>
      <c r="E15" s="8" t="n"/>
      <c r="F15" s="8" t="n"/>
    </row>
    <row r="16" ht="36" customHeight="1">
      <c r="A16" s="9">
        <f>COUNTIFS(Referrals!$A$2:$A$501,"&lt;&gt;",Referrals!$D$2:$D$501,IF($B$5="All","&lt;&gt;",$B$5),Referrals!$K$2:$K$501,IF($B$6="All","&lt;&gt;",$B$6),Referrals!$L$2:$L$501,"New")</f>
        <v/>
      </c>
      <c r="B16" s="9">
        <f>COUNTIFS(Referrals!$A$2:$A$501,"&lt;&gt;",Referrals!$D$2:$D$501,IF($B$5="All","&lt;&gt;",$B$5),Referrals!$K$2:$K$501,IF($B$6="All","&lt;&gt;",$B$6),Referrals!$J$2:$J$501,"Pending",Referrals!$W$2:$W$501,1)</f>
        <v/>
      </c>
      <c r="C16" s="9">
        <f>COUNTIFS(Referrals!$A$2:$A$501,"&lt;&gt;",Referrals!$D$2:$D$501,IF($B$5="All","&lt;&gt;",$B$5),Referrals!$K$2:$K$501,IF($B$6="All","&lt;&gt;",$B$6),Referrals!$Z$2:$Z$501,"&lt;&gt;OK")</f>
        <v/>
      </c>
      <c r="D16" s="9">
        <f>COUNTIFS(Referrals!$A$2:$A$501,"&lt;&gt;",Referrals!$D$2:$D$501,IF($B$5="All","&lt;&gt;",$B$5),Referrals!$K$2:$K$501,IF($B$6="All","&lt;&gt;",$B$6),Referrals!$L$2:$L$501,"Closed - Not Scheduled")+COUNTIFS(Referrals!$A$2:$A$501,"&lt;&gt;",Referrals!$D$2:$D$501,IF($B$5="All","&lt;&gt;",$B$5),Referrals!$K$2:$K$501,IF($B$6="All","&lt;&gt;",$B$6),Referrals!$L$2:$L$501,"Declined")</f>
        <v/>
      </c>
      <c r="E16" s="36">
        <f>IFERROR(COUNTIFS(Referrals!$A$2:$A$501,"&lt;&gt;",Referrals!$D$2:$D$501,IF($B$5="All","&lt;&gt;",$B$5),Referrals!$K$2:$K$501,IF($B$6="All","&lt;&gt;",$B$6),Referrals!$L$2:$L$501,"Completed")/(COUNTIFS(Referrals!$A$2:$A$501,"&lt;&gt;",Referrals!$D$2:$D$501,IF($B$5="All","&lt;&gt;",$B$5),Referrals!$K$2:$K$501,IF($B$6="All","&lt;&gt;",$B$6),Referrals!$L$2:$L$501,"Completed")+COUNTIFS(Referrals!$A$2:$A$501,"&lt;&gt;",Referrals!$D$2:$D$501,IF($B$5="All","&lt;&gt;",$B$5),Referrals!$K$2:$K$501,IF($B$6="All","&lt;&gt;",$B$6),Referrals!$L$2:$L$501,"Closed - Not Scheduled")+COUNTIFS(Referrals!$A$2:$A$501,"&lt;&gt;",Referrals!$D$2:$D$501,IF($B$5="All","&lt;&gt;",$B$5),Referrals!$K$2:$K$501,IF($B$6="All","&lt;&gt;",$B$6),Referrals!$L$2:$L$501,"Declined")),0)</f>
        <v/>
      </c>
      <c r="F16" s="37">
        <f>IFERROR(AVERAGEIFS(Referrals!$U$2:$U$501,Referrals!$A$2:$A$501,"&lt;&gt;",Referrals!$D$2:$D$501,IF($B$5="All","&lt;&gt;",$B$5),Referrals!$K$2:$K$501,IF($B$6="All","&lt;&gt;",$B$6),Referrals!$W$2:$W$501,1),0)</f>
        <v/>
      </c>
    </row>
    <row r="17"/>
    <row r="18"/>
    <row r="19"/>
    <row r="20">
      <c r="A20" s="13" t="inlineStr">
        <is>
          <t>Status</t>
        </is>
      </c>
      <c r="B20" s="13" t="inlineStr">
        <is>
          <t>Referral Count</t>
        </is>
      </c>
    </row>
    <row r="21">
      <c r="A21" s="14" t="inlineStr">
        <is>
          <t>New</t>
        </is>
      </c>
      <c r="B21" s="15">
        <f>COUNTIFS(Referrals!$A$2:$A$501,"&lt;&gt;",Referrals!$D$2:$D$501,IF($B$5="All","&lt;&gt;",$B$5),Referrals!$K$2:$K$501,IF($B$6="All","&lt;&gt;",$B$6),Referrals!$L$2:$L$501,$A21)</f>
        <v/>
      </c>
    </row>
    <row r="22">
      <c r="A22" s="16" t="inlineStr">
        <is>
          <t>Sent</t>
        </is>
      </c>
      <c r="B22" s="17">
        <f>COUNTIFS(Referrals!$A$2:$A$501,"&lt;&gt;",Referrals!$D$2:$D$501,IF($B$5="All","&lt;&gt;",$B$5),Referrals!$K$2:$K$501,IF($B$6="All","&lt;&gt;",$B$6),Referrals!$L$2:$L$501,$A22)</f>
        <v/>
      </c>
    </row>
    <row r="23">
      <c r="A23" s="14" t="inlineStr">
        <is>
          <t>Scheduling</t>
        </is>
      </c>
      <c r="B23" s="15">
        <f>COUNTIFS(Referrals!$A$2:$A$501,"&lt;&gt;",Referrals!$D$2:$D$501,IF($B$5="All","&lt;&gt;",$B$5),Referrals!$K$2:$K$501,IF($B$6="All","&lt;&gt;",$B$6),Referrals!$L$2:$L$501,$A23)</f>
        <v/>
      </c>
    </row>
    <row r="24">
      <c r="A24" s="16" t="inlineStr">
        <is>
          <t>Scheduled</t>
        </is>
      </c>
      <c r="B24" s="17">
        <f>COUNTIFS(Referrals!$A$2:$A$501,"&lt;&gt;",Referrals!$D$2:$D$501,IF($B$5="All","&lt;&gt;",$B$5),Referrals!$K$2:$K$501,IF($B$6="All","&lt;&gt;",$B$6),Referrals!$L$2:$L$501,$A24)</f>
        <v/>
      </c>
    </row>
    <row r="25">
      <c r="A25" s="14" t="inlineStr">
        <is>
          <t>Completed</t>
        </is>
      </c>
      <c r="B25" s="15">
        <f>COUNTIFS(Referrals!$A$2:$A$501,"&lt;&gt;",Referrals!$D$2:$D$501,IF($B$5="All","&lt;&gt;",$B$5),Referrals!$K$2:$K$501,IF($B$6="All","&lt;&gt;",$B$6),Referrals!$L$2:$L$501,$A25)</f>
        <v/>
      </c>
    </row>
    <row r="26">
      <c r="A26" s="16" t="inlineStr">
        <is>
          <t>Closed - Not Scheduled</t>
        </is>
      </c>
      <c r="B26" s="17">
        <f>COUNTIFS(Referrals!$A$2:$A$501,"&lt;&gt;",Referrals!$D$2:$D$501,IF($B$5="All","&lt;&gt;",$B$5),Referrals!$K$2:$K$501,IF($B$6="All","&lt;&gt;",$B$6),Referrals!$L$2:$L$501,$A26)</f>
        <v/>
      </c>
    </row>
    <row r="27">
      <c r="A27" s="14" t="inlineStr">
        <is>
          <t>Declined</t>
        </is>
      </c>
      <c r="B27" s="15">
        <f>COUNTIFS(Referrals!$A$2:$A$501,"&lt;&gt;",Referrals!$D$2:$D$501,IF($B$5="All","&lt;&gt;",$B$5),Referrals!$K$2:$K$501,IF($B$6="All","&lt;&gt;",$B$6),Referrals!$L$2:$L$501,$A27)</f>
        <v/>
      </c>
    </row>
    <row r="28"/>
    <row r="29"/>
    <row r="30"/>
    <row r="31">
      <c r="A31" s="13" t="inlineStr">
        <is>
          <t>Open Aging Band</t>
        </is>
      </c>
      <c r="B31" s="13" t="inlineStr">
        <is>
          <t>Referral Count</t>
        </is>
      </c>
    </row>
    <row r="32">
      <c r="A32" s="16" t="inlineStr">
        <is>
          <t>0-7 days</t>
        </is>
      </c>
      <c r="B32" s="17">
        <f>COUNTIFS(Referrals!$A$2:$A$501,"&lt;&gt;",Referrals!$D$2:$D$501,IF($B$5="All","&lt;&gt;",$B$5),Referrals!$K$2:$K$501,IF($B$6="All","&lt;&gt;",$B$6),Referrals!$W$2:$W$501,1,Referrals!$V$2:$V$501,$A32)</f>
        <v/>
      </c>
    </row>
    <row r="33">
      <c r="A33" s="14" t="inlineStr">
        <is>
          <t>8-14 days</t>
        </is>
      </c>
      <c r="B33" s="15">
        <f>COUNTIFS(Referrals!$A$2:$A$501,"&lt;&gt;",Referrals!$D$2:$D$501,IF($B$5="All","&lt;&gt;",$B$5),Referrals!$K$2:$K$501,IF($B$6="All","&lt;&gt;",$B$6),Referrals!$W$2:$W$501,1,Referrals!$V$2:$V$501,$A33)</f>
        <v/>
      </c>
    </row>
    <row r="34">
      <c r="A34" s="16" t="inlineStr">
        <is>
          <t>15-30 days</t>
        </is>
      </c>
      <c r="B34" s="17">
        <f>COUNTIFS(Referrals!$A$2:$A$501,"&lt;&gt;",Referrals!$D$2:$D$501,IF($B$5="All","&lt;&gt;",$B$5),Referrals!$K$2:$K$501,IF($B$6="All","&lt;&gt;",$B$6),Referrals!$W$2:$W$501,1,Referrals!$V$2:$V$501,$A34)</f>
        <v/>
      </c>
    </row>
    <row r="35">
      <c r="A35" s="14" t="inlineStr">
        <is>
          <t>31-60 days</t>
        </is>
      </c>
      <c r="B35" s="15">
        <f>COUNTIFS(Referrals!$A$2:$A$501,"&lt;&gt;",Referrals!$D$2:$D$501,IF($B$5="All","&lt;&gt;",$B$5),Referrals!$K$2:$K$501,IF($B$6="All","&lt;&gt;",$B$6),Referrals!$W$2:$W$501,1,Referrals!$V$2:$V$501,$A35)</f>
        <v/>
      </c>
    </row>
    <row r="36">
      <c r="A36" s="16" t="inlineStr">
        <is>
          <t>61+ days</t>
        </is>
      </c>
      <c r="B36" s="17">
        <f>COUNTIFS(Referrals!$A$2:$A$501,"&lt;&gt;",Referrals!$D$2:$D$501,IF($B$5="All","&lt;&gt;",$B$5),Referrals!$K$2:$K$501,IF($B$6="All","&lt;&gt;",$B$6),Referrals!$W$2:$W$501,1,Referrals!$V$2:$V$501,$A36)</f>
        <v/>
      </c>
    </row>
    <row r="37">
      <c r="B37">
        <f>""</f>
        <v/>
      </c>
    </row>
    <row r="38">
      <c r="B38">
        <f>""</f>
        <v/>
      </c>
    </row>
    <row r="39">
      <c r="B39">
        <f>""</f>
        <v/>
      </c>
    </row>
    <row r="40">
      <c r="B40">
        <f>""</f>
        <v/>
      </c>
    </row>
    <row r="41">
      <c r="B41">
        <f>""</f>
        <v/>
      </c>
    </row>
    <row r="42">
      <c r="B42">
        <f>""</f>
        <v/>
      </c>
    </row>
    <row r="43">
      <c r="B43">
        <f>""</f>
        <v/>
      </c>
    </row>
    <row r="44">
      <c r="B44">
        <f>""</f>
        <v/>
      </c>
    </row>
    <row r="45">
      <c r="B45">
        <f>""</f>
        <v/>
      </c>
    </row>
    <row r="46">
      <c r="B46">
        <f>""</f>
        <v/>
      </c>
    </row>
    <row r="47">
      <c r="B47">
        <f>""</f>
        <v/>
      </c>
    </row>
    <row r="48">
      <c r="B48">
        <f>""</f>
        <v/>
      </c>
    </row>
    <row r="49">
      <c r="B49">
        <f>""</f>
        <v/>
      </c>
    </row>
    <row r="50">
      <c r="B50">
        <f>""</f>
        <v/>
      </c>
    </row>
    <row r="51">
      <c r="B51">
        <f>""</f>
        <v/>
      </c>
    </row>
    <row r="52">
      <c r="B52">
        <f>""</f>
        <v/>
      </c>
    </row>
    <row r="53">
      <c r="B53">
        <f>""</f>
        <v/>
      </c>
    </row>
    <row r="54">
      <c r="B54">
        <f>""</f>
        <v/>
      </c>
    </row>
    <row r="55">
      <c r="B55">
        <f>""</f>
        <v/>
      </c>
    </row>
    <row r="56">
      <c r="B56">
        <f>""</f>
        <v/>
      </c>
    </row>
    <row r="57">
      <c r="B57">
        <f>""</f>
        <v/>
      </c>
    </row>
    <row r="58">
      <c r="B58">
        <f>""</f>
        <v/>
      </c>
    </row>
    <row r="59">
      <c r="B59">
        <f>""</f>
        <v/>
      </c>
    </row>
    <row r="60">
      <c r="B60">
        <f>""</f>
        <v/>
      </c>
    </row>
    <row r="61">
      <c r="B61">
        <f>""</f>
        <v/>
      </c>
    </row>
    <row r="62">
      <c r="B62">
        <f>""</f>
        <v/>
      </c>
    </row>
    <row r="63">
      <c r="B63">
        <f>""</f>
        <v/>
      </c>
    </row>
    <row r="64">
      <c r="B64">
        <f>""</f>
        <v/>
      </c>
    </row>
    <row r="65">
      <c r="B65">
        <f>""</f>
        <v/>
      </c>
    </row>
    <row r="66">
      <c r="B66">
        <f>""</f>
        <v/>
      </c>
    </row>
    <row r="67">
      <c r="B67">
        <f>""</f>
        <v/>
      </c>
    </row>
    <row r="68">
      <c r="B68">
        <f>""</f>
        <v/>
      </c>
    </row>
    <row r="69">
      <c r="B69">
        <f>""</f>
        <v/>
      </c>
    </row>
    <row r="70">
      <c r="B70">
        <f>""</f>
        <v/>
      </c>
    </row>
    <row r="71">
      <c r="B71">
        <f>""</f>
        <v/>
      </c>
    </row>
    <row r="72">
      <c r="B72">
        <f>""</f>
        <v/>
      </c>
    </row>
    <row r="73">
      <c r="B73">
        <f>""</f>
        <v/>
      </c>
    </row>
    <row r="74">
      <c r="B74">
        <f>""</f>
        <v/>
      </c>
    </row>
    <row r="75">
      <c r="B75">
        <f>""</f>
        <v/>
      </c>
    </row>
    <row r="76">
      <c r="B76">
        <f>""</f>
        <v/>
      </c>
    </row>
    <row r="77">
      <c r="B77">
        <f>""</f>
        <v/>
      </c>
    </row>
    <row r="78">
      <c r="B78">
        <f>""</f>
        <v/>
      </c>
    </row>
    <row r="79">
      <c r="B79">
        <f>""</f>
        <v/>
      </c>
    </row>
    <row r="80">
      <c r="B80">
        <f>""</f>
        <v/>
      </c>
    </row>
    <row r="81">
      <c r="B81">
        <f>""</f>
        <v/>
      </c>
    </row>
    <row r="82">
      <c r="B82">
        <f>""</f>
        <v/>
      </c>
    </row>
    <row r="83">
      <c r="B83">
        <f>""</f>
        <v/>
      </c>
    </row>
    <row r="84">
      <c r="B84">
        <f>""</f>
        <v/>
      </c>
    </row>
    <row r="85">
      <c r="B85">
        <f>""</f>
        <v/>
      </c>
    </row>
    <row r="86">
      <c r="B86">
        <f>""</f>
        <v/>
      </c>
    </row>
    <row r="87">
      <c r="B87">
        <f>""</f>
        <v/>
      </c>
    </row>
    <row r="88">
      <c r="B88">
        <f>""</f>
        <v/>
      </c>
    </row>
    <row r="89">
      <c r="B89">
        <f>""</f>
        <v/>
      </c>
    </row>
    <row r="90">
      <c r="B90">
        <f>""</f>
        <v/>
      </c>
    </row>
    <row r="91">
      <c r="B91">
        <f>""</f>
        <v/>
      </c>
    </row>
    <row r="92">
      <c r="B92">
        <f>""</f>
        <v/>
      </c>
    </row>
    <row r="93">
      <c r="B93">
        <f>""</f>
        <v/>
      </c>
    </row>
    <row r="94">
      <c r="B94">
        <f>""</f>
        <v/>
      </c>
    </row>
    <row r="95">
      <c r="B95">
        <f>""</f>
        <v/>
      </c>
    </row>
    <row r="96">
      <c r="B96">
        <f>""</f>
        <v/>
      </c>
    </row>
    <row r="97">
      <c r="B97">
        <f>""</f>
        <v/>
      </c>
    </row>
    <row r="98">
      <c r="B98">
        <f>""</f>
        <v/>
      </c>
    </row>
    <row r="99">
      <c r="B99">
        <f>""</f>
        <v/>
      </c>
    </row>
    <row r="100">
      <c r="B100">
        <f>""</f>
        <v/>
      </c>
    </row>
    <row r="101">
      <c r="B101">
        <f>""</f>
        <v/>
      </c>
    </row>
  </sheetData>
  <mergeCells count="15">
    <mergeCell ref="C9:C10"/>
    <mergeCell ref="B9:B10"/>
    <mergeCell ref="D9:D10"/>
    <mergeCell ref="E9:E10"/>
    <mergeCell ref="F14:F15"/>
    <mergeCell ref="F9:F10"/>
    <mergeCell ref="A9:A10"/>
    <mergeCell ref="A14:A15"/>
    <mergeCell ref="A2:H2"/>
    <mergeCell ref="D14:D15"/>
    <mergeCell ref="B14:B15"/>
    <mergeCell ref="A1:H1"/>
    <mergeCell ref="C14:C15"/>
    <mergeCell ref="D4:H6"/>
    <mergeCell ref="E14:E15"/>
  </mergeCells>
  <conditionalFormatting sqref="C11">
    <cfRule type="cellIs" priority="1" operator="greaterThan" dxfId="0">
      <formula>0</formula>
    </cfRule>
  </conditionalFormatting>
  <conditionalFormatting sqref="D11">
    <cfRule type="cellIs" priority="2" operator="greaterThan" dxfId="1">
      <formula>0</formula>
    </cfRule>
  </conditionalFormatting>
  <conditionalFormatting sqref="C16">
    <cfRule type="cellIs" priority="3" operator="greaterThan" dxfId="0">
      <formula>0</formula>
    </cfRule>
  </conditionalFormatting>
  <conditionalFormatting sqref="E16">
    <cfRule type="cellIs" priority="4" operator="greaterThanOrEqual" dxfId="2">
      <formula>0.8</formula>
    </cfRule>
    <cfRule type="cellIs" priority="5" operator="between" dxfId="3">
      <formula>0.5</formula>
      <formula>0.799999</formula>
    </cfRule>
  </conditionalFormatting>
  <dataValidations count="3">
    <dataValidation sqref="B4" showDropDown="0" showInputMessage="0" showErrorMessage="1" allowBlank="0" errorTitle="Invalid Date" error="Enter a date between 01/01/2020 and 12/31/2035." type="date" errorStyle="stop" operator="between">
      <formula1>DATE(2020,1,1)</formula1>
      <formula2>DATE(2035,12,31)</formula2>
    </dataValidation>
    <dataValidation sqref="B5" showDropDown="0" showInputMessage="0" showErrorMessage="1" allowBlank="0" errorTitle="Invalid Entry" error="Select a value from the list." type="list" errorStyle="stop">
      <formula1>INDIRECT("'Lists'!$B$2:$B$7")</formula1>
    </dataValidation>
    <dataValidation sqref="B6" showDropDown="0" showInputMessage="0" showErrorMessage="1" allowBlank="0" errorTitle="Invalid Entry" error="Select a value from the list." type="list" errorStyle="stop">
      <formula1>INDIRECT("'Lists'!$D$2:$D$7")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A5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18" customWidth="1" min="3" max="3"/>
    <col width="23" customWidth="1" min="4" max="4"/>
    <col width="27" customWidth="1" min="5" max="5"/>
    <col width="20" customWidth="1" min="6" max="6"/>
    <col width="12" customWidth="1" min="7" max="7"/>
    <col width="24" customWidth="1" min="8" max="8"/>
    <col width="19" customWidth="1" min="9" max="9"/>
    <col width="20" customWidth="1" min="10" max="10"/>
    <col width="20" customWidth="1" min="11" max="11"/>
    <col width="24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  <col width="16" customWidth="1" min="18" max="18"/>
    <col width="25" customWidth="1" min="19" max="19"/>
    <col width="40" customWidth="1" min="20" max="20"/>
    <col width="12" customWidth="1" min="21" max="21"/>
    <col width="14" customWidth="1" min="22" max="22"/>
    <col width="13" customWidth="1" min="23" max="23"/>
    <col width="13" customWidth="1" min="24" max="24"/>
    <col width="13" customWidth="1" min="25" max="25"/>
    <col width="29" customWidth="1" min="26" max="26"/>
    <col width="23" customWidth="1" min="27" max="27"/>
  </cols>
  <sheetData>
    <row r="1" ht="32" customHeight="1">
      <c r="A1" s="18" t="inlineStr">
        <is>
          <t>Referral ID</t>
        </is>
      </c>
      <c r="B1" s="18" t="inlineStr">
        <is>
          <t>Date Received</t>
        </is>
      </c>
      <c r="C1" s="18" t="inlineStr">
        <is>
          <t>Client Reference</t>
        </is>
      </c>
      <c r="D1" s="18" t="inlineStr">
        <is>
          <t>Referring Clinic</t>
        </is>
      </c>
      <c r="E1" s="18" t="inlineStr">
        <is>
          <t>Destination Organization</t>
        </is>
      </c>
      <c r="F1" s="18" t="inlineStr">
        <is>
          <t>Specialty</t>
        </is>
      </c>
      <c r="G1" s="18" t="inlineStr">
        <is>
          <t>Urgency</t>
        </is>
      </c>
      <c r="H1" s="18" t="inlineStr">
        <is>
          <t>Referral Reason Category</t>
        </is>
      </c>
      <c r="I1" s="18" t="inlineStr">
        <is>
          <t>Payer Category</t>
        </is>
      </c>
      <c r="J1" s="18" t="inlineStr">
        <is>
          <t>Authorization Status</t>
        </is>
      </c>
      <c r="K1" s="18" t="inlineStr">
        <is>
          <t>Coordinator</t>
        </is>
      </c>
      <c r="L1" s="18" t="inlineStr">
        <is>
          <t>Referral Status</t>
        </is>
      </c>
      <c r="M1" s="18" t="inlineStr">
        <is>
          <t>Target Action Date</t>
        </is>
      </c>
      <c r="N1" s="18" t="inlineStr">
        <is>
          <t>Referral Sent Date</t>
        </is>
      </c>
      <c r="O1" s="18" t="inlineStr">
        <is>
          <t>Appointment Date</t>
        </is>
      </c>
      <c r="P1" s="18" t="inlineStr">
        <is>
          <t>Closed Date</t>
        </is>
      </c>
      <c r="Q1" s="18" t="inlineStr">
        <is>
          <t>Last Follow-up Date</t>
        </is>
      </c>
      <c r="R1" s="18" t="inlineStr">
        <is>
          <t>Next Follow-up Date</t>
        </is>
      </c>
      <c r="S1" s="18" t="inlineStr">
        <is>
          <t>Close Outcome</t>
        </is>
      </c>
      <c r="T1" s="18" t="inlineStr">
        <is>
          <t>Notes</t>
        </is>
      </c>
      <c r="U1" s="18" t="inlineStr">
        <is>
          <t>Days Open</t>
        </is>
      </c>
      <c r="V1" s="18" t="inlineStr">
        <is>
          <t>Aging Band</t>
        </is>
      </c>
      <c r="W1" s="18" t="inlineStr">
        <is>
          <t>Open Flag</t>
        </is>
      </c>
      <c r="X1" s="18" t="inlineStr">
        <is>
          <t>Past Due Flag</t>
        </is>
      </c>
      <c r="Y1" s="18" t="inlineStr">
        <is>
          <t>Follow-up Due Flag</t>
        </is>
      </c>
      <c r="Z1" s="18" t="inlineStr">
        <is>
          <t>Data Check</t>
        </is>
      </c>
      <c r="AA1" s="18" t="inlineStr">
        <is>
          <t>Action Alert</t>
        </is>
      </c>
    </row>
    <row r="2">
      <c r="A2" s="19" t="inlineStr">
        <is>
          <t>RF-260001</t>
        </is>
      </c>
      <c r="B2" s="38" t="n">
        <v>46252</v>
      </c>
      <c r="C2" s="19" t="inlineStr">
        <is>
          <t>CR-26001</t>
        </is>
      </c>
      <c r="D2" s="19" t="inlineStr">
        <is>
          <t>Cedar Harbor Family Clinic</t>
        </is>
      </c>
      <c r="E2" s="21" t="inlineStr">
        <is>
          <t>Summit Grove Cardiology</t>
        </is>
      </c>
      <c r="F2" s="19" t="inlineStr">
        <is>
          <t>Cardiology</t>
        </is>
      </c>
      <c r="G2" s="19" t="inlineStr">
        <is>
          <t>Routine</t>
        </is>
      </c>
      <c r="H2" s="21" t="inlineStr">
        <is>
          <t>Specialist Evaluation</t>
        </is>
      </c>
      <c r="I2" s="19" t="inlineStr">
        <is>
          <t>Commercial</t>
        </is>
      </c>
      <c r="J2" s="19" t="inlineStr">
        <is>
          <t>Not Required</t>
        </is>
      </c>
      <c r="K2" s="19" t="inlineStr">
        <is>
          <t>Avery Morgan</t>
        </is>
      </c>
      <c r="L2" s="19" t="inlineStr">
        <is>
          <t>Scheduled</t>
        </is>
      </c>
      <c r="M2" s="38" t="n">
        <v>46268</v>
      </c>
      <c r="N2" s="38" t="n">
        <v>46253</v>
      </c>
      <c r="O2" s="38" t="n">
        <v>46279</v>
      </c>
      <c r="P2" s="38" t="n"/>
      <c r="Q2" s="38" t="n">
        <v>46266</v>
      </c>
      <c r="R2" s="38" t="n">
        <v>46273</v>
      </c>
      <c r="S2" s="21" t="n"/>
      <c r="T2" s="21" t="inlineStr">
        <is>
          <t>Appointment confirmed through destination office.</t>
        </is>
      </c>
      <c r="U2" s="22">
        <f>IF($A2="","",MAX(0,IF($P2&lt;&gt;"",$P2,Dashboard!$B$4)-$B2))</f>
        <v/>
      </c>
      <c r="V2" s="23">
        <f>IF($A2="","",IF($U2&lt;=7,"0-7 days",IF($U2&lt;=14,"8-14 days",IF($U2&lt;=30,"15-30 days",IF($U2&lt;=60,"31-60 days","61+ days")))))</f>
        <v/>
      </c>
      <c r="W2" s="22">
        <f>IF($A2="",0,IF(OR($L2="New",$L2="Sent",$L2="Scheduling",$L2="Scheduled"),1,0))</f>
        <v/>
      </c>
      <c r="X2" s="22">
        <f>IF($A2="",0,IF(AND($W2=1,$M2&lt;&gt;"",$M2&lt;Dashboard!$B$4),1,0))</f>
        <v/>
      </c>
      <c r="Y2" s="22">
        <f>IF($A2="",0,IF(AND($W2=1,$R2&lt;&gt;"",$R2&lt;=Dashboard!$B$4),1,0))</f>
        <v/>
      </c>
      <c r="Z2" s="24">
        <f>IF($A2="","",IF(COUNTIF($A$2:$A$501,$A2)&gt;1,"Duplicate referral ID",IF($B2="","Missing received date",IF($C2="","Missing client reference",IF($D2="","Missing clinic",IF($F2="","Missing specialty",IF($G2="","Missing urgency",IF($H2="","Missing reason category",IF($I2="","Missing payer category",IF($J2="","Missing authorization status",IF($K2="","Missing coordinator",IF($L2="","Missing status",IF(AND($W2=1,$M2=""),"Missing target action date",IF(AND(OR($L2="Sent",$L2="Scheduling",$L2="Scheduled",$L2="Completed"),$E2=""),"Missing destination",IF(AND(OR($L2="Sent",$L2="Scheduling",$L2="Scheduled",$L2="Completed"),$N2=""),"Missing sent date",IF(AND(OR($L2="Scheduled",$L2="Completed"),$O2=""),"Missing appointment date",IF(AND(OR($L2="Completed",$L2="Closed - Not Scheduled",$L2="Declined"),$P2=""),"Missing closed date",IF(AND(OR($L2="Completed",$L2="Closed - Not Scheduled",$L2="Declined"),$S2=""),"Missing close outcome",IF(AND($B2&lt;&gt;"",$N2&lt;&gt;"",$N2&lt;$B2),"Sent date before received date",IF(AND($B2&lt;&gt;"",$P2&lt;&gt;"",$P2&lt;$B2),"Closed date before received date",IF(AND($N2&lt;&gt;"",$O2&lt;&gt;"",$O2&lt;$N2),"Appointment before sent date","OK"))))))))))))))))))))</f>
        <v/>
      </c>
      <c r="AA2" s="24">
        <f>IF($A2="","",IF($Z2&lt;&gt;"OK","Check data",IF($W2=0,"Closed",IF($X2=1,"Past due",IF($Y2=1,"Follow-up due",IF($J2="Pending","Authorization pending","On track"))))))</f>
        <v/>
      </c>
    </row>
    <row r="3">
      <c r="A3" s="19" t="inlineStr">
        <is>
          <t>RF-260002</t>
        </is>
      </c>
      <c r="B3" s="38" t="n">
        <v>46261</v>
      </c>
      <c r="C3" s="19" t="inlineStr">
        <is>
          <t>CR-26002</t>
        </is>
      </c>
      <c r="D3" s="19" t="inlineStr">
        <is>
          <t>Pine Ridge Internal Medicine</t>
        </is>
      </c>
      <c r="E3" s="21" t="inlineStr">
        <is>
          <t>Bluebird Imaging Center</t>
        </is>
      </c>
      <c r="F3" s="19" t="inlineStr">
        <is>
          <t>Diagnostic Imaging</t>
        </is>
      </c>
      <c r="G3" s="19" t="inlineStr">
        <is>
          <t>Urgent</t>
        </is>
      </c>
      <c r="H3" s="21" t="inlineStr">
        <is>
          <t>Diagnostic Testing</t>
        </is>
      </c>
      <c r="I3" s="19" t="inlineStr">
        <is>
          <t>Medicare</t>
        </is>
      </c>
      <c r="J3" s="19" t="inlineStr">
        <is>
          <t>Approved</t>
        </is>
      </c>
      <c r="K3" s="19" t="inlineStr">
        <is>
          <t>Jordan Lee</t>
        </is>
      </c>
      <c r="L3" s="19" t="inlineStr">
        <is>
          <t>Sent</t>
        </is>
      </c>
      <c r="M3" s="38" t="n">
        <v>46267</v>
      </c>
      <c r="N3" s="38" t="n">
        <v>46261</v>
      </c>
      <c r="O3" s="38" t="n"/>
      <c r="P3" s="38" t="n"/>
      <c r="Q3" s="38" t="n">
        <v>46268</v>
      </c>
      <c r="R3" s="38" t="n">
        <v>46272</v>
      </c>
      <c r="S3" s="21" t="n"/>
      <c r="T3" s="21" t="inlineStr">
        <is>
          <t>Awaiting scheduling response.</t>
        </is>
      </c>
      <c r="U3" s="22">
        <f>IF($A3="","",MAX(0,IF($P3&lt;&gt;"",$P3,Dashboard!$B$4)-$B3))</f>
        <v/>
      </c>
      <c r="V3" s="23">
        <f>IF($A3="","",IF($U3&lt;=7,"0-7 days",IF($U3&lt;=14,"8-14 days",IF($U3&lt;=30,"15-30 days",IF($U3&lt;=60,"31-60 days","61+ days")))))</f>
        <v/>
      </c>
      <c r="W3" s="22">
        <f>IF($A3="",0,IF(OR($L3="New",$L3="Sent",$L3="Scheduling",$L3="Scheduled"),1,0))</f>
        <v/>
      </c>
      <c r="X3" s="22">
        <f>IF($A3="",0,IF(AND($W3=1,$M3&lt;&gt;"",$M3&lt;Dashboard!$B$4),1,0))</f>
        <v/>
      </c>
      <c r="Y3" s="22">
        <f>IF($A3="",0,IF(AND($W3=1,$R3&lt;&gt;"",$R3&lt;=Dashboard!$B$4),1,0))</f>
        <v/>
      </c>
      <c r="Z3" s="24">
        <f>IF($A3="","",IF(COUNTIF($A$2:$A$501,$A3)&gt;1,"Duplicate referral ID",IF($B3="","Missing received date",IF($C3="","Missing client reference",IF($D3="","Missing clinic",IF($F3="","Missing specialty",IF($G3="","Missing urgency",IF($H3="","Missing reason category",IF($I3="","Missing payer category",IF($J3="","Missing authorization status",IF($K3="","Missing coordinator",IF($L3="","Missing status",IF(AND($W3=1,$M3=""),"Missing target action date",IF(AND(OR($L3="Sent",$L3="Scheduling",$L3="Scheduled",$L3="Completed"),$E3=""),"Missing destination",IF(AND(OR($L3="Sent",$L3="Scheduling",$L3="Scheduled",$L3="Completed"),$N3=""),"Missing sent date",IF(AND(OR($L3="Scheduled",$L3="Completed"),$O3=""),"Missing appointment date",IF(AND(OR($L3="Completed",$L3="Closed - Not Scheduled",$L3="Declined"),$P3=""),"Missing closed date",IF(AND(OR($L3="Completed",$L3="Closed - Not Scheduled",$L3="Declined"),$S3=""),"Missing close outcome",IF(AND($B3&lt;&gt;"",$N3&lt;&gt;"",$N3&lt;$B3),"Sent date before received date",IF(AND($B3&lt;&gt;"",$P3&lt;&gt;"",$P3&lt;$B3),"Closed date before received date",IF(AND($N3&lt;&gt;"",$O3&lt;&gt;"",$O3&lt;$N3),"Appointment before sent date","OK"))))))))))))))))))))</f>
        <v/>
      </c>
      <c r="AA3" s="24">
        <f>IF($A3="","",IF($Z3&lt;&gt;"OK","Check data",IF($W3=0,"Closed",IF($X3=1,"Past due",IF($Y3=1,"Follow-up due",IF($J3="Pending","Authorization pending","On track"))))))</f>
        <v/>
      </c>
    </row>
    <row r="4">
      <c r="A4" s="19" t="inlineStr">
        <is>
          <t>RF-260003</t>
        </is>
      </c>
      <c r="B4" s="38" t="n">
        <v>46266</v>
      </c>
      <c r="C4" s="19" t="inlineStr">
        <is>
          <t>CR-26003</t>
        </is>
      </c>
      <c r="D4" s="19" t="inlineStr">
        <is>
          <t>Maple Crossing Pediatrics</t>
        </is>
      </c>
      <c r="E4" s="21" t="inlineStr">
        <is>
          <t>Northstar Therapy Group</t>
        </is>
      </c>
      <c r="F4" s="19" t="inlineStr">
        <is>
          <t>Physical Therapy</t>
        </is>
      </c>
      <c r="G4" s="19" t="inlineStr">
        <is>
          <t>Routine</t>
        </is>
      </c>
      <c r="H4" s="21" t="inlineStr">
        <is>
          <t>Therapy Services</t>
        </is>
      </c>
      <c r="I4" s="19" t="inlineStr">
        <is>
          <t>Medicaid</t>
        </is>
      </c>
      <c r="J4" s="19" t="inlineStr">
        <is>
          <t>Pending</t>
        </is>
      </c>
      <c r="K4" s="19" t="inlineStr">
        <is>
          <t>Casey Brooks</t>
        </is>
      </c>
      <c r="L4" s="19" t="inlineStr">
        <is>
          <t>Scheduling</t>
        </is>
      </c>
      <c r="M4" s="38" t="n">
        <v>46274</v>
      </c>
      <c r="N4" s="38" t="n">
        <v>46267</v>
      </c>
      <c r="O4" s="38" t="n"/>
      <c r="P4" s="38" t="n"/>
      <c r="Q4" s="38" t="n">
        <v>46269</v>
      </c>
      <c r="R4" s="38" t="n">
        <v>46275</v>
      </c>
      <c r="S4" s="21" t="n"/>
      <c r="T4" s="21" t="inlineStr">
        <is>
          <t>Authorization request is under review.</t>
        </is>
      </c>
      <c r="U4" s="22">
        <f>IF($A4="","",MAX(0,IF($P4&lt;&gt;"",$P4,Dashboard!$B$4)-$B4))</f>
        <v/>
      </c>
      <c r="V4" s="23">
        <f>IF($A4="","",IF($U4&lt;=7,"0-7 days",IF($U4&lt;=14,"8-14 days",IF($U4&lt;=30,"15-30 days",IF($U4&lt;=60,"31-60 days","61+ days")))))</f>
        <v/>
      </c>
      <c r="W4" s="22">
        <f>IF($A4="",0,IF(OR($L4="New",$L4="Sent",$L4="Scheduling",$L4="Scheduled"),1,0))</f>
        <v/>
      </c>
      <c r="X4" s="22">
        <f>IF($A4="",0,IF(AND($W4=1,$M4&lt;&gt;"",$M4&lt;Dashboard!$B$4),1,0))</f>
        <v/>
      </c>
      <c r="Y4" s="22">
        <f>IF($A4="",0,IF(AND($W4=1,$R4&lt;&gt;"",$R4&lt;=Dashboard!$B$4),1,0))</f>
        <v/>
      </c>
      <c r="Z4" s="24">
        <f>IF($A4="","",IF(COUNTIF($A$2:$A$501,$A4)&gt;1,"Duplicate referral ID",IF($B4="","Missing received date",IF($C4="","Missing client reference",IF($D4="","Missing clinic",IF($F4="","Missing specialty",IF($G4="","Missing urgency",IF($H4="","Missing reason category",IF($I4="","Missing payer category",IF($J4="","Missing authorization status",IF($K4="","Missing coordinator",IF($L4="","Missing status",IF(AND($W4=1,$M4=""),"Missing target action date",IF(AND(OR($L4="Sent",$L4="Scheduling",$L4="Scheduled",$L4="Completed"),$E4=""),"Missing destination",IF(AND(OR($L4="Sent",$L4="Scheduling",$L4="Scheduled",$L4="Completed"),$N4=""),"Missing sent date",IF(AND(OR($L4="Scheduled",$L4="Completed"),$O4=""),"Missing appointment date",IF(AND(OR($L4="Completed",$L4="Closed - Not Scheduled",$L4="Declined"),$P4=""),"Missing closed date",IF(AND(OR($L4="Completed",$L4="Closed - Not Scheduled",$L4="Declined"),$S4=""),"Missing close outcome",IF(AND($B4&lt;&gt;"",$N4&lt;&gt;"",$N4&lt;$B4),"Sent date before received date",IF(AND($B4&lt;&gt;"",$P4&lt;&gt;"",$P4&lt;$B4),"Closed date before received date",IF(AND($N4&lt;&gt;"",$O4&lt;&gt;"",$O4&lt;$N4),"Appointment before sent date","OK"))))))))))))))))))))</f>
        <v/>
      </c>
      <c r="AA4" s="24">
        <f>IF($A4="","",IF($Z4&lt;&gt;"OK","Check data",IF($W4=0,"Closed",IF($X4=1,"Past due",IF($Y4=1,"Follow-up due",IF($J4="Pending","Authorization pending","On track"))))))</f>
        <v/>
      </c>
    </row>
    <row r="5">
      <c r="A5" s="19" t="inlineStr">
        <is>
          <t>RF-260004</t>
        </is>
      </c>
      <c r="B5" s="38" t="n">
        <v>46270</v>
      </c>
      <c r="C5" s="19" t="inlineStr">
        <is>
          <t>CR-26004</t>
        </is>
      </c>
      <c r="D5" s="19" t="inlineStr">
        <is>
          <t>Cedar Harbor Family Clinic</t>
        </is>
      </c>
      <c r="E5" s="21" t="n"/>
      <c r="F5" s="19" t="inlineStr">
        <is>
          <t>Dermatology</t>
        </is>
      </c>
      <c r="G5" s="19" t="inlineStr">
        <is>
          <t>Routine</t>
        </is>
      </c>
      <c r="H5" s="21" t="inlineStr">
        <is>
          <t>Specialist Evaluation</t>
        </is>
      </c>
      <c r="I5" s="19" t="inlineStr">
        <is>
          <t>Self-Pay</t>
        </is>
      </c>
      <c r="J5" s="19" t="inlineStr">
        <is>
          <t>Not Required</t>
        </is>
      </c>
      <c r="K5" s="19" t="inlineStr">
        <is>
          <t>Avery Morgan</t>
        </is>
      </c>
      <c r="L5" s="19" t="inlineStr">
        <is>
          <t>New</t>
        </is>
      </c>
      <c r="M5" s="38" t="n">
        <v>46277</v>
      </c>
      <c r="N5" s="38" t="n"/>
      <c r="O5" s="38" t="n"/>
      <c r="P5" s="38" t="n"/>
      <c r="Q5" s="38" t="n"/>
      <c r="R5" s="38" t="n">
        <v>46276</v>
      </c>
      <c r="S5" s="21" t="n"/>
      <c r="T5" s="21" t="inlineStr">
        <is>
          <t>Referral is ready for destination selection.</t>
        </is>
      </c>
      <c r="U5" s="22">
        <f>IF($A5="","",MAX(0,IF($P5&lt;&gt;"",$P5,Dashboard!$B$4)-$B5))</f>
        <v/>
      </c>
      <c r="V5" s="23">
        <f>IF($A5="","",IF($U5&lt;=7,"0-7 days",IF($U5&lt;=14,"8-14 days",IF($U5&lt;=30,"15-30 days",IF($U5&lt;=60,"31-60 days","61+ days")))))</f>
        <v/>
      </c>
      <c r="W5" s="22">
        <f>IF($A5="",0,IF(OR($L5="New",$L5="Sent",$L5="Scheduling",$L5="Scheduled"),1,0))</f>
        <v/>
      </c>
      <c r="X5" s="22">
        <f>IF($A5="",0,IF(AND($W5=1,$M5&lt;&gt;"",$M5&lt;Dashboard!$B$4),1,0))</f>
        <v/>
      </c>
      <c r="Y5" s="22">
        <f>IF($A5="",0,IF(AND($W5=1,$R5&lt;&gt;"",$R5&lt;=Dashboard!$B$4),1,0))</f>
        <v/>
      </c>
      <c r="Z5" s="24">
        <f>IF($A5="","",IF(COUNTIF($A$2:$A$501,$A5)&gt;1,"Duplicate referral ID",IF($B5="","Missing received date",IF($C5="","Missing client reference",IF($D5="","Missing clinic",IF($F5="","Missing specialty",IF($G5="","Missing urgency",IF($H5="","Missing reason category",IF($I5="","Missing payer category",IF($J5="","Missing authorization status",IF($K5="","Missing coordinator",IF($L5="","Missing status",IF(AND($W5=1,$M5=""),"Missing target action date",IF(AND(OR($L5="Sent",$L5="Scheduling",$L5="Scheduled",$L5="Completed"),$E5=""),"Missing destination",IF(AND(OR($L5="Sent",$L5="Scheduling",$L5="Scheduled",$L5="Completed"),$N5=""),"Missing sent date",IF(AND(OR($L5="Scheduled",$L5="Completed"),$O5=""),"Missing appointment date",IF(AND(OR($L5="Completed",$L5="Closed - Not Scheduled",$L5="Declined"),$P5=""),"Missing closed date",IF(AND(OR($L5="Completed",$L5="Closed - Not Scheduled",$L5="Declined"),$S5=""),"Missing close outcome",IF(AND($B5&lt;&gt;"",$N5&lt;&gt;"",$N5&lt;$B5),"Sent date before received date",IF(AND($B5&lt;&gt;"",$P5&lt;&gt;"",$P5&lt;$B5),"Closed date before received date",IF(AND($N5&lt;&gt;"",$O5&lt;&gt;"",$O5&lt;$N5),"Appointment before sent date","OK"))))))))))))))))))))</f>
        <v/>
      </c>
      <c r="AA5" s="24">
        <f>IF($A5="","",IF($Z5&lt;&gt;"OK","Check data",IF($W5=0,"Closed",IF($X5=1,"Past due",IF($Y5=1,"Follow-up due",IF($J5="Pending","Authorization pending","On track"))))))</f>
        <v/>
      </c>
    </row>
    <row r="6">
      <c r="A6" s="19" t="inlineStr">
        <is>
          <t>RF-260005</t>
        </is>
      </c>
      <c r="B6" s="38" t="n">
        <v>46223</v>
      </c>
      <c r="C6" s="19" t="inlineStr">
        <is>
          <t>CR-26005</t>
        </is>
      </c>
      <c r="D6" s="19" t="inlineStr">
        <is>
          <t>Desert Bloom Primary Care</t>
        </is>
      </c>
      <c r="E6" s="21" t="inlineStr">
        <is>
          <t>Silver Lantern Neurology</t>
        </is>
      </c>
      <c r="F6" s="19" t="inlineStr">
        <is>
          <t>Neurology</t>
        </is>
      </c>
      <c r="G6" s="19" t="inlineStr">
        <is>
          <t>Routine</t>
        </is>
      </c>
      <c r="H6" s="21" t="inlineStr">
        <is>
          <t>Specialist Evaluation</t>
        </is>
      </c>
      <c r="I6" s="19" t="inlineStr">
        <is>
          <t>Commercial</t>
        </is>
      </c>
      <c r="J6" s="19" t="inlineStr">
        <is>
          <t>Approved</t>
        </is>
      </c>
      <c r="K6" s="19" t="inlineStr">
        <is>
          <t>Riley Chen</t>
        </is>
      </c>
      <c r="L6" s="19" t="inlineStr">
        <is>
          <t>Completed</t>
        </is>
      </c>
      <c r="M6" s="38" t="n">
        <v>46227</v>
      </c>
      <c r="N6" s="38" t="n">
        <v>46224</v>
      </c>
      <c r="O6" s="38" t="n">
        <v>46245</v>
      </c>
      <c r="P6" s="38" t="n">
        <v>46245</v>
      </c>
      <c r="Q6" s="38" t="n">
        <v>46246</v>
      </c>
      <c r="R6" s="38" t="n"/>
      <c r="S6" s="21" t="inlineStr">
        <is>
          <t>Service Completed</t>
        </is>
      </c>
      <c r="T6" s="21" t="inlineStr">
        <is>
          <t>Completion confirmed by destination office.</t>
        </is>
      </c>
      <c r="U6" s="22">
        <f>IF($A6="","",MAX(0,IF($P6&lt;&gt;"",$P6,Dashboard!$B$4)-$B6))</f>
        <v/>
      </c>
      <c r="V6" s="23">
        <f>IF($A6="","",IF($U6&lt;=7,"0-7 days",IF($U6&lt;=14,"8-14 days",IF($U6&lt;=30,"15-30 days",IF($U6&lt;=60,"31-60 days","61+ days")))))</f>
        <v/>
      </c>
      <c r="W6" s="22">
        <f>IF($A6="",0,IF(OR($L6="New",$L6="Sent",$L6="Scheduling",$L6="Scheduled"),1,0))</f>
        <v/>
      </c>
      <c r="X6" s="22">
        <f>IF($A6="",0,IF(AND($W6=1,$M6&lt;&gt;"",$M6&lt;Dashboard!$B$4),1,0))</f>
        <v/>
      </c>
      <c r="Y6" s="22">
        <f>IF($A6="",0,IF(AND($W6=1,$R6&lt;&gt;"",$R6&lt;=Dashboard!$B$4),1,0))</f>
        <v/>
      </c>
      <c r="Z6" s="24">
        <f>IF($A6="","",IF(COUNTIF($A$2:$A$501,$A6)&gt;1,"Duplicate referral ID",IF($B6="","Missing received date",IF($C6="","Missing client reference",IF($D6="","Missing clinic",IF($F6="","Missing specialty",IF($G6="","Missing urgency",IF($H6="","Missing reason category",IF($I6="","Missing payer category",IF($J6="","Missing authorization status",IF($K6="","Missing coordinator",IF($L6="","Missing status",IF(AND($W6=1,$M6=""),"Missing target action date",IF(AND(OR($L6="Sent",$L6="Scheduling",$L6="Scheduled",$L6="Completed"),$E6=""),"Missing destination",IF(AND(OR($L6="Sent",$L6="Scheduling",$L6="Scheduled",$L6="Completed"),$N6=""),"Missing sent date",IF(AND(OR($L6="Scheduled",$L6="Completed"),$O6=""),"Missing appointment date",IF(AND(OR($L6="Completed",$L6="Closed - Not Scheduled",$L6="Declined"),$P6=""),"Missing closed date",IF(AND(OR($L6="Completed",$L6="Closed - Not Scheduled",$L6="Declined"),$S6=""),"Missing close outcome",IF(AND($B6&lt;&gt;"",$N6&lt;&gt;"",$N6&lt;$B6),"Sent date before received date",IF(AND($B6&lt;&gt;"",$P6&lt;&gt;"",$P6&lt;$B6),"Closed date before received date",IF(AND($N6&lt;&gt;"",$O6&lt;&gt;"",$O6&lt;$N6),"Appointment before sent date","OK"))))))))))))))))))))</f>
        <v/>
      </c>
      <c r="AA6" s="24">
        <f>IF($A6="","",IF($Z6&lt;&gt;"OK","Check data",IF($W6=0,"Closed",IF($X6=1,"Past due",IF($Y6=1,"Follow-up due",IF($J6="Pending","Authorization pending","On track"))))))</f>
        <v/>
      </c>
    </row>
    <row r="7">
      <c r="A7" s="19" t="inlineStr">
        <is>
          <t>RF-260006</t>
        </is>
      </c>
      <c r="B7" s="38" t="n">
        <v>46244</v>
      </c>
      <c r="C7" s="19" t="inlineStr">
        <is>
          <t>CR-26006</t>
        </is>
      </c>
      <c r="D7" s="19" t="inlineStr">
        <is>
          <t>Willow Bend Medical Office</t>
        </is>
      </c>
      <c r="E7" s="21" t="inlineStr">
        <is>
          <t>Golden Field Orthopedics</t>
        </is>
      </c>
      <c r="F7" s="19" t="inlineStr">
        <is>
          <t>Orthopedics</t>
        </is>
      </c>
      <c r="G7" s="19" t="inlineStr">
        <is>
          <t>Urgent</t>
        </is>
      </c>
      <c r="H7" s="21" t="inlineStr">
        <is>
          <t>Specialist Evaluation</t>
        </is>
      </c>
      <c r="I7" s="19" t="inlineStr">
        <is>
          <t>Workers' Compensation</t>
        </is>
      </c>
      <c r="J7" s="19" t="inlineStr">
        <is>
          <t>Pending</t>
        </is>
      </c>
      <c r="K7" s="19" t="inlineStr">
        <is>
          <t>Morgan Ellis</t>
        </is>
      </c>
      <c r="L7" s="19" t="inlineStr">
        <is>
          <t>Scheduling</t>
        </is>
      </c>
      <c r="M7" s="38" t="n">
        <v>46254</v>
      </c>
      <c r="N7" s="38" t="n">
        <v>46245</v>
      </c>
      <c r="O7" s="38" t="n"/>
      <c r="P7" s="38" t="n"/>
      <c r="Q7" s="38" t="n">
        <v>46262</v>
      </c>
      <c r="R7" s="38" t="n">
        <v>46269</v>
      </c>
      <c r="S7" s="21" t="n"/>
      <c r="T7" s="21" t="inlineStr">
        <is>
          <t>Follow-up and target action are overdue.</t>
        </is>
      </c>
      <c r="U7" s="22">
        <f>IF($A7="","",MAX(0,IF($P7&lt;&gt;"",$P7,Dashboard!$B$4)-$B7))</f>
        <v/>
      </c>
      <c r="V7" s="23">
        <f>IF($A7="","",IF($U7&lt;=7,"0-7 days",IF($U7&lt;=14,"8-14 days",IF($U7&lt;=30,"15-30 days",IF($U7&lt;=60,"31-60 days","61+ days")))))</f>
        <v/>
      </c>
      <c r="W7" s="22">
        <f>IF($A7="",0,IF(OR($L7="New",$L7="Sent",$L7="Scheduling",$L7="Scheduled"),1,0))</f>
        <v/>
      </c>
      <c r="X7" s="22">
        <f>IF($A7="",0,IF(AND($W7=1,$M7&lt;&gt;"",$M7&lt;Dashboard!$B$4),1,0))</f>
        <v/>
      </c>
      <c r="Y7" s="22">
        <f>IF($A7="",0,IF(AND($W7=1,$R7&lt;&gt;"",$R7&lt;=Dashboard!$B$4),1,0))</f>
        <v/>
      </c>
      <c r="Z7" s="24">
        <f>IF($A7="","",IF(COUNTIF($A$2:$A$501,$A7)&gt;1,"Duplicate referral ID",IF($B7="","Missing received date",IF($C7="","Missing client reference",IF($D7="","Missing clinic",IF($F7="","Missing specialty",IF($G7="","Missing urgency",IF($H7="","Missing reason category",IF($I7="","Missing payer category",IF($J7="","Missing authorization status",IF($K7="","Missing coordinator",IF($L7="","Missing status",IF(AND($W7=1,$M7=""),"Missing target action date",IF(AND(OR($L7="Sent",$L7="Scheduling",$L7="Scheduled",$L7="Completed"),$E7=""),"Missing destination",IF(AND(OR($L7="Sent",$L7="Scheduling",$L7="Scheduled",$L7="Completed"),$N7=""),"Missing sent date",IF(AND(OR($L7="Scheduled",$L7="Completed"),$O7=""),"Missing appointment date",IF(AND(OR($L7="Completed",$L7="Closed - Not Scheduled",$L7="Declined"),$P7=""),"Missing closed date",IF(AND(OR($L7="Completed",$L7="Closed - Not Scheduled",$L7="Declined"),$S7=""),"Missing close outcome",IF(AND($B7&lt;&gt;"",$N7&lt;&gt;"",$N7&lt;$B7),"Sent date before received date",IF(AND($B7&lt;&gt;"",$P7&lt;&gt;"",$P7&lt;$B7),"Closed date before received date",IF(AND($N7&lt;&gt;"",$O7&lt;&gt;"",$O7&lt;$N7),"Appointment before sent date","OK"))))))))))))))))))))</f>
        <v/>
      </c>
      <c r="AA7" s="24">
        <f>IF($A7="","",IF($Z7&lt;&gt;"OK","Check data",IF($W7=0,"Closed",IF($X7=1,"Past due",IF($Y7=1,"Follow-up due",IF($J7="Pending","Authorization pending","On track"))))))</f>
        <v/>
      </c>
    </row>
    <row r="8">
      <c r="A8" s="19" t="inlineStr">
        <is>
          <t>RF-260007</t>
        </is>
      </c>
      <c r="B8" s="38" t="n">
        <v>46256</v>
      </c>
      <c r="C8" s="19" t="inlineStr">
        <is>
          <t>CR-26007</t>
        </is>
      </c>
      <c r="D8" s="19" t="inlineStr">
        <is>
          <t>Maple Crossing Pediatrics</t>
        </is>
      </c>
      <c r="E8" s="21" t="inlineStr">
        <is>
          <t>Northstar Therapy Group</t>
        </is>
      </c>
      <c r="F8" s="19" t="inlineStr">
        <is>
          <t>Occupational Therapy</t>
        </is>
      </c>
      <c r="G8" s="19" t="inlineStr">
        <is>
          <t>Routine</t>
        </is>
      </c>
      <c r="H8" s="21" t="inlineStr">
        <is>
          <t>Therapy Services</t>
        </is>
      </c>
      <c r="I8" s="19" t="inlineStr">
        <is>
          <t>Medicaid</t>
        </is>
      </c>
      <c r="J8" s="19" t="inlineStr">
        <is>
          <t>Denied</t>
        </is>
      </c>
      <c r="K8" s="19" t="inlineStr">
        <is>
          <t>Casey Brooks</t>
        </is>
      </c>
      <c r="L8" s="19" t="inlineStr">
        <is>
          <t>Closed - Not Scheduled</t>
        </is>
      </c>
      <c r="M8" s="38" t="n">
        <v>46263</v>
      </c>
      <c r="N8" s="38" t="n">
        <v>46257</v>
      </c>
      <c r="O8" s="38" t="n"/>
      <c r="P8" s="38" t="n">
        <v>46267</v>
      </c>
      <c r="Q8" s="38" t="n">
        <v>46267</v>
      </c>
      <c r="R8" s="38" t="n"/>
      <c r="S8" s="21" t="inlineStr">
        <is>
          <t>Authorization Not Obtained</t>
        </is>
      </c>
      <c r="T8" s="21" t="inlineStr">
        <is>
          <t>Closed after authorization was not obtained.</t>
        </is>
      </c>
      <c r="U8" s="22">
        <f>IF($A8="","",MAX(0,IF($P8&lt;&gt;"",$P8,Dashboard!$B$4)-$B8))</f>
        <v/>
      </c>
      <c r="V8" s="23">
        <f>IF($A8="","",IF($U8&lt;=7,"0-7 days",IF($U8&lt;=14,"8-14 days",IF($U8&lt;=30,"15-30 days",IF($U8&lt;=60,"31-60 days","61+ days")))))</f>
        <v/>
      </c>
      <c r="W8" s="22">
        <f>IF($A8="",0,IF(OR($L8="New",$L8="Sent",$L8="Scheduling",$L8="Scheduled"),1,0))</f>
        <v/>
      </c>
      <c r="X8" s="22">
        <f>IF($A8="",0,IF(AND($W8=1,$M8&lt;&gt;"",$M8&lt;Dashboard!$B$4),1,0))</f>
        <v/>
      </c>
      <c r="Y8" s="22">
        <f>IF($A8="",0,IF(AND($W8=1,$R8&lt;&gt;"",$R8&lt;=Dashboard!$B$4),1,0))</f>
        <v/>
      </c>
      <c r="Z8" s="24">
        <f>IF($A8="","",IF(COUNTIF($A$2:$A$501,$A8)&gt;1,"Duplicate referral ID",IF($B8="","Missing received date",IF($C8="","Missing client reference",IF($D8="","Missing clinic",IF($F8="","Missing specialty",IF($G8="","Missing urgency",IF($H8="","Missing reason category",IF($I8="","Missing payer category",IF($J8="","Missing authorization status",IF($K8="","Missing coordinator",IF($L8="","Missing status",IF(AND($W8=1,$M8=""),"Missing target action date",IF(AND(OR($L8="Sent",$L8="Scheduling",$L8="Scheduled",$L8="Completed"),$E8=""),"Missing destination",IF(AND(OR($L8="Sent",$L8="Scheduling",$L8="Scheduled",$L8="Completed"),$N8=""),"Missing sent date",IF(AND(OR($L8="Scheduled",$L8="Completed"),$O8=""),"Missing appointment date",IF(AND(OR($L8="Completed",$L8="Closed - Not Scheduled",$L8="Declined"),$P8=""),"Missing closed date",IF(AND(OR($L8="Completed",$L8="Closed - Not Scheduled",$L8="Declined"),$S8=""),"Missing close outcome",IF(AND($B8&lt;&gt;"",$N8&lt;&gt;"",$N8&lt;$B8),"Sent date before received date",IF(AND($B8&lt;&gt;"",$P8&lt;&gt;"",$P8&lt;$B8),"Closed date before received date",IF(AND($N8&lt;&gt;"",$O8&lt;&gt;"",$O8&lt;$N8),"Appointment before sent date","OK"))))))))))))))))))))</f>
        <v/>
      </c>
      <c r="AA8" s="24">
        <f>IF($A8="","",IF($Z8&lt;&gt;"OK","Check data",IF($W8=0,"Closed",IF($X8=1,"Past due",IF($Y8=1,"Follow-up due",IF($J8="Pending","Authorization pending","On track"))))))</f>
        <v/>
      </c>
    </row>
    <row r="9">
      <c r="A9" s="19" t="inlineStr">
        <is>
          <t>RF-260008</t>
        </is>
      </c>
      <c r="B9" s="38" t="n">
        <v>46263</v>
      </c>
      <c r="C9" s="19" t="inlineStr">
        <is>
          <t>CR-26008</t>
        </is>
      </c>
      <c r="D9" s="19" t="inlineStr">
        <is>
          <t>Pine Ridge Internal Medicine</t>
        </is>
      </c>
      <c r="E9" s="21" t="inlineStr">
        <is>
          <t>Lakeside Digestive Center</t>
        </is>
      </c>
      <c r="F9" s="19" t="inlineStr">
        <is>
          <t>Gastroenterology</t>
        </is>
      </c>
      <c r="G9" s="19" t="inlineStr">
        <is>
          <t>Routine</t>
        </is>
      </c>
      <c r="H9" s="21" t="inlineStr">
        <is>
          <t>Specialist Evaluation</t>
        </is>
      </c>
      <c r="I9" s="19" t="inlineStr">
        <is>
          <t>Medicare</t>
        </is>
      </c>
      <c r="J9" s="19" t="inlineStr">
        <is>
          <t>Not Required</t>
        </is>
      </c>
      <c r="K9" s="19" t="inlineStr">
        <is>
          <t>Jordan Lee</t>
        </is>
      </c>
      <c r="L9" s="19" t="inlineStr">
        <is>
          <t>Declined</t>
        </is>
      </c>
      <c r="M9" s="38" t="n">
        <v>46270</v>
      </c>
      <c r="N9" s="38" t="n"/>
      <c r="O9" s="38" t="n"/>
      <c r="P9" s="38" t="n">
        <v>46269</v>
      </c>
      <c r="Q9" s="38" t="n">
        <v>46269</v>
      </c>
      <c r="R9" s="38" t="n"/>
      <c r="S9" s="21" t="inlineStr">
        <is>
          <t>Client Declined</t>
        </is>
      </c>
      <c r="T9" s="21" t="inlineStr">
        <is>
          <t>Closed after the referral was declined.</t>
        </is>
      </c>
      <c r="U9" s="22">
        <f>IF($A9="","",MAX(0,IF($P9&lt;&gt;"",$P9,Dashboard!$B$4)-$B9))</f>
        <v/>
      </c>
      <c r="V9" s="23">
        <f>IF($A9="","",IF($U9&lt;=7,"0-7 days",IF($U9&lt;=14,"8-14 days",IF($U9&lt;=30,"15-30 days",IF($U9&lt;=60,"31-60 days","61+ days")))))</f>
        <v/>
      </c>
      <c r="W9" s="22">
        <f>IF($A9="",0,IF(OR($L9="New",$L9="Sent",$L9="Scheduling",$L9="Scheduled"),1,0))</f>
        <v/>
      </c>
      <c r="X9" s="22">
        <f>IF($A9="",0,IF(AND($W9=1,$M9&lt;&gt;"",$M9&lt;Dashboard!$B$4),1,0))</f>
        <v/>
      </c>
      <c r="Y9" s="22">
        <f>IF($A9="",0,IF(AND($W9=1,$R9&lt;&gt;"",$R9&lt;=Dashboard!$B$4),1,0))</f>
        <v/>
      </c>
      <c r="Z9" s="24">
        <f>IF($A9="","",IF(COUNTIF($A$2:$A$501,$A9)&gt;1,"Duplicate referral ID",IF($B9="","Missing received date",IF($C9="","Missing client reference",IF($D9="","Missing clinic",IF($F9="","Missing specialty",IF($G9="","Missing urgency",IF($H9="","Missing reason category",IF($I9="","Missing payer category",IF($J9="","Missing authorization status",IF($K9="","Missing coordinator",IF($L9="","Missing status",IF(AND($W9=1,$M9=""),"Missing target action date",IF(AND(OR($L9="Sent",$L9="Scheduling",$L9="Scheduled",$L9="Completed"),$E9=""),"Missing destination",IF(AND(OR($L9="Sent",$L9="Scheduling",$L9="Scheduled",$L9="Completed"),$N9=""),"Missing sent date",IF(AND(OR($L9="Scheduled",$L9="Completed"),$O9=""),"Missing appointment date",IF(AND(OR($L9="Completed",$L9="Closed - Not Scheduled",$L9="Declined"),$P9=""),"Missing closed date",IF(AND(OR($L9="Completed",$L9="Closed - Not Scheduled",$L9="Declined"),$S9=""),"Missing close outcome",IF(AND($B9&lt;&gt;"",$N9&lt;&gt;"",$N9&lt;$B9),"Sent date before received date",IF(AND($B9&lt;&gt;"",$P9&lt;&gt;"",$P9&lt;$B9),"Closed date before received date",IF(AND($N9&lt;&gt;"",$O9&lt;&gt;"",$O9&lt;$N9),"Appointment before sent date","OK"))))))))))))))))))))</f>
        <v/>
      </c>
      <c r="AA9" s="24">
        <f>IF($A9="","",IF($Z9&lt;&gt;"OK","Check data",IF($W9=0,"Closed",IF($X9=1,"Past due",IF($Y9=1,"Follow-up due",IF($J9="Pending","Authorization pending","On track"))))))</f>
        <v/>
      </c>
    </row>
    <row r="10">
      <c r="A10" s="19" t="inlineStr">
        <is>
          <t>RF-260009</t>
        </is>
      </c>
      <c r="B10" s="38" t="n">
        <v>46267</v>
      </c>
      <c r="C10" s="19" t="inlineStr">
        <is>
          <t>CR-26009</t>
        </is>
      </c>
      <c r="D10" s="19" t="inlineStr">
        <is>
          <t>Desert Bloom Primary Care</t>
        </is>
      </c>
      <c r="E10" s="21" t="inlineStr">
        <is>
          <t>Harborview Sleep Center</t>
        </is>
      </c>
      <c r="F10" s="19" t="inlineStr">
        <is>
          <t>Sleep Medicine</t>
        </is>
      </c>
      <c r="G10" s="19" t="inlineStr">
        <is>
          <t>Routine</t>
        </is>
      </c>
      <c r="H10" s="21" t="inlineStr">
        <is>
          <t>Diagnostic Testing</t>
        </is>
      </c>
      <c r="I10" s="19" t="inlineStr">
        <is>
          <t>Commercial</t>
        </is>
      </c>
      <c r="J10" s="19" t="inlineStr">
        <is>
          <t>Pending</t>
        </is>
      </c>
      <c r="K10" s="19" t="inlineStr">
        <is>
          <t>Riley Chen</t>
        </is>
      </c>
      <c r="L10" s="19" t="inlineStr">
        <is>
          <t>Sent</t>
        </is>
      </c>
      <c r="M10" s="38" t="n">
        <v>46273</v>
      </c>
      <c r="N10" s="38" t="n">
        <v>46268</v>
      </c>
      <c r="O10" s="38" t="n"/>
      <c r="P10" s="38" t="n"/>
      <c r="Q10" s="38" t="n">
        <v>46270</v>
      </c>
      <c r="R10" s="38" t="n">
        <v>46274</v>
      </c>
      <c r="S10" s="21" t="n"/>
      <c r="T10" s="21" t="inlineStr">
        <is>
          <t>Destination confirmed receipt.</t>
        </is>
      </c>
      <c r="U10" s="22">
        <f>IF($A10="","",MAX(0,IF($P10&lt;&gt;"",$P10,Dashboard!$B$4)-$B10))</f>
        <v/>
      </c>
      <c r="V10" s="23">
        <f>IF($A10="","",IF($U10&lt;=7,"0-7 days",IF($U10&lt;=14,"8-14 days",IF($U10&lt;=30,"15-30 days",IF($U10&lt;=60,"31-60 days","61+ days")))))</f>
        <v/>
      </c>
      <c r="W10" s="22">
        <f>IF($A10="",0,IF(OR($L10="New",$L10="Sent",$L10="Scheduling",$L10="Scheduled"),1,0))</f>
        <v/>
      </c>
      <c r="X10" s="22">
        <f>IF($A10="",0,IF(AND($W10=1,$M10&lt;&gt;"",$M10&lt;Dashboard!$B$4),1,0))</f>
        <v/>
      </c>
      <c r="Y10" s="22">
        <f>IF($A10="",0,IF(AND($W10=1,$R10&lt;&gt;"",$R10&lt;=Dashboard!$B$4),1,0))</f>
        <v/>
      </c>
      <c r="Z10" s="24">
        <f>IF($A10="","",IF(COUNTIF($A$2:$A$501,$A10)&gt;1,"Duplicate referral ID",IF($B10="","Missing received date",IF($C10="","Missing client reference",IF($D10="","Missing clinic",IF($F10="","Missing specialty",IF($G10="","Missing urgency",IF($H10="","Missing reason category",IF($I10="","Missing payer category",IF($J10="","Missing authorization status",IF($K10="","Missing coordinator",IF($L10="","Missing status",IF(AND($W10=1,$M10=""),"Missing target action date",IF(AND(OR($L10="Sent",$L10="Scheduling",$L10="Scheduled",$L10="Completed"),$E10=""),"Missing destination",IF(AND(OR($L10="Sent",$L10="Scheduling",$L10="Scheduled",$L10="Completed"),$N10=""),"Missing sent date",IF(AND(OR($L10="Scheduled",$L10="Completed"),$O10=""),"Missing appointment date",IF(AND(OR($L10="Completed",$L10="Closed - Not Scheduled",$L10="Declined"),$P10=""),"Missing closed date",IF(AND(OR($L10="Completed",$L10="Closed - Not Scheduled",$L10="Declined"),$S10=""),"Missing close outcome",IF(AND($B10&lt;&gt;"",$N10&lt;&gt;"",$N10&lt;$B10),"Sent date before received date",IF(AND($B10&lt;&gt;"",$P10&lt;&gt;"",$P10&lt;$B10),"Closed date before received date",IF(AND($N10&lt;&gt;"",$O10&lt;&gt;"",$O10&lt;$N10),"Appointment before sent date","OK"))))))))))))))))))))</f>
        <v/>
      </c>
      <c r="AA10" s="24">
        <f>IF($A10="","",IF($Z10&lt;&gt;"OK","Check data",IF($W10=0,"Closed",IF($X10=1,"Past due",IF($Y10=1,"Follow-up due",IF($J10="Pending","Authorization pending","On track"))))))</f>
        <v/>
      </c>
    </row>
    <row r="11">
      <c r="A11" s="19" t="inlineStr">
        <is>
          <t>RF-260010</t>
        </is>
      </c>
      <c r="B11" s="38" t="n">
        <v>46259</v>
      </c>
      <c r="C11" s="19" t="inlineStr">
        <is>
          <t>CR-26010</t>
        </is>
      </c>
      <c r="D11" s="19" t="inlineStr">
        <is>
          <t>Willow Bend Medical Office</t>
        </is>
      </c>
      <c r="E11" s="21" t="inlineStr">
        <is>
          <t>Bright Meadow Eye Group</t>
        </is>
      </c>
      <c r="F11" s="19" t="inlineStr">
        <is>
          <t>Ophthalmology</t>
        </is>
      </c>
      <c r="G11" s="19" t="inlineStr">
        <is>
          <t>Urgent</t>
        </is>
      </c>
      <c r="H11" s="21" t="inlineStr">
        <is>
          <t>Specialist Evaluation</t>
        </is>
      </c>
      <c r="I11" s="19" t="inlineStr">
        <is>
          <t>Medicare</t>
        </is>
      </c>
      <c r="J11" s="19" t="inlineStr">
        <is>
          <t>Approved</t>
        </is>
      </c>
      <c r="K11" s="19" t="inlineStr">
        <is>
          <t>Morgan Ellis</t>
        </is>
      </c>
      <c r="L11" s="19" t="inlineStr">
        <is>
          <t>Scheduled</t>
        </is>
      </c>
      <c r="M11" s="38" t="n">
        <v>46264</v>
      </c>
      <c r="N11" s="38" t="n">
        <v>46259</v>
      </c>
      <c r="O11" s="38" t="n">
        <v>46274</v>
      </c>
      <c r="P11" s="38" t="n"/>
      <c r="Q11" s="38" t="n">
        <v>46266</v>
      </c>
      <c r="R11" s="38" t="n">
        <v>46270</v>
      </c>
      <c r="S11" s="21" t="n"/>
      <c r="T11" s="21" t="inlineStr">
        <is>
          <t>Follow-up date has passed; appointment remains scheduled.</t>
        </is>
      </c>
      <c r="U11" s="22">
        <f>IF($A11="","",MAX(0,IF($P11&lt;&gt;"",$P11,Dashboard!$B$4)-$B11))</f>
        <v/>
      </c>
      <c r="V11" s="23">
        <f>IF($A11="","",IF($U11&lt;=7,"0-7 days",IF($U11&lt;=14,"8-14 days",IF($U11&lt;=30,"15-30 days",IF($U11&lt;=60,"31-60 days","61+ days")))))</f>
        <v/>
      </c>
      <c r="W11" s="22">
        <f>IF($A11="",0,IF(OR($L11="New",$L11="Sent",$L11="Scheduling",$L11="Scheduled"),1,0))</f>
        <v/>
      </c>
      <c r="X11" s="22">
        <f>IF($A11="",0,IF(AND($W11=1,$M11&lt;&gt;"",$M11&lt;Dashboard!$B$4),1,0))</f>
        <v/>
      </c>
      <c r="Y11" s="22">
        <f>IF($A11="",0,IF(AND($W11=1,$R11&lt;&gt;"",$R11&lt;=Dashboard!$B$4),1,0))</f>
        <v/>
      </c>
      <c r="Z11" s="24">
        <f>IF($A11="","",IF(COUNTIF($A$2:$A$501,$A11)&gt;1,"Duplicate referral ID",IF($B11="","Missing received date",IF($C11="","Missing client reference",IF($D11="","Missing clinic",IF($F11="","Missing specialty",IF($G11="","Missing urgency",IF($H11="","Missing reason category",IF($I11="","Missing payer category",IF($J11="","Missing authorization status",IF($K11="","Missing coordinator",IF($L11="","Missing status",IF(AND($W11=1,$M11=""),"Missing target action date",IF(AND(OR($L11="Sent",$L11="Scheduling",$L11="Scheduled",$L11="Completed"),$E11=""),"Missing destination",IF(AND(OR($L11="Sent",$L11="Scheduling",$L11="Scheduled",$L11="Completed"),$N11=""),"Missing sent date",IF(AND(OR($L11="Scheduled",$L11="Completed"),$O11=""),"Missing appointment date",IF(AND(OR($L11="Completed",$L11="Closed - Not Scheduled",$L11="Declined"),$P11=""),"Missing closed date",IF(AND(OR($L11="Completed",$L11="Closed - Not Scheduled",$L11="Declined"),$S11=""),"Missing close outcome",IF(AND($B11&lt;&gt;"",$N11&lt;&gt;"",$N11&lt;$B11),"Sent date before received date",IF(AND($B11&lt;&gt;"",$P11&lt;&gt;"",$P11&lt;$B11),"Closed date before received date",IF(AND($N11&lt;&gt;"",$O11&lt;&gt;"",$O11&lt;$N11),"Appointment before sent date","OK"))))))))))))))))))))</f>
        <v/>
      </c>
      <c r="AA11" s="24">
        <f>IF($A11="","",IF($Z11&lt;&gt;"OK","Check data",IF($W11=0,"Closed",IF($X11=1,"Past due",IF($Y11=1,"Follow-up due",IF($J11="Pending","Authorization pending","On track"))))))</f>
        <v/>
      </c>
    </row>
    <row r="12">
      <c r="A12" s="19" t="n"/>
      <c r="B12" s="38" t="n"/>
      <c r="C12" s="19" t="n"/>
      <c r="D12" s="19" t="n"/>
      <c r="E12" s="21" t="n"/>
      <c r="F12" s="19" t="n"/>
      <c r="G12" s="19" t="n"/>
      <c r="H12" s="21" t="n"/>
      <c r="I12" s="19" t="n"/>
      <c r="J12" s="19" t="n"/>
      <c r="K12" s="19" t="n"/>
      <c r="L12" s="19" t="n"/>
      <c r="M12" s="38" t="n"/>
      <c r="N12" s="38" t="n"/>
      <c r="O12" s="38" t="n"/>
      <c r="P12" s="38" t="n"/>
      <c r="Q12" s="38" t="n"/>
      <c r="R12" s="38" t="n"/>
      <c r="S12" s="21" t="n"/>
      <c r="T12" s="21" t="n"/>
      <c r="U12" s="22">
        <f>IF($A12="","",MAX(0,IF($P12&lt;&gt;"",$P12,Dashboard!$B$4)-$B12))</f>
        <v/>
      </c>
      <c r="V12" s="23">
        <f>IF($A12="","",IF($U12&lt;=7,"0-7 days",IF($U12&lt;=14,"8-14 days",IF($U12&lt;=30,"15-30 days",IF($U12&lt;=60,"31-60 days","61+ days")))))</f>
        <v/>
      </c>
      <c r="W12" s="22">
        <f>IF($A12="",0,IF(OR($L12="New",$L12="Sent",$L12="Scheduling",$L12="Scheduled"),1,0))</f>
        <v/>
      </c>
      <c r="X12" s="22">
        <f>IF($A12="",0,IF(AND($W12=1,$M12&lt;&gt;"",$M12&lt;Dashboard!$B$4),1,0))</f>
        <v/>
      </c>
      <c r="Y12" s="22">
        <f>IF($A12="",0,IF(AND($W12=1,$R12&lt;&gt;"",$R12&lt;=Dashboard!$B$4),1,0))</f>
        <v/>
      </c>
      <c r="Z12" s="24">
        <f>IF($A12="","",IF(COUNTIF($A$2:$A$501,$A12)&gt;1,"Duplicate referral ID",IF($B12="","Missing received date",IF($C12="","Missing client reference",IF($D12="","Missing clinic",IF($F12="","Missing specialty",IF($G12="","Missing urgency",IF($H12="","Missing reason category",IF($I12="","Missing payer category",IF($J12="","Missing authorization status",IF($K12="","Missing coordinator",IF($L12="","Missing status",IF(AND($W12=1,$M12=""),"Missing target action date",IF(AND(OR($L12="Sent",$L12="Scheduling",$L12="Scheduled",$L12="Completed"),$E12=""),"Missing destination",IF(AND(OR($L12="Sent",$L12="Scheduling",$L12="Scheduled",$L12="Completed"),$N12=""),"Missing sent date",IF(AND(OR($L12="Scheduled",$L12="Completed"),$O12=""),"Missing appointment date",IF(AND(OR($L12="Completed",$L12="Closed - Not Scheduled",$L12="Declined"),$P12=""),"Missing closed date",IF(AND(OR($L12="Completed",$L12="Closed - Not Scheduled",$L12="Declined"),$S12=""),"Missing close outcome",IF(AND($B12&lt;&gt;"",$N12&lt;&gt;"",$N12&lt;$B12),"Sent date before received date",IF(AND($B12&lt;&gt;"",$P12&lt;&gt;"",$P12&lt;$B12),"Closed date before received date",IF(AND($N12&lt;&gt;"",$O12&lt;&gt;"",$O12&lt;$N12),"Appointment before sent date","OK"))))))))))))))))))))</f>
        <v/>
      </c>
      <c r="AA12" s="24">
        <f>IF($A12="","",IF($Z12&lt;&gt;"OK","Check data",IF($W12=0,"Closed",IF($X12=1,"Past due",IF($Y12=1,"Follow-up due",IF($J12="Pending","Authorization pending","On track"))))))</f>
        <v/>
      </c>
    </row>
    <row r="13">
      <c r="A13" s="19" t="n"/>
      <c r="B13" s="38" t="n"/>
      <c r="C13" s="19" t="n"/>
      <c r="D13" s="19" t="n"/>
      <c r="E13" s="21" t="n"/>
      <c r="F13" s="19" t="n"/>
      <c r="G13" s="19" t="n"/>
      <c r="H13" s="21" t="n"/>
      <c r="I13" s="19" t="n"/>
      <c r="J13" s="19" t="n"/>
      <c r="K13" s="19" t="n"/>
      <c r="L13" s="19" t="n"/>
      <c r="M13" s="38" t="n"/>
      <c r="N13" s="38" t="n"/>
      <c r="O13" s="38" t="n"/>
      <c r="P13" s="38" t="n"/>
      <c r="Q13" s="38" t="n"/>
      <c r="R13" s="38" t="n"/>
      <c r="S13" s="21" t="n"/>
      <c r="T13" s="21" t="n"/>
      <c r="U13" s="22">
        <f>IF($A13="","",MAX(0,IF($P13&lt;&gt;"",$P13,Dashboard!$B$4)-$B13))</f>
        <v/>
      </c>
      <c r="V13" s="23">
        <f>IF($A13="","",IF($U13&lt;=7,"0-7 days",IF($U13&lt;=14,"8-14 days",IF($U13&lt;=30,"15-30 days",IF($U13&lt;=60,"31-60 days","61+ days")))))</f>
        <v/>
      </c>
      <c r="W13" s="22">
        <f>IF($A13="",0,IF(OR($L13="New",$L13="Sent",$L13="Scheduling",$L13="Scheduled"),1,0))</f>
        <v/>
      </c>
      <c r="X13" s="22">
        <f>IF($A13="",0,IF(AND($W13=1,$M13&lt;&gt;"",$M13&lt;Dashboard!$B$4),1,0))</f>
        <v/>
      </c>
      <c r="Y13" s="22">
        <f>IF($A13="",0,IF(AND($W13=1,$R13&lt;&gt;"",$R13&lt;=Dashboard!$B$4),1,0))</f>
        <v/>
      </c>
      <c r="Z13" s="24">
        <f>IF($A13="","",IF(COUNTIF($A$2:$A$501,$A13)&gt;1,"Duplicate referral ID",IF($B13="","Missing received date",IF($C13="","Missing client reference",IF($D13="","Missing clinic",IF($F13="","Missing specialty",IF($G13="","Missing urgency",IF($H13="","Missing reason category",IF($I13="","Missing payer category",IF($J13="","Missing authorization status",IF($K13="","Missing coordinator",IF($L13="","Missing status",IF(AND($W13=1,$M13=""),"Missing target action date",IF(AND(OR($L13="Sent",$L13="Scheduling",$L13="Scheduled",$L13="Completed"),$E13=""),"Missing destination",IF(AND(OR($L13="Sent",$L13="Scheduling",$L13="Scheduled",$L13="Completed"),$N13=""),"Missing sent date",IF(AND(OR($L13="Scheduled",$L13="Completed"),$O13=""),"Missing appointment date",IF(AND(OR($L13="Completed",$L13="Closed - Not Scheduled",$L13="Declined"),$P13=""),"Missing closed date",IF(AND(OR($L13="Completed",$L13="Closed - Not Scheduled",$L13="Declined"),$S13=""),"Missing close outcome",IF(AND($B13&lt;&gt;"",$N13&lt;&gt;"",$N13&lt;$B13),"Sent date before received date",IF(AND($B13&lt;&gt;"",$P13&lt;&gt;"",$P13&lt;$B13),"Closed date before received date",IF(AND($N13&lt;&gt;"",$O13&lt;&gt;"",$O13&lt;$N13),"Appointment before sent date","OK"))))))))))))))))))))</f>
        <v/>
      </c>
      <c r="AA13" s="24">
        <f>IF($A13="","",IF($Z13&lt;&gt;"OK","Check data",IF($W13=0,"Closed",IF($X13=1,"Past due",IF($Y13=1,"Follow-up due",IF($J13="Pending","Authorization pending","On track"))))))</f>
        <v/>
      </c>
    </row>
    <row r="14">
      <c r="A14" s="19" t="n"/>
      <c r="B14" s="38" t="n"/>
      <c r="C14" s="19" t="n"/>
      <c r="D14" s="19" t="n"/>
      <c r="E14" s="21" t="n"/>
      <c r="F14" s="19" t="n"/>
      <c r="G14" s="19" t="n"/>
      <c r="H14" s="21" t="n"/>
      <c r="I14" s="19" t="n"/>
      <c r="J14" s="19" t="n"/>
      <c r="K14" s="19" t="n"/>
      <c r="L14" s="19" t="n"/>
      <c r="M14" s="38" t="n"/>
      <c r="N14" s="38" t="n"/>
      <c r="O14" s="38" t="n"/>
      <c r="P14" s="38" t="n"/>
      <c r="Q14" s="38" t="n"/>
      <c r="R14" s="38" t="n"/>
      <c r="S14" s="21" t="n"/>
      <c r="T14" s="21" t="n"/>
      <c r="U14" s="22">
        <f>IF($A14="","",MAX(0,IF($P14&lt;&gt;"",$P14,Dashboard!$B$4)-$B14))</f>
        <v/>
      </c>
      <c r="V14" s="23">
        <f>IF($A14="","",IF($U14&lt;=7,"0-7 days",IF($U14&lt;=14,"8-14 days",IF($U14&lt;=30,"15-30 days",IF($U14&lt;=60,"31-60 days","61+ days")))))</f>
        <v/>
      </c>
      <c r="W14" s="22">
        <f>IF($A14="",0,IF(OR($L14="New",$L14="Sent",$L14="Scheduling",$L14="Scheduled"),1,0))</f>
        <v/>
      </c>
      <c r="X14" s="22">
        <f>IF($A14="",0,IF(AND($W14=1,$M14&lt;&gt;"",$M14&lt;Dashboard!$B$4),1,0))</f>
        <v/>
      </c>
      <c r="Y14" s="22">
        <f>IF($A14="",0,IF(AND($W14=1,$R14&lt;&gt;"",$R14&lt;=Dashboard!$B$4),1,0))</f>
        <v/>
      </c>
      <c r="Z14" s="24">
        <f>IF($A14="","",IF(COUNTIF($A$2:$A$501,$A14)&gt;1,"Duplicate referral ID",IF($B14="","Missing received date",IF($C14="","Missing client reference",IF($D14="","Missing clinic",IF($F14="","Missing specialty",IF($G14="","Missing urgency",IF($H14="","Missing reason category",IF($I14="","Missing payer category",IF($J14="","Missing authorization status",IF($K14="","Missing coordinator",IF($L14="","Missing status",IF(AND($W14=1,$M14=""),"Missing target action date",IF(AND(OR($L14="Sent",$L14="Scheduling",$L14="Scheduled",$L14="Completed"),$E14=""),"Missing destination",IF(AND(OR($L14="Sent",$L14="Scheduling",$L14="Scheduled",$L14="Completed"),$N14=""),"Missing sent date",IF(AND(OR($L14="Scheduled",$L14="Completed"),$O14=""),"Missing appointment date",IF(AND(OR($L14="Completed",$L14="Closed - Not Scheduled",$L14="Declined"),$P14=""),"Missing closed date",IF(AND(OR($L14="Completed",$L14="Closed - Not Scheduled",$L14="Declined"),$S14=""),"Missing close outcome",IF(AND($B14&lt;&gt;"",$N14&lt;&gt;"",$N14&lt;$B14),"Sent date before received date",IF(AND($B14&lt;&gt;"",$P14&lt;&gt;"",$P14&lt;$B14),"Closed date before received date",IF(AND($N14&lt;&gt;"",$O14&lt;&gt;"",$O14&lt;$N14),"Appointment before sent date","OK"))))))))))))))))))))</f>
        <v/>
      </c>
      <c r="AA14" s="24">
        <f>IF($A14="","",IF($Z14&lt;&gt;"OK","Check data",IF($W14=0,"Closed",IF($X14=1,"Past due",IF($Y14=1,"Follow-up due",IF($J14="Pending","Authorization pending","On track"))))))</f>
        <v/>
      </c>
    </row>
    <row r="15">
      <c r="A15" s="19" t="n"/>
      <c r="B15" s="38" t="n"/>
      <c r="C15" s="19" t="n"/>
      <c r="D15" s="19" t="n"/>
      <c r="E15" s="21" t="n"/>
      <c r="F15" s="19" t="n"/>
      <c r="G15" s="19" t="n"/>
      <c r="H15" s="21" t="n"/>
      <c r="I15" s="19" t="n"/>
      <c r="J15" s="19" t="n"/>
      <c r="K15" s="19" t="n"/>
      <c r="L15" s="19" t="n"/>
      <c r="M15" s="38" t="n"/>
      <c r="N15" s="38" t="n"/>
      <c r="O15" s="38" t="n"/>
      <c r="P15" s="38" t="n"/>
      <c r="Q15" s="38" t="n"/>
      <c r="R15" s="38" t="n"/>
      <c r="S15" s="21" t="n"/>
      <c r="T15" s="21" t="n"/>
      <c r="U15" s="22">
        <f>IF($A15="","",MAX(0,IF($P15&lt;&gt;"",$P15,Dashboard!$B$4)-$B15))</f>
        <v/>
      </c>
      <c r="V15" s="23">
        <f>IF($A15="","",IF($U15&lt;=7,"0-7 days",IF($U15&lt;=14,"8-14 days",IF($U15&lt;=30,"15-30 days",IF($U15&lt;=60,"31-60 days","61+ days")))))</f>
        <v/>
      </c>
      <c r="W15" s="22">
        <f>IF($A15="",0,IF(OR($L15="New",$L15="Sent",$L15="Scheduling",$L15="Scheduled"),1,0))</f>
        <v/>
      </c>
      <c r="X15" s="22">
        <f>IF($A15="",0,IF(AND($W15=1,$M15&lt;&gt;"",$M15&lt;Dashboard!$B$4),1,0))</f>
        <v/>
      </c>
      <c r="Y15" s="22">
        <f>IF($A15="",0,IF(AND($W15=1,$R15&lt;&gt;"",$R15&lt;=Dashboard!$B$4),1,0))</f>
        <v/>
      </c>
      <c r="Z15" s="24">
        <f>IF($A15="","",IF(COUNTIF($A$2:$A$501,$A15)&gt;1,"Duplicate referral ID",IF($B15="","Missing received date",IF($C15="","Missing client reference",IF($D15="","Missing clinic",IF($F15="","Missing specialty",IF($G15="","Missing urgency",IF($H15="","Missing reason category",IF($I15="","Missing payer category",IF($J15="","Missing authorization status",IF($K15="","Missing coordinator",IF($L15="","Missing status",IF(AND($W15=1,$M15=""),"Missing target action date",IF(AND(OR($L15="Sent",$L15="Scheduling",$L15="Scheduled",$L15="Completed"),$E15=""),"Missing destination",IF(AND(OR($L15="Sent",$L15="Scheduling",$L15="Scheduled",$L15="Completed"),$N15=""),"Missing sent date",IF(AND(OR($L15="Scheduled",$L15="Completed"),$O15=""),"Missing appointment date",IF(AND(OR($L15="Completed",$L15="Closed - Not Scheduled",$L15="Declined"),$P15=""),"Missing closed date",IF(AND(OR($L15="Completed",$L15="Closed - Not Scheduled",$L15="Declined"),$S15=""),"Missing close outcome",IF(AND($B15&lt;&gt;"",$N15&lt;&gt;"",$N15&lt;$B15),"Sent date before received date",IF(AND($B15&lt;&gt;"",$P15&lt;&gt;"",$P15&lt;$B15),"Closed date before received date",IF(AND($N15&lt;&gt;"",$O15&lt;&gt;"",$O15&lt;$N15),"Appointment before sent date","OK"))))))))))))))))))))</f>
        <v/>
      </c>
      <c r="AA15" s="24">
        <f>IF($A15="","",IF($Z15&lt;&gt;"OK","Check data",IF($W15=0,"Closed",IF($X15=1,"Past due",IF($Y15=1,"Follow-up due",IF($J15="Pending","Authorization pending","On track"))))))</f>
        <v/>
      </c>
    </row>
    <row r="16">
      <c r="A16" s="19" t="n"/>
      <c r="B16" s="38" t="n"/>
      <c r="C16" s="19" t="n"/>
      <c r="D16" s="19" t="n"/>
      <c r="E16" s="21" t="n"/>
      <c r="F16" s="19" t="n"/>
      <c r="G16" s="19" t="n"/>
      <c r="H16" s="21" t="n"/>
      <c r="I16" s="19" t="n"/>
      <c r="J16" s="19" t="n"/>
      <c r="K16" s="19" t="n"/>
      <c r="L16" s="19" t="n"/>
      <c r="M16" s="38" t="n"/>
      <c r="N16" s="38" t="n"/>
      <c r="O16" s="38" t="n"/>
      <c r="P16" s="38" t="n"/>
      <c r="Q16" s="38" t="n"/>
      <c r="R16" s="38" t="n"/>
      <c r="S16" s="21" t="n"/>
      <c r="T16" s="21" t="n"/>
      <c r="U16" s="22">
        <f>IF($A16="","",MAX(0,IF($P16&lt;&gt;"",$P16,Dashboard!$B$4)-$B16))</f>
        <v/>
      </c>
      <c r="V16" s="23">
        <f>IF($A16="","",IF($U16&lt;=7,"0-7 days",IF($U16&lt;=14,"8-14 days",IF($U16&lt;=30,"15-30 days",IF($U16&lt;=60,"31-60 days","61+ days")))))</f>
        <v/>
      </c>
      <c r="W16" s="22">
        <f>IF($A16="",0,IF(OR($L16="New",$L16="Sent",$L16="Scheduling",$L16="Scheduled"),1,0))</f>
        <v/>
      </c>
      <c r="X16" s="22">
        <f>IF($A16="",0,IF(AND($W16=1,$M16&lt;&gt;"",$M16&lt;Dashboard!$B$4),1,0))</f>
        <v/>
      </c>
      <c r="Y16" s="22">
        <f>IF($A16="",0,IF(AND($W16=1,$R16&lt;&gt;"",$R16&lt;=Dashboard!$B$4),1,0))</f>
        <v/>
      </c>
      <c r="Z16" s="24">
        <f>IF($A16="","",IF(COUNTIF($A$2:$A$501,$A16)&gt;1,"Duplicate referral ID",IF($B16="","Missing received date",IF($C16="","Missing client reference",IF($D16="","Missing clinic",IF($F16="","Missing specialty",IF($G16="","Missing urgency",IF($H16="","Missing reason category",IF($I16="","Missing payer category",IF($J16="","Missing authorization status",IF($K16="","Missing coordinator",IF($L16="","Missing status",IF(AND($W16=1,$M16=""),"Missing target action date",IF(AND(OR($L16="Sent",$L16="Scheduling",$L16="Scheduled",$L16="Completed"),$E16=""),"Missing destination",IF(AND(OR($L16="Sent",$L16="Scheduling",$L16="Scheduled",$L16="Completed"),$N16=""),"Missing sent date",IF(AND(OR($L16="Scheduled",$L16="Completed"),$O16=""),"Missing appointment date",IF(AND(OR($L16="Completed",$L16="Closed - Not Scheduled",$L16="Declined"),$P16=""),"Missing closed date",IF(AND(OR($L16="Completed",$L16="Closed - Not Scheduled",$L16="Declined"),$S16=""),"Missing close outcome",IF(AND($B16&lt;&gt;"",$N16&lt;&gt;"",$N16&lt;$B16),"Sent date before received date",IF(AND($B16&lt;&gt;"",$P16&lt;&gt;"",$P16&lt;$B16),"Closed date before received date",IF(AND($N16&lt;&gt;"",$O16&lt;&gt;"",$O16&lt;$N16),"Appointment before sent date","OK"))))))))))))))))))))</f>
        <v/>
      </c>
      <c r="AA16" s="24">
        <f>IF($A16="","",IF($Z16&lt;&gt;"OK","Check data",IF($W16=0,"Closed",IF($X16=1,"Past due",IF($Y16=1,"Follow-up due",IF($J16="Pending","Authorization pending","On track"))))))</f>
        <v/>
      </c>
    </row>
    <row r="17">
      <c r="A17" s="19" t="n"/>
      <c r="B17" s="38" t="n"/>
      <c r="C17" s="19" t="n"/>
      <c r="D17" s="19" t="n"/>
      <c r="E17" s="21" t="n"/>
      <c r="F17" s="19" t="n"/>
      <c r="G17" s="19" t="n"/>
      <c r="H17" s="21" t="n"/>
      <c r="I17" s="19" t="n"/>
      <c r="J17" s="19" t="n"/>
      <c r="K17" s="19" t="n"/>
      <c r="L17" s="19" t="n"/>
      <c r="M17" s="38" t="n"/>
      <c r="N17" s="38" t="n"/>
      <c r="O17" s="38" t="n"/>
      <c r="P17" s="38" t="n"/>
      <c r="Q17" s="38" t="n"/>
      <c r="R17" s="38" t="n"/>
      <c r="S17" s="21" t="n"/>
      <c r="T17" s="21" t="n"/>
      <c r="U17" s="22">
        <f>IF($A17="","",MAX(0,IF($P17&lt;&gt;"",$P17,Dashboard!$B$4)-$B17))</f>
        <v/>
      </c>
      <c r="V17" s="23">
        <f>IF($A17="","",IF($U17&lt;=7,"0-7 days",IF($U17&lt;=14,"8-14 days",IF($U17&lt;=30,"15-30 days",IF($U17&lt;=60,"31-60 days","61+ days")))))</f>
        <v/>
      </c>
      <c r="W17" s="22">
        <f>IF($A17="",0,IF(OR($L17="New",$L17="Sent",$L17="Scheduling",$L17="Scheduled"),1,0))</f>
        <v/>
      </c>
      <c r="X17" s="22">
        <f>IF($A17="",0,IF(AND($W17=1,$M17&lt;&gt;"",$M17&lt;Dashboard!$B$4),1,0))</f>
        <v/>
      </c>
      <c r="Y17" s="22">
        <f>IF($A17="",0,IF(AND($W17=1,$R17&lt;&gt;"",$R17&lt;=Dashboard!$B$4),1,0))</f>
        <v/>
      </c>
      <c r="Z17" s="24">
        <f>IF($A17="","",IF(COUNTIF($A$2:$A$501,$A17)&gt;1,"Duplicate referral ID",IF($B17="","Missing received date",IF($C17="","Missing client reference",IF($D17="","Missing clinic",IF($F17="","Missing specialty",IF($G17="","Missing urgency",IF($H17="","Missing reason category",IF($I17="","Missing payer category",IF($J17="","Missing authorization status",IF($K17="","Missing coordinator",IF($L17="","Missing status",IF(AND($W17=1,$M17=""),"Missing target action date",IF(AND(OR($L17="Sent",$L17="Scheduling",$L17="Scheduled",$L17="Completed"),$E17=""),"Missing destination",IF(AND(OR($L17="Sent",$L17="Scheduling",$L17="Scheduled",$L17="Completed"),$N17=""),"Missing sent date",IF(AND(OR($L17="Scheduled",$L17="Completed"),$O17=""),"Missing appointment date",IF(AND(OR($L17="Completed",$L17="Closed - Not Scheduled",$L17="Declined"),$P17=""),"Missing closed date",IF(AND(OR($L17="Completed",$L17="Closed - Not Scheduled",$L17="Declined"),$S17=""),"Missing close outcome",IF(AND($B17&lt;&gt;"",$N17&lt;&gt;"",$N17&lt;$B17),"Sent date before received date",IF(AND($B17&lt;&gt;"",$P17&lt;&gt;"",$P17&lt;$B17),"Closed date before received date",IF(AND($N17&lt;&gt;"",$O17&lt;&gt;"",$O17&lt;$N17),"Appointment before sent date","OK"))))))))))))))))))))</f>
        <v/>
      </c>
      <c r="AA17" s="24">
        <f>IF($A17="","",IF($Z17&lt;&gt;"OK","Check data",IF($W17=0,"Closed",IF($X17=1,"Past due",IF($Y17=1,"Follow-up due",IF($J17="Pending","Authorization pending","On track"))))))</f>
        <v/>
      </c>
    </row>
    <row r="18">
      <c r="A18" s="19" t="n"/>
      <c r="B18" s="38" t="n"/>
      <c r="C18" s="19" t="n"/>
      <c r="D18" s="19" t="n"/>
      <c r="E18" s="21" t="n"/>
      <c r="F18" s="19" t="n"/>
      <c r="G18" s="19" t="n"/>
      <c r="H18" s="21" t="n"/>
      <c r="I18" s="19" t="n"/>
      <c r="J18" s="19" t="n"/>
      <c r="K18" s="19" t="n"/>
      <c r="L18" s="19" t="n"/>
      <c r="M18" s="38" t="n"/>
      <c r="N18" s="38" t="n"/>
      <c r="O18" s="38" t="n"/>
      <c r="P18" s="38" t="n"/>
      <c r="Q18" s="38" t="n"/>
      <c r="R18" s="38" t="n"/>
      <c r="S18" s="21" t="n"/>
      <c r="T18" s="21" t="n"/>
      <c r="U18" s="22">
        <f>IF($A18="","",MAX(0,IF($P18&lt;&gt;"",$P18,Dashboard!$B$4)-$B18))</f>
        <v/>
      </c>
      <c r="V18" s="23">
        <f>IF($A18="","",IF($U18&lt;=7,"0-7 days",IF($U18&lt;=14,"8-14 days",IF($U18&lt;=30,"15-30 days",IF($U18&lt;=60,"31-60 days","61+ days")))))</f>
        <v/>
      </c>
      <c r="W18" s="22">
        <f>IF($A18="",0,IF(OR($L18="New",$L18="Sent",$L18="Scheduling",$L18="Scheduled"),1,0))</f>
        <v/>
      </c>
      <c r="X18" s="22">
        <f>IF($A18="",0,IF(AND($W18=1,$M18&lt;&gt;"",$M18&lt;Dashboard!$B$4),1,0))</f>
        <v/>
      </c>
      <c r="Y18" s="22">
        <f>IF($A18="",0,IF(AND($W18=1,$R18&lt;&gt;"",$R18&lt;=Dashboard!$B$4),1,0))</f>
        <v/>
      </c>
      <c r="Z18" s="24">
        <f>IF($A18="","",IF(COUNTIF($A$2:$A$501,$A18)&gt;1,"Duplicate referral ID",IF($B18="","Missing received date",IF($C18="","Missing client reference",IF($D18="","Missing clinic",IF($F18="","Missing specialty",IF($G18="","Missing urgency",IF($H18="","Missing reason category",IF($I18="","Missing payer category",IF($J18="","Missing authorization status",IF($K18="","Missing coordinator",IF($L18="","Missing status",IF(AND($W18=1,$M18=""),"Missing target action date",IF(AND(OR($L18="Sent",$L18="Scheduling",$L18="Scheduled",$L18="Completed"),$E18=""),"Missing destination",IF(AND(OR($L18="Sent",$L18="Scheduling",$L18="Scheduled",$L18="Completed"),$N18=""),"Missing sent date",IF(AND(OR($L18="Scheduled",$L18="Completed"),$O18=""),"Missing appointment date",IF(AND(OR($L18="Completed",$L18="Closed - Not Scheduled",$L18="Declined"),$P18=""),"Missing closed date",IF(AND(OR($L18="Completed",$L18="Closed - Not Scheduled",$L18="Declined"),$S18=""),"Missing close outcome",IF(AND($B18&lt;&gt;"",$N18&lt;&gt;"",$N18&lt;$B18),"Sent date before received date",IF(AND($B18&lt;&gt;"",$P18&lt;&gt;"",$P18&lt;$B18),"Closed date before received date",IF(AND($N18&lt;&gt;"",$O18&lt;&gt;"",$O18&lt;$N18),"Appointment before sent date","OK"))))))))))))))))))))</f>
        <v/>
      </c>
      <c r="AA18" s="24">
        <f>IF($A18="","",IF($Z18&lt;&gt;"OK","Check data",IF($W18=0,"Closed",IF($X18=1,"Past due",IF($Y18=1,"Follow-up due",IF($J18="Pending","Authorization pending","On track"))))))</f>
        <v/>
      </c>
    </row>
    <row r="19">
      <c r="A19" s="19" t="n"/>
      <c r="B19" s="38" t="n"/>
      <c r="C19" s="19" t="n"/>
      <c r="D19" s="19" t="n"/>
      <c r="E19" s="21" t="n"/>
      <c r="F19" s="19" t="n"/>
      <c r="G19" s="19" t="n"/>
      <c r="H19" s="21" t="n"/>
      <c r="I19" s="19" t="n"/>
      <c r="J19" s="19" t="n"/>
      <c r="K19" s="19" t="n"/>
      <c r="L19" s="19" t="n"/>
      <c r="M19" s="38" t="n"/>
      <c r="N19" s="38" t="n"/>
      <c r="O19" s="38" t="n"/>
      <c r="P19" s="38" t="n"/>
      <c r="Q19" s="38" t="n"/>
      <c r="R19" s="38" t="n"/>
      <c r="S19" s="21" t="n"/>
      <c r="T19" s="21" t="n"/>
      <c r="U19" s="22">
        <f>IF($A19="","",MAX(0,IF($P19&lt;&gt;"",$P19,Dashboard!$B$4)-$B19))</f>
        <v/>
      </c>
      <c r="V19" s="23">
        <f>IF($A19="","",IF($U19&lt;=7,"0-7 days",IF($U19&lt;=14,"8-14 days",IF($U19&lt;=30,"15-30 days",IF($U19&lt;=60,"31-60 days","61+ days")))))</f>
        <v/>
      </c>
      <c r="W19" s="22">
        <f>IF($A19="",0,IF(OR($L19="New",$L19="Sent",$L19="Scheduling",$L19="Scheduled"),1,0))</f>
        <v/>
      </c>
      <c r="X19" s="22">
        <f>IF($A19="",0,IF(AND($W19=1,$M19&lt;&gt;"",$M19&lt;Dashboard!$B$4),1,0))</f>
        <v/>
      </c>
      <c r="Y19" s="22">
        <f>IF($A19="",0,IF(AND($W19=1,$R19&lt;&gt;"",$R19&lt;=Dashboard!$B$4),1,0))</f>
        <v/>
      </c>
      <c r="Z19" s="24">
        <f>IF($A19="","",IF(COUNTIF($A$2:$A$501,$A19)&gt;1,"Duplicate referral ID",IF($B19="","Missing received date",IF($C19="","Missing client reference",IF($D19="","Missing clinic",IF($F19="","Missing specialty",IF($G19="","Missing urgency",IF($H19="","Missing reason category",IF($I19="","Missing payer category",IF($J19="","Missing authorization status",IF($K19="","Missing coordinator",IF($L19="","Missing status",IF(AND($W19=1,$M19=""),"Missing target action date",IF(AND(OR($L19="Sent",$L19="Scheduling",$L19="Scheduled",$L19="Completed"),$E19=""),"Missing destination",IF(AND(OR($L19="Sent",$L19="Scheduling",$L19="Scheduled",$L19="Completed"),$N19=""),"Missing sent date",IF(AND(OR($L19="Scheduled",$L19="Completed"),$O19=""),"Missing appointment date",IF(AND(OR($L19="Completed",$L19="Closed - Not Scheduled",$L19="Declined"),$P19=""),"Missing closed date",IF(AND(OR($L19="Completed",$L19="Closed - Not Scheduled",$L19="Declined"),$S19=""),"Missing close outcome",IF(AND($B19&lt;&gt;"",$N19&lt;&gt;"",$N19&lt;$B19),"Sent date before received date",IF(AND($B19&lt;&gt;"",$P19&lt;&gt;"",$P19&lt;$B19),"Closed date before received date",IF(AND($N19&lt;&gt;"",$O19&lt;&gt;"",$O19&lt;$N19),"Appointment before sent date","OK"))))))))))))))))))))</f>
        <v/>
      </c>
      <c r="AA19" s="24">
        <f>IF($A19="","",IF($Z19&lt;&gt;"OK","Check data",IF($W19=0,"Closed",IF($X19=1,"Past due",IF($Y19=1,"Follow-up due",IF($J19="Pending","Authorization pending","On track"))))))</f>
        <v/>
      </c>
    </row>
    <row r="20">
      <c r="A20" s="19" t="n"/>
      <c r="B20" s="38" t="n"/>
      <c r="C20" s="19" t="n"/>
      <c r="D20" s="19" t="n"/>
      <c r="E20" s="21" t="n"/>
      <c r="F20" s="19" t="n"/>
      <c r="G20" s="19" t="n"/>
      <c r="H20" s="21" t="n"/>
      <c r="I20" s="19" t="n"/>
      <c r="J20" s="19" t="n"/>
      <c r="K20" s="19" t="n"/>
      <c r="L20" s="19" t="n"/>
      <c r="M20" s="38" t="n"/>
      <c r="N20" s="38" t="n"/>
      <c r="O20" s="38" t="n"/>
      <c r="P20" s="38" t="n"/>
      <c r="Q20" s="38" t="n"/>
      <c r="R20" s="38" t="n"/>
      <c r="S20" s="21" t="n"/>
      <c r="T20" s="21" t="n"/>
      <c r="U20" s="22">
        <f>IF($A20="","",MAX(0,IF($P20&lt;&gt;"",$P20,Dashboard!$B$4)-$B20))</f>
        <v/>
      </c>
      <c r="V20" s="23">
        <f>IF($A20="","",IF($U20&lt;=7,"0-7 days",IF($U20&lt;=14,"8-14 days",IF($U20&lt;=30,"15-30 days",IF($U20&lt;=60,"31-60 days","61+ days")))))</f>
        <v/>
      </c>
      <c r="W20" s="22">
        <f>IF($A20="",0,IF(OR($L20="New",$L20="Sent",$L20="Scheduling",$L20="Scheduled"),1,0))</f>
        <v/>
      </c>
      <c r="X20" s="22">
        <f>IF($A20="",0,IF(AND($W20=1,$M20&lt;&gt;"",$M20&lt;Dashboard!$B$4),1,0))</f>
        <v/>
      </c>
      <c r="Y20" s="22">
        <f>IF($A20="",0,IF(AND($W20=1,$R20&lt;&gt;"",$R20&lt;=Dashboard!$B$4),1,0))</f>
        <v/>
      </c>
      <c r="Z20" s="24">
        <f>IF($A20="","",IF(COUNTIF($A$2:$A$501,$A20)&gt;1,"Duplicate referral ID",IF($B20="","Missing received date",IF($C20="","Missing client reference",IF($D20="","Missing clinic",IF($F20="","Missing specialty",IF($G20="","Missing urgency",IF($H20="","Missing reason category",IF($I20="","Missing payer category",IF($J20="","Missing authorization status",IF($K20="","Missing coordinator",IF($L20="","Missing status",IF(AND($W20=1,$M20=""),"Missing target action date",IF(AND(OR($L20="Sent",$L20="Scheduling",$L20="Scheduled",$L20="Completed"),$E20=""),"Missing destination",IF(AND(OR($L20="Sent",$L20="Scheduling",$L20="Scheduled",$L20="Completed"),$N20=""),"Missing sent date",IF(AND(OR($L20="Scheduled",$L20="Completed"),$O20=""),"Missing appointment date",IF(AND(OR($L20="Completed",$L20="Closed - Not Scheduled",$L20="Declined"),$P20=""),"Missing closed date",IF(AND(OR($L20="Completed",$L20="Closed - Not Scheduled",$L20="Declined"),$S20=""),"Missing close outcome",IF(AND($B20&lt;&gt;"",$N20&lt;&gt;"",$N20&lt;$B20),"Sent date before received date",IF(AND($B20&lt;&gt;"",$P20&lt;&gt;"",$P20&lt;$B20),"Closed date before received date",IF(AND($N20&lt;&gt;"",$O20&lt;&gt;"",$O20&lt;$N20),"Appointment before sent date","OK"))))))))))))))))))))</f>
        <v/>
      </c>
      <c r="AA20" s="24">
        <f>IF($A20="","",IF($Z20&lt;&gt;"OK","Check data",IF($W20=0,"Closed",IF($X20=1,"Past due",IF($Y20=1,"Follow-up due",IF($J20="Pending","Authorization pending","On track"))))))</f>
        <v/>
      </c>
    </row>
    <row r="21">
      <c r="A21" s="19" t="n"/>
      <c r="B21" s="38" t="n"/>
      <c r="C21" s="19" t="n"/>
      <c r="D21" s="19" t="n"/>
      <c r="E21" s="21" t="n"/>
      <c r="F21" s="19" t="n"/>
      <c r="G21" s="19" t="n"/>
      <c r="H21" s="21" t="n"/>
      <c r="I21" s="19" t="n"/>
      <c r="J21" s="19" t="n"/>
      <c r="K21" s="19" t="n"/>
      <c r="L21" s="19" t="n"/>
      <c r="M21" s="38" t="n"/>
      <c r="N21" s="38" t="n"/>
      <c r="O21" s="38" t="n"/>
      <c r="P21" s="38" t="n"/>
      <c r="Q21" s="38" t="n"/>
      <c r="R21" s="38" t="n"/>
      <c r="S21" s="21" t="n"/>
      <c r="T21" s="21" t="n"/>
      <c r="U21" s="22">
        <f>IF($A21="","",MAX(0,IF($P21&lt;&gt;"",$P21,Dashboard!$B$4)-$B21))</f>
        <v/>
      </c>
      <c r="V21" s="23">
        <f>IF($A21="","",IF($U21&lt;=7,"0-7 days",IF($U21&lt;=14,"8-14 days",IF($U21&lt;=30,"15-30 days",IF($U21&lt;=60,"31-60 days","61+ days")))))</f>
        <v/>
      </c>
      <c r="W21" s="22">
        <f>IF($A21="",0,IF(OR($L21="New",$L21="Sent",$L21="Scheduling",$L21="Scheduled"),1,0))</f>
        <v/>
      </c>
      <c r="X21" s="22">
        <f>IF($A21="",0,IF(AND($W21=1,$M21&lt;&gt;"",$M21&lt;Dashboard!$B$4),1,0))</f>
        <v/>
      </c>
      <c r="Y21" s="22">
        <f>IF($A21="",0,IF(AND($W21=1,$R21&lt;&gt;"",$R21&lt;=Dashboard!$B$4),1,0))</f>
        <v/>
      </c>
      <c r="Z21" s="24">
        <f>IF($A21="","",IF(COUNTIF($A$2:$A$501,$A21)&gt;1,"Duplicate referral ID",IF($B21="","Missing received date",IF($C21="","Missing client reference",IF($D21="","Missing clinic",IF($F21="","Missing specialty",IF($G21="","Missing urgency",IF($H21="","Missing reason category",IF($I21="","Missing payer category",IF($J21="","Missing authorization status",IF($K21="","Missing coordinator",IF($L21="","Missing status",IF(AND($W21=1,$M21=""),"Missing target action date",IF(AND(OR($L21="Sent",$L21="Scheduling",$L21="Scheduled",$L21="Completed"),$E21=""),"Missing destination",IF(AND(OR($L21="Sent",$L21="Scheduling",$L21="Scheduled",$L21="Completed"),$N21=""),"Missing sent date",IF(AND(OR($L21="Scheduled",$L21="Completed"),$O21=""),"Missing appointment date",IF(AND(OR($L21="Completed",$L21="Closed - Not Scheduled",$L21="Declined"),$P21=""),"Missing closed date",IF(AND(OR($L21="Completed",$L21="Closed - Not Scheduled",$L21="Declined"),$S21=""),"Missing close outcome",IF(AND($B21&lt;&gt;"",$N21&lt;&gt;"",$N21&lt;$B21),"Sent date before received date",IF(AND($B21&lt;&gt;"",$P21&lt;&gt;"",$P21&lt;$B21),"Closed date before received date",IF(AND($N21&lt;&gt;"",$O21&lt;&gt;"",$O21&lt;$N21),"Appointment before sent date","OK"))))))))))))))))))))</f>
        <v/>
      </c>
      <c r="AA21" s="24">
        <f>IF($A21="","",IF($Z21&lt;&gt;"OK","Check data",IF($W21=0,"Closed",IF($X21=1,"Past due",IF($Y21=1,"Follow-up due",IF($J21="Pending","Authorization pending","On track"))))))</f>
        <v/>
      </c>
    </row>
    <row r="22">
      <c r="A22" s="19" t="n"/>
      <c r="B22" s="38" t="n"/>
      <c r="C22" s="19" t="n"/>
      <c r="D22" s="19" t="n"/>
      <c r="E22" s="21" t="n"/>
      <c r="F22" s="19" t="n"/>
      <c r="G22" s="19" t="n"/>
      <c r="H22" s="21" t="n"/>
      <c r="I22" s="19" t="n"/>
      <c r="J22" s="19" t="n"/>
      <c r="K22" s="19" t="n"/>
      <c r="L22" s="19" t="n"/>
      <c r="M22" s="38" t="n"/>
      <c r="N22" s="38" t="n"/>
      <c r="O22" s="38" t="n"/>
      <c r="P22" s="38" t="n"/>
      <c r="Q22" s="38" t="n"/>
      <c r="R22" s="38" t="n"/>
      <c r="S22" s="21" t="n"/>
      <c r="T22" s="21" t="n"/>
      <c r="U22" s="22">
        <f>IF($A22="","",MAX(0,IF($P22&lt;&gt;"",$P22,Dashboard!$B$4)-$B22))</f>
        <v/>
      </c>
      <c r="V22" s="23">
        <f>IF($A22="","",IF($U22&lt;=7,"0-7 days",IF($U22&lt;=14,"8-14 days",IF($U22&lt;=30,"15-30 days",IF($U22&lt;=60,"31-60 days","61+ days")))))</f>
        <v/>
      </c>
      <c r="W22" s="22">
        <f>IF($A22="",0,IF(OR($L22="New",$L22="Sent",$L22="Scheduling",$L22="Scheduled"),1,0))</f>
        <v/>
      </c>
      <c r="X22" s="22">
        <f>IF($A22="",0,IF(AND($W22=1,$M22&lt;&gt;"",$M22&lt;Dashboard!$B$4),1,0))</f>
        <v/>
      </c>
      <c r="Y22" s="22">
        <f>IF($A22="",0,IF(AND($W22=1,$R22&lt;&gt;"",$R22&lt;=Dashboard!$B$4),1,0))</f>
        <v/>
      </c>
      <c r="Z22" s="24">
        <f>IF($A22="","",IF(COUNTIF($A$2:$A$501,$A22)&gt;1,"Duplicate referral ID",IF($B22="","Missing received date",IF($C22="","Missing client reference",IF($D22="","Missing clinic",IF($F22="","Missing specialty",IF($G22="","Missing urgency",IF($H22="","Missing reason category",IF($I22="","Missing payer category",IF($J22="","Missing authorization status",IF($K22="","Missing coordinator",IF($L22="","Missing status",IF(AND($W22=1,$M22=""),"Missing target action date",IF(AND(OR($L22="Sent",$L22="Scheduling",$L22="Scheduled",$L22="Completed"),$E22=""),"Missing destination",IF(AND(OR($L22="Sent",$L22="Scheduling",$L22="Scheduled",$L22="Completed"),$N22=""),"Missing sent date",IF(AND(OR($L22="Scheduled",$L22="Completed"),$O22=""),"Missing appointment date",IF(AND(OR($L22="Completed",$L22="Closed - Not Scheduled",$L22="Declined"),$P22=""),"Missing closed date",IF(AND(OR($L22="Completed",$L22="Closed - Not Scheduled",$L22="Declined"),$S22=""),"Missing close outcome",IF(AND($B22&lt;&gt;"",$N22&lt;&gt;"",$N22&lt;$B22),"Sent date before received date",IF(AND($B22&lt;&gt;"",$P22&lt;&gt;"",$P22&lt;$B22),"Closed date before received date",IF(AND($N22&lt;&gt;"",$O22&lt;&gt;"",$O22&lt;$N22),"Appointment before sent date","OK"))))))))))))))))))))</f>
        <v/>
      </c>
      <c r="AA22" s="24">
        <f>IF($A22="","",IF($Z22&lt;&gt;"OK","Check data",IF($W22=0,"Closed",IF($X22=1,"Past due",IF($Y22=1,"Follow-up due",IF($J22="Pending","Authorization pending","On track"))))))</f>
        <v/>
      </c>
    </row>
    <row r="23">
      <c r="A23" s="19" t="n"/>
      <c r="B23" s="38" t="n"/>
      <c r="C23" s="19" t="n"/>
      <c r="D23" s="19" t="n"/>
      <c r="E23" s="21" t="n"/>
      <c r="F23" s="19" t="n"/>
      <c r="G23" s="19" t="n"/>
      <c r="H23" s="21" t="n"/>
      <c r="I23" s="19" t="n"/>
      <c r="J23" s="19" t="n"/>
      <c r="K23" s="19" t="n"/>
      <c r="L23" s="19" t="n"/>
      <c r="M23" s="38" t="n"/>
      <c r="N23" s="38" t="n"/>
      <c r="O23" s="38" t="n"/>
      <c r="P23" s="38" t="n"/>
      <c r="Q23" s="38" t="n"/>
      <c r="R23" s="38" t="n"/>
      <c r="S23" s="21" t="n"/>
      <c r="T23" s="21" t="n"/>
      <c r="U23" s="22">
        <f>IF($A23="","",MAX(0,IF($P23&lt;&gt;"",$P23,Dashboard!$B$4)-$B23))</f>
        <v/>
      </c>
      <c r="V23" s="23">
        <f>IF($A23="","",IF($U23&lt;=7,"0-7 days",IF($U23&lt;=14,"8-14 days",IF($U23&lt;=30,"15-30 days",IF($U23&lt;=60,"31-60 days","61+ days")))))</f>
        <v/>
      </c>
      <c r="W23" s="22">
        <f>IF($A23="",0,IF(OR($L23="New",$L23="Sent",$L23="Scheduling",$L23="Scheduled"),1,0))</f>
        <v/>
      </c>
      <c r="X23" s="22">
        <f>IF($A23="",0,IF(AND($W23=1,$M23&lt;&gt;"",$M23&lt;Dashboard!$B$4),1,0))</f>
        <v/>
      </c>
      <c r="Y23" s="22">
        <f>IF($A23="",0,IF(AND($W23=1,$R23&lt;&gt;"",$R23&lt;=Dashboard!$B$4),1,0))</f>
        <v/>
      </c>
      <c r="Z23" s="24">
        <f>IF($A23="","",IF(COUNTIF($A$2:$A$501,$A23)&gt;1,"Duplicate referral ID",IF($B23="","Missing received date",IF($C23="","Missing client reference",IF($D23="","Missing clinic",IF($F23="","Missing specialty",IF($G23="","Missing urgency",IF($H23="","Missing reason category",IF($I23="","Missing payer category",IF($J23="","Missing authorization status",IF($K23="","Missing coordinator",IF($L23="","Missing status",IF(AND($W23=1,$M23=""),"Missing target action date",IF(AND(OR($L23="Sent",$L23="Scheduling",$L23="Scheduled",$L23="Completed"),$E23=""),"Missing destination",IF(AND(OR($L23="Sent",$L23="Scheduling",$L23="Scheduled",$L23="Completed"),$N23=""),"Missing sent date",IF(AND(OR($L23="Scheduled",$L23="Completed"),$O23=""),"Missing appointment date",IF(AND(OR($L23="Completed",$L23="Closed - Not Scheduled",$L23="Declined"),$P23=""),"Missing closed date",IF(AND(OR($L23="Completed",$L23="Closed - Not Scheduled",$L23="Declined"),$S23=""),"Missing close outcome",IF(AND($B23&lt;&gt;"",$N23&lt;&gt;"",$N23&lt;$B23),"Sent date before received date",IF(AND($B23&lt;&gt;"",$P23&lt;&gt;"",$P23&lt;$B23),"Closed date before received date",IF(AND($N23&lt;&gt;"",$O23&lt;&gt;"",$O23&lt;$N23),"Appointment before sent date","OK"))))))))))))))))))))</f>
        <v/>
      </c>
      <c r="AA23" s="24">
        <f>IF($A23="","",IF($Z23&lt;&gt;"OK","Check data",IF($W23=0,"Closed",IF($X23=1,"Past due",IF($Y23=1,"Follow-up due",IF($J23="Pending","Authorization pending","On track"))))))</f>
        <v/>
      </c>
    </row>
    <row r="24">
      <c r="A24" s="19" t="n"/>
      <c r="B24" s="38" t="n"/>
      <c r="C24" s="19" t="n"/>
      <c r="D24" s="19" t="n"/>
      <c r="E24" s="21" t="n"/>
      <c r="F24" s="19" t="n"/>
      <c r="G24" s="19" t="n"/>
      <c r="H24" s="21" t="n"/>
      <c r="I24" s="19" t="n"/>
      <c r="J24" s="19" t="n"/>
      <c r="K24" s="19" t="n"/>
      <c r="L24" s="19" t="n"/>
      <c r="M24" s="38" t="n"/>
      <c r="N24" s="38" t="n"/>
      <c r="O24" s="38" t="n"/>
      <c r="P24" s="38" t="n"/>
      <c r="Q24" s="38" t="n"/>
      <c r="R24" s="38" t="n"/>
      <c r="S24" s="21" t="n"/>
      <c r="T24" s="21" t="n"/>
      <c r="U24" s="22">
        <f>IF($A24="","",MAX(0,IF($P24&lt;&gt;"",$P24,Dashboard!$B$4)-$B24))</f>
        <v/>
      </c>
      <c r="V24" s="23">
        <f>IF($A24="","",IF($U24&lt;=7,"0-7 days",IF($U24&lt;=14,"8-14 days",IF($U24&lt;=30,"15-30 days",IF($U24&lt;=60,"31-60 days","61+ days")))))</f>
        <v/>
      </c>
      <c r="W24" s="22">
        <f>IF($A24="",0,IF(OR($L24="New",$L24="Sent",$L24="Scheduling",$L24="Scheduled"),1,0))</f>
        <v/>
      </c>
      <c r="X24" s="22">
        <f>IF($A24="",0,IF(AND($W24=1,$M24&lt;&gt;"",$M24&lt;Dashboard!$B$4),1,0))</f>
        <v/>
      </c>
      <c r="Y24" s="22">
        <f>IF($A24="",0,IF(AND($W24=1,$R24&lt;&gt;"",$R24&lt;=Dashboard!$B$4),1,0))</f>
        <v/>
      </c>
      <c r="Z24" s="24">
        <f>IF($A24="","",IF(COUNTIF($A$2:$A$501,$A24)&gt;1,"Duplicate referral ID",IF($B24="","Missing received date",IF($C24="","Missing client reference",IF($D24="","Missing clinic",IF($F24="","Missing specialty",IF($G24="","Missing urgency",IF($H24="","Missing reason category",IF($I24="","Missing payer category",IF($J24="","Missing authorization status",IF($K24="","Missing coordinator",IF($L24="","Missing status",IF(AND($W24=1,$M24=""),"Missing target action date",IF(AND(OR($L24="Sent",$L24="Scheduling",$L24="Scheduled",$L24="Completed"),$E24=""),"Missing destination",IF(AND(OR($L24="Sent",$L24="Scheduling",$L24="Scheduled",$L24="Completed"),$N24=""),"Missing sent date",IF(AND(OR($L24="Scheduled",$L24="Completed"),$O24=""),"Missing appointment date",IF(AND(OR($L24="Completed",$L24="Closed - Not Scheduled",$L24="Declined"),$P24=""),"Missing closed date",IF(AND(OR($L24="Completed",$L24="Closed - Not Scheduled",$L24="Declined"),$S24=""),"Missing close outcome",IF(AND($B24&lt;&gt;"",$N24&lt;&gt;"",$N24&lt;$B24),"Sent date before received date",IF(AND($B24&lt;&gt;"",$P24&lt;&gt;"",$P24&lt;$B24),"Closed date before received date",IF(AND($N24&lt;&gt;"",$O24&lt;&gt;"",$O24&lt;$N24),"Appointment before sent date","OK"))))))))))))))))))))</f>
        <v/>
      </c>
      <c r="AA24" s="24">
        <f>IF($A24="","",IF($Z24&lt;&gt;"OK","Check data",IF($W24=0,"Closed",IF($X24=1,"Past due",IF($Y24=1,"Follow-up due",IF($J24="Pending","Authorization pending","On track"))))))</f>
        <v/>
      </c>
    </row>
    <row r="25">
      <c r="A25" s="19" t="n"/>
      <c r="B25" s="38" t="n"/>
      <c r="C25" s="19" t="n"/>
      <c r="D25" s="19" t="n"/>
      <c r="E25" s="21" t="n"/>
      <c r="F25" s="19" t="n"/>
      <c r="G25" s="19" t="n"/>
      <c r="H25" s="21" t="n"/>
      <c r="I25" s="19" t="n"/>
      <c r="J25" s="19" t="n"/>
      <c r="K25" s="19" t="n"/>
      <c r="L25" s="19" t="n"/>
      <c r="M25" s="38" t="n"/>
      <c r="N25" s="38" t="n"/>
      <c r="O25" s="38" t="n"/>
      <c r="P25" s="38" t="n"/>
      <c r="Q25" s="38" t="n"/>
      <c r="R25" s="38" t="n"/>
      <c r="S25" s="21" t="n"/>
      <c r="T25" s="21" t="n"/>
      <c r="U25" s="22">
        <f>IF($A25="","",MAX(0,IF($P25&lt;&gt;"",$P25,Dashboard!$B$4)-$B25))</f>
        <v/>
      </c>
      <c r="V25" s="23">
        <f>IF($A25="","",IF($U25&lt;=7,"0-7 days",IF($U25&lt;=14,"8-14 days",IF($U25&lt;=30,"15-30 days",IF($U25&lt;=60,"31-60 days","61+ days")))))</f>
        <v/>
      </c>
      <c r="W25" s="22">
        <f>IF($A25="",0,IF(OR($L25="New",$L25="Sent",$L25="Scheduling",$L25="Scheduled"),1,0))</f>
        <v/>
      </c>
      <c r="X25" s="22">
        <f>IF($A25="",0,IF(AND($W25=1,$M25&lt;&gt;"",$M25&lt;Dashboard!$B$4),1,0))</f>
        <v/>
      </c>
      <c r="Y25" s="22">
        <f>IF($A25="",0,IF(AND($W25=1,$R25&lt;&gt;"",$R25&lt;=Dashboard!$B$4),1,0))</f>
        <v/>
      </c>
      <c r="Z25" s="24">
        <f>IF($A25="","",IF(COUNTIF($A$2:$A$501,$A25)&gt;1,"Duplicate referral ID",IF($B25="","Missing received date",IF($C25="","Missing client reference",IF($D25="","Missing clinic",IF($F25="","Missing specialty",IF($G25="","Missing urgency",IF($H25="","Missing reason category",IF($I25="","Missing payer category",IF($J25="","Missing authorization status",IF($K25="","Missing coordinator",IF($L25="","Missing status",IF(AND($W25=1,$M25=""),"Missing target action date",IF(AND(OR($L25="Sent",$L25="Scheduling",$L25="Scheduled",$L25="Completed"),$E25=""),"Missing destination",IF(AND(OR($L25="Sent",$L25="Scheduling",$L25="Scheduled",$L25="Completed"),$N25=""),"Missing sent date",IF(AND(OR($L25="Scheduled",$L25="Completed"),$O25=""),"Missing appointment date",IF(AND(OR($L25="Completed",$L25="Closed - Not Scheduled",$L25="Declined"),$P25=""),"Missing closed date",IF(AND(OR($L25="Completed",$L25="Closed - Not Scheduled",$L25="Declined"),$S25=""),"Missing close outcome",IF(AND($B25&lt;&gt;"",$N25&lt;&gt;"",$N25&lt;$B25),"Sent date before received date",IF(AND($B25&lt;&gt;"",$P25&lt;&gt;"",$P25&lt;$B25),"Closed date before received date",IF(AND($N25&lt;&gt;"",$O25&lt;&gt;"",$O25&lt;$N25),"Appointment before sent date","OK"))))))))))))))))))))</f>
        <v/>
      </c>
      <c r="AA25" s="24">
        <f>IF($A25="","",IF($Z25&lt;&gt;"OK","Check data",IF($W25=0,"Closed",IF($X25=1,"Past due",IF($Y25=1,"Follow-up due",IF($J25="Pending","Authorization pending","On track"))))))</f>
        <v/>
      </c>
    </row>
    <row r="26">
      <c r="A26" s="19" t="n"/>
      <c r="B26" s="38" t="n"/>
      <c r="C26" s="19" t="n"/>
      <c r="D26" s="19" t="n"/>
      <c r="E26" s="21" t="n"/>
      <c r="F26" s="19" t="n"/>
      <c r="G26" s="19" t="n"/>
      <c r="H26" s="21" t="n"/>
      <c r="I26" s="19" t="n"/>
      <c r="J26" s="19" t="n"/>
      <c r="K26" s="19" t="n"/>
      <c r="L26" s="19" t="n"/>
      <c r="M26" s="38" t="n"/>
      <c r="N26" s="38" t="n"/>
      <c r="O26" s="38" t="n"/>
      <c r="P26" s="38" t="n"/>
      <c r="Q26" s="38" t="n"/>
      <c r="R26" s="38" t="n"/>
      <c r="S26" s="21" t="n"/>
      <c r="T26" s="21" t="n"/>
      <c r="U26" s="22">
        <f>IF($A26="","",MAX(0,IF($P26&lt;&gt;"",$P26,Dashboard!$B$4)-$B26))</f>
        <v/>
      </c>
      <c r="V26" s="23">
        <f>IF($A26="","",IF($U26&lt;=7,"0-7 days",IF($U26&lt;=14,"8-14 days",IF($U26&lt;=30,"15-30 days",IF($U26&lt;=60,"31-60 days","61+ days")))))</f>
        <v/>
      </c>
      <c r="W26" s="22">
        <f>IF($A26="",0,IF(OR($L26="New",$L26="Sent",$L26="Scheduling",$L26="Scheduled"),1,0))</f>
        <v/>
      </c>
      <c r="X26" s="22">
        <f>IF($A26="",0,IF(AND($W26=1,$M26&lt;&gt;"",$M26&lt;Dashboard!$B$4),1,0))</f>
        <v/>
      </c>
      <c r="Y26" s="22">
        <f>IF($A26="",0,IF(AND($W26=1,$R26&lt;&gt;"",$R26&lt;=Dashboard!$B$4),1,0))</f>
        <v/>
      </c>
      <c r="Z26" s="24">
        <f>IF($A26="","",IF(COUNTIF($A$2:$A$501,$A26)&gt;1,"Duplicate referral ID",IF($B26="","Missing received date",IF($C26="","Missing client reference",IF($D26="","Missing clinic",IF($F26="","Missing specialty",IF($G26="","Missing urgency",IF($H26="","Missing reason category",IF($I26="","Missing payer category",IF($J26="","Missing authorization status",IF($K26="","Missing coordinator",IF($L26="","Missing status",IF(AND($W26=1,$M26=""),"Missing target action date",IF(AND(OR($L26="Sent",$L26="Scheduling",$L26="Scheduled",$L26="Completed"),$E26=""),"Missing destination",IF(AND(OR($L26="Sent",$L26="Scheduling",$L26="Scheduled",$L26="Completed"),$N26=""),"Missing sent date",IF(AND(OR($L26="Scheduled",$L26="Completed"),$O26=""),"Missing appointment date",IF(AND(OR($L26="Completed",$L26="Closed - Not Scheduled",$L26="Declined"),$P26=""),"Missing closed date",IF(AND(OR($L26="Completed",$L26="Closed - Not Scheduled",$L26="Declined"),$S26=""),"Missing close outcome",IF(AND($B26&lt;&gt;"",$N26&lt;&gt;"",$N26&lt;$B26),"Sent date before received date",IF(AND($B26&lt;&gt;"",$P26&lt;&gt;"",$P26&lt;$B26),"Closed date before received date",IF(AND($N26&lt;&gt;"",$O26&lt;&gt;"",$O26&lt;$N26),"Appointment before sent date","OK"))))))))))))))))))))</f>
        <v/>
      </c>
      <c r="AA26" s="24">
        <f>IF($A26="","",IF($Z26&lt;&gt;"OK","Check data",IF($W26=0,"Closed",IF($X26=1,"Past due",IF($Y26=1,"Follow-up due",IF($J26="Pending","Authorization pending","On track"))))))</f>
        <v/>
      </c>
    </row>
    <row r="27">
      <c r="A27" s="19" t="n"/>
      <c r="B27" s="38" t="n"/>
      <c r="C27" s="19" t="n"/>
      <c r="D27" s="19" t="n"/>
      <c r="E27" s="21" t="n"/>
      <c r="F27" s="19" t="n"/>
      <c r="G27" s="19" t="n"/>
      <c r="H27" s="21" t="n"/>
      <c r="I27" s="19" t="n"/>
      <c r="J27" s="19" t="n"/>
      <c r="K27" s="19" t="n"/>
      <c r="L27" s="19" t="n"/>
      <c r="M27" s="38" t="n"/>
      <c r="N27" s="38" t="n"/>
      <c r="O27" s="38" t="n"/>
      <c r="P27" s="38" t="n"/>
      <c r="Q27" s="38" t="n"/>
      <c r="R27" s="38" t="n"/>
      <c r="S27" s="21" t="n"/>
      <c r="T27" s="21" t="n"/>
      <c r="U27" s="22">
        <f>IF($A27="","",MAX(0,IF($P27&lt;&gt;"",$P27,Dashboard!$B$4)-$B27))</f>
        <v/>
      </c>
      <c r="V27" s="23">
        <f>IF($A27="","",IF($U27&lt;=7,"0-7 days",IF($U27&lt;=14,"8-14 days",IF($U27&lt;=30,"15-30 days",IF($U27&lt;=60,"31-60 days","61+ days")))))</f>
        <v/>
      </c>
      <c r="W27" s="22">
        <f>IF($A27="",0,IF(OR($L27="New",$L27="Sent",$L27="Scheduling",$L27="Scheduled"),1,0))</f>
        <v/>
      </c>
      <c r="X27" s="22">
        <f>IF($A27="",0,IF(AND($W27=1,$M27&lt;&gt;"",$M27&lt;Dashboard!$B$4),1,0))</f>
        <v/>
      </c>
      <c r="Y27" s="22">
        <f>IF($A27="",0,IF(AND($W27=1,$R27&lt;&gt;"",$R27&lt;=Dashboard!$B$4),1,0))</f>
        <v/>
      </c>
      <c r="Z27" s="24">
        <f>IF($A27="","",IF(COUNTIF($A$2:$A$501,$A27)&gt;1,"Duplicate referral ID",IF($B27="","Missing received date",IF($C27="","Missing client reference",IF($D27="","Missing clinic",IF($F27="","Missing specialty",IF($G27="","Missing urgency",IF($H27="","Missing reason category",IF($I27="","Missing payer category",IF($J27="","Missing authorization status",IF($K27="","Missing coordinator",IF($L27="","Missing status",IF(AND($W27=1,$M27=""),"Missing target action date",IF(AND(OR($L27="Sent",$L27="Scheduling",$L27="Scheduled",$L27="Completed"),$E27=""),"Missing destination",IF(AND(OR($L27="Sent",$L27="Scheduling",$L27="Scheduled",$L27="Completed"),$N27=""),"Missing sent date",IF(AND(OR($L27="Scheduled",$L27="Completed"),$O27=""),"Missing appointment date",IF(AND(OR($L27="Completed",$L27="Closed - Not Scheduled",$L27="Declined"),$P27=""),"Missing closed date",IF(AND(OR($L27="Completed",$L27="Closed - Not Scheduled",$L27="Declined"),$S27=""),"Missing close outcome",IF(AND($B27&lt;&gt;"",$N27&lt;&gt;"",$N27&lt;$B27),"Sent date before received date",IF(AND($B27&lt;&gt;"",$P27&lt;&gt;"",$P27&lt;$B27),"Closed date before received date",IF(AND($N27&lt;&gt;"",$O27&lt;&gt;"",$O27&lt;$N27),"Appointment before sent date","OK"))))))))))))))))))))</f>
        <v/>
      </c>
      <c r="AA27" s="24">
        <f>IF($A27="","",IF($Z27&lt;&gt;"OK","Check data",IF($W27=0,"Closed",IF($X27=1,"Past due",IF($Y27=1,"Follow-up due",IF($J27="Pending","Authorization pending","On track"))))))</f>
        <v/>
      </c>
    </row>
    <row r="28">
      <c r="A28" s="19" t="n"/>
      <c r="B28" s="38" t="n"/>
      <c r="C28" s="19" t="n"/>
      <c r="D28" s="19" t="n"/>
      <c r="E28" s="21" t="n"/>
      <c r="F28" s="19" t="n"/>
      <c r="G28" s="19" t="n"/>
      <c r="H28" s="21" t="n"/>
      <c r="I28" s="19" t="n"/>
      <c r="J28" s="19" t="n"/>
      <c r="K28" s="19" t="n"/>
      <c r="L28" s="19" t="n"/>
      <c r="M28" s="38" t="n"/>
      <c r="N28" s="38" t="n"/>
      <c r="O28" s="38" t="n"/>
      <c r="P28" s="38" t="n"/>
      <c r="Q28" s="38" t="n"/>
      <c r="R28" s="38" t="n"/>
      <c r="S28" s="21" t="n"/>
      <c r="T28" s="21" t="n"/>
      <c r="U28" s="22">
        <f>IF($A28="","",MAX(0,IF($P28&lt;&gt;"",$P28,Dashboard!$B$4)-$B28))</f>
        <v/>
      </c>
      <c r="V28" s="23">
        <f>IF($A28="","",IF($U28&lt;=7,"0-7 days",IF($U28&lt;=14,"8-14 days",IF($U28&lt;=30,"15-30 days",IF($U28&lt;=60,"31-60 days","61+ days")))))</f>
        <v/>
      </c>
      <c r="W28" s="22">
        <f>IF($A28="",0,IF(OR($L28="New",$L28="Sent",$L28="Scheduling",$L28="Scheduled"),1,0))</f>
        <v/>
      </c>
      <c r="X28" s="22">
        <f>IF($A28="",0,IF(AND($W28=1,$M28&lt;&gt;"",$M28&lt;Dashboard!$B$4),1,0))</f>
        <v/>
      </c>
      <c r="Y28" s="22">
        <f>IF($A28="",0,IF(AND($W28=1,$R28&lt;&gt;"",$R28&lt;=Dashboard!$B$4),1,0))</f>
        <v/>
      </c>
      <c r="Z28" s="24">
        <f>IF($A28="","",IF(COUNTIF($A$2:$A$501,$A28)&gt;1,"Duplicate referral ID",IF($B28="","Missing received date",IF($C28="","Missing client reference",IF($D28="","Missing clinic",IF($F28="","Missing specialty",IF($G28="","Missing urgency",IF($H28="","Missing reason category",IF($I28="","Missing payer category",IF($J28="","Missing authorization status",IF($K28="","Missing coordinator",IF($L28="","Missing status",IF(AND($W28=1,$M28=""),"Missing target action date",IF(AND(OR($L28="Sent",$L28="Scheduling",$L28="Scheduled",$L28="Completed"),$E28=""),"Missing destination",IF(AND(OR($L28="Sent",$L28="Scheduling",$L28="Scheduled",$L28="Completed"),$N28=""),"Missing sent date",IF(AND(OR($L28="Scheduled",$L28="Completed"),$O28=""),"Missing appointment date",IF(AND(OR($L28="Completed",$L28="Closed - Not Scheduled",$L28="Declined"),$P28=""),"Missing closed date",IF(AND(OR($L28="Completed",$L28="Closed - Not Scheduled",$L28="Declined"),$S28=""),"Missing close outcome",IF(AND($B28&lt;&gt;"",$N28&lt;&gt;"",$N28&lt;$B28),"Sent date before received date",IF(AND($B28&lt;&gt;"",$P28&lt;&gt;"",$P28&lt;$B28),"Closed date before received date",IF(AND($N28&lt;&gt;"",$O28&lt;&gt;"",$O28&lt;$N28),"Appointment before sent date","OK"))))))))))))))))))))</f>
        <v/>
      </c>
      <c r="AA28" s="24">
        <f>IF($A28="","",IF($Z28&lt;&gt;"OK","Check data",IF($W28=0,"Closed",IF($X28=1,"Past due",IF($Y28=1,"Follow-up due",IF($J28="Pending","Authorization pending","On track"))))))</f>
        <v/>
      </c>
    </row>
    <row r="29">
      <c r="A29" s="19" t="n"/>
      <c r="B29" s="38" t="n"/>
      <c r="C29" s="19" t="n"/>
      <c r="D29" s="19" t="n"/>
      <c r="E29" s="21" t="n"/>
      <c r="F29" s="19" t="n"/>
      <c r="G29" s="19" t="n"/>
      <c r="H29" s="21" t="n"/>
      <c r="I29" s="19" t="n"/>
      <c r="J29" s="19" t="n"/>
      <c r="K29" s="19" t="n"/>
      <c r="L29" s="19" t="n"/>
      <c r="M29" s="38" t="n"/>
      <c r="N29" s="38" t="n"/>
      <c r="O29" s="38" t="n"/>
      <c r="P29" s="38" t="n"/>
      <c r="Q29" s="38" t="n"/>
      <c r="R29" s="38" t="n"/>
      <c r="S29" s="21" t="n"/>
      <c r="T29" s="21" t="n"/>
      <c r="U29" s="22">
        <f>IF($A29="","",MAX(0,IF($P29&lt;&gt;"",$P29,Dashboard!$B$4)-$B29))</f>
        <v/>
      </c>
      <c r="V29" s="23">
        <f>IF($A29="","",IF($U29&lt;=7,"0-7 days",IF($U29&lt;=14,"8-14 days",IF($U29&lt;=30,"15-30 days",IF($U29&lt;=60,"31-60 days","61+ days")))))</f>
        <v/>
      </c>
      <c r="W29" s="22">
        <f>IF($A29="",0,IF(OR($L29="New",$L29="Sent",$L29="Scheduling",$L29="Scheduled"),1,0))</f>
        <v/>
      </c>
      <c r="X29" s="22">
        <f>IF($A29="",0,IF(AND($W29=1,$M29&lt;&gt;"",$M29&lt;Dashboard!$B$4),1,0))</f>
        <v/>
      </c>
      <c r="Y29" s="22">
        <f>IF($A29="",0,IF(AND($W29=1,$R29&lt;&gt;"",$R29&lt;=Dashboard!$B$4),1,0))</f>
        <v/>
      </c>
      <c r="Z29" s="24">
        <f>IF($A29="","",IF(COUNTIF($A$2:$A$501,$A29)&gt;1,"Duplicate referral ID",IF($B29="","Missing received date",IF($C29="","Missing client reference",IF($D29="","Missing clinic",IF($F29="","Missing specialty",IF($G29="","Missing urgency",IF($H29="","Missing reason category",IF($I29="","Missing payer category",IF($J29="","Missing authorization status",IF($K29="","Missing coordinator",IF($L29="","Missing status",IF(AND($W29=1,$M29=""),"Missing target action date",IF(AND(OR($L29="Sent",$L29="Scheduling",$L29="Scheduled",$L29="Completed"),$E29=""),"Missing destination",IF(AND(OR($L29="Sent",$L29="Scheduling",$L29="Scheduled",$L29="Completed"),$N29=""),"Missing sent date",IF(AND(OR($L29="Scheduled",$L29="Completed"),$O29=""),"Missing appointment date",IF(AND(OR($L29="Completed",$L29="Closed - Not Scheduled",$L29="Declined"),$P29=""),"Missing closed date",IF(AND(OR($L29="Completed",$L29="Closed - Not Scheduled",$L29="Declined"),$S29=""),"Missing close outcome",IF(AND($B29&lt;&gt;"",$N29&lt;&gt;"",$N29&lt;$B29),"Sent date before received date",IF(AND($B29&lt;&gt;"",$P29&lt;&gt;"",$P29&lt;$B29),"Closed date before received date",IF(AND($N29&lt;&gt;"",$O29&lt;&gt;"",$O29&lt;$N29),"Appointment before sent date","OK"))))))))))))))))))))</f>
        <v/>
      </c>
      <c r="AA29" s="24">
        <f>IF($A29="","",IF($Z29&lt;&gt;"OK","Check data",IF($W29=0,"Closed",IF($X29=1,"Past due",IF($Y29=1,"Follow-up due",IF($J29="Pending","Authorization pending","On track"))))))</f>
        <v/>
      </c>
    </row>
    <row r="30">
      <c r="A30" s="19" t="n"/>
      <c r="B30" s="38" t="n"/>
      <c r="C30" s="19" t="n"/>
      <c r="D30" s="19" t="n"/>
      <c r="E30" s="21" t="n"/>
      <c r="F30" s="19" t="n"/>
      <c r="G30" s="19" t="n"/>
      <c r="H30" s="21" t="n"/>
      <c r="I30" s="19" t="n"/>
      <c r="J30" s="19" t="n"/>
      <c r="K30" s="19" t="n"/>
      <c r="L30" s="19" t="n"/>
      <c r="M30" s="38" t="n"/>
      <c r="N30" s="38" t="n"/>
      <c r="O30" s="38" t="n"/>
      <c r="P30" s="38" t="n"/>
      <c r="Q30" s="38" t="n"/>
      <c r="R30" s="38" t="n"/>
      <c r="S30" s="21" t="n"/>
      <c r="T30" s="21" t="n"/>
      <c r="U30" s="22">
        <f>IF($A30="","",MAX(0,IF($P30&lt;&gt;"",$P30,Dashboard!$B$4)-$B30))</f>
        <v/>
      </c>
      <c r="V30" s="23">
        <f>IF($A30="","",IF($U30&lt;=7,"0-7 days",IF($U30&lt;=14,"8-14 days",IF($U30&lt;=30,"15-30 days",IF($U30&lt;=60,"31-60 days","61+ days")))))</f>
        <v/>
      </c>
      <c r="W30" s="22">
        <f>IF($A30="",0,IF(OR($L30="New",$L30="Sent",$L30="Scheduling",$L30="Scheduled"),1,0))</f>
        <v/>
      </c>
      <c r="X30" s="22">
        <f>IF($A30="",0,IF(AND($W30=1,$M30&lt;&gt;"",$M30&lt;Dashboard!$B$4),1,0))</f>
        <v/>
      </c>
      <c r="Y30" s="22">
        <f>IF($A30="",0,IF(AND($W30=1,$R30&lt;&gt;"",$R30&lt;=Dashboard!$B$4),1,0))</f>
        <v/>
      </c>
      <c r="Z30" s="24">
        <f>IF($A30="","",IF(COUNTIF($A$2:$A$501,$A30)&gt;1,"Duplicate referral ID",IF($B30="","Missing received date",IF($C30="","Missing client reference",IF($D30="","Missing clinic",IF($F30="","Missing specialty",IF($G30="","Missing urgency",IF($H30="","Missing reason category",IF($I30="","Missing payer category",IF($J30="","Missing authorization status",IF($K30="","Missing coordinator",IF($L30="","Missing status",IF(AND($W30=1,$M30=""),"Missing target action date",IF(AND(OR($L30="Sent",$L30="Scheduling",$L30="Scheduled",$L30="Completed"),$E30=""),"Missing destination",IF(AND(OR($L30="Sent",$L30="Scheduling",$L30="Scheduled",$L30="Completed"),$N30=""),"Missing sent date",IF(AND(OR($L30="Scheduled",$L30="Completed"),$O30=""),"Missing appointment date",IF(AND(OR($L30="Completed",$L30="Closed - Not Scheduled",$L30="Declined"),$P30=""),"Missing closed date",IF(AND(OR($L30="Completed",$L30="Closed - Not Scheduled",$L30="Declined"),$S30=""),"Missing close outcome",IF(AND($B30&lt;&gt;"",$N30&lt;&gt;"",$N30&lt;$B30),"Sent date before received date",IF(AND($B30&lt;&gt;"",$P30&lt;&gt;"",$P30&lt;$B30),"Closed date before received date",IF(AND($N30&lt;&gt;"",$O30&lt;&gt;"",$O30&lt;$N30),"Appointment before sent date","OK"))))))))))))))))))))</f>
        <v/>
      </c>
      <c r="AA30" s="24">
        <f>IF($A30="","",IF($Z30&lt;&gt;"OK","Check data",IF($W30=0,"Closed",IF($X30=1,"Past due",IF($Y30=1,"Follow-up due",IF($J30="Pending","Authorization pending","On track"))))))</f>
        <v/>
      </c>
    </row>
    <row r="31">
      <c r="A31" s="19" t="n"/>
      <c r="B31" s="38" t="n"/>
      <c r="C31" s="19" t="n"/>
      <c r="D31" s="19" t="n"/>
      <c r="E31" s="21" t="n"/>
      <c r="F31" s="19" t="n"/>
      <c r="G31" s="19" t="n"/>
      <c r="H31" s="21" t="n"/>
      <c r="I31" s="19" t="n"/>
      <c r="J31" s="19" t="n"/>
      <c r="K31" s="19" t="n"/>
      <c r="L31" s="19" t="n"/>
      <c r="M31" s="38" t="n"/>
      <c r="N31" s="38" t="n"/>
      <c r="O31" s="38" t="n"/>
      <c r="P31" s="38" t="n"/>
      <c r="Q31" s="38" t="n"/>
      <c r="R31" s="38" t="n"/>
      <c r="S31" s="21" t="n"/>
      <c r="T31" s="21" t="n"/>
      <c r="U31" s="22">
        <f>IF($A31="","",MAX(0,IF($P31&lt;&gt;"",$P31,Dashboard!$B$4)-$B31))</f>
        <v/>
      </c>
      <c r="V31" s="23">
        <f>IF($A31="","",IF($U31&lt;=7,"0-7 days",IF($U31&lt;=14,"8-14 days",IF($U31&lt;=30,"15-30 days",IF($U31&lt;=60,"31-60 days","61+ days")))))</f>
        <v/>
      </c>
      <c r="W31" s="22">
        <f>IF($A31="",0,IF(OR($L31="New",$L31="Sent",$L31="Scheduling",$L31="Scheduled"),1,0))</f>
        <v/>
      </c>
      <c r="X31" s="22">
        <f>IF($A31="",0,IF(AND($W31=1,$M31&lt;&gt;"",$M31&lt;Dashboard!$B$4),1,0))</f>
        <v/>
      </c>
      <c r="Y31" s="22">
        <f>IF($A31="",0,IF(AND($W31=1,$R31&lt;&gt;"",$R31&lt;=Dashboard!$B$4),1,0))</f>
        <v/>
      </c>
      <c r="Z31" s="24">
        <f>IF($A31="","",IF(COUNTIF($A$2:$A$501,$A31)&gt;1,"Duplicate referral ID",IF($B31="","Missing received date",IF($C31="","Missing client reference",IF($D31="","Missing clinic",IF($F31="","Missing specialty",IF($G31="","Missing urgency",IF($H31="","Missing reason category",IF($I31="","Missing payer category",IF($J31="","Missing authorization status",IF($K31="","Missing coordinator",IF($L31="","Missing status",IF(AND($W31=1,$M31=""),"Missing target action date",IF(AND(OR($L31="Sent",$L31="Scheduling",$L31="Scheduled",$L31="Completed"),$E31=""),"Missing destination",IF(AND(OR($L31="Sent",$L31="Scheduling",$L31="Scheduled",$L31="Completed"),$N31=""),"Missing sent date",IF(AND(OR($L31="Scheduled",$L31="Completed"),$O31=""),"Missing appointment date",IF(AND(OR($L31="Completed",$L31="Closed - Not Scheduled",$L31="Declined"),$P31=""),"Missing closed date",IF(AND(OR($L31="Completed",$L31="Closed - Not Scheduled",$L31="Declined"),$S31=""),"Missing close outcome",IF(AND($B31&lt;&gt;"",$N31&lt;&gt;"",$N31&lt;$B31),"Sent date before received date",IF(AND($B31&lt;&gt;"",$P31&lt;&gt;"",$P31&lt;$B31),"Closed date before received date",IF(AND($N31&lt;&gt;"",$O31&lt;&gt;"",$O31&lt;$N31),"Appointment before sent date","OK"))))))))))))))))))))</f>
        <v/>
      </c>
      <c r="AA31" s="24">
        <f>IF($A31="","",IF($Z31&lt;&gt;"OK","Check data",IF($W31=0,"Closed",IF($X31=1,"Past due",IF($Y31=1,"Follow-up due",IF($J31="Pending","Authorization pending","On track"))))))</f>
        <v/>
      </c>
    </row>
    <row r="32">
      <c r="A32" s="19" t="n"/>
      <c r="B32" s="38" t="n"/>
      <c r="C32" s="19" t="n"/>
      <c r="D32" s="19" t="n"/>
      <c r="E32" s="21" t="n"/>
      <c r="F32" s="19" t="n"/>
      <c r="G32" s="19" t="n"/>
      <c r="H32" s="21" t="n"/>
      <c r="I32" s="19" t="n"/>
      <c r="J32" s="19" t="n"/>
      <c r="K32" s="19" t="n"/>
      <c r="L32" s="19" t="n"/>
      <c r="M32" s="38" t="n"/>
      <c r="N32" s="38" t="n"/>
      <c r="O32" s="38" t="n"/>
      <c r="P32" s="38" t="n"/>
      <c r="Q32" s="38" t="n"/>
      <c r="R32" s="38" t="n"/>
      <c r="S32" s="21" t="n"/>
      <c r="T32" s="21" t="n"/>
      <c r="U32" s="22">
        <f>IF($A32="","",MAX(0,IF($P32&lt;&gt;"",$P32,Dashboard!$B$4)-$B32))</f>
        <v/>
      </c>
      <c r="V32" s="23">
        <f>IF($A32="","",IF($U32&lt;=7,"0-7 days",IF($U32&lt;=14,"8-14 days",IF($U32&lt;=30,"15-30 days",IF($U32&lt;=60,"31-60 days","61+ days")))))</f>
        <v/>
      </c>
      <c r="W32" s="22">
        <f>IF($A32="",0,IF(OR($L32="New",$L32="Sent",$L32="Scheduling",$L32="Scheduled"),1,0))</f>
        <v/>
      </c>
      <c r="X32" s="22">
        <f>IF($A32="",0,IF(AND($W32=1,$M32&lt;&gt;"",$M32&lt;Dashboard!$B$4),1,0))</f>
        <v/>
      </c>
      <c r="Y32" s="22">
        <f>IF($A32="",0,IF(AND($W32=1,$R32&lt;&gt;"",$R32&lt;=Dashboard!$B$4),1,0))</f>
        <v/>
      </c>
      <c r="Z32" s="24">
        <f>IF($A32="","",IF(COUNTIF($A$2:$A$501,$A32)&gt;1,"Duplicate referral ID",IF($B32="","Missing received date",IF($C32="","Missing client reference",IF($D32="","Missing clinic",IF($F32="","Missing specialty",IF($G32="","Missing urgency",IF($H32="","Missing reason category",IF($I32="","Missing payer category",IF($J32="","Missing authorization status",IF($K32="","Missing coordinator",IF($L32="","Missing status",IF(AND($W32=1,$M32=""),"Missing target action date",IF(AND(OR($L32="Sent",$L32="Scheduling",$L32="Scheduled",$L32="Completed"),$E32=""),"Missing destination",IF(AND(OR($L32="Sent",$L32="Scheduling",$L32="Scheduled",$L32="Completed"),$N32=""),"Missing sent date",IF(AND(OR($L32="Scheduled",$L32="Completed"),$O32=""),"Missing appointment date",IF(AND(OR($L32="Completed",$L32="Closed - Not Scheduled",$L32="Declined"),$P32=""),"Missing closed date",IF(AND(OR($L32="Completed",$L32="Closed - Not Scheduled",$L32="Declined"),$S32=""),"Missing close outcome",IF(AND($B32&lt;&gt;"",$N32&lt;&gt;"",$N32&lt;$B32),"Sent date before received date",IF(AND($B32&lt;&gt;"",$P32&lt;&gt;"",$P32&lt;$B32),"Closed date before received date",IF(AND($N32&lt;&gt;"",$O32&lt;&gt;"",$O32&lt;$N32),"Appointment before sent date","OK"))))))))))))))))))))</f>
        <v/>
      </c>
      <c r="AA32" s="24">
        <f>IF($A32="","",IF($Z32&lt;&gt;"OK","Check data",IF($W32=0,"Closed",IF($X32=1,"Past due",IF($Y32=1,"Follow-up due",IF($J32="Pending","Authorization pending","On track"))))))</f>
        <v/>
      </c>
    </row>
    <row r="33">
      <c r="A33" s="19" t="n"/>
      <c r="B33" s="38" t="n"/>
      <c r="C33" s="19" t="n"/>
      <c r="D33" s="19" t="n"/>
      <c r="E33" s="21" t="n"/>
      <c r="F33" s="19" t="n"/>
      <c r="G33" s="19" t="n"/>
      <c r="H33" s="21" t="n"/>
      <c r="I33" s="19" t="n"/>
      <c r="J33" s="19" t="n"/>
      <c r="K33" s="19" t="n"/>
      <c r="L33" s="19" t="n"/>
      <c r="M33" s="38" t="n"/>
      <c r="N33" s="38" t="n"/>
      <c r="O33" s="38" t="n"/>
      <c r="P33" s="38" t="n"/>
      <c r="Q33" s="38" t="n"/>
      <c r="R33" s="38" t="n"/>
      <c r="S33" s="21" t="n"/>
      <c r="T33" s="21" t="n"/>
      <c r="U33" s="22">
        <f>IF($A33="","",MAX(0,IF($P33&lt;&gt;"",$P33,Dashboard!$B$4)-$B33))</f>
        <v/>
      </c>
      <c r="V33" s="23">
        <f>IF($A33="","",IF($U33&lt;=7,"0-7 days",IF($U33&lt;=14,"8-14 days",IF($U33&lt;=30,"15-30 days",IF($U33&lt;=60,"31-60 days","61+ days")))))</f>
        <v/>
      </c>
      <c r="W33" s="22">
        <f>IF($A33="",0,IF(OR($L33="New",$L33="Sent",$L33="Scheduling",$L33="Scheduled"),1,0))</f>
        <v/>
      </c>
      <c r="X33" s="22">
        <f>IF($A33="",0,IF(AND($W33=1,$M33&lt;&gt;"",$M33&lt;Dashboard!$B$4),1,0))</f>
        <v/>
      </c>
      <c r="Y33" s="22">
        <f>IF($A33="",0,IF(AND($W33=1,$R33&lt;&gt;"",$R33&lt;=Dashboard!$B$4),1,0))</f>
        <v/>
      </c>
      <c r="Z33" s="24">
        <f>IF($A33="","",IF(COUNTIF($A$2:$A$501,$A33)&gt;1,"Duplicate referral ID",IF($B33="","Missing received date",IF($C33="","Missing client reference",IF($D33="","Missing clinic",IF($F33="","Missing specialty",IF($G33="","Missing urgency",IF($H33="","Missing reason category",IF($I33="","Missing payer category",IF($J33="","Missing authorization status",IF($K33="","Missing coordinator",IF($L33="","Missing status",IF(AND($W33=1,$M33=""),"Missing target action date",IF(AND(OR($L33="Sent",$L33="Scheduling",$L33="Scheduled",$L33="Completed"),$E33=""),"Missing destination",IF(AND(OR($L33="Sent",$L33="Scheduling",$L33="Scheduled",$L33="Completed"),$N33=""),"Missing sent date",IF(AND(OR($L33="Scheduled",$L33="Completed"),$O33=""),"Missing appointment date",IF(AND(OR($L33="Completed",$L33="Closed - Not Scheduled",$L33="Declined"),$P33=""),"Missing closed date",IF(AND(OR($L33="Completed",$L33="Closed - Not Scheduled",$L33="Declined"),$S33=""),"Missing close outcome",IF(AND($B33&lt;&gt;"",$N33&lt;&gt;"",$N33&lt;$B33),"Sent date before received date",IF(AND($B33&lt;&gt;"",$P33&lt;&gt;"",$P33&lt;$B33),"Closed date before received date",IF(AND($N33&lt;&gt;"",$O33&lt;&gt;"",$O33&lt;$N33),"Appointment before sent date","OK"))))))))))))))))))))</f>
        <v/>
      </c>
      <c r="AA33" s="24">
        <f>IF($A33="","",IF($Z33&lt;&gt;"OK","Check data",IF($W33=0,"Closed",IF($X33=1,"Past due",IF($Y33=1,"Follow-up due",IF($J33="Pending","Authorization pending","On track"))))))</f>
        <v/>
      </c>
    </row>
    <row r="34">
      <c r="A34" s="19" t="n"/>
      <c r="B34" s="38" t="n"/>
      <c r="C34" s="19" t="n"/>
      <c r="D34" s="19" t="n"/>
      <c r="E34" s="21" t="n"/>
      <c r="F34" s="19" t="n"/>
      <c r="G34" s="19" t="n"/>
      <c r="H34" s="21" t="n"/>
      <c r="I34" s="19" t="n"/>
      <c r="J34" s="19" t="n"/>
      <c r="K34" s="19" t="n"/>
      <c r="L34" s="19" t="n"/>
      <c r="M34" s="38" t="n"/>
      <c r="N34" s="38" t="n"/>
      <c r="O34" s="38" t="n"/>
      <c r="P34" s="38" t="n"/>
      <c r="Q34" s="38" t="n"/>
      <c r="R34" s="38" t="n"/>
      <c r="S34" s="21" t="n"/>
      <c r="T34" s="21" t="n"/>
      <c r="U34" s="22">
        <f>IF($A34="","",MAX(0,IF($P34&lt;&gt;"",$P34,Dashboard!$B$4)-$B34))</f>
        <v/>
      </c>
      <c r="V34" s="23">
        <f>IF($A34="","",IF($U34&lt;=7,"0-7 days",IF($U34&lt;=14,"8-14 days",IF($U34&lt;=30,"15-30 days",IF($U34&lt;=60,"31-60 days","61+ days")))))</f>
        <v/>
      </c>
      <c r="W34" s="22">
        <f>IF($A34="",0,IF(OR($L34="New",$L34="Sent",$L34="Scheduling",$L34="Scheduled"),1,0))</f>
        <v/>
      </c>
      <c r="X34" s="22">
        <f>IF($A34="",0,IF(AND($W34=1,$M34&lt;&gt;"",$M34&lt;Dashboard!$B$4),1,0))</f>
        <v/>
      </c>
      <c r="Y34" s="22">
        <f>IF($A34="",0,IF(AND($W34=1,$R34&lt;&gt;"",$R34&lt;=Dashboard!$B$4),1,0))</f>
        <v/>
      </c>
      <c r="Z34" s="24">
        <f>IF($A34="","",IF(COUNTIF($A$2:$A$501,$A34)&gt;1,"Duplicate referral ID",IF($B34="","Missing received date",IF($C34="","Missing client reference",IF($D34="","Missing clinic",IF($F34="","Missing specialty",IF($G34="","Missing urgency",IF($H34="","Missing reason category",IF($I34="","Missing payer category",IF($J34="","Missing authorization status",IF($K34="","Missing coordinator",IF($L34="","Missing status",IF(AND($W34=1,$M34=""),"Missing target action date",IF(AND(OR($L34="Sent",$L34="Scheduling",$L34="Scheduled",$L34="Completed"),$E34=""),"Missing destination",IF(AND(OR($L34="Sent",$L34="Scheduling",$L34="Scheduled",$L34="Completed"),$N34=""),"Missing sent date",IF(AND(OR($L34="Scheduled",$L34="Completed"),$O34=""),"Missing appointment date",IF(AND(OR($L34="Completed",$L34="Closed - Not Scheduled",$L34="Declined"),$P34=""),"Missing closed date",IF(AND(OR($L34="Completed",$L34="Closed - Not Scheduled",$L34="Declined"),$S34=""),"Missing close outcome",IF(AND($B34&lt;&gt;"",$N34&lt;&gt;"",$N34&lt;$B34),"Sent date before received date",IF(AND($B34&lt;&gt;"",$P34&lt;&gt;"",$P34&lt;$B34),"Closed date before received date",IF(AND($N34&lt;&gt;"",$O34&lt;&gt;"",$O34&lt;$N34),"Appointment before sent date","OK"))))))))))))))))))))</f>
        <v/>
      </c>
      <c r="AA34" s="24">
        <f>IF($A34="","",IF($Z34&lt;&gt;"OK","Check data",IF($W34=0,"Closed",IF($X34=1,"Past due",IF($Y34=1,"Follow-up due",IF($J34="Pending","Authorization pending","On track"))))))</f>
        <v/>
      </c>
    </row>
    <row r="35">
      <c r="A35" s="19" t="n"/>
      <c r="B35" s="38" t="n"/>
      <c r="C35" s="19" t="n"/>
      <c r="D35" s="19" t="n"/>
      <c r="E35" s="21" t="n"/>
      <c r="F35" s="19" t="n"/>
      <c r="G35" s="19" t="n"/>
      <c r="H35" s="21" t="n"/>
      <c r="I35" s="19" t="n"/>
      <c r="J35" s="19" t="n"/>
      <c r="K35" s="19" t="n"/>
      <c r="L35" s="19" t="n"/>
      <c r="M35" s="38" t="n"/>
      <c r="N35" s="38" t="n"/>
      <c r="O35" s="38" t="n"/>
      <c r="P35" s="38" t="n"/>
      <c r="Q35" s="38" t="n"/>
      <c r="R35" s="38" t="n"/>
      <c r="S35" s="21" t="n"/>
      <c r="T35" s="21" t="n"/>
      <c r="U35" s="22">
        <f>IF($A35="","",MAX(0,IF($P35&lt;&gt;"",$P35,Dashboard!$B$4)-$B35))</f>
        <v/>
      </c>
      <c r="V35" s="23">
        <f>IF($A35="","",IF($U35&lt;=7,"0-7 days",IF($U35&lt;=14,"8-14 days",IF($U35&lt;=30,"15-30 days",IF($U35&lt;=60,"31-60 days","61+ days")))))</f>
        <v/>
      </c>
      <c r="W35" s="22">
        <f>IF($A35="",0,IF(OR($L35="New",$L35="Sent",$L35="Scheduling",$L35="Scheduled"),1,0))</f>
        <v/>
      </c>
      <c r="X35" s="22">
        <f>IF($A35="",0,IF(AND($W35=1,$M35&lt;&gt;"",$M35&lt;Dashboard!$B$4),1,0))</f>
        <v/>
      </c>
      <c r="Y35" s="22">
        <f>IF($A35="",0,IF(AND($W35=1,$R35&lt;&gt;"",$R35&lt;=Dashboard!$B$4),1,0))</f>
        <v/>
      </c>
      <c r="Z35" s="24">
        <f>IF($A35="","",IF(COUNTIF($A$2:$A$501,$A35)&gt;1,"Duplicate referral ID",IF($B35="","Missing received date",IF($C35="","Missing client reference",IF($D35="","Missing clinic",IF($F35="","Missing specialty",IF($G35="","Missing urgency",IF($H35="","Missing reason category",IF($I35="","Missing payer category",IF($J35="","Missing authorization status",IF($K35="","Missing coordinator",IF($L35="","Missing status",IF(AND($W35=1,$M35=""),"Missing target action date",IF(AND(OR($L35="Sent",$L35="Scheduling",$L35="Scheduled",$L35="Completed"),$E35=""),"Missing destination",IF(AND(OR($L35="Sent",$L35="Scheduling",$L35="Scheduled",$L35="Completed"),$N35=""),"Missing sent date",IF(AND(OR($L35="Scheduled",$L35="Completed"),$O35=""),"Missing appointment date",IF(AND(OR($L35="Completed",$L35="Closed - Not Scheduled",$L35="Declined"),$P35=""),"Missing closed date",IF(AND(OR($L35="Completed",$L35="Closed - Not Scheduled",$L35="Declined"),$S35=""),"Missing close outcome",IF(AND($B35&lt;&gt;"",$N35&lt;&gt;"",$N35&lt;$B35),"Sent date before received date",IF(AND($B35&lt;&gt;"",$P35&lt;&gt;"",$P35&lt;$B35),"Closed date before received date",IF(AND($N35&lt;&gt;"",$O35&lt;&gt;"",$O35&lt;$N35),"Appointment before sent date","OK"))))))))))))))))))))</f>
        <v/>
      </c>
      <c r="AA35" s="24">
        <f>IF($A35="","",IF($Z35&lt;&gt;"OK","Check data",IF($W35=0,"Closed",IF($X35=1,"Past due",IF($Y35=1,"Follow-up due",IF($J35="Pending","Authorization pending","On track"))))))</f>
        <v/>
      </c>
    </row>
    <row r="36">
      <c r="A36" s="19" t="n"/>
      <c r="B36" s="38" t="n"/>
      <c r="C36" s="19" t="n"/>
      <c r="D36" s="19" t="n"/>
      <c r="E36" s="21" t="n"/>
      <c r="F36" s="19" t="n"/>
      <c r="G36" s="19" t="n"/>
      <c r="H36" s="21" t="n"/>
      <c r="I36" s="19" t="n"/>
      <c r="J36" s="19" t="n"/>
      <c r="K36" s="19" t="n"/>
      <c r="L36" s="19" t="n"/>
      <c r="M36" s="38" t="n"/>
      <c r="N36" s="38" t="n"/>
      <c r="O36" s="38" t="n"/>
      <c r="P36" s="38" t="n"/>
      <c r="Q36" s="38" t="n"/>
      <c r="R36" s="38" t="n"/>
      <c r="S36" s="21" t="n"/>
      <c r="T36" s="21" t="n"/>
      <c r="U36" s="22">
        <f>IF($A36="","",MAX(0,IF($P36&lt;&gt;"",$P36,Dashboard!$B$4)-$B36))</f>
        <v/>
      </c>
      <c r="V36" s="23">
        <f>IF($A36="","",IF($U36&lt;=7,"0-7 days",IF($U36&lt;=14,"8-14 days",IF($U36&lt;=30,"15-30 days",IF($U36&lt;=60,"31-60 days","61+ days")))))</f>
        <v/>
      </c>
      <c r="W36" s="22">
        <f>IF($A36="",0,IF(OR($L36="New",$L36="Sent",$L36="Scheduling",$L36="Scheduled"),1,0))</f>
        <v/>
      </c>
      <c r="X36" s="22">
        <f>IF($A36="",0,IF(AND($W36=1,$M36&lt;&gt;"",$M36&lt;Dashboard!$B$4),1,0))</f>
        <v/>
      </c>
      <c r="Y36" s="22">
        <f>IF($A36="",0,IF(AND($W36=1,$R36&lt;&gt;"",$R36&lt;=Dashboard!$B$4),1,0))</f>
        <v/>
      </c>
      <c r="Z36" s="24">
        <f>IF($A36="","",IF(COUNTIF($A$2:$A$501,$A36)&gt;1,"Duplicate referral ID",IF($B36="","Missing received date",IF($C36="","Missing client reference",IF($D36="","Missing clinic",IF($F36="","Missing specialty",IF($G36="","Missing urgency",IF($H36="","Missing reason category",IF($I36="","Missing payer category",IF($J36="","Missing authorization status",IF($K36="","Missing coordinator",IF($L36="","Missing status",IF(AND($W36=1,$M36=""),"Missing target action date",IF(AND(OR($L36="Sent",$L36="Scheduling",$L36="Scheduled",$L36="Completed"),$E36=""),"Missing destination",IF(AND(OR($L36="Sent",$L36="Scheduling",$L36="Scheduled",$L36="Completed"),$N36=""),"Missing sent date",IF(AND(OR($L36="Scheduled",$L36="Completed"),$O36=""),"Missing appointment date",IF(AND(OR($L36="Completed",$L36="Closed - Not Scheduled",$L36="Declined"),$P36=""),"Missing closed date",IF(AND(OR($L36="Completed",$L36="Closed - Not Scheduled",$L36="Declined"),$S36=""),"Missing close outcome",IF(AND($B36&lt;&gt;"",$N36&lt;&gt;"",$N36&lt;$B36),"Sent date before received date",IF(AND($B36&lt;&gt;"",$P36&lt;&gt;"",$P36&lt;$B36),"Closed date before received date",IF(AND($N36&lt;&gt;"",$O36&lt;&gt;"",$O36&lt;$N36),"Appointment before sent date","OK"))))))))))))))))))))</f>
        <v/>
      </c>
      <c r="AA36" s="24">
        <f>IF($A36="","",IF($Z36&lt;&gt;"OK","Check data",IF($W36=0,"Closed",IF($X36=1,"Past due",IF($Y36=1,"Follow-up due",IF($J36="Pending","Authorization pending","On track"))))))</f>
        <v/>
      </c>
    </row>
    <row r="37">
      <c r="A37" s="19" t="n"/>
      <c r="B37" s="38" t="n"/>
      <c r="C37" s="19" t="n"/>
      <c r="D37" s="19" t="n"/>
      <c r="E37" s="21" t="n"/>
      <c r="F37" s="19" t="n"/>
      <c r="G37" s="19" t="n"/>
      <c r="H37" s="21" t="n"/>
      <c r="I37" s="19" t="n"/>
      <c r="J37" s="19" t="n"/>
      <c r="K37" s="19" t="n"/>
      <c r="L37" s="19" t="n"/>
      <c r="M37" s="38" t="n"/>
      <c r="N37" s="38" t="n"/>
      <c r="O37" s="38" t="n"/>
      <c r="P37" s="38" t="n"/>
      <c r="Q37" s="38" t="n"/>
      <c r="R37" s="38" t="n"/>
      <c r="S37" s="21" t="n"/>
      <c r="T37" s="21" t="n"/>
      <c r="U37" s="22">
        <f>IF($A37="","",MAX(0,IF($P37&lt;&gt;"",$P37,Dashboard!$B$4)-$B37))</f>
        <v/>
      </c>
      <c r="V37" s="23">
        <f>IF($A37="","",IF($U37&lt;=7,"0-7 days",IF($U37&lt;=14,"8-14 days",IF($U37&lt;=30,"15-30 days",IF($U37&lt;=60,"31-60 days","61+ days")))))</f>
        <v/>
      </c>
      <c r="W37" s="22">
        <f>IF($A37="",0,IF(OR($L37="New",$L37="Sent",$L37="Scheduling",$L37="Scheduled"),1,0))</f>
        <v/>
      </c>
      <c r="X37" s="22">
        <f>IF($A37="",0,IF(AND($W37=1,$M37&lt;&gt;"",$M37&lt;Dashboard!$B$4),1,0))</f>
        <v/>
      </c>
      <c r="Y37" s="22">
        <f>IF($A37="",0,IF(AND($W37=1,$R37&lt;&gt;"",$R37&lt;=Dashboard!$B$4),1,0))</f>
        <v/>
      </c>
      <c r="Z37" s="24">
        <f>IF($A37="","",IF(COUNTIF($A$2:$A$501,$A37)&gt;1,"Duplicate referral ID",IF($B37="","Missing received date",IF($C37="","Missing client reference",IF($D37="","Missing clinic",IF($F37="","Missing specialty",IF($G37="","Missing urgency",IF($H37="","Missing reason category",IF($I37="","Missing payer category",IF($J37="","Missing authorization status",IF($K37="","Missing coordinator",IF($L37="","Missing status",IF(AND($W37=1,$M37=""),"Missing target action date",IF(AND(OR($L37="Sent",$L37="Scheduling",$L37="Scheduled",$L37="Completed"),$E37=""),"Missing destination",IF(AND(OR($L37="Sent",$L37="Scheduling",$L37="Scheduled",$L37="Completed"),$N37=""),"Missing sent date",IF(AND(OR($L37="Scheduled",$L37="Completed"),$O37=""),"Missing appointment date",IF(AND(OR($L37="Completed",$L37="Closed - Not Scheduled",$L37="Declined"),$P37=""),"Missing closed date",IF(AND(OR($L37="Completed",$L37="Closed - Not Scheduled",$L37="Declined"),$S37=""),"Missing close outcome",IF(AND($B37&lt;&gt;"",$N37&lt;&gt;"",$N37&lt;$B37),"Sent date before received date",IF(AND($B37&lt;&gt;"",$P37&lt;&gt;"",$P37&lt;$B37),"Closed date before received date",IF(AND($N37&lt;&gt;"",$O37&lt;&gt;"",$O37&lt;$N37),"Appointment before sent date","OK"))))))))))))))))))))</f>
        <v/>
      </c>
      <c r="AA37" s="24">
        <f>IF($A37="","",IF($Z37&lt;&gt;"OK","Check data",IF($W37=0,"Closed",IF($X37=1,"Past due",IF($Y37=1,"Follow-up due",IF($J37="Pending","Authorization pending","On track"))))))</f>
        <v/>
      </c>
    </row>
    <row r="38">
      <c r="A38" s="19" t="n"/>
      <c r="B38" s="38" t="n"/>
      <c r="C38" s="19" t="n"/>
      <c r="D38" s="19" t="n"/>
      <c r="E38" s="21" t="n"/>
      <c r="F38" s="19" t="n"/>
      <c r="G38" s="19" t="n"/>
      <c r="H38" s="21" t="n"/>
      <c r="I38" s="19" t="n"/>
      <c r="J38" s="19" t="n"/>
      <c r="K38" s="19" t="n"/>
      <c r="L38" s="19" t="n"/>
      <c r="M38" s="38" t="n"/>
      <c r="N38" s="38" t="n"/>
      <c r="O38" s="38" t="n"/>
      <c r="P38" s="38" t="n"/>
      <c r="Q38" s="38" t="n"/>
      <c r="R38" s="38" t="n"/>
      <c r="S38" s="21" t="n"/>
      <c r="T38" s="21" t="n"/>
      <c r="U38" s="22">
        <f>IF($A38="","",MAX(0,IF($P38&lt;&gt;"",$P38,Dashboard!$B$4)-$B38))</f>
        <v/>
      </c>
      <c r="V38" s="23">
        <f>IF($A38="","",IF($U38&lt;=7,"0-7 days",IF($U38&lt;=14,"8-14 days",IF($U38&lt;=30,"15-30 days",IF($U38&lt;=60,"31-60 days","61+ days")))))</f>
        <v/>
      </c>
      <c r="W38" s="22">
        <f>IF($A38="",0,IF(OR($L38="New",$L38="Sent",$L38="Scheduling",$L38="Scheduled"),1,0))</f>
        <v/>
      </c>
      <c r="X38" s="22">
        <f>IF($A38="",0,IF(AND($W38=1,$M38&lt;&gt;"",$M38&lt;Dashboard!$B$4),1,0))</f>
        <v/>
      </c>
      <c r="Y38" s="22">
        <f>IF($A38="",0,IF(AND($W38=1,$R38&lt;&gt;"",$R38&lt;=Dashboard!$B$4),1,0))</f>
        <v/>
      </c>
      <c r="Z38" s="24">
        <f>IF($A38="","",IF(COUNTIF($A$2:$A$501,$A38)&gt;1,"Duplicate referral ID",IF($B38="","Missing received date",IF($C38="","Missing client reference",IF($D38="","Missing clinic",IF($F38="","Missing specialty",IF($G38="","Missing urgency",IF($H38="","Missing reason category",IF($I38="","Missing payer category",IF($J38="","Missing authorization status",IF($K38="","Missing coordinator",IF($L38="","Missing status",IF(AND($W38=1,$M38=""),"Missing target action date",IF(AND(OR($L38="Sent",$L38="Scheduling",$L38="Scheduled",$L38="Completed"),$E38=""),"Missing destination",IF(AND(OR($L38="Sent",$L38="Scheduling",$L38="Scheduled",$L38="Completed"),$N38=""),"Missing sent date",IF(AND(OR($L38="Scheduled",$L38="Completed"),$O38=""),"Missing appointment date",IF(AND(OR($L38="Completed",$L38="Closed - Not Scheduled",$L38="Declined"),$P38=""),"Missing closed date",IF(AND(OR($L38="Completed",$L38="Closed - Not Scheduled",$L38="Declined"),$S38=""),"Missing close outcome",IF(AND($B38&lt;&gt;"",$N38&lt;&gt;"",$N38&lt;$B38),"Sent date before received date",IF(AND($B38&lt;&gt;"",$P38&lt;&gt;"",$P38&lt;$B38),"Closed date before received date",IF(AND($N38&lt;&gt;"",$O38&lt;&gt;"",$O38&lt;$N38),"Appointment before sent date","OK"))))))))))))))))))))</f>
        <v/>
      </c>
      <c r="AA38" s="24">
        <f>IF($A38="","",IF($Z38&lt;&gt;"OK","Check data",IF($W38=0,"Closed",IF($X38=1,"Past due",IF($Y38=1,"Follow-up due",IF($J38="Pending","Authorization pending","On track"))))))</f>
        <v/>
      </c>
    </row>
    <row r="39">
      <c r="A39" s="19" t="n"/>
      <c r="B39" s="38" t="n"/>
      <c r="C39" s="19" t="n"/>
      <c r="D39" s="19" t="n"/>
      <c r="E39" s="21" t="n"/>
      <c r="F39" s="19" t="n"/>
      <c r="G39" s="19" t="n"/>
      <c r="H39" s="21" t="n"/>
      <c r="I39" s="19" t="n"/>
      <c r="J39" s="19" t="n"/>
      <c r="K39" s="19" t="n"/>
      <c r="L39" s="19" t="n"/>
      <c r="M39" s="38" t="n"/>
      <c r="N39" s="38" t="n"/>
      <c r="O39" s="38" t="n"/>
      <c r="P39" s="38" t="n"/>
      <c r="Q39" s="38" t="n"/>
      <c r="R39" s="38" t="n"/>
      <c r="S39" s="21" t="n"/>
      <c r="T39" s="21" t="n"/>
      <c r="U39" s="22">
        <f>IF($A39="","",MAX(0,IF($P39&lt;&gt;"",$P39,Dashboard!$B$4)-$B39))</f>
        <v/>
      </c>
      <c r="V39" s="23">
        <f>IF($A39="","",IF($U39&lt;=7,"0-7 days",IF($U39&lt;=14,"8-14 days",IF($U39&lt;=30,"15-30 days",IF($U39&lt;=60,"31-60 days","61+ days")))))</f>
        <v/>
      </c>
      <c r="W39" s="22">
        <f>IF($A39="",0,IF(OR($L39="New",$L39="Sent",$L39="Scheduling",$L39="Scheduled"),1,0))</f>
        <v/>
      </c>
      <c r="X39" s="22">
        <f>IF($A39="",0,IF(AND($W39=1,$M39&lt;&gt;"",$M39&lt;Dashboard!$B$4),1,0))</f>
        <v/>
      </c>
      <c r="Y39" s="22">
        <f>IF($A39="",0,IF(AND($W39=1,$R39&lt;&gt;"",$R39&lt;=Dashboard!$B$4),1,0))</f>
        <v/>
      </c>
      <c r="Z39" s="24">
        <f>IF($A39="","",IF(COUNTIF($A$2:$A$501,$A39)&gt;1,"Duplicate referral ID",IF($B39="","Missing received date",IF($C39="","Missing client reference",IF($D39="","Missing clinic",IF($F39="","Missing specialty",IF($G39="","Missing urgency",IF($H39="","Missing reason category",IF($I39="","Missing payer category",IF($J39="","Missing authorization status",IF($K39="","Missing coordinator",IF($L39="","Missing status",IF(AND($W39=1,$M39=""),"Missing target action date",IF(AND(OR($L39="Sent",$L39="Scheduling",$L39="Scheduled",$L39="Completed"),$E39=""),"Missing destination",IF(AND(OR($L39="Sent",$L39="Scheduling",$L39="Scheduled",$L39="Completed"),$N39=""),"Missing sent date",IF(AND(OR($L39="Scheduled",$L39="Completed"),$O39=""),"Missing appointment date",IF(AND(OR($L39="Completed",$L39="Closed - Not Scheduled",$L39="Declined"),$P39=""),"Missing closed date",IF(AND(OR($L39="Completed",$L39="Closed - Not Scheduled",$L39="Declined"),$S39=""),"Missing close outcome",IF(AND($B39&lt;&gt;"",$N39&lt;&gt;"",$N39&lt;$B39),"Sent date before received date",IF(AND($B39&lt;&gt;"",$P39&lt;&gt;"",$P39&lt;$B39),"Closed date before received date",IF(AND($N39&lt;&gt;"",$O39&lt;&gt;"",$O39&lt;$N39),"Appointment before sent date","OK"))))))))))))))))))))</f>
        <v/>
      </c>
      <c r="AA39" s="24">
        <f>IF($A39="","",IF($Z39&lt;&gt;"OK","Check data",IF($W39=0,"Closed",IF($X39=1,"Past due",IF($Y39=1,"Follow-up due",IF($J39="Pending","Authorization pending","On track"))))))</f>
        <v/>
      </c>
    </row>
    <row r="40">
      <c r="A40" s="19" t="n"/>
      <c r="B40" s="38" t="n"/>
      <c r="C40" s="19" t="n"/>
      <c r="D40" s="19" t="n"/>
      <c r="E40" s="21" t="n"/>
      <c r="F40" s="19" t="n"/>
      <c r="G40" s="19" t="n"/>
      <c r="H40" s="21" t="n"/>
      <c r="I40" s="19" t="n"/>
      <c r="J40" s="19" t="n"/>
      <c r="K40" s="19" t="n"/>
      <c r="L40" s="19" t="n"/>
      <c r="M40" s="38" t="n"/>
      <c r="N40" s="38" t="n"/>
      <c r="O40" s="38" t="n"/>
      <c r="P40" s="38" t="n"/>
      <c r="Q40" s="38" t="n"/>
      <c r="R40" s="38" t="n"/>
      <c r="S40" s="21" t="n"/>
      <c r="T40" s="21" t="n"/>
      <c r="U40" s="22">
        <f>IF($A40="","",MAX(0,IF($P40&lt;&gt;"",$P40,Dashboard!$B$4)-$B40))</f>
        <v/>
      </c>
      <c r="V40" s="23">
        <f>IF($A40="","",IF($U40&lt;=7,"0-7 days",IF($U40&lt;=14,"8-14 days",IF($U40&lt;=30,"15-30 days",IF($U40&lt;=60,"31-60 days","61+ days")))))</f>
        <v/>
      </c>
      <c r="W40" s="22">
        <f>IF($A40="",0,IF(OR($L40="New",$L40="Sent",$L40="Scheduling",$L40="Scheduled"),1,0))</f>
        <v/>
      </c>
      <c r="X40" s="22">
        <f>IF($A40="",0,IF(AND($W40=1,$M40&lt;&gt;"",$M40&lt;Dashboard!$B$4),1,0))</f>
        <v/>
      </c>
      <c r="Y40" s="22">
        <f>IF($A40="",0,IF(AND($W40=1,$R40&lt;&gt;"",$R40&lt;=Dashboard!$B$4),1,0))</f>
        <v/>
      </c>
      <c r="Z40" s="24">
        <f>IF($A40="","",IF(COUNTIF($A$2:$A$501,$A40)&gt;1,"Duplicate referral ID",IF($B40="","Missing received date",IF($C40="","Missing client reference",IF($D40="","Missing clinic",IF($F40="","Missing specialty",IF($G40="","Missing urgency",IF($H40="","Missing reason category",IF($I40="","Missing payer category",IF($J40="","Missing authorization status",IF($K40="","Missing coordinator",IF($L40="","Missing status",IF(AND($W40=1,$M40=""),"Missing target action date",IF(AND(OR($L40="Sent",$L40="Scheduling",$L40="Scheduled",$L40="Completed"),$E40=""),"Missing destination",IF(AND(OR($L40="Sent",$L40="Scheduling",$L40="Scheduled",$L40="Completed"),$N40=""),"Missing sent date",IF(AND(OR($L40="Scheduled",$L40="Completed"),$O40=""),"Missing appointment date",IF(AND(OR($L40="Completed",$L40="Closed - Not Scheduled",$L40="Declined"),$P40=""),"Missing closed date",IF(AND(OR($L40="Completed",$L40="Closed - Not Scheduled",$L40="Declined"),$S40=""),"Missing close outcome",IF(AND($B40&lt;&gt;"",$N40&lt;&gt;"",$N40&lt;$B40),"Sent date before received date",IF(AND($B40&lt;&gt;"",$P40&lt;&gt;"",$P40&lt;$B40),"Closed date before received date",IF(AND($N40&lt;&gt;"",$O40&lt;&gt;"",$O40&lt;$N40),"Appointment before sent date","OK"))))))))))))))))))))</f>
        <v/>
      </c>
      <c r="AA40" s="24">
        <f>IF($A40="","",IF($Z40&lt;&gt;"OK","Check data",IF($W40=0,"Closed",IF($X40=1,"Past due",IF($Y40=1,"Follow-up due",IF($J40="Pending","Authorization pending","On track"))))))</f>
        <v/>
      </c>
    </row>
    <row r="41">
      <c r="A41" s="19" t="n"/>
      <c r="B41" s="38" t="n"/>
      <c r="C41" s="19" t="n"/>
      <c r="D41" s="19" t="n"/>
      <c r="E41" s="21" t="n"/>
      <c r="F41" s="19" t="n"/>
      <c r="G41" s="19" t="n"/>
      <c r="H41" s="21" t="n"/>
      <c r="I41" s="19" t="n"/>
      <c r="J41" s="19" t="n"/>
      <c r="K41" s="19" t="n"/>
      <c r="L41" s="19" t="n"/>
      <c r="M41" s="38" t="n"/>
      <c r="N41" s="38" t="n"/>
      <c r="O41" s="38" t="n"/>
      <c r="P41" s="38" t="n"/>
      <c r="Q41" s="38" t="n"/>
      <c r="R41" s="38" t="n"/>
      <c r="S41" s="21" t="n"/>
      <c r="T41" s="21" t="n"/>
      <c r="U41" s="22">
        <f>IF($A41="","",MAX(0,IF($P41&lt;&gt;"",$P41,Dashboard!$B$4)-$B41))</f>
        <v/>
      </c>
      <c r="V41" s="23">
        <f>IF($A41="","",IF($U41&lt;=7,"0-7 days",IF($U41&lt;=14,"8-14 days",IF($U41&lt;=30,"15-30 days",IF($U41&lt;=60,"31-60 days","61+ days")))))</f>
        <v/>
      </c>
      <c r="W41" s="22">
        <f>IF($A41="",0,IF(OR($L41="New",$L41="Sent",$L41="Scheduling",$L41="Scheduled"),1,0))</f>
        <v/>
      </c>
      <c r="X41" s="22">
        <f>IF($A41="",0,IF(AND($W41=1,$M41&lt;&gt;"",$M41&lt;Dashboard!$B$4),1,0))</f>
        <v/>
      </c>
      <c r="Y41" s="22">
        <f>IF($A41="",0,IF(AND($W41=1,$R41&lt;&gt;"",$R41&lt;=Dashboard!$B$4),1,0))</f>
        <v/>
      </c>
      <c r="Z41" s="24">
        <f>IF($A41="","",IF(COUNTIF($A$2:$A$501,$A41)&gt;1,"Duplicate referral ID",IF($B41="","Missing received date",IF($C41="","Missing client reference",IF($D41="","Missing clinic",IF($F41="","Missing specialty",IF($G41="","Missing urgency",IF($H41="","Missing reason category",IF($I41="","Missing payer category",IF($J41="","Missing authorization status",IF($K41="","Missing coordinator",IF($L41="","Missing status",IF(AND($W41=1,$M41=""),"Missing target action date",IF(AND(OR($L41="Sent",$L41="Scheduling",$L41="Scheduled",$L41="Completed"),$E41=""),"Missing destination",IF(AND(OR($L41="Sent",$L41="Scheduling",$L41="Scheduled",$L41="Completed"),$N41=""),"Missing sent date",IF(AND(OR($L41="Scheduled",$L41="Completed"),$O41=""),"Missing appointment date",IF(AND(OR($L41="Completed",$L41="Closed - Not Scheduled",$L41="Declined"),$P41=""),"Missing closed date",IF(AND(OR($L41="Completed",$L41="Closed - Not Scheduled",$L41="Declined"),$S41=""),"Missing close outcome",IF(AND($B41&lt;&gt;"",$N41&lt;&gt;"",$N41&lt;$B41),"Sent date before received date",IF(AND($B41&lt;&gt;"",$P41&lt;&gt;"",$P41&lt;$B41),"Closed date before received date",IF(AND($N41&lt;&gt;"",$O41&lt;&gt;"",$O41&lt;$N41),"Appointment before sent date","OK"))))))))))))))))))))</f>
        <v/>
      </c>
      <c r="AA41" s="24">
        <f>IF($A41="","",IF($Z41&lt;&gt;"OK","Check data",IF($W41=0,"Closed",IF($X41=1,"Past due",IF($Y41=1,"Follow-up due",IF($J41="Pending","Authorization pending","On track"))))))</f>
        <v/>
      </c>
    </row>
    <row r="42">
      <c r="A42" s="19" t="n"/>
      <c r="B42" s="38" t="n"/>
      <c r="C42" s="19" t="n"/>
      <c r="D42" s="19" t="n"/>
      <c r="E42" s="21" t="n"/>
      <c r="F42" s="19" t="n"/>
      <c r="G42" s="19" t="n"/>
      <c r="H42" s="21" t="n"/>
      <c r="I42" s="19" t="n"/>
      <c r="J42" s="19" t="n"/>
      <c r="K42" s="19" t="n"/>
      <c r="L42" s="19" t="n"/>
      <c r="M42" s="38" t="n"/>
      <c r="N42" s="38" t="n"/>
      <c r="O42" s="38" t="n"/>
      <c r="P42" s="38" t="n"/>
      <c r="Q42" s="38" t="n"/>
      <c r="R42" s="38" t="n"/>
      <c r="S42" s="21" t="n"/>
      <c r="T42" s="21" t="n"/>
      <c r="U42" s="22">
        <f>IF($A42="","",MAX(0,IF($P42&lt;&gt;"",$P42,Dashboard!$B$4)-$B42))</f>
        <v/>
      </c>
      <c r="V42" s="23">
        <f>IF($A42="","",IF($U42&lt;=7,"0-7 days",IF($U42&lt;=14,"8-14 days",IF($U42&lt;=30,"15-30 days",IF($U42&lt;=60,"31-60 days","61+ days")))))</f>
        <v/>
      </c>
      <c r="W42" s="22">
        <f>IF($A42="",0,IF(OR($L42="New",$L42="Sent",$L42="Scheduling",$L42="Scheduled"),1,0))</f>
        <v/>
      </c>
      <c r="X42" s="22">
        <f>IF($A42="",0,IF(AND($W42=1,$M42&lt;&gt;"",$M42&lt;Dashboard!$B$4),1,0))</f>
        <v/>
      </c>
      <c r="Y42" s="22">
        <f>IF($A42="",0,IF(AND($W42=1,$R42&lt;&gt;"",$R42&lt;=Dashboard!$B$4),1,0))</f>
        <v/>
      </c>
      <c r="Z42" s="24">
        <f>IF($A42="","",IF(COUNTIF($A$2:$A$501,$A42)&gt;1,"Duplicate referral ID",IF($B42="","Missing received date",IF($C42="","Missing client reference",IF($D42="","Missing clinic",IF($F42="","Missing specialty",IF($G42="","Missing urgency",IF($H42="","Missing reason category",IF($I42="","Missing payer category",IF($J42="","Missing authorization status",IF($K42="","Missing coordinator",IF($L42="","Missing status",IF(AND($W42=1,$M42=""),"Missing target action date",IF(AND(OR($L42="Sent",$L42="Scheduling",$L42="Scheduled",$L42="Completed"),$E42=""),"Missing destination",IF(AND(OR($L42="Sent",$L42="Scheduling",$L42="Scheduled",$L42="Completed"),$N42=""),"Missing sent date",IF(AND(OR($L42="Scheduled",$L42="Completed"),$O42=""),"Missing appointment date",IF(AND(OR($L42="Completed",$L42="Closed - Not Scheduled",$L42="Declined"),$P42=""),"Missing closed date",IF(AND(OR($L42="Completed",$L42="Closed - Not Scheduled",$L42="Declined"),$S42=""),"Missing close outcome",IF(AND($B42&lt;&gt;"",$N42&lt;&gt;"",$N42&lt;$B42),"Sent date before received date",IF(AND($B42&lt;&gt;"",$P42&lt;&gt;"",$P42&lt;$B42),"Closed date before received date",IF(AND($N42&lt;&gt;"",$O42&lt;&gt;"",$O42&lt;$N42),"Appointment before sent date","OK"))))))))))))))))))))</f>
        <v/>
      </c>
      <c r="AA42" s="24">
        <f>IF($A42="","",IF($Z42&lt;&gt;"OK","Check data",IF($W42=0,"Closed",IF($X42=1,"Past due",IF($Y42=1,"Follow-up due",IF($J42="Pending","Authorization pending","On track"))))))</f>
        <v/>
      </c>
    </row>
    <row r="43">
      <c r="A43" s="19" t="n"/>
      <c r="B43" s="38" t="n"/>
      <c r="C43" s="19" t="n"/>
      <c r="D43" s="19" t="n"/>
      <c r="E43" s="21" t="n"/>
      <c r="F43" s="19" t="n"/>
      <c r="G43" s="19" t="n"/>
      <c r="H43" s="21" t="n"/>
      <c r="I43" s="19" t="n"/>
      <c r="J43" s="19" t="n"/>
      <c r="K43" s="19" t="n"/>
      <c r="L43" s="19" t="n"/>
      <c r="M43" s="38" t="n"/>
      <c r="N43" s="38" t="n"/>
      <c r="O43" s="38" t="n"/>
      <c r="P43" s="38" t="n"/>
      <c r="Q43" s="38" t="n"/>
      <c r="R43" s="38" t="n"/>
      <c r="S43" s="21" t="n"/>
      <c r="T43" s="21" t="n"/>
      <c r="U43" s="22">
        <f>IF($A43="","",MAX(0,IF($P43&lt;&gt;"",$P43,Dashboard!$B$4)-$B43))</f>
        <v/>
      </c>
      <c r="V43" s="23">
        <f>IF($A43="","",IF($U43&lt;=7,"0-7 days",IF($U43&lt;=14,"8-14 days",IF($U43&lt;=30,"15-30 days",IF($U43&lt;=60,"31-60 days","61+ days")))))</f>
        <v/>
      </c>
      <c r="W43" s="22">
        <f>IF($A43="",0,IF(OR($L43="New",$L43="Sent",$L43="Scheduling",$L43="Scheduled"),1,0))</f>
        <v/>
      </c>
      <c r="X43" s="22">
        <f>IF($A43="",0,IF(AND($W43=1,$M43&lt;&gt;"",$M43&lt;Dashboard!$B$4),1,0))</f>
        <v/>
      </c>
      <c r="Y43" s="22">
        <f>IF($A43="",0,IF(AND($W43=1,$R43&lt;&gt;"",$R43&lt;=Dashboard!$B$4),1,0))</f>
        <v/>
      </c>
      <c r="Z43" s="24">
        <f>IF($A43="","",IF(COUNTIF($A$2:$A$501,$A43)&gt;1,"Duplicate referral ID",IF($B43="","Missing received date",IF($C43="","Missing client reference",IF($D43="","Missing clinic",IF($F43="","Missing specialty",IF($G43="","Missing urgency",IF($H43="","Missing reason category",IF($I43="","Missing payer category",IF($J43="","Missing authorization status",IF($K43="","Missing coordinator",IF($L43="","Missing status",IF(AND($W43=1,$M43=""),"Missing target action date",IF(AND(OR($L43="Sent",$L43="Scheduling",$L43="Scheduled",$L43="Completed"),$E43=""),"Missing destination",IF(AND(OR($L43="Sent",$L43="Scheduling",$L43="Scheduled",$L43="Completed"),$N43=""),"Missing sent date",IF(AND(OR($L43="Scheduled",$L43="Completed"),$O43=""),"Missing appointment date",IF(AND(OR($L43="Completed",$L43="Closed - Not Scheduled",$L43="Declined"),$P43=""),"Missing closed date",IF(AND(OR($L43="Completed",$L43="Closed - Not Scheduled",$L43="Declined"),$S43=""),"Missing close outcome",IF(AND($B43&lt;&gt;"",$N43&lt;&gt;"",$N43&lt;$B43),"Sent date before received date",IF(AND($B43&lt;&gt;"",$P43&lt;&gt;"",$P43&lt;$B43),"Closed date before received date",IF(AND($N43&lt;&gt;"",$O43&lt;&gt;"",$O43&lt;$N43),"Appointment before sent date","OK"))))))))))))))))))))</f>
        <v/>
      </c>
      <c r="AA43" s="24">
        <f>IF($A43="","",IF($Z43&lt;&gt;"OK","Check data",IF($W43=0,"Closed",IF($X43=1,"Past due",IF($Y43=1,"Follow-up due",IF($J43="Pending","Authorization pending","On track"))))))</f>
        <v/>
      </c>
    </row>
    <row r="44">
      <c r="A44" s="19" t="n"/>
      <c r="B44" s="38" t="n"/>
      <c r="C44" s="19" t="n"/>
      <c r="D44" s="19" t="n"/>
      <c r="E44" s="21" t="n"/>
      <c r="F44" s="19" t="n"/>
      <c r="G44" s="19" t="n"/>
      <c r="H44" s="21" t="n"/>
      <c r="I44" s="19" t="n"/>
      <c r="J44" s="19" t="n"/>
      <c r="K44" s="19" t="n"/>
      <c r="L44" s="19" t="n"/>
      <c r="M44" s="38" t="n"/>
      <c r="N44" s="38" t="n"/>
      <c r="O44" s="38" t="n"/>
      <c r="P44" s="38" t="n"/>
      <c r="Q44" s="38" t="n"/>
      <c r="R44" s="38" t="n"/>
      <c r="S44" s="21" t="n"/>
      <c r="T44" s="21" t="n"/>
      <c r="U44" s="22">
        <f>IF($A44="","",MAX(0,IF($P44&lt;&gt;"",$P44,Dashboard!$B$4)-$B44))</f>
        <v/>
      </c>
      <c r="V44" s="23">
        <f>IF($A44="","",IF($U44&lt;=7,"0-7 days",IF($U44&lt;=14,"8-14 days",IF($U44&lt;=30,"15-30 days",IF($U44&lt;=60,"31-60 days","61+ days")))))</f>
        <v/>
      </c>
      <c r="W44" s="22">
        <f>IF($A44="",0,IF(OR($L44="New",$L44="Sent",$L44="Scheduling",$L44="Scheduled"),1,0))</f>
        <v/>
      </c>
      <c r="X44" s="22">
        <f>IF($A44="",0,IF(AND($W44=1,$M44&lt;&gt;"",$M44&lt;Dashboard!$B$4),1,0))</f>
        <v/>
      </c>
      <c r="Y44" s="22">
        <f>IF($A44="",0,IF(AND($W44=1,$R44&lt;&gt;"",$R44&lt;=Dashboard!$B$4),1,0))</f>
        <v/>
      </c>
      <c r="Z44" s="24">
        <f>IF($A44="","",IF(COUNTIF($A$2:$A$501,$A44)&gt;1,"Duplicate referral ID",IF($B44="","Missing received date",IF($C44="","Missing client reference",IF($D44="","Missing clinic",IF($F44="","Missing specialty",IF($G44="","Missing urgency",IF($H44="","Missing reason category",IF($I44="","Missing payer category",IF($J44="","Missing authorization status",IF($K44="","Missing coordinator",IF($L44="","Missing status",IF(AND($W44=1,$M44=""),"Missing target action date",IF(AND(OR($L44="Sent",$L44="Scheduling",$L44="Scheduled",$L44="Completed"),$E44=""),"Missing destination",IF(AND(OR($L44="Sent",$L44="Scheduling",$L44="Scheduled",$L44="Completed"),$N44=""),"Missing sent date",IF(AND(OR($L44="Scheduled",$L44="Completed"),$O44=""),"Missing appointment date",IF(AND(OR($L44="Completed",$L44="Closed - Not Scheduled",$L44="Declined"),$P44=""),"Missing closed date",IF(AND(OR($L44="Completed",$L44="Closed - Not Scheduled",$L44="Declined"),$S44=""),"Missing close outcome",IF(AND($B44&lt;&gt;"",$N44&lt;&gt;"",$N44&lt;$B44),"Sent date before received date",IF(AND($B44&lt;&gt;"",$P44&lt;&gt;"",$P44&lt;$B44),"Closed date before received date",IF(AND($N44&lt;&gt;"",$O44&lt;&gt;"",$O44&lt;$N44),"Appointment before sent date","OK"))))))))))))))))))))</f>
        <v/>
      </c>
      <c r="AA44" s="24">
        <f>IF($A44="","",IF($Z44&lt;&gt;"OK","Check data",IF($W44=0,"Closed",IF($X44=1,"Past due",IF($Y44=1,"Follow-up due",IF($J44="Pending","Authorization pending","On track"))))))</f>
        <v/>
      </c>
    </row>
    <row r="45">
      <c r="A45" s="19" t="n"/>
      <c r="B45" s="38" t="n"/>
      <c r="C45" s="19" t="n"/>
      <c r="D45" s="19" t="n"/>
      <c r="E45" s="21" t="n"/>
      <c r="F45" s="19" t="n"/>
      <c r="G45" s="19" t="n"/>
      <c r="H45" s="21" t="n"/>
      <c r="I45" s="19" t="n"/>
      <c r="J45" s="19" t="n"/>
      <c r="K45" s="19" t="n"/>
      <c r="L45" s="19" t="n"/>
      <c r="M45" s="38" t="n"/>
      <c r="N45" s="38" t="n"/>
      <c r="O45" s="38" t="n"/>
      <c r="P45" s="38" t="n"/>
      <c r="Q45" s="38" t="n"/>
      <c r="R45" s="38" t="n"/>
      <c r="S45" s="21" t="n"/>
      <c r="T45" s="21" t="n"/>
      <c r="U45" s="22">
        <f>IF($A45="","",MAX(0,IF($P45&lt;&gt;"",$P45,Dashboard!$B$4)-$B45))</f>
        <v/>
      </c>
      <c r="V45" s="23">
        <f>IF($A45="","",IF($U45&lt;=7,"0-7 days",IF($U45&lt;=14,"8-14 days",IF($U45&lt;=30,"15-30 days",IF($U45&lt;=60,"31-60 days","61+ days")))))</f>
        <v/>
      </c>
      <c r="W45" s="22">
        <f>IF($A45="",0,IF(OR($L45="New",$L45="Sent",$L45="Scheduling",$L45="Scheduled"),1,0))</f>
        <v/>
      </c>
      <c r="X45" s="22">
        <f>IF($A45="",0,IF(AND($W45=1,$M45&lt;&gt;"",$M45&lt;Dashboard!$B$4),1,0))</f>
        <v/>
      </c>
      <c r="Y45" s="22">
        <f>IF($A45="",0,IF(AND($W45=1,$R45&lt;&gt;"",$R45&lt;=Dashboard!$B$4),1,0))</f>
        <v/>
      </c>
      <c r="Z45" s="24">
        <f>IF($A45="","",IF(COUNTIF($A$2:$A$501,$A45)&gt;1,"Duplicate referral ID",IF($B45="","Missing received date",IF($C45="","Missing client reference",IF($D45="","Missing clinic",IF($F45="","Missing specialty",IF($G45="","Missing urgency",IF($H45="","Missing reason category",IF($I45="","Missing payer category",IF($J45="","Missing authorization status",IF($K45="","Missing coordinator",IF($L45="","Missing status",IF(AND($W45=1,$M45=""),"Missing target action date",IF(AND(OR($L45="Sent",$L45="Scheduling",$L45="Scheduled",$L45="Completed"),$E45=""),"Missing destination",IF(AND(OR($L45="Sent",$L45="Scheduling",$L45="Scheduled",$L45="Completed"),$N45=""),"Missing sent date",IF(AND(OR($L45="Scheduled",$L45="Completed"),$O45=""),"Missing appointment date",IF(AND(OR($L45="Completed",$L45="Closed - Not Scheduled",$L45="Declined"),$P45=""),"Missing closed date",IF(AND(OR($L45="Completed",$L45="Closed - Not Scheduled",$L45="Declined"),$S45=""),"Missing close outcome",IF(AND($B45&lt;&gt;"",$N45&lt;&gt;"",$N45&lt;$B45),"Sent date before received date",IF(AND($B45&lt;&gt;"",$P45&lt;&gt;"",$P45&lt;$B45),"Closed date before received date",IF(AND($N45&lt;&gt;"",$O45&lt;&gt;"",$O45&lt;$N45),"Appointment before sent date","OK"))))))))))))))))))))</f>
        <v/>
      </c>
      <c r="AA45" s="24">
        <f>IF($A45="","",IF($Z45&lt;&gt;"OK","Check data",IF($W45=0,"Closed",IF($X45=1,"Past due",IF($Y45=1,"Follow-up due",IF($J45="Pending","Authorization pending","On track"))))))</f>
        <v/>
      </c>
    </row>
    <row r="46">
      <c r="A46" s="19" t="n"/>
      <c r="B46" s="38" t="n"/>
      <c r="C46" s="19" t="n"/>
      <c r="D46" s="19" t="n"/>
      <c r="E46" s="21" t="n"/>
      <c r="F46" s="19" t="n"/>
      <c r="G46" s="19" t="n"/>
      <c r="H46" s="21" t="n"/>
      <c r="I46" s="19" t="n"/>
      <c r="J46" s="19" t="n"/>
      <c r="K46" s="19" t="n"/>
      <c r="L46" s="19" t="n"/>
      <c r="M46" s="38" t="n"/>
      <c r="N46" s="38" t="n"/>
      <c r="O46" s="38" t="n"/>
      <c r="P46" s="38" t="n"/>
      <c r="Q46" s="38" t="n"/>
      <c r="R46" s="38" t="n"/>
      <c r="S46" s="21" t="n"/>
      <c r="T46" s="21" t="n"/>
      <c r="U46" s="22">
        <f>IF($A46="","",MAX(0,IF($P46&lt;&gt;"",$P46,Dashboard!$B$4)-$B46))</f>
        <v/>
      </c>
      <c r="V46" s="23">
        <f>IF($A46="","",IF($U46&lt;=7,"0-7 days",IF($U46&lt;=14,"8-14 days",IF($U46&lt;=30,"15-30 days",IF($U46&lt;=60,"31-60 days","61+ days")))))</f>
        <v/>
      </c>
      <c r="W46" s="22">
        <f>IF($A46="",0,IF(OR($L46="New",$L46="Sent",$L46="Scheduling",$L46="Scheduled"),1,0))</f>
        <v/>
      </c>
      <c r="X46" s="22">
        <f>IF($A46="",0,IF(AND($W46=1,$M46&lt;&gt;"",$M46&lt;Dashboard!$B$4),1,0))</f>
        <v/>
      </c>
      <c r="Y46" s="22">
        <f>IF($A46="",0,IF(AND($W46=1,$R46&lt;&gt;"",$R46&lt;=Dashboard!$B$4),1,0))</f>
        <v/>
      </c>
      <c r="Z46" s="24">
        <f>IF($A46="","",IF(COUNTIF($A$2:$A$501,$A46)&gt;1,"Duplicate referral ID",IF($B46="","Missing received date",IF($C46="","Missing client reference",IF($D46="","Missing clinic",IF($F46="","Missing specialty",IF($G46="","Missing urgency",IF($H46="","Missing reason category",IF($I46="","Missing payer category",IF($J46="","Missing authorization status",IF($K46="","Missing coordinator",IF($L46="","Missing status",IF(AND($W46=1,$M46=""),"Missing target action date",IF(AND(OR($L46="Sent",$L46="Scheduling",$L46="Scheduled",$L46="Completed"),$E46=""),"Missing destination",IF(AND(OR($L46="Sent",$L46="Scheduling",$L46="Scheduled",$L46="Completed"),$N46=""),"Missing sent date",IF(AND(OR($L46="Scheduled",$L46="Completed"),$O46=""),"Missing appointment date",IF(AND(OR($L46="Completed",$L46="Closed - Not Scheduled",$L46="Declined"),$P46=""),"Missing closed date",IF(AND(OR($L46="Completed",$L46="Closed - Not Scheduled",$L46="Declined"),$S46=""),"Missing close outcome",IF(AND($B46&lt;&gt;"",$N46&lt;&gt;"",$N46&lt;$B46),"Sent date before received date",IF(AND($B46&lt;&gt;"",$P46&lt;&gt;"",$P46&lt;$B46),"Closed date before received date",IF(AND($N46&lt;&gt;"",$O46&lt;&gt;"",$O46&lt;$N46),"Appointment before sent date","OK"))))))))))))))))))))</f>
        <v/>
      </c>
      <c r="AA46" s="24">
        <f>IF($A46="","",IF($Z46&lt;&gt;"OK","Check data",IF($W46=0,"Closed",IF($X46=1,"Past due",IF($Y46=1,"Follow-up due",IF($J46="Pending","Authorization pending","On track"))))))</f>
        <v/>
      </c>
    </row>
    <row r="47">
      <c r="A47" s="19" t="n"/>
      <c r="B47" s="38" t="n"/>
      <c r="C47" s="19" t="n"/>
      <c r="D47" s="19" t="n"/>
      <c r="E47" s="21" t="n"/>
      <c r="F47" s="19" t="n"/>
      <c r="G47" s="19" t="n"/>
      <c r="H47" s="21" t="n"/>
      <c r="I47" s="19" t="n"/>
      <c r="J47" s="19" t="n"/>
      <c r="K47" s="19" t="n"/>
      <c r="L47" s="19" t="n"/>
      <c r="M47" s="38" t="n"/>
      <c r="N47" s="38" t="n"/>
      <c r="O47" s="38" t="n"/>
      <c r="P47" s="38" t="n"/>
      <c r="Q47" s="38" t="n"/>
      <c r="R47" s="38" t="n"/>
      <c r="S47" s="21" t="n"/>
      <c r="T47" s="21" t="n"/>
      <c r="U47" s="22">
        <f>IF($A47="","",MAX(0,IF($P47&lt;&gt;"",$P47,Dashboard!$B$4)-$B47))</f>
        <v/>
      </c>
      <c r="V47" s="23">
        <f>IF($A47="","",IF($U47&lt;=7,"0-7 days",IF($U47&lt;=14,"8-14 days",IF($U47&lt;=30,"15-30 days",IF($U47&lt;=60,"31-60 days","61+ days")))))</f>
        <v/>
      </c>
      <c r="W47" s="22">
        <f>IF($A47="",0,IF(OR($L47="New",$L47="Sent",$L47="Scheduling",$L47="Scheduled"),1,0))</f>
        <v/>
      </c>
      <c r="X47" s="22">
        <f>IF($A47="",0,IF(AND($W47=1,$M47&lt;&gt;"",$M47&lt;Dashboard!$B$4),1,0))</f>
        <v/>
      </c>
      <c r="Y47" s="22">
        <f>IF($A47="",0,IF(AND($W47=1,$R47&lt;&gt;"",$R47&lt;=Dashboard!$B$4),1,0))</f>
        <v/>
      </c>
      <c r="Z47" s="24">
        <f>IF($A47="","",IF(COUNTIF($A$2:$A$501,$A47)&gt;1,"Duplicate referral ID",IF($B47="","Missing received date",IF($C47="","Missing client reference",IF($D47="","Missing clinic",IF($F47="","Missing specialty",IF($G47="","Missing urgency",IF($H47="","Missing reason category",IF($I47="","Missing payer category",IF($J47="","Missing authorization status",IF($K47="","Missing coordinator",IF($L47="","Missing status",IF(AND($W47=1,$M47=""),"Missing target action date",IF(AND(OR($L47="Sent",$L47="Scheduling",$L47="Scheduled",$L47="Completed"),$E47=""),"Missing destination",IF(AND(OR($L47="Sent",$L47="Scheduling",$L47="Scheduled",$L47="Completed"),$N47=""),"Missing sent date",IF(AND(OR($L47="Scheduled",$L47="Completed"),$O47=""),"Missing appointment date",IF(AND(OR($L47="Completed",$L47="Closed - Not Scheduled",$L47="Declined"),$P47=""),"Missing closed date",IF(AND(OR($L47="Completed",$L47="Closed - Not Scheduled",$L47="Declined"),$S47=""),"Missing close outcome",IF(AND($B47&lt;&gt;"",$N47&lt;&gt;"",$N47&lt;$B47),"Sent date before received date",IF(AND($B47&lt;&gt;"",$P47&lt;&gt;"",$P47&lt;$B47),"Closed date before received date",IF(AND($N47&lt;&gt;"",$O47&lt;&gt;"",$O47&lt;$N47),"Appointment before sent date","OK"))))))))))))))))))))</f>
        <v/>
      </c>
      <c r="AA47" s="24">
        <f>IF($A47="","",IF($Z47&lt;&gt;"OK","Check data",IF($W47=0,"Closed",IF($X47=1,"Past due",IF($Y47=1,"Follow-up due",IF($J47="Pending","Authorization pending","On track"))))))</f>
        <v/>
      </c>
    </row>
    <row r="48">
      <c r="A48" s="19" t="n"/>
      <c r="B48" s="38" t="n"/>
      <c r="C48" s="19" t="n"/>
      <c r="D48" s="19" t="n"/>
      <c r="E48" s="21" t="n"/>
      <c r="F48" s="19" t="n"/>
      <c r="G48" s="19" t="n"/>
      <c r="H48" s="21" t="n"/>
      <c r="I48" s="19" t="n"/>
      <c r="J48" s="19" t="n"/>
      <c r="K48" s="19" t="n"/>
      <c r="L48" s="19" t="n"/>
      <c r="M48" s="38" t="n"/>
      <c r="N48" s="38" t="n"/>
      <c r="O48" s="38" t="n"/>
      <c r="P48" s="38" t="n"/>
      <c r="Q48" s="38" t="n"/>
      <c r="R48" s="38" t="n"/>
      <c r="S48" s="21" t="n"/>
      <c r="T48" s="21" t="n"/>
      <c r="U48" s="22">
        <f>IF($A48="","",MAX(0,IF($P48&lt;&gt;"",$P48,Dashboard!$B$4)-$B48))</f>
        <v/>
      </c>
      <c r="V48" s="23">
        <f>IF($A48="","",IF($U48&lt;=7,"0-7 days",IF($U48&lt;=14,"8-14 days",IF($U48&lt;=30,"15-30 days",IF($U48&lt;=60,"31-60 days","61+ days")))))</f>
        <v/>
      </c>
      <c r="W48" s="22">
        <f>IF($A48="",0,IF(OR($L48="New",$L48="Sent",$L48="Scheduling",$L48="Scheduled"),1,0))</f>
        <v/>
      </c>
      <c r="X48" s="22">
        <f>IF($A48="",0,IF(AND($W48=1,$M48&lt;&gt;"",$M48&lt;Dashboard!$B$4),1,0))</f>
        <v/>
      </c>
      <c r="Y48" s="22">
        <f>IF($A48="",0,IF(AND($W48=1,$R48&lt;&gt;"",$R48&lt;=Dashboard!$B$4),1,0))</f>
        <v/>
      </c>
      <c r="Z48" s="24">
        <f>IF($A48="","",IF(COUNTIF($A$2:$A$501,$A48)&gt;1,"Duplicate referral ID",IF($B48="","Missing received date",IF($C48="","Missing client reference",IF($D48="","Missing clinic",IF($F48="","Missing specialty",IF($G48="","Missing urgency",IF($H48="","Missing reason category",IF($I48="","Missing payer category",IF($J48="","Missing authorization status",IF($K48="","Missing coordinator",IF($L48="","Missing status",IF(AND($W48=1,$M48=""),"Missing target action date",IF(AND(OR($L48="Sent",$L48="Scheduling",$L48="Scheduled",$L48="Completed"),$E48=""),"Missing destination",IF(AND(OR($L48="Sent",$L48="Scheduling",$L48="Scheduled",$L48="Completed"),$N48=""),"Missing sent date",IF(AND(OR($L48="Scheduled",$L48="Completed"),$O48=""),"Missing appointment date",IF(AND(OR($L48="Completed",$L48="Closed - Not Scheduled",$L48="Declined"),$P48=""),"Missing closed date",IF(AND(OR($L48="Completed",$L48="Closed - Not Scheduled",$L48="Declined"),$S48=""),"Missing close outcome",IF(AND($B48&lt;&gt;"",$N48&lt;&gt;"",$N48&lt;$B48),"Sent date before received date",IF(AND($B48&lt;&gt;"",$P48&lt;&gt;"",$P48&lt;$B48),"Closed date before received date",IF(AND($N48&lt;&gt;"",$O48&lt;&gt;"",$O48&lt;$N48),"Appointment before sent date","OK"))))))))))))))))))))</f>
        <v/>
      </c>
      <c r="AA48" s="24">
        <f>IF($A48="","",IF($Z48&lt;&gt;"OK","Check data",IF($W48=0,"Closed",IF($X48=1,"Past due",IF($Y48=1,"Follow-up due",IF($J48="Pending","Authorization pending","On track"))))))</f>
        <v/>
      </c>
    </row>
    <row r="49">
      <c r="A49" s="19" t="n"/>
      <c r="B49" s="38" t="n"/>
      <c r="C49" s="19" t="n"/>
      <c r="D49" s="19" t="n"/>
      <c r="E49" s="21" t="n"/>
      <c r="F49" s="19" t="n"/>
      <c r="G49" s="19" t="n"/>
      <c r="H49" s="21" t="n"/>
      <c r="I49" s="19" t="n"/>
      <c r="J49" s="19" t="n"/>
      <c r="K49" s="19" t="n"/>
      <c r="L49" s="19" t="n"/>
      <c r="M49" s="38" t="n"/>
      <c r="N49" s="38" t="n"/>
      <c r="O49" s="38" t="n"/>
      <c r="P49" s="38" t="n"/>
      <c r="Q49" s="38" t="n"/>
      <c r="R49" s="38" t="n"/>
      <c r="S49" s="21" t="n"/>
      <c r="T49" s="21" t="n"/>
      <c r="U49" s="22">
        <f>IF($A49="","",MAX(0,IF($P49&lt;&gt;"",$P49,Dashboard!$B$4)-$B49))</f>
        <v/>
      </c>
      <c r="V49" s="23">
        <f>IF($A49="","",IF($U49&lt;=7,"0-7 days",IF($U49&lt;=14,"8-14 days",IF($U49&lt;=30,"15-30 days",IF($U49&lt;=60,"31-60 days","61+ days")))))</f>
        <v/>
      </c>
      <c r="W49" s="22">
        <f>IF($A49="",0,IF(OR($L49="New",$L49="Sent",$L49="Scheduling",$L49="Scheduled"),1,0))</f>
        <v/>
      </c>
      <c r="X49" s="22">
        <f>IF($A49="",0,IF(AND($W49=1,$M49&lt;&gt;"",$M49&lt;Dashboard!$B$4),1,0))</f>
        <v/>
      </c>
      <c r="Y49" s="22">
        <f>IF($A49="",0,IF(AND($W49=1,$R49&lt;&gt;"",$R49&lt;=Dashboard!$B$4),1,0))</f>
        <v/>
      </c>
      <c r="Z49" s="24">
        <f>IF($A49="","",IF(COUNTIF($A$2:$A$501,$A49)&gt;1,"Duplicate referral ID",IF($B49="","Missing received date",IF($C49="","Missing client reference",IF($D49="","Missing clinic",IF($F49="","Missing specialty",IF($G49="","Missing urgency",IF($H49="","Missing reason category",IF($I49="","Missing payer category",IF($J49="","Missing authorization status",IF($K49="","Missing coordinator",IF($L49="","Missing status",IF(AND($W49=1,$M49=""),"Missing target action date",IF(AND(OR($L49="Sent",$L49="Scheduling",$L49="Scheduled",$L49="Completed"),$E49=""),"Missing destination",IF(AND(OR($L49="Sent",$L49="Scheduling",$L49="Scheduled",$L49="Completed"),$N49=""),"Missing sent date",IF(AND(OR($L49="Scheduled",$L49="Completed"),$O49=""),"Missing appointment date",IF(AND(OR($L49="Completed",$L49="Closed - Not Scheduled",$L49="Declined"),$P49=""),"Missing closed date",IF(AND(OR($L49="Completed",$L49="Closed - Not Scheduled",$L49="Declined"),$S49=""),"Missing close outcome",IF(AND($B49&lt;&gt;"",$N49&lt;&gt;"",$N49&lt;$B49),"Sent date before received date",IF(AND($B49&lt;&gt;"",$P49&lt;&gt;"",$P49&lt;$B49),"Closed date before received date",IF(AND($N49&lt;&gt;"",$O49&lt;&gt;"",$O49&lt;$N49),"Appointment before sent date","OK"))))))))))))))))))))</f>
        <v/>
      </c>
      <c r="AA49" s="24">
        <f>IF($A49="","",IF($Z49&lt;&gt;"OK","Check data",IF($W49=0,"Closed",IF($X49=1,"Past due",IF($Y49=1,"Follow-up due",IF($J49="Pending","Authorization pending","On track"))))))</f>
        <v/>
      </c>
    </row>
    <row r="50">
      <c r="A50" s="19" t="n"/>
      <c r="B50" s="38" t="n"/>
      <c r="C50" s="19" t="n"/>
      <c r="D50" s="19" t="n"/>
      <c r="E50" s="21" t="n"/>
      <c r="F50" s="19" t="n"/>
      <c r="G50" s="19" t="n"/>
      <c r="H50" s="21" t="n"/>
      <c r="I50" s="19" t="n"/>
      <c r="J50" s="19" t="n"/>
      <c r="K50" s="19" t="n"/>
      <c r="L50" s="19" t="n"/>
      <c r="M50" s="38" t="n"/>
      <c r="N50" s="38" t="n"/>
      <c r="O50" s="38" t="n"/>
      <c r="P50" s="38" t="n"/>
      <c r="Q50" s="38" t="n"/>
      <c r="R50" s="38" t="n"/>
      <c r="S50" s="21" t="n"/>
      <c r="T50" s="21" t="n"/>
      <c r="U50" s="22">
        <f>IF($A50="","",MAX(0,IF($P50&lt;&gt;"",$P50,Dashboard!$B$4)-$B50))</f>
        <v/>
      </c>
      <c r="V50" s="23">
        <f>IF($A50="","",IF($U50&lt;=7,"0-7 days",IF($U50&lt;=14,"8-14 days",IF($U50&lt;=30,"15-30 days",IF($U50&lt;=60,"31-60 days","61+ days")))))</f>
        <v/>
      </c>
      <c r="W50" s="22">
        <f>IF($A50="",0,IF(OR($L50="New",$L50="Sent",$L50="Scheduling",$L50="Scheduled"),1,0))</f>
        <v/>
      </c>
      <c r="X50" s="22">
        <f>IF($A50="",0,IF(AND($W50=1,$M50&lt;&gt;"",$M50&lt;Dashboard!$B$4),1,0))</f>
        <v/>
      </c>
      <c r="Y50" s="22">
        <f>IF($A50="",0,IF(AND($W50=1,$R50&lt;&gt;"",$R50&lt;=Dashboard!$B$4),1,0))</f>
        <v/>
      </c>
      <c r="Z50" s="24">
        <f>IF($A50="","",IF(COUNTIF($A$2:$A$501,$A50)&gt;1,"Duplicate referral ID",IF($B50="","Missing received date",IF($C50="","Missing client reference",IF($D50="","Missing clinic",IF($F50="","Missing specialty",IF($G50="","Missing urgency",IF($H50="","Missing reason category",IF($I50="","Missing payer category",IF($J50="","Missing authorization status",IF($K50="","Missing coordinator",IF($L50="","Missing status",IF(AND($W50=1,$M50=""),"Missing target action date",IF(AND(OR($L50="Sent",$L50="Scheduling",$L50="Scheduled",$L50="Completed"),$E50=""),"Missing destination",IF(AND(OR($L50="Sent",$L50="Scheduling",$L50="Scheduled",$L50="Completed"),$N50=""),"Missing sent date",IF(AND(OR($L50="Scheduled",$L50="Completed"),$O50=""),"Missing appointment date",IF(AND(OR($L50="Completed",$L50="Closed - Not Scheduled",$L50="Declined"),$P50=""),"Missing closed date",IF(AND(OR($L50="Completed",$L50="Closed - Not Scheduled",$L50="Declined"),$S50=""),"Missing close outcome",IF(AND($B50&lt;&gt;"",$N50&lt;&gt;"",$N50&lt;$B50),"Sent date before received date",IF(AND($B50&lt;&gt;"",$P50&lt;&gt;"",$P50&lt;$B50),"Closed date before received date",IF(AND($N50&lt;&gt;"",$O50&lt;&gt;"",$O50&lt;$N50),"Appointment before sent date","OK"))))))))))))))))))))</f>
        <v/>
      </c>
      <c r="AA50" s="24">
        <f>IF($A50="","",IF($Z50&lt;&gt;"OK","Check data",IF($W50=0,"Closed",IF($X50=1,"Past due",IF($Y50=1,"Follow-up due",IF($J50="Pending","Authorization pending","On track"))))))</f>
        <v/>
      </c>
    </row>
    <row r="51">
      <c r="A51" s="19" t="n"/>
      <c r="B51" s="38" t="n"/>
      <c r="C51" s="19" t="n"/>
      <c r="D51" s="19" t="n"/>
      <c r="E51" s="21" t="n"/>
      <c r="F51" s="19" t="n"/>
      <c r="G51" s="19" t="n"/>
      <c r="H51" s="21" t="n"/>
      <c r="I51" s="19" t="n"/>
      <c r="J51" s="19" t="n"/>
      <c r="K51" s="19" t="n"/>
      <c r="L51" s="19" t="n"/>
      <c r="M51" s="38" t="n"/>
      <c r="N51" s="38" t="n"/>
      <c r="O51" s="38" t="n"/>
      <c r="P51" s="38" t="n"/>
      <c r="Q51" s="38" t="n"/>
      <c r="R51" s="38" t="n"/>
      <c r="S51" s="21" t="n"/>
      <c r="T51" s="21" t="n"/>
      <c r="U51" s="22">
        <f>IF($A51="","",MAX(0,IF($P51&lt;&gt;"",$P51,Dashboard!$B$4)-$B51))</f>
        <v/>
      </c>
      <c r="V51" s="23">
        <f>IF($A51="","",IF($U51&lt;=7,"0-7 days",IF($U51&lt;=14,"8-14 days",IF($U51&lt;=30,"15-30 days",IF($U51&lt;=60,"31-60 days","61+ days")))))</f>
        <v/>
      </c>
      <c r="W51" s="22">
        <f>IF($A51="",0,IF(OR($L51="New",$L51="Sent",$L51="Scheduling",$L51="Scheduled"),1,0))</f>
        <v/>
      </c>
      <c r="X51" s="22">
        <f>IF($A51="",0,IF(AND($W51=1,$M51&lt;&gt;"",$M51&lt;Dashboard!$B$4),1,0))</f>
        <v/>
      </c>
      <c r="Y51" s="22">
        <f>IF($A51="",0,IF(AND($W51=1,$R51&lt;&gt;"",$R51&lt;=Dashboard!$B$4),1,0))</f>
        <v/>
      </c>
      <c r="Z51" s="24">
        <f>IF($A51="","",IF(COUNTIF($A$2:$A$501,$A51)&gt;1,"Duplicate referral ID",IF($B51="","Missing received date",IF($C51="","Missing client reference",IF($D51="","Missing clinic",IF($F51="","Missing specialty",IF($G51="","Missing urgency",IF($H51="","Missing reason category",IF($I51="","Missing payer category",IF($J51="","Missing authorization status",IF($K51="","Missing coordinator",IF($L51="","Missing status",IF(AND($W51=1,$M51=""),"Missing target action date",IF(AND(OR($L51="Sent",$L51="Scheduling",$L51="Scheduled",$L51="Completed"),$E51=""),"Missing destination",IF(AND(OR($L51="Sent",$L51="Scheduling",$L51="Scheduled",$L51="Completed"),$N51=""),"Missing sent date",IF(AND(OR($L51="Scheduled",$L51="Completed"),$O51=""),"Missing appointment date",IF(AND(OR($L51="Completed",$L51="Closed - Not Scheduled",$L51="Declined"),$P51=""),"Missing closed date",IF(AND(OR($L51="Completed",$L51="Closed - Not Scheduled",$L51="Declined"),$S51=""),"Missing close outcome",IF(AND($B51&lt;&gt;"",$N51&lt;&gt;"",$N51&lt;$B51),"Sent date before received date",IF(AND($B51&lt;&gt;"",$P51&lt;&gt;"",$P51&lt;$B51),"Closed date before received date",IF(AND($N51&lt;&gt;"",$O51&lt;&gt;"",$O51&lt;$N51),"Appointment before sent date","OK"))))))))))))))))))))</f>
        <v/>
      </c>
      <c r="AA51" s="24">
        <f>IF($A51="","",IF($Z51&lt;&gt;"OK","Check data",IF($W51=0,"Closed",IF($X51=1,"Past due",IF($Y51=1,"Follow-up due",IF($J51="Pending","Authorization pending","On track"))))))</f>
        <v/>
      </c>
    </row>
    <row r="52">
      <c r="A52" s="19" t="n"/>
      <c r="B52" s="38" t="n"/>
      <c r="C52" s="19" t="n"/>
      <c r="D52" s="19" t="n"/>
      <c r="E52" s="21" t="n"/>
      <c r="F52" s="19" t="n"/>
      <c r="G52" s="19" t="n"/>
      <c r="H52" s="21" t="n"/>
      <c r="I52" s="19" t="n"/>
      <c r="J52" s="19" t="n"/>
      <c r="K52" s="19" t="n"/>
      <c r="L52" s="19" t="n"/>
      <c r="M52" s="38" t="n"/>
      <c r="N52" s="38" t="n"/>
      <c r="O52" s="38" t="n"/>
      <c r="P52" s="38" t="n"/>
      <c r="Q52" s="38" t="n"/>
      <c r="R52" s="38" t="n"/>
      <c r="S52" s="21" t="n"/>
      <c r="T52" s="21" t="n"/>
      <c r="U52" s="22">
        <f>IF($A52="","",MAX(0,IF($P52&lt;&gt;"",$P52,Dashboard!$B$4)-$B52))</f>
        <v/>
      </c>
      <c r="V52" s="23">
        <f>IF($A52="","",IF($U52&lt;=7,"0-7 days",IF($U52&lt;=14,"8-14 days",IF($U52&lt;=30,"15-30 days",IF($U52&lt;=60,"31-60 days","61+ days")))))</f>
        <v/>
      </c>
      <c r="W52" s="22">
        <f>IF($A52="",0,IF(OR($L52="New",$L52="Sent",$L52="Scheduling",$L52="Scheduled"),1,0))</f>
        <v/>
      </c>
      <c r="X52" s="22">
        <f>IF($A52="",0,IF(AND($W52=1,$M52&lt;&gt;"",$M52&lt;Dashboard!$B$4),1,0))</f>
        <v/>
      </c>
      <c r="Y52" s="22">
        <f>IF($A52="",0,IF(AND($W52=1,$R52&lt;&gt;"",$R52&lt;=Dashboard!$B$4),1,0))</f>
        <v/>
      </c>
      <c r="Z52" s="24">
        <f>IF($A52="","",IF(COUNTIF($A$2:$A$501,$A52)&gt;1,"Duplicate referral ID",IF($B52="","Missing received date",IF($C52="","Missing client reference",IF($D52="","Missing clinic",IF($F52="","Missing specialty",IF($G52="","Missing urgency",IF($H52="","Missing reason category",IF($I52="","Missing payer category",IF($J52="","Missing authorization status",IF($K52="","Missing coordinator",IF($L52="","Missing status",IF(AND($W52=1,$M52=""),"Missing target action date",IF(AND(OR($L52="Sent",$L52="Scheduling",$L52="Scheduled",$L52="Completed"),$E52=""),"Missing destination",IF(AND(OR($L52="Sent",$L52="Scheduling",$L52="Scheduled",$L52="Completed"),$N52=""),"Missing sent date",IF(AND(OR($L52="Scheduled",$L52="Completed"),$O52=""),"Missing appointment date",IF(AND(OR($L52="Completed",$L52="Closed - Not Scheduled",$L52="Declined"),$P52=""),"Missing closed date",IF(AND(OR($L52="Completed",$L52="Closed - Not Scheduled",$L52="Declined"),$S52=""),"Missing close outcome",IF(AND($B52&lt;&gt;"",$N52&lt;&gt;"",$N52&lt;$B52),"Sent date before received date",IF(AND($B52&lt;&gt;"",$P52&lt;&gt;"",$P52&lt;$B52),"Closed date before received date",IF(AND($N52&lt;&gt;"",$O52&lt;&gt;"",$O52&lt;$N52),"Appointment before sent date","OK"))))))))))))))))))))</f>
        <v/>
      </c>
      <c r="AA52" s="24">
        <f>IF($A52="","",IF($Z52&lt;&gt;"OK","Check data",IF($W52=0,"Closed",IF($X52=1,"Past due",IF($Y52=1,"Follow-up due",IF($J52="Pending","Authorization pending","On track"))))))</f>
        <v/>
      </c>
    </row>
    <row r="53">
      <c r="A53" s="19" t="n"/>
      <c r="B53" s="38" t="n"/>
      <c r="C53" s="19" t="n"/>
      <c r="D53" s="19" t="n"/>
      <c r="E53" s="21" t="n"/>
      <c r="F53" s="19" t="n"/>
      <c r="G53" s="19" t="n"/>
      <c r="H53" s="21" t="n"/>
      <c r="I53" s="19" t="n"/>
      <c r="J53" s="19" t="n"/>
      <c r="K53" s="19" t="n"/>
      <c r="L53" s="19" t="n"/>
      <c r="M53" s="38" t="n"/>
      <c r="N53" s="38" t="n"/>
      <c r="O53" s="38" t="n"/>
      <c r="P53" s="38" t="n"/>
      <c r="Q53" s="38" t="n"/>
      <c r="R53" s="38" t="n"/>
      <c r="S53" s="21" t="n"/>
      <c r="T53" s="21" t="n"/>
      <c r="U53" s="22">
        <f>IF($A53="","",MAX(0,IF($P53&lt;&gt;"",$P53,Dashboard!$B$4)-$B53))</f>
        <v/>
      </c>
      <c r="V53" s="23">
        <f>IF($A53="","",IF($U53&lt;=7,"0-7 days",IF($U53&lt;=14,"8-14 days",IF($U53&lt;=30,"15-30 days",IF($U53&lt;=60,"31-60 days","61+ days")))))</f>
        <v/>
      </c>
      <c r="W53" s="22">
        <f>IF($A53="",0,IF(OR($L53="New",$L53="Sent",$L53="Scheduling",$L53="Scheduled"),1,0))</f>
        <v/>
      </c>
      <c r="X53" s="22">
        <f>IF($A53="",0,IF(AND($W53=1,$M53&lt;&gt;"",$M53&lt;Dashboard!$B$4),1,0))</f>
        <v/>
      </c>
      <c r="Y53" s="22">
        <f>IF($A53="",0,IF(AND($W53=1,$R53&lt;&gt;"",$R53&lt;=Dashboard!$B$4),1,0))</f>
        <v/>
      </c>
      <c r="Z53" s="24">
        <f>IF($A53="","",IF(COUNTIF($A$2:$A$501,$A53)&gt;1,"Duplicate referral ID",IF($B53="","Missing received date",IF($C53="","Missing client reference",IF($D53="","Missing clinic",IF($F53="","Missing specialty",IF($G53="","Missing urgency",IF($H53="","Missing reason category",IF($I53="","Missing payer category",IF($J53="","Missing authorization status",IF($K53="","Missing coordinator",IF($L53="","Missing status",IF(AND($W53=1,$M53=""),"Missing target action date",IF(AND(OR($L53="Sent",$L53="Scheduling",$L53="Scheduled",$L53="Completed"),$E53=""),"Missing destination",IF(AND(OR($L53="Sent",$L53="Scheduling",$L53="Scheduled",$L53="Completed"),$N53=""),"Missing sent date",IF(AND(OR($L53="Scheduled",$L53="Completed"),$O53=""),"Missing appointment date",IF(AND(OR($L53="Completed",$L53="Closed - Not Scheduled",$L53="Declined"),$P53=""),"Missing closed date",IF(AND(OR($L53="Completed",$L53="Closed - Not Scheduled",$L53="Declined"),$S53=""),"Missing close outcome",IF(AND($B53&lt;&gt;"",$N53&lt;&gt;"",$N53&lt;$B53),"Sent date before received date",IF(AND($B53&lt;&gt;"",$P53&lt;&gt;"",$P53&lt;$B53),"Closed date before received date",IF(AND($N53&lt;&gt;"",$O53&lt;&gt;"",$O53&lt;$N53),"Appointment before sent date","OK"))))))))))))))))))))</f>
        <v/>
      </c>
      <c r="AA53" s="24">
        <f>IF($A53="","",IF($Z53&lt;&gt;"OK","Check data",IF($W53=0,"Closed",IF($X53=1,"Past due",IF($Y53=1,"Follow-up due",IF($J53="Pending","Authorization pending","On track"))))))</f>
        <v/>
      </c>
    </row>
    <row r="54">
      <c r="A54" s="19" t="n"/>
      <c r="B54" s="38" t="n"/>
      <c r="C54" s="19" t="n"/>
      <c r="D54" s="19" t="n"/>
      <c r="E54" s="21" t="n"/>
      <c r="F54" s="19" t="n"/>
      <c r="G54" s="19" t="n"/>
      <c r="H54" s="21" t="n"/>
      <c r="I54" s="19" t="n"/>
      <c r="J54" s="19" t="n"/>
      <c r="K54" s="19" t="n"/>
      <c r="L54" s="19" t="n"/>
      <c r="M54" s="38" t="n"/>
      <c r="N54" s="38" t="n"/>
      <c r="O54" s="38" t="n"/>
      <c r="P54" s="38" t="n"/>
      <c r="Q54" s="38" t="n"/>
      <c r="R54" s="38" t="n"/>
      <c r="S54" s="21" t="n"/>
      <c r="T54" s="21" t="n"/>
      <c r="U54" s="22">
        <f>IF($A54="","",MAX(0,IF($P54&lt;&gt;"",$P54,Dashboard!$B$4)-$B54))</f>
        <v/>
      </c>
      <c r="V54" s="23">
        <f>IF($A54="","",IF($U54&lt;=7,"0-7 days",IF($U54&lt;=14,"8-14 days",IF($U54&lt;=30,"15-30 days",IF($U54&lt;=60,"31-60 days","61+ days")))))</f>
        <v/>
      </c>
      <c r="W54" s="22">
        <f>IF($A54="",0,IF(OR($L54="New",$L54="Sent",$L54="Scheduling",$L54="Scheduled"),1,0))</f>
        <v/>
      </c>
      <c r="X54" s="22">
        <f>IF($A54="",0,IF(AND($W54=1,$M54&lt;&gt;"",$M54&lt;Dashboard!$B$4),1,0))</f>
        <v/>
      </c>
      <c r="Y54" s="22">
        <f>IF($A54="",0,IF(AND($W54=1,$R54&lt;&gt;"",$R54&lt;=Dashboard!$B$4),1,0))</f>
        <v/>
      </c>
      <c r="Z54" s="24">
        <f>IF($A54="","",IF(COUNTIF($A$2:$A$501,$A54)&gt;1,"Duplicate referral ID",IF($B54="","Missing received date",IF($C54="","Missing client reference",IF($D54="","Missing clinic",IF($F54="","Missing specialty",IF($G54="","Missing urgency",IF($H54="","Missing reason category",IF($I54="","Missing payer category",IF($J54="","Missing authorization status",IF($K54="","Missing coordinator",IF($L54="","Missing status",IF(AND($W54=1,$M54=""),"Missing target action date",IF(AND(OR($L54="Sent",$L54="Scheduling",$L54="Scheduled",$L54="Completed"),$E54=""),"Missing destination",IF(AND(OR($L54="Sent",$L54="Scheduling",$L54="Scheduled",$L54="Completed"),$N54=""),"Missing sent date",IF(AND(OR($L54="Scheduled",$L54="Completed"),$O54=""),"Missing appointment date",IF(AND(OR($L54="Completed",$L54="Closed - Not Scheduled",$L54="Declined"),$P54=""),"Missing closed date",IF(AND(OR($L54="Completed",$L54="Closed - Not Scheduled",$L54="Declined"),$S54=""),"Missing close outcome",IF(AND($B54&lt;&gt;"",$N54&lt;&gt;"",$N54&lt;$B54),"Sent date before received date",IF(AND($B54&lt;&gt;"",$P54&lt;&gt;"",$P54&lt;$B54),"Closed date before received date",IF(AND($N54&lt;&gt;"",$O54&lt;&gt;"",$O54&lt;$N54),"Appointment before sent date","OK"))))))))))))))))))))</f>
        <v/>
      </c>
      <c r="AA54" s="24">
        <f>IF($A54="","",IF($Z54&lt;&gt;"OK","Check data",IF($W54=0,"Closed",IF($X54=1,"Past due",IF($Y54=1,"Follow-up due",IF($J54="Pending","Authorization pending","On track"))))))</f>
        <v/>
      </c>
    </row>
    <row r="55">
      <c r="A55" s="19" t="n"/>
      <c r="B55" s="38" t="n"/>
      <c r="C55" s="19" t="n"/>
      <c r="D55" s="19" t="n"/>
      <c r="E55" s="21" t="n"/>
      <c r="F55" s="19" t="n"/>
      <c r="G55" s="19" t="n"/>
      <c r="H55" s="21" t="n"/>
      <c r="I55" s="19" t="n"/>
      <c r="J55" s="19" t="n"/>
      <c r="K55" s="19" t="n"/>
      <c r="L55" s="19" t="n"/>
      <c r="M55" s="38" t="n"/>
      <c r="N55" s="38" t="n"/>
      <c r="O55" s="38" t="n"/>
      <c r="P55" s="38" t="n"/>
      <c r="Q55" s="38" t="n"/>
      <c r="R55" s="38" t="n"/>
      <c r="S55" s="21" t="n"/>
      <c r="T55" s="21" t="n"/>
      <c r="U55" s="22">
        <f>IF($A55="","",MAX(0,IF($P55&lt;&gt;"",$P55,Dashboard!$B$4)-$B55))</f>
        <v/>
      </c>
      <c r="V55" s="23">
        <f>IF($A55="","",IF($U55&lt;=7,"0-7 days",IF($U55&lt;=14,"8-14 days",IF($U55&lt;=30,"15-30 days",IF($U55&lt;=60,"31-60 days","61+ days")))))</f>
        <v/>
      </c>
      <c r="W55" s="22">
        <f>IF($A55="",0,IF(OR($L55="New",$L55="Sent",$L55="Scheduling",$L55="Scheduled"),1,0))</f>
        <v/>
      </c>
      <c r="X55" s="22">
        <f>IF($A55="",0,IF(AND($W55=1,$M55&lt;&gt;"",$M55&lt;Dashboard!$B$4),1,0))</f>
        <v/>
      </c>
      <c r="Y55" s="22">
        <f>IF($A55="",0,IF(AND($W55=1,$R55&lt;&gt;"",$R55&lt;=Dashboard!$B$4),1,0))</f>
        <v/>
      </c>
      <c r="Z55" s="24">
        <f>IF($A55="","",IF(COUNTIF($A$2:$A$501,$A55)&gt;1,"Duplicate referral ID",IF($B55="","Missing received date",IF($C55="","Missing client reference",IF($D55="","Missing clinic",IF($F55="","Missing specialty",IF($G55="","Missing urgency",IF($H55="","Missing reason category",IF($I55="","Missing payer category",IF($J55="","Missing authorization status",IF($K55="","Missing coordinator",IF($L55="","Missing status",IF(AND($W55=1,$M55=""),"Missing target action date",IF(AND(OR($L55="Sent",$L55="Scheduling",$L55="Scheduled",$L55="Completed"),$E55=""),"Missing destination",IF(AND(OR($L55="Sent",$L55="Scheduling",$L55="Scheduled",$L55="Completed"),$N55=""),"Missing sent date",IF(AND(OR($L55="Scheduled",$L55="Completed"),$O55=""),"Missing appointment date",IF(AND(OR($L55="Completed",$L55="Closed - Not Scheduled",$L55="Declined"),$P55=""),"Missing closed date",IF(AND(OR($L55="Completed",$L55="Closed - Not Scheduled",$L55="Declined"),$S55=""),"Missing close outcome",IF(AND($B55&lt;&gt;"",$N55&lt;&gt;"",$N55&lt;$B55),"Sent date before received date",IF(AND($B55&lt;&gt;"",$P55&lt;&gt;"",$P55&lt;$B55),"Closed date before received date",IF(AND($N55&lt;&gt;"",$O55&lt;&gt;"",$O55&lt;$N55),"Appointment before sent date","OK"))))))))))))))))))))</f>
        <v/>
      </c>
      <c r="AA55" s="24">
        <f>IF($A55="","",IF($Z55&lt;&gt;"OK","Check data",IF($W55=0,"Closed",IF($X55=1,"Past due",IF($Y55=1,"Follow-up due",IF($J55="Pending","Authorization pending","On track"))))))</f>
        <v/>
      </c>
    </row>
    <row r="56">
      <c r="A56" s="19" t="n"/>
      <c r="B56" s="38" t="n"/>
      <c r="C56" s="19" t="n"/>
      <c r="D56" s="19" t="n"/>
      <c r="E56" s="21" t="n"/>
      <c r="F56" s="19" t="n"/>
      <c r="G56" s="19" t="n"/>
      <c r="H56" s="21" t="n"/>
      <c r="I56" s="19" t="n"/>
      <c r="J56" s="19" t="n"/>
      <c r="K56" s="19" t="n"/>
      <c r="L56" s="19" t="n"/>
      <c r="M56" s="38" t="n"/>
      <c r="N56" s="38" t="n"/>
      <c r="O56" s="38" t="n"/>
      <c r="P56" s="38" t="n"/>
      <c r="Q56" s="38" t="n"/>
      <c r="R56" s="38" t="n"/>
      <c r="S56" s="21" t="n"/>
      <c r="T56" s="21" t="n"/>
      <c r="U56" s="22">
        <f>IF($A56="","",MAX(0,IF($P56&lt;&gt;"",$P56,Dashboard!$B$4)-$B56))</f>
        <v/>
      </c>
      <c r="V56" s="23">
        <f>IF($A56="","",IF($U56&lt;=7,"0-7 days",IF($U56&lt;=14,"8-14 days",IF($U56&lt;=30,"15-30 days",IF($U56&lt;=60,"31-60 days","61+ days")))))</f>
        <v/>
      </c>
      <c r="W56" s="22">
        <f>IF($A56="",0,IF(OR($L56="New",$L56="Sent",$L56="Scheduling",$L56="Scheduled"),1,0))</f>
        <v/>
      </c>
      <c r="X56" s="22">
        <f>IF($A56="",0,IF(AND($W56=1,$M56&lt;&gt;"",$M56&lt;Dashboard!$B$4),1,0))</f>
        <v/>
      </c>
      <c r="Y56" s="22">
        <f>IF($A56="",0,IF(AND($W56=1,$R56&lt;&gt;"",$R56&lt;=Dashboard!$B$4),1,0))</f>
        <v/>
      </c>
      <c r="Z56" s="24">
        <f>IF($A56="","",IF(COUNTIF($A$2:$A$501,$A56)&gt;1,"Duplicate referral ID",IF($B56="","Missing received date",IF($C56="","Missing client reference",IF($D56="","Missing clinic",IF($F56="","Missing specialty",IF($G56="","Missing urgency",IF($H56="","Missing reason category",IF($I56="","Missing payer category",IF($J56="","Missing authorization status",IF($K56="","Missing coordinator",IF($L56="","Missing status",IF(AND($W56=1,$M56=""),"Missing target action date",IF(AND(OR($L56="Sent",$L56="Scheduling",$L56="Scheduled",$L56="Completed"),$E56=""),"Missing destination",IF(AND(OR($L56="Sent",$L56="Scheduling",$L56="Scheduled",$L56="Completed"),$N56=""),"Missing sent date",IF(AND(OR($L56="Scheduled",$L56="Completed"),$O56=""),"Missing appointment date",IF(AND(OR($L56="Completed",$L56="Closed - Not Scheduled",$L56="Declined"),$P56=""),"Missing closed date",IF(AND(OR($L56="Completed",$L56="Closed - Not Scheduled",$L56="Declined"),$S56=""),"Missing close outcome",IF(AND($B56&lt;&gt;"",$N56&lt;&gt;"",$N56&lt;$B56),"Sent date before received date",IF(AND($B56&lt;&gt;"",$P56&lt;&gt;"",$P56&lt;$B56),"Closed date before received date",IF(AND($N56&lt;&gt;"",$O56&lt;&gt;"",$O56&lt;$N56),"Appointment before sent date","OK"))))))))))))))))))))</f>
        <v/>
      </c>
      <c r="AA56" s="24">
        <f>IF($A56="","",IF($Z56&lt;&gt;"OK","Check data",IF($W56=0,"Closed",IF($X56=1,"Past due",IF($Y56=1,"Follow-up due",IF($J56="Pending","Authorization pending","On track"))))))</f>
        <v/>
      </c>
    </row>
    <row r="57">
      <c r="A57" s="19" t="n"/>
      <c r="B57" s="38" t="n"/>
      <c r="C57" s="19" t="n"/>
      <c r="D57" s="19" t="n"/>
      <c r="E57" s="21" t="n"/>
      <c r="F57" s="19" t="n"/>
      <c r="G57" s="19" t="n"/>
      <c r="H57" s="21" t="n"/>
      <c r="I57" s="19" t="n"/>
      <c r="J57" s="19" t="n"/>
      <c r="K57" s="19" t="n"/>
      <c r="L57" s="19" t="n"/>
      <c r="M57" s="38" t="n"/>
      <c r="N57" s="38" t="n"/>
      <c r="O57" s="38" t="n"/>
      <c r="P57" s="38" t="n"/>
      <c r="Q57" s="38" t="n"/>
      <c r="R57" s="38" t="n"/>
      <c r="S57" s="21" t="n"/>
      <c r="T57" s="21" t="n"/>
      <c r="U57" s="22">
        <f>IF($A57="","",MAX(0,IF($P57&lt;&gt;"",$P57,Dashboard!$B$4)-$B57))</f>
        <v/>
      </c>
      <c r="V57" s="23">
        <f>IF($A57="","",IF($U57&lt;=7,"0-7 days",IF($U57&lt;=14,"8-14 days",IF($U57&lt;=30,"15-30 days",IF($U57&lt;=60,"31-60 days","61+ days")))))</f>
        <v/>
      </c>
      <c r="W57" s="22">
        <f>IF($A57="",0,IF(OR($L57="New",$L57="Sent",$L57="Scheduling",$L57="Scheduled"),1,0))</f>
        <v/>
      </c>
      <c r="X57" s="22">
        <f>IF($A57="",0,IF(AND($W57=1,$M57&lt;&gt;"",$M57&lt;Dashboard!$B$4),1,0))</f>
        <v/>
      </c>
      <c r="Y57" s="22">
        <f>IF($A57="",0,IF(AND($W57=1,$R57&lt;&gt;"",$R57&lt;=Dashboard!$B$4),1,0))</f>
        <v/>
      </c>
      <c r="Z57" s="24">
        <f>IF($A57="","",IF(COUNTIF($A$2:$A$501,$A57)&gt;1,"Duplicate referral ID",IF($B57="","Missing received date",IF($C57="","Missing client reference",IF($D57="","Missing clinic",IF($F57="","Missing specialty",IF($G57="","Missing urgency",IF($H57="","Missing reason category",IF($I57="","Missing payer category",IF($J57="","Missing authorization status",IF($K57="","Missing coordinator",IF($L57="","Missing status",IF(AND($W57=1,$M57=""),"Missing target action date",IF(AND(OR($L57="Sent",$L57="Scheduling",$L57="Scheduled",$L57="Completed"),$E57=""),"Missing destination",IF(AND(OR($L57="Sent",$L57="Scheduling",$L57="Scheduled",$L57="Completed"),$N57=""),"Missing sent date",IF(AND(OR($L57="Scheduled",$L57="Completed"),$O57=""),"Missing appointment date",IF(AND(OR($L57="Completed",$L57="Closed - Not Scheduled",$L57="Declined"),$P57=""),"Missing closed date",IF(AND(OR($L57="Completed",$L57="Closed - Not Scheduled",$L57="Declined"),$S57=""),"Missing close outcome",IF(AND($B57&lt;&gt;"",$N57&lt;&gt;"",$N57&lt;$B57),"Sent date before received date",IF(AND($B57&lt;&gt;"",$P57&lt;&gt;"",$P57&lt;$B57),"Closed date before received date",IF(AND($N57&lt;&gt;"",$O57&lt;&gt;"",$O57&lt;$N57),"Appointment before sent date","OK"))))))))))))))))))))</f>
        <v/>
      </c>
      <c r="AA57" s="24">
        <f>IF($A57="","",IF($Z57&lt;&gt;"OK","Check data",IF($W57=0,"Closed",IF($X57=1,"Past due",IF($Y57=1,"Follow-up due",IF($J57="Pending","Authorization pending","On track"))))))</f>
        <v/>
      </c>
    </row>
    <row r="58">
      <c r="A58" s="19" t="n"/>
      <c r="B58" s="38" t="n"/>
      <c r="C58" s="19" t="n"/>
      <c r="D58" s="19" t="n"/>
      <c r="E58" s="21" t="n"/>
      <c r="F58" s="19" t="n"/>
      <c r="G58" s="19" t="n"/>
      <c r="H58" s="21" t="n"/>
      <c r="I58" s="19" t="n"/>
      <c r="J58" s="19" t="n"/>
      <c r="K58" s="19" t="n"/>
      <c r="L58" s="19" t="n"/>
      <c r="M58" s="38" t="n"/>
      <c r="N58" s="38" t="n"/>
      <c r="O58" s="38" t="n"/>
      <c r="P58" s="38" t="n"/>
      <c r="Q58" s="38" t="n"/>
      <c r="R58" s="38" t="n"/>
      <c r="S58" s="21" t="n"/>
      <c r="T58" s="21" t="n"/>
      <c r="U58" s="22">
        <f>IF($A58="","",MAX(0,IF($P58&lt;&gt;"",$P58,Dashboard!$B$4)-$B58))</f>
        <v/>
      </c>
      <c r="V58" s="23">
        <f>IF($A58="","",IF($U58&lt;=7,"0-7 days",IF($U58&lt;=14,"8-14 days",IF($U58&lt;=30,"15-30 days",IF($U58&lt;=60,"31-60 days","61+ days")))))</f>
        <v/>
      </c>
      <c r="W58" s="22">
        <f>IF($A58="",0,IF(OR($L58="New",$L58="Sent",$L58="Scheduling",$L58="Scheduled"),1,0))</f>
        <v/>
      </c>
      <c r="X58" s="22">
        <f>IF($A58="",0,IF(AND($W58=1,$M58&lt;&gt;"",$M58&lt;Dashboard!$B$4),1,0))</f>
        <v/>
      </c>
      <c r="Y58" s="22">
        <f>IF($A58="",0,IF(AND($W58=1,$R58&lt;&gt;"",$R58&lt;=Dashboard!$B$4),1,0))</f>
        <v/>
      </c>
      <c r="Z58" s="24">
        <f>IF($A58="","",IF(COUNTIF($A$2:$A$501,$A58)&gt;1,"Duplicate referral ID",IF($B58="","Missing received date",IF($C58="","Missing client reference",IF($D58="","Missing clinic",IF($F58="","Missing specialty",IF($G58="","Missing urgency",IF($H58="","Missing reason category",IF($I58="","Missing payer category",IF($J58="","Missing authorization status",IF($K58="","Missing coordinator",IF($L58="","Missing status",IF(AND($W58=1,$M58=""),"Missing target action date",IF(AND(OR($L58="Sent",$L58="Scheduling",$L58="Scheduled",$L58="Completed"),$E58=""),"Missing destination",IF(AND(OR($L58="Sent",$L58="Scheduling",$L58="Scheduled",$L58="Completed"),$N58=""),"Missing sent date",IF(AND(OR($L58="Scheduled",$L58="Completed"),$O58=""),"Missing appointment date",IF(AND(OR($L58="Completed",$L58="Closed - Not Scheduled",$L58="Declined"),$P58=""),"Missing closed date",IF(AND(OR($L58="Completed",$L58="Closed - Not Scheduled",$L58="Declined"),$S58=""),"Missing close outcome",IF(AND($B58&lt;&gt;"",$N58&lt;&gt;"",$N58&lt;$B58),"Sent date before received date",IF(AND($B58&lt;&gt;"",$P58&lt;&gt;"",$P58&lt;$B58),"Closed date before received date",IF(AND($N58&lt;&gt;"",$O58&lt;&gt;"",$O58&lt;$N58),"Appointment before sent date","OK"))))))))))))))))))))</f>
        <v/>
      </c>
      <c r="AA58" s="24">
        <f>IF($A58="","",IF($Z58&lt;&gt;"OK","Check data",IF($W58=0,"Closed",IF($X58=1,"Past due",IF($Y58=1,"Follow-up due",IF($J58="Pending","Authorization pending","On track"))))))</f>
        <v/>
      </c>
    </row>
    <row r="59">
      <c r="A59" s="19" t="n"/>
      <c r="B59" s="38" t="n"/>
      <c r="C59" s="19" t="n"/>
      <c r="D59" s="19" t="n"/>
      <c r="E59" s="21" t="n"/>
      <c r="F59" s="19" t="n"/>
      <c r="G59" s="19" t="n"/>
      <c r="H59" s="21" t="n"/>
      <c r="I59" s="19" t="n"/>
      <c r="J59" s="19" t="n"/>
      <c r="K59" s="19" t="n"/>
      <c r="L59" s="19" t="n"/>
      <c r="M59" s="38" t="n"/>
      <c r="N59" s="38" t="n"/>
      <c r="O59" s="38" t="n"/>
      <c r="P59" s="38" t="n"/>
      <c r="Q59" s="38" t="n"/>
      <c r="R59" s="38" t="n"/>
      <c r="S59" s="21" t="n"/>
      <c r="T59" s="21" t="n"/>
      <c r="U59" s="22">
        <f>IF($A59="","",MAX(0,IF($P59&lt;&gt;"",$P59,Dashboard!$B$4)-$B59))</f>
        <v/>
      </c>
      <c r="V59" s="23">
        <f>IF($A59="","",IF($U59&lt;=7,"0-7 days",IF($U59&lt;=14,"8-14 days",IF($U59&lt;=30,"15-30 days",IF($U59&lt;=60,"31-60 days","61+ days")))))</f>
        <v/>
      </c>
      <c r="W59" s="22">
        <f>IF($A59="",0,IF(OR($L59="New",$L59="Sent",$L59="Scheduling",$L59="Scheduled"),1,0))</f>
        <v/>
      </c>
      <c r="X59" s="22">
        <f>IF($A59="",0,IF(AND($W59=1,$M59&lt;&gt;"",$M59&lt;Dashboard!$B$4),1,0))</f>
        <v/>
      </c>
      <c r="Y59" s="22">
        <f>IF($A59="",0,IF(AND($W59=1,$R59&lt;&gt;"",$R59&lt;=Dashboard!$B$4),1,0))</f>
        <v/>
      </c>
      <c r="Z59" s="24">
        <f>IF($A59="","",IF(COUNTIF($A$2:$A$501,$A59)&gt;1,"Duplicate referral ID",IF($B59="","Missing received date",IF($C59="","Missing client reference",IF($D59="","Missing clinic",IF($F59="","Missing specialty",IF($G59="","Missing urgency",IF($H59="","Missing reason category",IF($I59="","Missing payer category",IF($J59="","Missing authorization status",IF($K59="","Missing coordinator",IF($L59="","Missing status",IF(AND($W59=1,$M59=""),"Missing target action date",IF(AND(OR($L59="Sent",$L59="Scheduling",$L59="Scheduled",$L59="Completed"),$E59=""),"Missing destination",IF(AND(OR($L59="Sent",$L59="Scheduling",$L59="Scheduled",$L59="Completed"),$N59=""),"Missing sent date",IF(AND(OR($L59="Scheduled",$L59="Completed"),$O59=""),"Missing appointment date",IF(AND(OR($L59="Completed",$L59="Closed - Not Scheduled",$L59="Declined"),$P59=""),"Missing closed date",IF(AND(OR($L59="Completed",$L59="Closed - Not Scheduled",$L59="Declined"),$S59=""),"Missing close outcome",IF(AND($B59&lt;&gt;"",$N59&lt;&gt;"",$N59&lt;$B59),"Sent date before received date",IF(AND($B59&lt;&gt;"",$P59&lt;&gt;"",$P59&lt;$B59),"Closed date before received date",IF(AND($N59&lt;&gt;"",$O59&lt;&gt;"",$O59&lt;$N59),"Appointment before sent date","OK"))))))))))))))))))))</f>
        <v/>
      </c>
      <c r="AA59" s="24">
        <f>IF($A59="","",IF($Z59&lt;&gt;"OK","Check data",IF($W59=0,"Closed",IF($X59=1,"Past due",IF($Y59=1,"Follow-up due",IF($J59="Pending","Authorization pending","On track"))))))</f>
        <v/>
      </c>
    </row>
    <row r="60">
      <c r="A60" s="19" t="n"/>
      <c r="B60" s="38" t="n"/>
      <c r="C60" s="19" t="n"/>
      <c r="D60" s="19" t="n"/>
      <c r="E60" s="21" t="n"/>
      <c r="F60" s="19" t="n"/>
      <c r="G60" s="19" t="n"/>
      <c r="H60" s="21" t="n"/>
      <c r="I60" s="19" t="n"/>
      <c r="J60" s="19" t="n"/>
      <c r="K60" s="19" t="n"/>
      <c r="L60" s="19" t="n"/>
      <c r="M60" s="38" t="n"/>
      <c r="N60" s="38" t="n"/>
      <c r="O60" s="38" t="n"/>
      <c r="P60" s="38" t="n"/>
      <c r="Q60" s="38" t="n"/>
      <c r="R60" s="38" t="n"/>
      <c r="S60" s="21" t="n"/>
      <c r="T60" s="21" t="n"/>
      <c r="U60" s="22">
        <f>IF($A60="","",MAX(0,IF($P60&lt;&gt;"",$P60,Dashboard!$B$4)-$B60))</f>
        <v/>
      </c>
      <c r="V60" s="23">
        <f>IF($A60="","",IF($U60&lt;=7,"0-7 days",IF($U60&lt;=14,"8-14 days",IF($U60&lt;=30,"15-30 days",IF($U60&lt;=60,"31-60 days","61+ days")))))</f>
        <v/>
      </c>
      <c r="W60" s="22">
        <f>IF($A60="",0,IF(OR($L60="New",$L60="Sent",$L60="Scheduling",$L60="Scheduled"),1,0))</f>
        <v/>
      </c>
      <c r="X60" s="22">
        <f>IF($A60="",0,IF(AND($W60=1,$M60&lt;&gt;"",$M60&lt;Dashboard!$B$4),1,0))</f>
        <v/>
      </c>
      <c r="Y60" s="22">
        <f>IF($A60="",0,IF(AND($W60=1,$R60&lt;&gt;"",$R60&lt;=Dashboard!$B$4),1,0))</f>
        <v/>
      </c>
      <c r="Z60" s="24">
        <f>IF($A60="","",IF(COUNTIF($A$2:$A$501,$A60)&gt;1,"Duplicate referral ID",IF($B60="","Missing received date",IF($C60="","Missing client reference",IF($D60="","Missing clinic",IF($F60="","Missing specialty",IF($G60="","Missing urgency",IF($H60="","Missing reason category",IF($I60="","Missing payer category",IF($J60="","Missing authorization status",IF($K60="","Missing coordinator",IF($L60="","Missing status",IF(AND($W60=1,$M60=""),"Missing target action date",IF(AND(OR($L60="Sent",$L60="Scheduling",$L60="Scheduled",$L60="Completed"),$E60=""),"Missing destination",IF(AND(OR($L60="Sent",$L60="Scheduling",$L60="Scheduled",$L60="Completed"),$N60=""),"Missing sent date",IF(AND(OR($L60="Scheduled",$L60="Completed"),$O60=""),"Missing appointment date",IF(AND(OR($L60="Completed",$L60="Closed - Not Scheduled",$L60="Declined"),$P60=""),"Missing closed date",IF(AND(OR($L60="Completed",$L60="Closed - Not Scheduled",$L60="Declined"),$S60=""),"Missing close outcome",IF(AND($B60&lt;&gt;"",$N60&lt;&gt;"",$N60&lt;$B60),"Sent date before received date",IF(AND($B60&lt;&gt;"",$P60&lt;&gt;"",$P60&lt;$B60),"Closed date before received date",IF(AND($N60&lt;&gt;"",$O60&lt;&gt;"",$O60&lt;$N60),"Appointment before sent date","OK"))))))))))))))))))))</f>
        <v/>
      </c>
      <c r="AA60" s="24">
        <f>IF($A60="","",IF($Z60&lt;&gt;"OK","Check data",IF($W60=0,"Closed",IF($X60=1,"Past due",IF($Y60=1,"Follow-up due",IF($J60="Pending","Authorization pending","On track"))))))</f>
        <v/>
      </c>
    </row>
    <row r="61">
      <c r="A61" s="19" t="n"/>
      <c r="B61" s="38" t="n"/>
      <c r="C61" s="19" t="n"/>
      <c r="D61" s="19" t="n"/>
      <c r="E61" s="21" t="n"/>
      <c r="F61" s="19" t="n"/>
      <c r="G61" s="19" t="n"/>
      <c r="H61" s="21" t="n"/>
      <c r="I61" s="19" t="n"/>
      <c r="J61" s="19" t="n"/>
      <c r="K61" s="19" t="n"/>
      <c r="L61" s="19" t="n"/>
      <c r="M61" s="38" t="n"/>
      <c r="N61" s="38" t="n"/>
      <c r="O61" s="38" t="n"/>
      <c r="P61" s="38" t="n"/>
      <c r="Q61" s="38" t="n"/>
      <c r="R61" s="38" t="n"/>
      <c r="S61" s="21" t="n"/>
      <c r="T61" s="21" t="n"/>
      <c r="U61" s="22">
        <f>IF($A61="","",MAX(0,IF($P61&lt;&gt;"",$P61,Dashboard!$B$4)-$B61))</f>
        <v/>
      </c>
      <c r="V61" s="23">
        <f>IF($A61="","",IF($U61&lt;=7,"0-7 days",IF($U61&lt;=14,"8-14 days",IF($U61&lt;=30,"15-30 days",IF($U61&lt;=60,"31-60 days","61+ days")))))</f>
        <v/>
      </c>
      <c r="W61" s="22">
        <f>IF($A61="",0,IF(OR($L61="New",$L61="Sent",$L61="Scheduling",$L61="Scheduled"),1,0))</f>
        <v/>
      </c>
      <c r="X61" s="22">
        <f>IF($A61="",0,IF(AND($W61=1,$M61&lt;&gt;"",$M61&lt;Dashboard!$B$4),1,0))</f>
        <v/>
      </c>
      <c r="Y61" s="22">
        <f>IF($A61="",0,IF(AND($W61=1,$R61&lt;&gt;"",$R61&lt;=Dashboard!$B$4),1,0))</f>
        <v/>
      </c>
      <c r="Z61" s="24">
        <f>IF($A61="","",IF(COUNTIF($A$2:$A$501,$A61)&gt;1,"Duplicate referral ID",IF($B61="","Missing received date",IF($C61="","Missing client reference",IF($D61="","Missing clinic",IF($F61="","Missing specialty",IF($G61="","Missing urgency",IF($H61="","Missing reason category",IF($I61="","Missing payer category",IF($J61="","Missing authorization status",IF($K61="","Missing coordinator",IF($L61="","Missing status",IF(AND($W61=1,$M61=""),"Missing target action date",IF(AND(OR($L61="Sent",$L61="Scheduling",$L61="Scheduled",$L61="Completed"),$E61=""),"Missing destination",IF(AND(OR($L61="Sent",$L61="Scheduling",$L61="Scheduled",$L61="Completed"),$N61=""),"Missing sent date",IF(AND(OR($L61="Scheduled",$L61="Completed"),$O61=""),"Missing appointment date",IF(AND(OR($L61="Completed",$L61="Closed - Not Scheduled",$L61="Declined"),$P61=""),"Missing closed date",IF(AND(OR($L61="Completed",$L61="Closed - Not Scheduled",$L61="Declined"),$S61=""),"Missing close outcome",IF(AND($B61&lt;&gt;"",$N61&lt;&gt;"",$N61&lt;$B61),"Sent date before received date",IF(AND($B61&lt;&gt;"",$P61&lt;&gt;"",$P61&lt;$B61),"Closed date before received date",IF(AND($N61&lt;&gt;"",$O61&lt;&gt;"",$O61&lt;$N61),"Appointment before sent date","OK"))))))))))))))))))))</f>
        <v/>
      </c>
      <c r="AA61" s="24">
        <f>IF($A61="","",IF($Z61&lt;&gt;"OK","Check data",IF($W61=0,"Closed",IF($X61=1,"Past due",IF($Y61=1,"Follow-up due",IF($J61="Pending","Authorization pending","On track"))))))</f>
        <v/>
      </c>
    </row>
    <row r="62">
      <c r="A62" s="19" t="n"/>
      <c r="B62" s="38" t="n"/>
      <c r="C62" s="19" t="n"/>
      <c r="D62" s="19" t="n"/>
      <c r="E62" s="21" t="n"/>
      <c r="F62" s="19" t="n"/>
      <c r="G62" s="19" t="n"/>
      <c r="H62" s="21" t="n"/>
      <c r="I62" s="19" t="n"/>
      <c r="J62" s="19" t="n"/>
      <c r="K62" s="19" t="n"/>
      <c r="L62" s="19" t="n"/>
      <c r="M62" s="38" t="n"/>
      <c r="N62" s="38" t="n"/>
      <c r="O62" s="38" t="n"/>
      <c r="P62" s="38" t="n"/>
      <c r="Q62" s="38" t="n"/>
      <c r="R62" s="38" t="n"/>
      <c r="S62" s="21" t="n"/>
      <c r="T62" s="21" t="n"/>
      <c r="U62" s="22">
        <f>IF($A62="","",MAX(0,IF($P62&lt;&gt;"",$P62,Dashboard!$B$4)-$B62))</f>
        <v/>
      </c>
      <c r="V62" s="23">
        <f>IF($A62="","",IF($U62&lt;=7,"0-7 days",IF($U62&lt;=14,"8-14 days",IF($U62&lt;=30,"15-30 days",IF($U62&lt;=60,"31-60 days","61+ days")))))</f>
        <v/>
      </c>
      <c r="W62" s="22">
        <f>IF($A62="",0,IF(OR($L62="New",$L62="Sent",$L62="Scheduling",$L62="Scheduled"),1,0))</f>
        <v/>
      </c>
      <c r="X62" s="22">
        <f>IF($A62="",0,IF(AND($W62=1,$M62&lt;&gt;"",$M62&lt;Dashboard!$B$4),1,0))</f>
        <v/>
      </c>
      <c r="Y62" s="22">
        <f>IF($A62="",0,IF(AND($W62=1,$R62&lt;&gt;"",$R62&lt;=Dashboard!$B$4),1,0))</f>
        <v/>
      </c>
      <c r="Z62" s="24">
        <f>IF($A62="","",IF(COUNTIF($A$2:$A$501,$A62)&gt;1,"Duplicate referral ID",IF($B62="","Missing received date",IF($C62="","Missing client reference",IF($D62="","Missing clinic",IF($F62="","Missing specialty",IF($G62="","Missing urgency",IF($H62="","Missing reason category",IF($I62="","Missing payer category",IF($J62="","Missing authorization status",IF($K62="","Missing coordinator",IF($L62="","Missing status",IF(AND($W62=1,$M62=""),"Missing target action date",IF(AND(OR($L62="Sent",$L62="Scheduling",$L62="Scheduled",$L62="Completed"),$E62=""),"Missing destination",IF(AND(OR($L62="Sent",$L62="Scheduling",$L62="Scheduled",$L62="Completed"),$N62=""),"Missing sent date",IF(AND(OR($L62="Scheduled",$L62="Completed"),$O62=""),"Missing appointment date",IF(AND(OR($L62="Completed",$L62="Closed - Not Scheduled",$L62="Declined"),$P62=""),"Missing closed date",IF(AND(OR($L62="Completed",$L62="Closed - Not Scheduled",$L62="Declined"),$S62=""),"Missing close outcome",IF(AND($B62&lt;&gt;"",$N62&lt;&gt;"",$N62&lt;$B62),"Sent date before received date",IF(AND($B62&lt;&gt;"",$P62&lt;&gt;"",$P62&lt;$B62),"Closed date before received date",IF(AND($N62&lt;&gt;"",$O62&lt;&gt;"",$O62&lt;$N62),"Appointment before sent date","OK"))))))))))))))))))))</f>
        <v/>
      </c>
      <c r="AA62" s="24">
        <f>IF($A62="","",IF($Z62&lt;&gt;"OK","Check data",IF($W62=0,"Closed",IF($X62=1,"Past due",IF($Y62=1,"Follow-up due",IF($J62="Pending","Authorization pending","On track"))))))</f>
        <v/>
      </c>
    </row>
    <row r="63">
      <c r="A63" s="19" t="n"/>
      <c r="B63" s="38" t="n"/>
      <c r="C63" s="19" t="n"/>
      <c r="D63" s="19" t="n"/>
      <c r="E63" s="21" t="n"/>
      <c r="F63" s="19" t="n"/>
      <c r="G63" s="19" t="n"/>
      <c r="H63" s="21" t="n"/>
      <c r="I63" s="19" t="n"/>
      <c r="J63" s="19" t="n"/>
      <c r="K63" s="19" t="n"/>
      <c r="L63" s="19" t="n"/>
      <c r="M63" s="38" t="n"/>
      <c r="N63" s="38" t="n"/>
      <c r="O63" s="38" t="n"/>
      <c r="P63" s="38" t="n"/>
      <c r="Q63" s="38" t="n"/>
      <c r="R63" s="38" t="n"/>
      <c r="S63" s="21" t="n"/>
      <c r="T63" s="21" t="n"/>
      <c r="U63" s="22">
        <f>IF($A63="","",MAX(0,IF($P63&lt;&gt;"",$P63,Dashboard!$B$4)-$B63))</f>
        <v/>
      </c>
      <c r="V63" s="23">
        <f>IF($A63="","",IF($U63&lt;=7,"0-7 days",IF($U63&lt;=14,"8-14 days",IF($U63&lt;=30,"15-30 days",IF($U63&lt;=60,"31-60 days","61+ days")))))</f>
        <v/>
      </c>
      <c r="W63" s="22">
        <f>IF($A63="",0,IF(OR($L63="New",$L63="Sent",$L63="Scheduling",$L63="Scheduled"),1,0))</f>
        <v/>
      </c>
      <c r="X63" s="22">
        <f>IF($A63="",0,IF(AND($W63=1,$M63&lt;&gt;"",$M63&lt;Dashboard!$B$4),1,0))</f>
        <v/>
      </c>
      <c r="Y63" s="22">
        <f>IF($A63="",0,IF(AND($W63=1,$R63&lt;&gt;"",$R63&lt;=Dashboard!$B$4),1,0))</f>
        <v/>
      </c>
      <c r="Z63" s="24">
        <f>IF($A63="","",IF(COUNTIF($A$2:$A$501,$A63)&gt;1,"Duplicate referral ID",IF($B63="","Missing received date",IF($C63="","Missing client reference",IF($D63="","Missing clinic",IF($F63="","Missing specialty",IF($G63="","Missing urgency",IF($H63="","Missing reason category",IF($I63="","Missing payer category",IF($J63="","Missing authorization status",IF($K63="","Missing coordinator",IF($L63="","Missing status",IF(AND($W63=1,$M63=""),"Missing target action date",IF(AND(OR($L63="Sent",$L63="Scheduling",$L63="Scheduled",$L63="Completed"),$E63=""),"Missing destination",IF(AND(OR($L63="Sent",$L63="Scheduling",$L63="Scheduled",$L63="Completed"),$N63=""),"Missing sent date",IF(AND(OR($L63="Scheduled",$L63="Completed"),$O63=""),"Missing appointment date",IF(AND(OR($L63="Completed",$L63="Closed - Not Scheduled",$L63="Declined"),$P63=""),"Missing closed date",IF(AND(OR($L63="Completed",$L63="Closed - Not Scheduled",$L63="Declined"),$S63=""),"Missing close outcome",IF(AND($B63&lt;&gt;"",$N63&lt;&gt;"",$N63&lt;$B63),"Sent date before received date",IF(AND($B63&lt;&gt;"",$P63&lt;&gt;"",$P63&lt;$B63),"Closed date before received date",IF(AND($N63&lt;&gt;"",$O63&lt;&gt;"",$O63&lt;$N63),"Appointment before sent date","OK"))))))))))))))))))))</f>
        <v/>
      </c>
      <c r="AA63" s="24">
        <f>IF($A63="","",IF($Z63&lt;&gt;"OK","Check data",IF($W63=0,"Closed",IF($X63=1,"Past due",IF($Y63=1,"Follow-up due",IF($J63="Pending","Authorization pending","On track"))))))</f>
        <v/>
      </c>
    </row>
    <row r="64">
      <c r="A64" s="19" t="n"/>
      <c r="B64" s="38" t="n"/>
      <c r="C64" s="19" t="n"/>
      <c r="D64" s="19" t="n"/>
      <c r="E64" s="21" t="n"/>
      <c r="F64" s="19" t="n"/>
      <c r="G64" s="19" t="n"/>
      <c r="H64" s="21" t="n"/>
      <c r="I64" s="19" t="n"/>
      <c r="J64" s="19" t="n"/>
      <c r="K64" s="19" t="n"/>
      <c r="L64" s="19" t="n"/>
      <c r="M64" s="38" t="n"/>
      <c r="N64" s="38" t="n"/>
      <c r="O64" s="38" t="n"/>
      <c r="P64" s="38" t="n"/>
      <c r="Q64" s="38" t="n"/>
      <c r="R64" s="38" t="n"/>
      <c r="S64" s="21" t="n"/>
      <c r="T64" s="21" t="n"/>
      <c r="U64" s="22">
        <f>IF($A64="","",MAX(0,IF($P64&lt;&gt;"",$P64,Dashboard!$B$4)-$B64))</f>
        <v/>
      </c>
      <c r="V64" s="23">
        <f>IF($A64="","",IF($U64&lt;=7,"0-7 days",IF($U64&lt;=14,"8-14 days",IF($U64&lt;=30,"15-30 days",IF($U64&lt;=60,"31-60 days","61+ days")))))</f>
        <v/>
      </c>
      <c r="W64" s="22">
        <f>IF($A64="",0,IF(OR($L64="New",$L64="Sent",$L64="Scheduling",$L64="Scheduled"),1,0))</f>
        <v/>
      </c>
      <c r="X64" s="22">
        <f>IF($A64="",0,IF(AND($W64=1,$M64&lt;&gt;"",$M64&lt;Dashboard!$B$4),1,0))</f>
        <v/>
      </c>
      <c r="Y64" s="22">
        <f>IF($A64="",0,IF(AND($W64=1,$R64&lt;&gt;"",$R64&lt;=Dashboard!$B$4),1,0))</f>
        <v/>
      </c>
      <c r="Z64" s="24">
        <f>IF($A64="","",IF(COUNTIF($A$2:$A$501,$A64)&gt;1,"Duplicate referral ID",IF($B64="","Missing received date",IF($C64="","Missing client reference",IF($D64="","Missing clinic",IF($F64="","Missing specialty",IF($G64="","Missing urgency",IF($H64="","Missing reason category",IF($I64="","Missing payer category",IF($J64="","Missing authorization status",IF($K64="","Missing coordinator",IF($L64="","Missing status",IF(AND($W64=1,$M64=""),"Missing target action date",IF(AND(OR($L64="Sent",$L64="Scheduling",$L64="Scheduled",$L64="Completed"),$E64=""),"Missing destination",IF(AND(OR($L64="Sent",$L64="Scheduling",$L64="Scheduled",$L64="Completed"),$N64=""),"Missing sent date",IF(AND(OR($L64="Scheduled",$L64="Completed"),$O64=""),"Missing appointment date",IF(AND(OR($L64="Completed",$L64="Closed - Not Scheduled",$L64="Declined"),$P64=""),"Missing closed date",IF(AND(OR($L64="Completed",$L64="Closed - Not Scheduled",$L64="Declined"),$S64=""),"Missing close outcome",IF(AND($B64&lt;&gt;"",$N64&lt;&gt;"",$N64&lt;$B64),"Sent date before received date",IF(AND($B64&lt;&gt;"",$P64&lt;&gt;"",$P64&lt;$B64),"Closed date before received date",IF(AND($N64&lt;&gt;"",$O64&lt;&gt;"",$O64&lt;$N64),"Appointment before sent date","OK"))))))))))))))))))))</f>
        <v/>
      </c>
      <c r="AA64" s="24">
        <f>IF($A64="","",IF($Z64&lt;&gt;"OK","Check data",IF($W64=0,"Closed",IF($X64=1,"Past due",IF($Y64=1,"Follow-up due",IF($J64="Pending","Authorization pending","On track"))))))</f>
        <v/>
      </c>
    </row>
    <row r="65">
      <c r="A65" s="19" t="n"/>
      <c r="B65" s="38" t="n"/>
      <c r="C65" s="19" t="n"/>
      <c r="D65" s="19" t="n"/>
      <c r="E65" s="21" t="n"/>
      <c r="F65" s="19" t="n"/>
      <c r="G65" s="19" t="n"/>
      <c r="H65" s="21" t="n"/>
      <c r="I65" s="19" t="n"/>
      <c r="J65" s="19" t="n"/>
      <c r="K65" s="19" t="n"/>
      <c r="L65" s="19" t="n"/>
      <c r="M65" s="38" t="n"/>
      <c r="N65" s="38" t="n"/>
      <c r="O65" s="38" t="n"/>
      <c r="P65" s="38" t="n"/>
      <c r="Q65" s="38" t="n"/>
      <c r="R65" s="38" t="n"/>
      <c r="S65" s="21" t="n"/>
      <c r="T65" s="21" t="n"/>
      <c r="U65" s="22">
        <f>IF($A65="","",MAX(0,IF($P65&lt;&gt;"",$P65,Dashboard!$B$4)-$B65))</f>
        <v/>
      </c>
      <c r="V65" s="23">
        <f>IF($A65="","",IF($U65&lt;=7,"0-7 days",IF($U65&lt;=14,"8-14 days",IF($U65&lt;=30,"15-30 days",IF($U65&lt;=60,"31-60 days","61+ days")))))</f>
        <v/>
      </c>
      <c r="W65" s="22">
        <f>IF($A65="",0,IF(OR($L65="New",$L65="Sent",$L65="Scheduling",$L65="Scheduled"),1,0))</f>
        <v/>
      </c>
      <c r="X65" s="22">
        <f>IF($A65="",0,IF(AND($W65=1,$M65&lt;&gt;"",$M65&lt;Dashboard!$B$4),1,0))</f>
        <v/>
      </c>
      <c r="Y65" s="22">
        <f>IF($A65="",0,IF(AND($W65=1,$R65&lt;&gt;"",$R65&lt;=Dashboard!$B$4),1,0))</f>
        <v/>
      </c>
      <c r="Z65" s="24">
        <f>IF($A65="","",IF(COUNTIF($A$2:$A$501,$A65)&gt;1,"Duplicate referral ID",IF($B65="","Missing received date",IF($C65="","Missing client reference",IF($D65="","Missing clinic",IF($F65="","Missing specialty",IF($G65="","Missing urgency",IF($H65="","Missing reason category",IF($I65="","Missing payer category",IF($J65="","Missing authorization status",IF($K65="","Missing coordinator",IF($L65="","Missing status",IF(AND($W65=1,$M65=""),"Missing target action date",IF(AND(OR($L65="Sent",$L65="Scheduling",$L65="Scheduled",$L65="Completed"),$E65=""),"Missing destination",IF(AND(OR($L65="Sent",$L65="Scheduling",$L65="Scheduled",$L65="Completed"),$N65=""),"Missing sent date",IF(AND(OR($L65="Scheduled",$L65="Completed"),$O65=""),"Missing appointment date",IF(AND(OR($L65="Completed",$L65="Closed - Not Scheduled",$L65="Declined"),$P65=""),"Missing closed date",IF(AND(OR($L65="Completed",$L65="Closed - Not Scheduled",$L65="Declined"),$S65=""),"Missing close outcome",IF(AND($B65&lt;&gt;"",$N65&lt;&gt;"",$N65&lt;$B65),"Sent date before received date",IF(AND($B65&lt;&gt;"",$P65&lt;&gt;"",$P65&lt;$B65),"Closed date before received date",IF(AND($N65&lt;&gt;"",$O65&lt;&gt;"",$O65&lt;$N65),"Appointment before sent date","OK"))))))))))))))))))))</f>
        <v/>
      </c>
      <c r="AA65" s="24">
        <f>IF($A65="","",IF($Z65&lt;&gt;"OK","Check data",IF($W65=0,"Closed",IF($X65=1,"Past due",IF($Y65=1,"Follow-up due",IF($J65="Pending","Authorization pending","On track"))))))</f>
        <v/>
      </c>
    </row>
    <row r="66">
      <c r="A66" s="19" t="n"/>
      <c r="B66" s="38" t="n"/>
      <c r="C66" s="19" t="n"/>
      <c r="D66" s="19" t="n"/>
      <c r="E66" s="21" t="n"/>
      <c r="F66" s="19" t="n"/>
      <c r="G66" s="19" t="n"/>
      <c r="H66" s="21" t="n"/>
      <c r="I66" s="19" t="n"/>
      <c r="J66" s="19" t="n"/>
      <c r="K66" s="19" t="n"/>
      <c r="L66" s="19" t="n"/>
      <c r="M66" s="38" t="n"/>
      <c r="N66" s="38" t="n"/>
      <c r="O66" s="38" t="n"/>
      <c r="P66" s="38" t="n"/>
      <c r="Q66" s="38" t="n"/>
      <c r="R66" s="38" t="n"/>
      <c r="S66" s="21" t="n"/>
      <c r="T66" s="21" t="n"/>
      <c r="U66" s="22">
        <f>IF($A66="","",MAX(0,IF($P66&lt;&gt;"",$P66,Dashboard!$B$4)-$B66))</f>
        <v/>
      </c>
      <c r="V66" s="23">
        <f>IF($A66="","",IF($U66&lt;=7,"0-7 days",IF($U66&lt;=14,"8-14 days",IF($U66&lt;=30,"15-30 days",IF($U66&lt;=60,"31-60 days","61+ days")))))</f>
        <v/>
      </c>
      <c r="W66" s="22">
        <f>IF($A66="",0,IF(OR($L66="New",$L66="Sent",$L66="Scheduling",$L66="Scheduled"),1,0))</f>
        <v/>
      </c>
      <c r="X66" s="22">
        <f>IF($A66="",0,IF(AND($W66=1,$M66&lt;&gt;"",$M66&lt;Dashboard!$B$4),1,0))</f>
        <v/>
      </c>
      <c r="Y66" s="22">
        <f>IF($A66="",0,IF(AND($W66=1,$R66&lt;&gt;"",$R66&lt;=Dashboard!$B$4),1,0))</f>
        <v/>
      </c>
      <c r="Z66" s="24">
        <f>IF($A66="","",IF(COUNTIF($A$2:$A$501,$A66)&gt;1,"Duplicate referral ID",IF($B66="","Missing received date",IF($C66="","Missing client reference",IF($D66="","Missing clinic",IF($F66="","Missing specialty",IF($G66="","Missing urgency",IF($H66="","Missing reason category",IF($I66="","Missing payer category",IF($J66="","Missing authorization status",IF($K66="","Missing coordinator",IF($L66="","Missing status",IF(AND($W66=1,$M66=""),"Missing target action date",IF(AND(OR($L66="Sent",$L66="Scheduling",$L66="Scheduled",$L66="Completed"),$E66=""),"Missing destination",IF(AND(OR($L66="Sent",$L66="Scheduling",$L66="Scheduled",$L66="Completed"),$N66=""),"Missing sent date",IF(AND(OR($L66="Scheduled",$L66="Completed"),$O66=""),"Missing appointment date",IF(AND(OR($L66="Completed",$L66="Closed - Not Scheduled",$L66="Declined"),$P66=""),"Missing closed date",IF(AND(OR($L66="Completed",$L66="Closed - Not Scheduled",$L66="Declined"),$S66=""),"Missing close outcome",IF(AND($B66&lt;&gt;"",$N66&lt;&gt;"",$N66&lt;$B66),"Sent date before received date",IF(AND($B66&lt;&gt;"",$P66&lt;&gt;"",$P66&lt;$B66),"Closed date before received date",IF(AND($N66&lt;&gt;"",$O66&lt;&gt;"",$O66&lt;$N66),"Appointment before sent date","OK"))))))))))))))))))))</f>
        <v/>
      </c>
      <c r="AA66" s="24">
        <f>IF($A66="","",IF($Z66&lt;&gt;"OK","Check data",IF($W66=0,"Closed",IF($X66=1,"Past due",IF($Y66=1,"Follow-up due",IF($J66="Pending","Authorization pending","On track"))))))</f>
        <v/>
      </c>
    </row>
    <row r="67">
      <c r="A67" s="19" t="n"/>
      <c r="B67" s="38" t="n"/>
      <c r="C67" s="19" t="n"/>
      <c r="D67" s="19" t="n"/>
      <c r="E67" s="21" t="n"/>
      <c r="F67" s="19" t="n"/>
      <c r="G67" s="19" t="n"/>
      <c r="H67" s="21" t="n"/>
      <c r="I67" s="19" t="n"/>
      <c r="J67" s="19" t="n"/>
      <c r="K67" s="19" t="n"/>
      <c r="L67" s="19" t="n"/>
      <c r="M67" s="38" t="n"/>
      <c r="N67" s="38" t="n"/>
      <c r="O67" s="38" t="n"/>
      <c r="P67" s="38" t="n"/>
      <c r="Q67" s="38" t="n"/>
      <c r="R67" s="38" t="n"/>
      <c r="S67" s="21" t="n"/>
      <c r="T67" s="21" t="n"/>
      <c r="U67" s="22">
        <f>IF($A67="","",MAX(0,IF($P67&lt;&gt;"",$P67,Dashboard!$B$4)-$B67))</f>
        <v/>
      </c>
      <c r="V67" s="23">
        <f>IF($A67="","",IF($U67&lt;=7,"0-7 days",IF($U67&lt;=14,"8-14 days",IF($U67&lt;=30,"15-30 days",IF($U67&lt;=60,"31-60 days","61+ days")))))</f>
        <v/>
      </c>
      <c r="W67" s="22">
        <f>IF($A67="",0,IF(OR($L67="New",$L67="Sent",$L67="Scheduling",$L67="Scheduled"),1,0))</f>
        <v/>
      </c>
      <c r="X67" s="22">
        <f>IF($A67="",0,IF(AND($W67=1,$M67&lt;&gt;"",$M67&lt;Dashboard!$B$4),1,0))</f>
        <v/>
      </c>
      <c r="Y67" s="22">
        <f>IF($A67="",0,IF(AND($W67=1,$R67&lt;&gt;"",$R67&lt;=Dashboard!$B$4),1,0))</f>
        <v/>
      </c>
      <c r="Z67" s="24">
        <f>IF($A67="","",IF(COUNTIF($A$2:$A$501,$A67)&gt;1,"Duplicate referral ID",IF($B67="","Missing received date",IF($C67="","Missing client reference",IF($D67="","Missing clinic",IF($F67="","Missing specialty",IF($G67="","Missing urgency",IF($H67="","Missing reason category",IF($I67="","Missing payer category",IF($J67="","Missing authorization status",IF($K67="","Missing coordinator",IF($L67="","Missing status",IF(AND($W67=1,$M67=""),"Missing target action date",IF(AND(OR($L67="Sent",$L67="Scheduling",$L67="Scheduled",$L67="Completed"),$E67=""),"Missing destination",IF(AND(OR($L67="Sent",$L67="Scheduling",$L67="Scheduled",$L67="Completed"),$N67=""),"Missing sent date",IF(AND(OR($L67="Scheduled",$L67="Completed"),$O67=""),"Missing appointment date",IF(AND(OR($L67="Completed",$L67="Closed - Not Scheduled",$L67="Declined"),$P67=""),"Missing closed date",IF(AND(OR($L67="Completed",$L67="Closed - Not Scheduled",$L67="Declined"),$S67=""),"Missing close outcome",IF(AND($B67&lt;&gt;"",$N67&lt;&gt;"",$N67&lt;$B67),"Sent date before received date",IF(AND($B67&lt;&gt;"",$P67&lt;&gt;"",$P67&lt;$B67),"Closed date before received date",IF(AND($N67&lt;&gt;"",$O67&lt;&gt;"",$O67&lt;$N67),"Appointment before sent date","OK"))))))))))))))))))))</f>
        <v/>
      </c>
      <c r="AA67" s="24">
        <f>IF($A67="","",IF($Z67&lt;&gt;"OK","Check data",IF($W67=0,"Closed",IF($X67=1,"Past due",IF($Y67=1,"Follow-up due",IF($J67="Pending","Authorization pending","On track"))))))</f>
        <v/>
      </c>
    </row>
    <row r="68">
      <c r="A68" s="19" t="n"/>
      <c r="B68" s="38" t="n"/>
      <c r="C68" s="19" t="n"/>
      <c r="D68" s="19" t="n"/>
      <c r="E68" s="21" t="n"/>
      <c r="F68" s="19" t="n"/>
      <c r="G68" s="19" t="n"/>
      <c r="H68" s="21" t="n"/>
      <c r="I68" s="19" t="n"/>
      <c r="J68" s="19" t="n"/>
      <c r="K68" s="19" t="n"/>
      <c r="L68" s="19" t="n"/>
      <c r="M68" s="38" t="n"/>
      <c r="N68" s="38" t="n"/>
      <c r="O68" s="38" t="n"/>
      <c r="P68" s="38" t="n"/>
      <c r="Q68" s="38" t="n"/>
      <c r="R68" s="38" t="n"/>
      <c r="S68" s="21" t="n"/>
      <c r="T68" s="21" t="n"/>
      <c r="U68" s="22">
        <f>IF($A68="","",MAX(0,IF($P68&lt;&gt;"",$P68,Dashboard!$B$4)-$B68))</f>
        <v/>
      </c>
      <c r="V68" s="23">
        <f>IF($A68="","",IF($U68&lt;=7,"0-7 days",IF($U68&lt;=14,"8-14 days",IF($U68&lt;=30,"15-30 days",IF($U68&lt;=60,"31-60 days","61+ days")))))</f>
        <v/>
      </c>
      <c r="W68" s="22">
        <f>IF($A68="",0,IF(OR($L68="New",$L68="Sent",$L68="Scheduling",$L68="Scheduled"),1,0))</f>
        <v/>
      </c>
      <c r="X68" s="22">
        <f>IF($A68="",0,IF(AND($W68=1,$M68&lt;&gt;"",$M68&lt;Dashboard!$B$4),1,0))</f>
        <v/>
      </c>
      <c r="Y68" s="22">
        <f>IF($A68="",0,IF(AND($W68=1,$R68&lt;&gt;"",$R68&lt;=Dashboard!$B$4),1,0))</f>
        <v/>
      </c>
      <c r="Z68" s="24">
        <f>IF($A68="","",IF(COUNTIF($A$2:$A$501,$A68)&gt;1,"Duplicate referral ID",IF($B68="","Missing received date",IF($C68="","Missing client reference",IF($D68="","Missing clinic",IF($F68="","Missing specialty",IF($G68="","Missing urgency",IF($H68="","Missing reason category",IF($I68="","Missing payer category",IF($J68="","Missing authorization status",IF($K68="","Missing coordinator",IF($L68="","Missing status",IF(AND($W68=1,$M68=""),"Missing target action date",IF(AND(OR($L68="Sent",$L68="Scheduling",$L68="Scheduled",$L68="Completed"),$E68=""),"Missing destination",IF(AND(OR($L68="Sent",$L68="Scheduling",$L68="Scheduled",$L68="Completed"),$N68=""),"Missing sent date",IF(AND(OR($L68="Scheduled",$L68="Completed"),$O68=""),"Missing appointment date",IF(AND(OR($L68="Completed",$L68="Closed - Not Scheduled",$L68="Declined"),$P68=""),"Missing closed date",IF(AND(OR($L68="Completed",$L68="Closed - Not Scheduled",$L68="Declined"),$S68=""),"Missing close outcome",IF(AND($B68&lt;&gt;"",$N68&lt;&gt;"",$N68&lt;$B68),"Sent date before received date",IF(AND($B68&lt;&gt;"",$P68&lt;&gt;"",$P68&lt;$B68),"Closed date before received date",IF(AND($N68&lt;&gt;"",$O68&lt;&gt;"",$O68&lt;$N68),"Appointment before sent date","OK"))))))))))))))))))))</f>
        <v/>
      </c>
      <c r="AA68" s="24">
        <f>IF($A68="","",IF($Z68&lt;&gt;"OK","Check data",IF($W68=0,"Closed",IF($X68=1,"Past due",IF($Y68=1,"Follow-up due",IF($J68="Pending","Authorization pending","On track"))))))</f>
        <v/>
      </c>
    </row>
    <row r="69">
      <c r="A69" s="19" t="n"/>
      <c r="B69" s="38" t="n"/>
      <c r="C69" s="19" t="n"/>
      <c r="D69" s="19" t="n"/>
      <c r="E69" s="21" t="n"/>
      <c r="F69" s="19" t="n"/>
      <c r="G69" s="19" t="n"/>
      <c r="H69" s="21" t="n"/>
      <c r="I69" s="19" t="n"/>
      <c r="J69" s="19" t="n"/>
      <c r="K69" s="19" t="n"/>
      <c r="L69" s="19" t="n"/>
      <c r="M69" s="38" t="n"/>
      <c r="N69" s="38" t="n"/>
      <c r="O69" s="38" t="n"/>
      <c r="P69" s="38" t="n"/>
      <c r="Q69" s="38" t="n"/>
      <c r="R69" s="38" t="n"/>
      <c r="S69" s="21" t="n"/>
      <c r="T69" s="21" t="n"/>
      <c r="U69" s="22">
        <f>IF($A69="","",MAX(0,IF($P69&lt;&gt;"",$P69,Dashboard!$B$4)-$B69))</f>
        <v/>
      </c>
      <c r="V69" s="23">
        <f>IF($A69="","",IF($U69&lt;=7,"0-7 days",IF($U69&lt;=14,"8-14 days",IF($U69&lt;=30,"15-30 days",IF($U69&lt;=60,"31-60 days","61+ days")))))</f>
        <v/>
      </c>
      <c r="W69" s="22">
        <f>IF($A69="",0,IF(OR($L69="New",$L69="Sent",$L69="Scheduling",$L69="Scheduled"),1,0))</f>
        <v/>
      </c>
      <c r="X69" s="22">
        <f>IF($A69="",0,IF(AND($W69=1,$M69&lt;&gt;"",$M69&lt;Dashboard!$B$4),1,0))</f>
        <v/>
      </c>
      <c r="Y69" s="22">
        <f>IF($A69="",0,IF(AND($W69=1,$R69&lt;&gt;"",$R69&lt;=Dashboard!$B$4),1,0))</f>
        <v/>
      </c>
      <c r="Z69" s="24">
        <f>IF($A69="","",IF(COUNTIF($A$2:$A$501,$A69)&gt;1,"Duplicate referral ID",IF($B69="","Missing received date",IF($C69="","Missing client reference",IF($D69="","Missing clinic",IF($F69="","Missing specialty",IF($G69="","Missing urgency",IF($H69="","Missing reason category",IF($I69="","Missing payer category",IF($J69="","Missing authorization status",IF($K69="","Missing coordinator",IF($L69="","Missing status",IF(AND($W69=1,$M69=""),"Missing target action date",IF(AND(OR($L69="Sent",$L69="Scheduling",$L69="Scheduled",$L69="Completed"),$E69=""),"Missing destination",IF(AND(OR($L69="Sent",$L69="Scheduling",$L69="Scheduled",$L69="Completed"),$N69=""),"Missing sent date",IF(AND(OR($L69="Scheduled",$L69="Completed"),$O69=""),"Missing appointment date",IF(AND(OR($L69="Completed",$L69="Closed - Not Scheduled",$L69="Declined"),$P69=""),"Missing closed date",IF(AND(OR($L69="Completed",$L69="Closed - Not Scheduled",$L69="Declined"),$S69=""),"Missing close outcome",IF(AND($B69&lt;&gt;"",$N69&lt;&gt;"",$N69&lt;$B69),"Sent date before received date",IF(AND($B69&lt;&gt;"",$P69&lt;&gt;"",$P69&lt;$B69),"Closed date before received date",IF(AND($N69&lt;&gt;"",$O69&lt;&gt;"",$O69&lt;$N69),"Appointment before sent date","OK"))))))))))))))))))))</f>
        <v/>
      </c>
      <c r="AA69" s="24">
        <f>IF($A69="","",IF($Z69&lt;&gt;"OK","Check data",IF($W69=0,"Closed",IF($X69=1,"Past due",IF($Y69=1,"Follow-up due",IF($J69="Pending","Authorization pending","On track"))))))</f>
        <v/>
      </c>
    </row>
    <row r="70">
      <c r="A70" s="19" t="n"/>
      <c r="B70" s="38" t="n"/>
      <c r="C70" s="19" t="n"/>
      <c r="D70" s="19" t="n"/>
      <c r="E70" s="21" t="n"/>
      <c r="F70" s="19" t="n"/>
      <c r="G70" s="19" t="n"/>
      <c r="H70" s="21" t="n"/>
      <c r="I70" s="19" t="n"/>
      <c r="J70" s="19" t="n"/>
      <c r="K70" s="19" t="n"/>
      <c r="L70" s="19" t="n"/>
      <c r="M70" s="38" t="n"/>
      <c r="N70" s="38" t="n"/>
      <c r="O70" s="38" t="n"/>
      <c r="P70" s="38" t="n"/>
      <c r="Q70" s="38" t="n"/>
      <c r="R70" s="38" t="n"/>
      <c r="S70" s="21" t="n"/>
      <c r="T70" s="21" t="n"/>
      <c r="U70" s="22">
        <f>IF($A70="","",MAX(0,IF($P70&lt;&gt;"",$P70,Dashboard!$B$4)-$B70))</f>
        <v/>
      </c>
      <c r="V70" s="23">
        <f>IF($A70="","",IF($U70&lt;=7,"0-7 days",IF($U70&lt;=14,"8-14 days",IF($U70&lt;=30,"15-30 days",IF($U70&lt;=60,"31-60 days","61+ days")))))</f>
        <v/>
      </c>
      <c r="W70" s="22">
        <f>IF($A70="",0,IF(OR($L70="New",$L70="Sent",$L70="Scheduling",$L70="Scheduled"),1,0))</f>
        <v/>
      </c>
      <c r="X70" s="22">
        <f>IF($A70="",0,IF(AND($W70=1,$M70&lt;&gt;"",$M70&lt;Dashboard!$B$4),1,0))</f>
        <v/>
      </c>
      <c r="Y70" s="22">
        <f>IF($A70="",0,IF(AND($W70=1,$R70&lt;&gt;"",$R70&lt;=Dashboard!$B$4),1,0))</f>
        <v/>
      </c>
      <c r="Z70" s="24">
        <f>IF($A70="","",IF(COUNTIF($A$2:$A$501,$A70)&gt;1,"Duplicate referral ID",IF($B70="","Missing received date",IF($C70="","Missing client reference",IF($D70="","Missing clinic",IF($F70="","Missing specialty",IF($G70="","Missing urgency",IF($H70="","Missing reason category",IF($I70="","Missing payer category",IF($J70="","Missing authorization status",IF($K70="","Missing coordinator",IF($L70="","Missing status",IF(AND($W70=1,$M70=""),"Missing target action date",IF(AND(OR($L70="Sent",$L70="Scheduling",$L70="Scheduled",$L70="Completed"),$E70=""),"Missing destination",IF(AND(OR($L70="Sent",$L70="Scheduling",$L70="Scheduled",$L70="Completed"),$N70=""),"Missing sent date",IF(AND(OR($L70="Scheduled",$L70="Completed"),$O70=""),"Missing appointment date",IF(AND(OR($L70="Completed",$L70="Closed - Not Scheduled",$L70="Declined"),$P70=""),"Missing closed date",IF(AND(OR($L70="Completed",$L70="Closed - Not Scheduled",$L70="Declined"),$S70=""),"Missing close outcome",IF(AND($B70&lt;&gt;"",$N70&lt;&gt;"",$N70&lt;$B70),"Sent date before received date",IF(AND($B70&lt;&gt;"",$P70&lt;&gt;"",$P70&lt;$B70),"Closed date before received date",IF(AND($N70&lt;&gt;"",$O70&lt;&gt;"",$O70&lt;$N70),"Appointment before sent date","OK"))))))))))))))))))))</f>
        <v/>
      </c>
      <c r="AA70" s="24">
        <f>IF($A70="","",IF($Z70&lt;&gt;"OK","Check data",IF($W70=0,"Closed",IF($X70=1,"Past due",IF($Y70=1,"Follow-up due",IF($J70="Pending","Authorization pending","On track"))))))</f>
        <v/>
      </c>
    </row>
    <row r="71">
      <c r="A71" s="19" t="n"/>
      <c r="B71" s="38" t="n"/>
      <c r="C71" s="19" t="n"/>
      <c r="D71" s="19" t="n"/>
      <c r="E71" s="21" t="n"/>
      <c r="F71" s="19" t="n"/>
      <c r="G71" s="19" t="n"/>
      <c r="H71" s="21" t="n"/>
      <c r="I71" s="19" t="n"/>
      <c r="J71" s="19" t="n"/>
      <c r="K71" s="19" t="n"/>
      <c r="L71" s="19" t="n"/>
      <c r="M71" s="38" t="n"/>
      <c r="N71" s="38" t="n"/>
      <c r="O71" s="38" t="n"/>
      <c r="P71" s="38" t="n"/>
      <c r="Q71" s="38" t="n"/>
      <c r="R71" s="38" t="n"/>
      <c r="S71" s="21" t="n"/>
      <c r="T71" s="21" t="n"/>
      <c r="U71" s="22">
        <f>IF($A71="","",MAX(0,IF($P71&lt;&gt;"",$P71,Dashboard!$B$4)-$B71))</f>
        <v/>
      </c>
      <c r="V71" s="23">
        <f>IF($A71="","",IF($U71&lt;=7,"0-7 days",IF($U71&lt;=14,"8-14 days",IF($U71&lt;=30,"15-30 days",IF($U71&lt;=60,"31-60 days","61+ days")))))</f>
        <v/>
      </c>
      <c r="W71" s="22">
        <f>IF($A71="",0,IF(OR($L71="New",$L71="Sent",$L71="Scheduling",$L71="Scheduled"),1,0))</f>
        <v/>
      </c>
      <c r="X71" s="22">
        <f>IF($A71="",0,IF(AND($W71=1,$M71&lt;&gt;"",$M71&lt;Dashboard!$B$4),1,0))</f>
        <v/>
      </c>
      <c r="Y71" s="22">
        <f>IF($A71="",0,IF(AND($W71=1,$R71&lt;&gt;"",$R71&lt;=Dashboard!$B$4),1,0))</f>
        <v/>
      </c>
      <c r="Z71" s="24">
        <f>IF($A71="","",IF(COUNTIF($A$2:$A$501,$A71)&gt;1,"Duplicate referral ID",IF($B71="","Missing received date",IF($C71="","Missing client reference",IF($D71="","Missing clinic",IF($F71="","Missing specialty",IF($G71="","Missing urgency",IF($H71="","Missing reason category",IF($I71="","Missing payer category",IF($J71="","Missing authorization status",IF($K71="","Missing coordinator",IF($L71="","Missing status",IF(AND($W71=1,$M71=""),"Missing target action date",IF(AND(OR($L71="Sent",$L71="Scheduling",$L71="Scheduled",$L71="Completed"),$E71=""),"Missing destination",IF(AND(OR($L71="Sent",$L71="Scheduling",$L71="Scheduled",$L71="Completed"),$N71=""),"Missing sent date",IF(AND(OR($L71="Scheduled",$L71="Completed"),$O71=""),"Missing appointment date",IF(AND(OR($L71="Completed",$L71="Closed - Not Scheduled",$L71="Declined"),$P71=""),"Missing closed date",IF(AND(OR($L71="Completed",$L71="Closed - Not Scheduled",$L71="Declined"),$S71=""),"Missing close outcome",IF(AND($B71&lt;&gt;"",$N71&lt;&gt;"",$N71&lt;$B71),"Sent date before received date",IF(AND($B71&lt;&gt;"",$P71&lt;&gt;"",$P71&lt;$B71),"Closed date before received date",IF(AND($N71&lt;&gt;"",$O71&lt;&gt;"",$O71&lt;$N71),"Appointment before sent date","OK"))))))))))))))))))))</f>
        <v/>
      </c>
      <c r="AA71" s="24">
        <f>IF($A71="","",IF($Z71&lt;&gt;"OK","Check data",IF($W71=0,"Closed",IF($X71=1,"Past due",IF($Y71=1,"Follow-up due",IF($J71="Pending","Authorization pending","On track"))))))</f>
        <v/>
      </c>
    </row>
    <row r="72">
      <c r="A72" s="19" t="n"/>
      <c r="B72" s="38" t="n"/>
      <c r="C72" s="19" t="n"/>
      <c r="D72" s="19" t="n"/>
      <c r="E72" s="21" t="n"/>
      <c r="F72" s="19" t="n"/>
      <c r="G72" s="19" t="n"/>
      <c r="H72" s="21" t="n"/>
      <c r="I72" s="19" t="n"/>
      <c r="J72" s="19" t="n"/>
      <c r="K72" s="19" t="n"/>
      <c r="L72" s="19" t="n"/>
      <c r="M72" s="38" t="n"/>
      <c r="N72" s="38" t="n"/>
      <c r="O72" s="38" t="n"/>
      <c r="P72" s="38" t="n"/>
      <c r="Q72" s="38" t="n"/>
      <c r="R72" s="38" t="n"/>
      <c r="S72" s="21" t="n"/>
      <c r="T72" s="21" t="n"/>
      <c r="U72" s="22">
        <f>IF($A72="","",MAX(0,IF($P72&lt;&gt;"",$P72,Dashboard!$B$4)-$B72))</f>
        <v/>
      </c>
      <c r="V72" s="23">
        <f>IF($A72="","",IF($U72&lt;=7,"0-7 days",IF($U72&lt;=14,"8-14 days",IF($U72&lt;=30,"15-30 days",IF($U72&lt;=60,"31-60 days","61+ days")))))</f>
        <v/>
      </c>
      <c r="W72" s="22">
        <f>IF($A72="",0,IF(OR($L72="New",$L72="Sent",$L72="Scheduling",$L72="Scheduled"),1,0))</f>
        <v/>
      </c>
      <c r="X72" s="22">
        <f>IF($A72="",0,IF(AND($W72=1,$M72&lt;&gt;"",$M72&lt;Dashboard!$B$4),1,0))</f>
        <v/>
      </c>
      <c r="Y72" s="22">
        <f>IF($A72="",0,IF(AND($W72=1,$R72&lt;&gt;"",$R72&lt;=Dashboard!$B$4),1,0))</f>
        <v/>
      </c>
      <c r="Z72" s="24">
        <f>IF($A72="","",IF(COUNTIF($A$2:$A$501,$A72)&gt;1,"Duplicate referral ID",IF($B72="","Missing received date",IF($C72="","Missing client reference",IF($D72="","Missing clinic",IF($F72="","Missing specialty",IF($G72="","Missing urgency",IF($H72="","Missing reason category",IF($I72="","Missing payer category",IF($J72="","Missing authorization status",IF($K72="","Missing coordinator",IF($L72="","Missing status",IF(AND($W72=1,$M72=""),"Missing target action date",IF(AND(OR($L72="Sent",$L72="Scheduling",$L72="Scheduled",$L72="Completed"),$E72=""),"Missing destination",IF(AND(OR($L72="Sent",$L72="Scheduling",$L72="Scheduled",$L72="Completed"),$N72=""),"Missing sent date",IF(AND(OR($L72="Scheduled",$L72="Completed"),$O72=""),"Missing appointment date",IF(AND(OR($L72="Completed",$L72="Closed - Not Scheduled",$L72="Declined"),$P72=""),"Missing closed date",IF(AND(OR($L72="Completed",$L72="Closed - Not Scheduled",$L72="Declined"),$S72=""),"Missing close outcome",IF(AND($B72&lt;&gt;"",$N72&lt;&gt;"",$N72&lt;$B72),"Sent date before received date",IF(AND($B72&lt;&gt;"",$P72&lt;&gt;"",$P72&lt;$B72),"Closed date before received date",IF(AND($N72&lt;&gt;"",$O72&lt;&gt;"",$O72&lt;$N72),"Appointment before sent date","OK"))))))))))))))))))))</f>
        <v/>
      </c>
      <c r="AA72" s="24">
        <f>IF($A72="","",IF($Z72&lt;&gt;"OK","Check data",IF($W72=0,"Closed",IF($X72=1,"Past due",IF($Y72=1,"Follow-up due",IF($J72="Pending","Authorization pending","On track"))))))</f>
        <v/>
      </c>
    </row>
    <row r="73">
      <c r="A73" s="19" t="n"/>
      <c r="B73" s="38" t="n"/>
      <c r="C73" s="19" t="n"/>
      <c r="D73" s="19" t="n"/>
      <c r="E73" s="21" t="n"/>
      <c r="F73" s="19" t="n"/>
      <c r="G73" s="19" t="n"/>
      <c r="H73" s="21" t="n"/>
      <c r="I73" s="19" t="n"/>
      <c r="J73" s="19" t="n"/>
      <c r="K73" s="19" t="n"/>
      <c r="L73" s="19" t="n"/>
      <c r="M73" s="38" t="n"/>
      <c r="N73" s="38" t="n"/>
      <c r="O73" s="38" t="n"/>
      <c r="P73" s="38" t="n"/>
      <c r="Q73" s="38" t="n"/>
      <c r="R73" s="38" t="n"/>
      <c r="S73" s="21" t="n"/>
      <c r="T73" s="21" t="n"/>
      <c r="U73" s="22">
        <f>IF($A73="","",MAX(0,IF($P73&lt;&gt;"",$P73,Dashboard!$B$4)-$B73))</f>
        <v/>
      </c>
      <c r="V73" s="23">
        <f>IF($A73="","",IF($U73&lt;=7,"0-7 days",IF($U73&lt;=14,"8-14 days",IF($U73&lt;=30,"15-30 days",IF($U73&lt;=60,"31-60 days","61+ days")))))</f>
        <v/>
      </c>
      <c r="W73" s="22">
        <f>IF($A73="",0,IF(OR($L73="New",$L73="Sent",$L73="Scheduling",$L73="Scheduled"),1,0))</f>
        <v/>
      </c>
      <c r="X73" s="22">
        <f>IF($A73="",0,IF(AND($W73=1,$M73&lt;&gt;"",$M73&lt;Dashboard!$B$4),1,0))</f>
        <v/>
      </c>
      <c r="Y73" s="22">
        <f>IF($A73="",0,IF(AND($W73=1,$R73&lt;&gt;"",$R73&lt;=Dashboard!$B$4),1,0))</f>
        <v/>
      </c>
      <c r="Z73" s="24">
        <f>IF($A73="","",IF(COUNTIF($A$2:$A$501,$A73)&gt;1,"Duplicate referral ID",IF($B73="","Missing received date",IF($C73="","Missing client reference",IF($D73="","Missing clinic",IF($F73="","Missing specialty",IF($G73="","Missing urgency",IF($H73="","Missing reason category",IF($I73="","Missing payer category",IF($J73="","Missing authorization status",IF($K73="","Missing coordinator",IF($L73="","Missing status",IF(AND($W73=1,$M73=""),"Missing target action date",IF(AND(OR($L73="Sent",$L73="Scheduling",$L73="Scheduled",$L73="Completed"),$E73=""),"Missing destination",IF(AND(OR($L73="Sent",$L73="Scheduling",$L73="Scheduled",$L73="Completed"),$N73=""),"Missing sent date",IF(AND(OR($L73="Scheduled",$L73="Completed"),$O73=""),"Missing appointment date",IF(AND(OR($L73="Completed",$L73="Closed - Not Scheduled",$L73="Declined"),$P73=""),"Missing closed date",IF(AND(OR($L73="Completed",$L73="Closed - Not Scheduled",$L73="Declined"),$S73=""),"Missing close outcome",IF(AND($B73&lt;&gt;"",$N73&lt;&gt;"",$N73&lt;$B73),"Sent date before received date",IF(AND($B73&lt;&gt;"",$P73&lt;&gt;"",$P73&lt;$B73),"Closed date before received date",IF(AND($N73&lt;&gt;"",$O73&lt;&gt;"",$O73&lt;$N73),"Appointment before sent date","OK"))))))))))))))))))))</f>
        <v/>
      </c>
      <c r="AA73" s="24">
        <f>IF($A73="","",IF($Z73&lt;&gt;"OK","Check data",IF($W73=0,"Closed",IF($X73=1,"Past due",IF($Y73=1,"Follow-up due",IF($J73="Pending","Authorization pending","On track"))))))</f>
        <v/>
      </c>
    </row>
    <row r="74">
      <c r="A74" s="19" t="n"/>
      <c r="B74" s="38" t="n"/>
      <c r="C74" s="19" t="n"/>
      <c r="D74" s="19" t="n"/>
      <c r="E74" s="21" t="n"/>
      <c r="F74" s="19" t="n"/>
      <c r="G74" s="19" t="n"/>
      <c r="H74" s="21" t="n"/>
      <c r="I74" s="19" t="n"/>
      <c r="J74" s="19" t="n"/>
      <c r="K74" s="19" t="n"/>
      <c r="L74" s="19" t="n"/>
      <c r="M74" s="38" t="n"/>
      <c r="N74" s="38" t="n"/>
      <c r="O74" s="38" t="n"/>
      <c r="P74" s="38" t="n"/>
      <c r="Q74" s="38" t="n"/>
      <c r="R74" s="38" t="n"/>
      <c r="S74" s="21" t="n"/>
      <c r="T74" s="21" t="n"/>
      <c r="U74" s="22">
        <f>IF($A74="","",MAX(0,IF($P74&lt;&gt;"",$P74,Dashboard!$B$4)-$B74))</f>
        <v/>
      </c>
      <c r="V74" s="23">
        <f>IF($A74="","",IF($U74&lt;=7,"0-7 days",IF($U74&lt;=14,"8-14 days",IF($U74&lt;=30,"15-30 days",IF($U74&lt;=60,"31-60 days","61+ days")))))</f>
        <v/>
      </c>
      <c r="W74" s="22">
        <f>IF($A74="",0,IF(OR($L74="New",$L74="Sent",$L74="Scheduling",$L74="Scheduled"),1,0))</f>
        <v/>
      </c>
      <c r="X74" s="22">
        <f>IF($A74="",0,IF(AND($W74=1,$M74&lt;&gt;"",$M74&lt;Dashboard!$B$4),1,0))</f>
        <v/>
      </c>
      <c r="Y74" s="22">
        <f>IF($A74="",0,IF(AND($W74=1,$R74&lt;&gt;"",$R74&lt;=Dashboard!$B$4),1,0))</f>
        <v/>
      </c>
      <c r="Z74" s="24">
        <f>IF($A74="","",IF(COUNTIF($A$2:$A$501,$A74)&gt;1,"Duplicate referral ID",IF($B74="","Missing received date",IF($C74="","Missing client reference",IF($D74="","Missing clinic",IF($F74="","Missing specialty",IF($G74="","Missing urgency",IF($H74="","Missing reason category",IF($I74="","Missing payer category",IF($J74="","Missing authorization status",IF($K74="","Missing coordinator",IF($L74="","Missing status",IF(AND($W74=1,$M74=""),"Missing target action date",IF(AND(OR($L74="Sent",$L74="Scheduling",$L74="Scheduled",$L74="Completed"),$E74=""),"Missing destination",IF(AND(OR($L74="Sent",$L74="Scheduling",$L74="Scheduled",$L74="Completed"),$N74=""),"Missing sent date",IF(AND(OR($L74="Scheduled",$L74="Completed"),$O74=""),"Missing appointment date",IF(AND(OR($L74="Completed",$L74="Closed - Not Scheduled",$L74="Declined"),$P74=""),"Missing closed date",IF(AND(OR($L74="Completed",$L74="Closed - Not Scheduled",$L74="Declined"),$S74=""),"Missing close outcome",IF(AND($B74&lt;&gt;"",$N74&lt;&gt;"",$N74&lt;$B74),"Sent date before received date",IF(AND($B74&lt;&gt;"",$P74&lt;&gt;"",$P74&lt;$B74),"Closed date before received date",IF(AND($N74&lt;&gt;"",$O74&lt;&gt;"",$O74&lt;$N74),"Appointment before sent date","OK"))))))))))))))))))))</f>
        <v/>
      </c>
      <c r="AA74" s="24">
        <f>IF($A74="","",IF($Z74&lt;&gt;"OK","Check data",IF($W74=0,"Closed",IF($X74=1,"Past due",IF($Y74=1,"Follow-up due",IF($J74="Pending","Authorization pending","On track"))))))</f>
        <v/>
      </c>
    </row>
    <row r="75">
      <c r="A75" s="19" t="n"/>
      <c r="B75" s="38" t="n"/>
      <c r="C75" s="19" t="n"/>
      <c r="D75" s="19" t="n"/>
      <c r="E75" s="21" t="n"/>
      <c r="F75" s="19" t="n"/>
      <c r="G75" s="19" t="n"/>
      <c r="H75" s="21" t="n"/>
      <c r="I75" s="19" t="n"/>
      <c r="J75" s="19" t="n"/>
      <c r="K75" s="19" t="n"/>
      <c r="L75" s="19" t="n"/>
      <c r="M75" s="38" t="n"/>
      <c r="N75" s="38" t="n"/>
      <c r="O75" s="38" t="n"/>
      <c r="P75" s="38" t="n"/>
      <c r="Q75" s="38" t="n"/>
      <c r="R75" s="38" t="n"/>
      <c r="S75" s="21" t="n"/>
      <c r="T75" s="21" t="n"/>
      <c r="U75" s="22">
        <f>IF($A75="","",MAX(0,IF($P75&lt;&gt;"",$P75,Dashboard!$B$4)-$B75))</f>
        <v/>
      </c>
      <c r="V75" s="23">
        <f>IF($A75="","",IF($U75&lt;=7,"0-7 days",IF($U75&lt;=14,"8-14 days",IF($U75&lt;=30,"15-30 days",IF($U75&lt;=60,"31-60 days","61+ days")))))</f>
        <v/>
      </c>
      <c r="W75" s="22">
        <f>IF($A75="",0,IF(OR($L75="New",$L75="Sent",$L75="Scheduling",$L75="Scheduled"),1,0))</f>
        <v/>
      </c>
      <c r="X75" s="22">
        <f>IF($A75="",0,IF(AND($W75=1,$M75&lt;&gt;"",$M75&lt;Dashboard!$B$4),1,0))</f>
        <v/>
      </c>
      <c r="Y75" s="22">
        <f>IF($A75="",0,IF(AND($W75=1,$R75&lt;&gt;"",$R75&lt;=Dashboard!$B$4),1,0))</f>
        <v/>
      </c>
      <c r="Z75" s="24">
        <f>IF($A75="","",IF(COUNTIF($A$2:$A$501,$A75)&gt;1,"Duplicate referral ID",IF($B75="","Missing received date",IF($C75="","Missing client reference",IF($D75="","Missing clinic",IF($F75="","Missing specialty",IF($G75="","Missing urgency",IF($H75="","Missing reason category",IF($I75="","Missing payer category",IF($J75="","Missing authorization status",IF($K75="","Missing coordinator",IF($L75="","Missing status",IF(AND($W75=1,$M75=""),"Missing target action date",IF(AND(OR($L75="Sent",$L75="Scheduling",$L75="Scheduled",$L75="Completed"),$E75=""),"Missing destination",IF(AND(OR($L75="Sent",$L75="Scheduling",$L75="Scheduled",$L75="Completed"),$N75=""),"Missing sent date",IF(AND(OR($L75="Scheduled",$L75="Completed"),$O75=""),"Missing appointment date",IF(AND(OR($L75="Completed",$L75="Closed - Not Scheduled",$L75="Declined"),$P75=""),"Missing closed date",IF(AND(OR($L75="Completed",$L75="Closed - Not Scheduled",$L75="Declined"),$S75=""),"Missing close outcome",IF(AND($B75&lt;&gt;"",$N75&lt;&gt;"",$N75&lt;$B75),"Sent date before received date",IF(AND($B75&lt;&gt;"",$P75&lt;&gt;"",$P75&lt;$B75),"Closed date before received date",IF(AND($N75&lt;&gt;"",$O75&lt;&gt;"",$O75&lt;$N75),"Appointment before sent date","OK"))))))))))))))))))))</f>
        <v/>
      </c>
      <c r="AA75" s="24">
        <f>IF($A75="","",IF($Z75&lt;&gt;"OK","Check data",IF($W75=0,"Closed",IF($X75=1,"Past due",IF($Y75=1,"Follow-up due",IF($J75="Pending","Authorization pending","On track"))))))</f>
        <v/>
      </c>
    </row>
    <row r="76">
      <c r="A76" s="19" t="n"/>
      <c r="B76" s="38" t="n"/>
      <c r="C76" s="19" t="n"/>
      <c r="D76" s="19" t="n"/>
      <c r="E76" s="21" t="n"/>
      <c r="F76" s="19" t="n"/>
      <c r="G76" s="19" t="n"/>
      <c r="H76" s="21" t="n"/>
      <c r="I76" s="19" t="n"/>
      <c r="J76" s="19" t="n"/>
      <c r="K76" s="19" t="n"/>
      <c r="L76" s="19" t="n"/>
      <c r="M76" s="38" t="n"/>
      <c r="N76" s="38" t="n"/>
      <c r="O76" s="38" t="n"/>
      <c r="P76" s="38" t="n"/>
      <c r="Q76" s="38" t="n"/>
      <c r="R76" s="38" t="n"/>
      <c r="S76" s="21" t="n"/>
      <c r="T76" s="21" t="n"/>
      <c r="U76" s="22">
        <f>IF($A76="","",MAX(0,IF($P76&lt;&gt;"",$P76,Dashboard!$B$4)-$B76))</f>
        <v/>
      </c>
      <c r="V76" s="23">
        <f>IF($A76="","",IF($U76&lt;=7,"0-7 days",IF($U76&lt;=14,"8-14 days",IF($U76&lt;=30,"15-30 days",IF($U76&lt;=60,"31-60 days","61+ days")))))</f>
        <v/>
      </c>
      <c r="W76" s="22">
        <f>IF($A76="",0,IF(OR($L76="New",$L76="Sent",$L76="Scheduling",$L76="Scheduled"),1,0))</f>
        <v/>
      </c>
      <c r="X76" s="22">
        <f>IF($A76="",0,IF(AND($W76=1,$M76&lt;&gt;"",$M76&lt;Dashboard!$B$4),1,0))</f>
        <v/>
      </c>
      <c r="Y76" s="22">
        <f>IF($A76="",0,IF(AND($W76=1,$R76&lt;&gt;"",$R76&lt;=Dashboard!$B$4),1,0))</f>
        <v/>
      </c>
      <c r="Z76" s="24">
        <f>IF($A76="","",IF(COUNTIF($A$2:$A$501,$A76)&gt;1,"Duplicate referral ID",IF($B76="","Missing received date",IF($C76="","Missing client reference",IF($D76="","Missing clinic",IF($F76="","Missing specialty",IF($G76="","Missing urgency",IF($H76="","Missing reason category",IF($I76="","Missing payer category",IF($J76="","Missing authorization status",IF($K76="","Missing coordinator",IF($L76="","Missing status",IF(AND($W76=1,$M76=""),"Missing target action date",IF(AND(OR($L76="Sent",$L76="Scheduling",$L76="Scheduled",$L76="Completed"),$E76=""),"Missing destination",IF(AND(OR($L76="Sent",$L76="Scheduling",$L76="Scheduled",$L76="Completed"),$N76=""),"Missing sent date",IF(AND(OR($L76="Scheduled",$L76="Completed"),$O76=""),"Missing appointment date",IF(AND(OR($L76="Completed",$L76="Closed - Not Scheduled",$L76="Declined"),$P76=""),"Missing closed date",IF(AND(OR($L76="Completed",$L76="Closed - Not Scheduled",$L76="Declined"),$S76=""),"Missing close outcome",IF(AND($B76&lt;&gt;"",$N76&lt;&gt;"",$N76&lt;$B76),"Sent date before received date",IF(AND($B76&lt;&gt;"",$P76&lt;&gt;"",$P76&lt;$B76),"Closed date before received date",IF(AND($N76&lt;&gt;"",$O76&lt;&gt;"",$O76&lt;$N76),"Appointment before sent date","OK"))))))))))))))))))))</f>
        <v/>
      </c>
      <c r="AA76" s="24">
        <f>IF($A76="","",IF($Z76&lt;&gt;"OK","Check data",IF($W76=0,"Closed",IF($X76=1,"Past due",IF($Y76=1,"Follow-up due",IF($J76="Pending","Authorization pending","On track"))))))</f>
        <v/>
      </c>
    </row>
    <row r="77">
      <c r="A77" s="19" t="n"/>
      <c r="B77" s="38" t="n"/>
      <c r="C77" s="19" t="n"/>
      <c r="D77" s="19" t="n"/>
      <c r="E77" s="21" t="n"/>
      <c r="F77" s="19" t="n"/>
      <c r="G77" s="19" t="n"/>
      <c r="H77" s="21" t="n"/>
      <c r="I77" s="19" t="n"/>
      <c r="J77" s="19" t="n"/>
      <c r="K77" s="19" t="n"/>
      <c r="L77" s="19" t="n"/>
      <c r="M77" s="38" t="n"/>
      <c r="N77" s="38" t="n"/>
      <c r="O77" s="38" t="n"/>
      <c r="P77" s="38" t="n"/>
      <c r="Q77" s="38" t="n"/>
      <c r="R77" s="38" t="n"/>
      <c r="S77" s="21" t="n"/>
      <c r="T77" s="21" t="n"/>
      <c r="U77" s="22">
        <f>IF($A77="","",MAX(0,IF($P77&lt;&gt;"",$P77,Dashboard!$B$4)-$B77))</f>
        <v/>
      </c>
      <c r="V77" s="23">
        <f>IF($A77="","",IF($U77&lt;=7,"0-7 days",IF($U77&lt;=14,"8-14 days",IF($U77&lt;=30,"15-30 days",IF($U77&lt;=60,"31-60 days","61+ days")))))</f>
        <v/>
      </c>
      <c r="W77" s="22">
        <f>IF($A77="",0,IF(OR($L77="New",$L77="Sent",$L77="Scheduling",$L77="Scheduled"),1,0))</f>
        <v/>
      </c>
      <c r="X77" s="22">
        <f>IF($A77="",0,IF(AND($W77=1,$M77&lt;&gt;"",$M77&lt;Dashboard!$B$4),1,0))</f>
        <v/>
      </c>
      <c r="Y77" s="22">
        <f>IF($A77="",0,IF(AND($W77=1,$R77&lt;&gt;"",$R77&lt;=Dashboard!$B$4),1,0))</f>
        <v/>
      </c>
      <c r="Z77" s="24">
        <f>IF($A77="","",IF(COUNTIF($A$2:$A$501,$A77)&gt;1,"Duplicate referral ID",IF($B77="","Missing received date",IF($C77="","Missing client reference",IF($D77="","Missing clinic",IF($F77="","Missing specialty",IF($G77="","Missing urgency",IF($H77="","Missing reason category",IF($I77="","Missing payer category",IF($J77="","Missing authorization status",IF($K77="","Missing coordinator",IF($L77="","Missing status",IF(AND($W77=1,$M77=""),"Missing target action date",IF(AND(OR($L77="Sent",$L77="Scheduling",$L77="Scheduled",$L77="Completed"),$E77=""),"Missing destination",IF(AND(OR($L77="Sent",$L77="Scheduling",$L77="Scheduled",$L77="Completed"),$N77=""),"Missing sent date",IF(AND(OR($L77="Scheduled",$L77="Completed"),$O77=""),"Missing appointment date",IF(AND(OR($L77="Completed",$L77="Closed - Not Scheduled",$L77="Declined"),$P77=""),"Missing closed date",IF(AND(OR($L77="Completed",$L77="Closed - Not Scheduled",$L77="Declined"),$S77=""),"Missing close outcome",IF(AND($B77&lt;&gt;"",$N77&lt;&gt;"",$N77&lt;$B77),"Sent date before received date",IF(AND($B77&lt;&gt;"",$P77&lt;&gt;"",$P77&lt;$B77),"Closed date before received date",IF(AND($N77&lt;&gt;"",$O77&lt;&gt;"",$O77&lt;$N77),"Appointment before sent date","OK"))))))))))))))))))))</f>
        <v/>
      </c>
      <c r="AA77" s="24">
        <f>IF($A77="","",IF($Z77&lt;&gt;"OK","Check data",IF($W77=0,"Closed",IF($X77=1,"Past due",IF($Y77=1,"Follow-up due",IF($J77="Pending","Authorization pending","On track"))))))</f>
        <v/>
      </c>
    </row>
    <row r="78">
      <c r="A78" s="19" t="n"/>
      <c r="B78" s="38" t="n"/>
      <c r="C78" s="19" t="n"/>
      <c r="D78" s="19" t="n"/>
      <c r="E78" s="21" t="n"/>
      <c r="F78" s="19" t="n"/>
      <c r="G78" s="19" t="n"/>
      <c r="H78" s="21" t="n"/>
      <c r="I78" s="19" t="n"/>
      <c r="J78" s="19" t="n"/>
      <c r="K78" s="19" t="n"/>
      <c r="L78" s="19" t="n"/>
      <c r="M78" s="38" t="n"/>
      <c r="N78" s="38" t="n"/>
      <c r="O78" s="38" t="n"/>
      <c r="P78" s="38" t="n"/>
      <c r="Q78" s="38" t="n"/>
      <c r="R78" s="38" t="n"/>
      <c r="S78" s="21" t="n"/>
      <c r="T78" s="21" t="n"/>
      <c r="U78" s="22">
        <f>IF($A78="","",MAX(0,IF($P78&lt;&gt;"",$P78,Dashboard!$B$4)-$B78))</f>
        <v/>
      </c>
      <c r="V78" s="23">
        <f>IF($A78="","",IF($U78&lt;=7,"0-7 days",IF($U78&lt;=14,"8-14 days",IF($U78&lt;=30,"15-30 days",IF($U78&lt;=60,"31-60 days","61+ days")))))</f>
        <v/>
      </c>
      <c r="W78" s="22">
        <f>IF($A78="",0,IF(OR($L78="New",$L78="Sent",$L78="Scheduling",$L78="Scheduled"),1,0))</f>
        <v/>
      </c>
      <c r="X78" s="22">
        <f>IF($A78="",0,IF(AND($W78=1,$M78&lt;&gt;"",$M78&lt;Dashboard!$B$4),1,0))</f>
        <v/>
      </c>
      <c r="Y78" s="22">
        <f>IF($A78="",0,IF(AND($W78=1,$R78&lt;&gt;"",$R78&lt;=Dashboard!$B$4),1,0))</f>
        <v/>
      </c>
      <c r="Z78" s="24">
        <f>IF($A78="","",IF(COUNTIF($A$2:$A$501,$A78)&gt;1,"Duplicate referral ID",IF($B78="","Missing received date",IF($C78="","Missing client reference",IF($D78="","Missing clinic",IF($F78="","Missing specialty",IF($G78="","Missing urgency",IF($H78="","Missing reason category",IF($I78="","Missing payer category",IF($J78="","Missing authorization status",IF($K78="","Missing coordinator",IF($L78="","Missing status",IF(AND($W78=1,$M78=""),"Missing target action date",IF(AND(OR($L78="Sent",$L78="Scheduling",$L78="Scheduled",$L78="Completed"),$E78=""),"Missing destination",IF(AND(OR($L78="Sent",$L78="Scheduling",$L78="Scheduled",$L78="Completed"),$N78=""),"Missing sent date",IF(AND(OR($L78="Scheduled",$L78="Completed"),$O78=""),"Missing appointment date",IF(AND(OR($L78="Completed",$L78="Closed - Not Scheduled",$L78="Declined"),$P78=""),"Missing closed date",IF(AND(OR($L78="Completed",$L78="Closed - Not Scheduled",$L78="Declined"),$S78=""),"Missing close outcome",IF(AND($B78&lt;&gt;"",$N78&lt;&gt;"",$N78&lt;$B78),"Sent date before received date",IF(AND($B78&lt;&gt;"",$P78&lt;&gt;"",$P78&lt;$B78),"Closed date before received date",IF(AND($N78&lt;&gt;"",$O78&lt;&gt;"",$O78&lt;$N78),"Appointment before sent date","OK"))))))))))))))))))))</f>
        <v/>
      </c>
      <c r="AA78" s="24">
        <f>IF($A78="","",IF($Z78&lt;&gt;"OK","Check data",IF($W78=0,"Closed",IF($X78=1,"Past due",IF($Y78=1,"Follow-up due",IF($J78="Pending","Authorization pending","On track"))))))</f>
        <v/>
      </c>
    </row>
    <row r="79">
      <c r="A79" s="19" t="n"/>
      <c r="B79" s="38" t="n"/>
      <c r="C79" s="19" t="n"/>
      <c r="D79" s="19" t="n"/>
      <c r="E79" s="21" t="n"/>
      <c r="F79" s="19" t="n"/>
      <c r="G79" s="19" t="n"/>
      <c r="H79" s="21" t="n"/>
      <c r="I79" s="19" t="n"/>
      <c r="J79" s="19" t="n"/>
      <c r="K79" s="19" t="n"/>
      <c r="L79" s="19" t="n"/>
      <c r="M79" s="38" t="n"/>
      <c r="N79" s="38" t="n"/>
      <c r="O79" s="38" t="n"/>
      <c r="P79" s="38" t="n"/>
      <c r="Q79" s="38" t="n"/>
      <c r="R79" s="38" t="n"/>
      <c r="S79" s="21" t="n"/>
      <c r="T79" s="21" t="n"/>
      <c r="U79" s="22">
        <f>IF($A79="","",MAX(0,IF($P79&lt;&gt;"",$P79,Dashboard!$B$4)-$B79))</f>
        <v/>
      </c>
      <c r="V79" s="23">
        <f>IF($A79="","",IF($U79&lt;=7,"0-7 days",IF($U79&lt;=14,"8-14 days",IF($U79&lt;=30,"15-30 days",IF($U79&lt;=60,"31-60 days","61+ days")))))</f>
        <v/>
      </c>
      <c r="W79" s="22">
        <f>IF($A79="",0,IF(OR($L79="New",$L79="Sent",$L79="Scheduling",$L79="Scheduled"),1,0))</f>
        <v/>
      </c>
      <c r="X79" s="22">
        <f>IF($A79="",0,IF(AND($W79=1,$M79&lt;&gt;"",$M79&lt;Dashboard!$B$4),1,0))</f>
        <v/>
      </c>
      <c r="Y79" s="22">
        <f>IF($A79="",0,IF(AND($W79=1,$R79&lt;&gt;"",$R79&lt;=Dashboard!$B$4),1,0))</f>
        <v/>
      </c>
      <c r="Z79" s="24">
        <f>IF($A79="","",IF(COUNTIF($A$2:$A$501,$A79)&gt;1,"Duplicate referral ID",IF($B79="","Missing received date",IF($C79="","Missing client reference",IF($D79="","Missing clinic",IF($F79="","Missing specialty",IF($G79="","Missing urgency",IF($H79="","Missing reason category",IF($I79="","Missing payer category",IF($J79="","Missing authorization status",IF($K79="","Missing coordinator",IF($L79="","Missing status",IF(AND($W79=1,$M79=""),"Missing target action date",IF(AND(OR($L79="Sent",$L79="Scheduling",$L79="Scheduled",$L79="Completed"),$E79=""),"Missing destination",IF(AND(OR($L79="Sent",$L79="Scheduling",$L79="Scheduled",$L79="Completed"),$N79=""),"Missing sent date",IF(AND(OR($L79="Scheduled",$L79="Completed"),$O79=""),"Missing appointment date",IF(AND(OR($L79="Completed",$L79="Closed - Not Scheduled",$L79="Declined"),$P79=""),"Missing closed date",IF(AND(OR($L79="Completed",$L79="Closed - Not Scheduled",$L79="Declined"),$S79=""),"Missing close outcome",IF(AND($B79&lt;&gt;"",$N79&lt;&gt;"",$N79&lt;$B79),"Sent date before received date",IF(AND($B79&lt;&gt;"",$P79&lt;&gt;"",$P79&lt;$B79),"Closed date before received date",IF(AND($N79&lt;&gt;"",$O79&lt;&gt;"",$O79&lt;$N79),"Appointment before sent date","OK"))))))))))))))))))))</f>
        <v/>
      </c>
      <c r="AA79" s="24">
        <f>IF($A79="","",IF($Z79&lt;&gt;"OK","Check data",IF($W79=0,"Closed",IF($X79=1,"Past due",IF($Y79=1,"Follow-up due",IF($J79="Pending","Authorization pending","On track"))))))</f>
        <v/>
      </c>
    </row>
    <row r="80">
      <c r="A80" s="19" t="n"/>
      <c r="B80" s="38" t="n"/>
      <c r="C80" s="19" t="n"/>
      <c r="D80" s="19" t="n"/>
      <c r="E80" s="21" t="n"/>
      <c r="F80" s="19" t="n"/>
      <c r="G80" s="19" t="n"/>
      <c r="H80" s="21" t="n"/>
      <c r="I80" s="19" t="n"/>
      <c r="J80" s="19" t="n"/>
      <c r="K80" s="19" t="n"/>
      <c r="L80" s="19" t="n"/>
      <c r="M80" s="38" t="n"/>
      <c r="N80" s="38" t="n"/>
      <c r="O80" s="38" t="n"/>
      <c r="P80" s="38" t="n"/>
      <c r="Q80" s="38" t="n"/>
      <c r="R80" s="38" t="n"/>
      <c r="S80" s="21" t="n"/>
      <c r="T80" s="21" t="n"/>
      <c r="U80" s="22">
        <f>IF($A80="","",MAX(0,IF($P80&lt;&gt;"",$P80,Dashboard!$B$4)-$B80))</f>
        <v/>
      </c>
      <c r="V80" s="23">
        <f>IF($A80="","",IF($U80&lt;=7,"0-7 days",IF($U80&lt;=14,"8-14 days",IF($U80&lt;=30,"15-30 days",IF($U80&lt;=60,"31-60 days","61+ days")))))</f>
        <v/>
      </c>
      <c r="W80" s="22">
        <f>IF($A80="",0,IF(OR($L80="New",$L80="Sent",$L80="Scheduling",$L80="Scheduled"),1,0))</f>
        <v/>
      </c>
      <c r="X80" s="22">
        <f>IF($A80="",0,IF(AND($W80=1,$M80&lt;&gt;"",$M80&lt;Dashboard!$B$4),1,0))</f>
        <v/>
      </c>
      <c r="Y80" s="22">
        <f>IF($A80="",0,IF(AND($W80=1,$R80&lt;&gt;"",$R80&lt;=Dashboard!$B$4),1,0))</f>
        <v/>
      </c>
      <c r="Z80" s="24">
        <f>IF($A80="","",IF(COUNTIF($A$2:$A$501,$A80)&gt;1,"Duplicate referral ID",IF($B80="","Missing received date",IF($C80="","Missing client reference",IF($D80="","Missing clinic",IF($F80="","Missing specialty",IF($G80="","Missing urgency",IF($H80="","Missing reason category",IF($I80="","Missing payer category",IF($J80="","Missing authorization status",IF($K80="","Missing coordinator",IF($L80="","Missing status",IF(AND($W80=1,$M80=""),"Missing target action date",IF(AND(OR($L80="Sent",$L80="Scheduling",$L80="Scheduled",$L80="Completed"),$E80=""),"Missing destination",IF(AND(OR($L80="Sent",$L80="Scheduling",$L80="Scheduled",$L80="Completed"),$N80=""),"Missing sent date",IF(AND(OR($L80="Scheduled",$L80="Completed"),$O80=""),"Missing appointment date",IF(AND(OR($L80="Completed",$L80="Closed - Not Scheduled",$L80="Declined"),$P80=""),"Missing closed date",IF(AND(OR($L80="Completed",$L80="Closed - Not Scheduled",$L80="Declined"),$S80=""),"Missing close outcome",IF(AND($B80&lt;&gt;"",$N80&lt;&gt;"",$N80&lt;$B80),"Sent date before received date",IF(AND($B80&lt;&gt;"",$P80&lt;&gt;"",$P80&lt;$B80),"Closed date before received date",IF(AND($N80&lt;&gt;"",$O80&lt;&gt;"",$O80&lt;$N80),"Appointment before sent date","OK"))))))))))))))))))))</f>
        <v/>
      </c>
      <c r="AA80" s="24">
        <f>IF($A80="","",IF($Z80&lt;&gt;"OK","Check data",IF($W80=0,"Closed",IF($X80=1,"Past due",IF($Y80=1,"Follow-up due",IF($J80="Pending","Authorization pending","On track"))))))</f>
        <v/>
      </c>
    </row>
    <row r="81">
      <c r="A81" s="19" t="n"/>
      <c r="B81" s="38" t="n"/>
      <c r="C81" s="19" t="n"/>
      <c r="D81" s="19" t="n"/>
      <c r="E81" s="21" t="n"/>
      <c r="F81" s="19" t="n"/>
      <c r="G81" s="19" t="n"/>
      <c r="H81" s="21" t="n"/>
      <c r="I81" s="19" t="n"/>
      <c r="J81" s="19" t="n"/>
      <c r="K81" s="19" t="n"/>
      <c r="L81" s="19" t="n"/>
      <c r="M81" s="38" t="n"/>
      <c r="N81" s="38" t="n"/>
      <c r="O81" s="38" t="n"/>
      <c r="P81" s="38" t="n"/>
      <c r="Q81" s="38" t="n"/>
      <c r="R81" s="38" t="n"/>
      <c r="S81" s="21" t="n"/>
      <c r="T81" s="21" t="n"/>
      <c r="U81" s="22">
        <f>IF($A81="","",MAX(0,IF($P81&lt;&gt;"",$P81,Dashboard!$B$4)-$B81))</f>
        <v/>
      </c>
      <c r="V81" s="23">
        <f>IF($A81="","",IF($U81&lt;=7,"0-7 days",IF($U81&lt;=14,"8-14 days",IF($U81&lt;=30,"15-30 days",IF($U81&lt;=60,"31-60 days","61+ days")))))</f>
        <v/>
      </c>
      <c r="W81" s="22">
        <f>IF($A81="",0,IF(OR($L81="New",$L81="Sent",$L81="Scheduling",$L81="Scheduled"),1,0))</f>
        <v/>
      </c>
      <c r="X81" s="22">
        <f>IF($A81="",0,IF(AND($W81=1,$M81&lt;&gt;"",$M81&lt;Dashboard!$B$4),1,0))</f>
        <v/>
      </c>
      <c r="Y81" s="22">
        <f>IF($A81="",0,IF(AND($W81=1,$R81&lt;&gt;"",$R81&lt;=Dashboard!$B$4),1,0))</f>
        <v/>
      </c>
      <c r="Z81" s="24">
        <f>IF($A81="","",IF(COUNTIF($A$2:$A$501,$A81)&gt;1,"Duplicate referral ID",IF($B81="","Missing received date",IF($C81="","Missing client reference",IF($D81="","Missing clinic",IF($F81="","Missing specialty",IF($G81="","Missing urgency",IF($H81="","Missing reason category",IF($I81="","Missing payer category",IF($J81="","Missing authorization status",IF($K81="","Missing coordinator",IF($L81="","Missing status",IF(AND($W81=1,$M81=""),"Missing target action date",IF(AND(OR($L81="Sent",$L81="Scheduling",$L81="Scheduled",$L81="Completed"),$E81=""),"Missing destination",IF(AND(OR($L81="Sent",$L81="Scheduling",$L81="Scheduled",$L81="Completed"),$N81=""),"Missing sent date",IF(AND(OR($L81="Scheduled",$L81="Completed"),$O81=""),"Missing appointment date",IF(AND(OR($L81="Completed",$L81="Closed - Not Scheduled",$L81="Declined"),$P81=""),"Missing closed date",IF(AND(OR($L81="Completed",$L81="Closed - Not Scheduled",$L81="Declined"),$S81=""),"Missing close outcome",IF(AND($B81&lt;&gt;"",$N81&lt;&gt;"",$N81&lt;$B81),"Sent date before received date",IF(AND($B81&lt;&gt;"",$P81&lt;&gt;"",$P81&lt;$B81),"Closed date before received date",IF(AND($N81&lt;&gt;"",$O81&lt;&gt;"",$O81&lt;$N81),"Appointment before sent date","OK"))))))))))))))))))))</f>
        <v/>
      </c>
      <c r="AA81" s="24">
        <f>IF($A81="","",IF($Z81&lt;&gt;"OK","Check data",IF($W81=0,"Closed",IF($X81=1,"Past due",IF($Y81=1,"Follow-up due",IF($J81="Pending","Authorization pending","On track"))))))</f>
        <v/>
      </c>
    </row>
    <row r="82">
      <c r="A82" s="19" t="n"/>
      <c r="B82" s="38" t="n"/>
      <c r="C82" s="19" t="n"/>
      <c r="D82" s="19" t="n"/>
      <c r="E82" s="21" t="n"/>
      <c r="F82" s="19" t="n"/>
      <c r="G82" s="19" t="n"/>
      <c r="H82" s="21" t="n"/>
      <c r="I82" s="19" t="n"/>
      <c r="J82" s="19" t="n"/>
      <c r="K82" s="19" t="n"/>
      <c r="L82" s="19" t="n"/>
      <c r="M82" s="38" t="n"/>
      <c r="N82" s="38" t="n"/>
      <c r="O82" s="38" t="n"/>
      <c r="P82" s="38" t="n"/>
      <c r="Q82" s="38" t="n"/>
      <c r="R82" s="38" t="n"/>
      <c r="S82" s="21" t="n"/>
      <c r="T82" s="21" t="n"/>
      <c r="U82" s="22">
        <f>IF($A82="","",MAX(0,IF($P82&lt;&gt;"",$P82,Dashboard!$B$4)-$B82))</f>
        <v/>
      </c>
      <c r="V82" s="23">
        <f>IF($A82="","",IF($U82&lt;=7,"0-7 days",IF($U82&lt;=14,"8-14 days",IF($U82&lt;=30,"15-30 days",IF($U82&lt;=60,"31-60 days","61+ days")))))</f>
        <v/>
      </c>
      <c r="W82" s="22">
        <f>IF($A82="",0,IF(OR($L82="New",$L82="Sent",$L82="Scheduling",$L82="Scheduled"),1,0))</f>
        <v/>
      </c>
      <c r="X82" s="22">
        <f>IF($A82="",0,IF(AND($W82=1,$M82&lt;&gt;"",$M82&lt;Dashboard!$B$4),1,0))</f>
        <v/>
      </c>
      <c r="Y82" s="22">
        <f>IF($A82="",0,IF(AND($W82=1,$R82&lt;&gt;"",$R82&lt;=Dashboard!$B$4),1,0))</f>
        <v/>
      </c>
      <c r="Z82" s="24">
        <f>IF($A82="","",IF(COUNTIF($A$2:$A$501,$A82)&gt;1,"Duplicate referral ID",IF($B82="","Missing received date",IF($C82="","Missing client reference",IF($D82="","Missing clinic",IF($F82="","Missing specialty",IF($G82="","Missing urgency",IF($H82="","Missing reason category",IF($I82="","Missing payer category",IF($J82="","Missing authorization status",IF($K82="","Missing coordinator",IF($L82="","Missing status",IF(AND($W82=1,$M82=""),"Missing target action date",IF(AND(OR($L82="Sent",$L82="Scheduling",$L82="Scheduled",$L82="Completed"),$E82=""),"Missing destination",IF(AND(OR($L82="Sent",$L82="Scheduling",$L82="Scheduled",$L82="Completed"),$N82=""),"Missing sent date",IF(AND(OR($L82="Scheduled",$L82="Completed"),$O82=""),"Missing appointment date",IF(AND(OR($L82="Completed",$L82="Closed - Not Scheduled",$L82="Declined"),$P82=""),"Missing closed date",IF(AND(OR($L82="Completed",$L82="Closed - Not Scheduled",$L82="Declined"),$S82=""),"Missing close outcome",IF(AND($B82&lt;&gt;"",$N82&lt;&gt;"",$N82&lt;$B82),"Sent date before received date",IF(AND($B82&lt;&gt;"",$P82&lt;&gt;"",$P82&lt;$B82),"Closed date before received date",IF(AND($N82&lt;&gt;"",$O82&lt;&gt;"",$O82&lt;$N82),"Appointment before sent date","OK"))))))))))))))))))))</f>
        <v/>
      </c>
      <c r="AA82" s="24">
        <f>IF($A82="","",IF($Z82&lt;&gt;"OK","Check data",IF($W82=0,"Closed",IF($X82=1,"Past due",IF($Y82=1,"Follow-up due",IF($J82="Pending","Authorization pending","On track"))))))</f>
        <v/>
      </c>
    </row>
    <row r="83">
      <c r="A83" s="19" t="n"/>
      <c r="B83" s="38" t="n"/>
      <c r="C83" s="19" t="n"/>
      <c r="D83" s="19" t="n"/>
      <c r="E83" s="21" t="n"/>
      <c r="F83" s="19" t="n"/>
      <c r="G83" s="19" t="n"/>
      <c r="H83" s="21" t="n"/>
      <c r="I83" s="19" t="n"/>
      <c r="J83" s="19" t="n"/>
      <c r="K83" s="19" t="n"/>
      <c r="L83" s="19" t="n"/>
      <c r="M83" s="38" t="n"/>
      <c r="N83" s="38" t="n"/>
      <c r="O83" s="38" t="n"/>
      <c r="P83" s="38" t="n"/>
      <c r="Q83" s="38" t="n"/>
      <c r="R83" s="38" t="n"/>
      <c r="S83" s="21" t="n"/>
      <c r="T83" s="21" t="n"/>
      <c r="U83" s="22">
        <f>IF($A83="","",MAX(0,IF($P83&lt;&gt;"",$P83,Dashboard!$B$4)-$B83))</f>
        <v/>
      </c>
      <c r="V83" s="23">
        <f>IF($A83="","",IF($U83&lt;=7,"0-7 days",IF($U83&lt;=14,"8-14 days",IF($U83&lt;=30,"15-30 days",IF($U83&lt;=60,"31-60 days","61+ days")))))</f>
        <v/>
      </c>
      <c r="W83" s="22">
        <f>IF($A83="",0,IF(OR($L83="New",$L83="Sent",$L83="Scheduling",$L83="Scheduled"),1,0))</f>
        <v/>
      </c>
      <c r="X83" s="22">
        <f>IF($A83="",0,IF(AND($W83=1,$M83&lt;&gt;"",$M83&lt;Dashboard!$B$4),1,0))</f>
        <v/>
      </c>
      <c r="Y83" s="22">
        <f>IF($A83="",0,IF(AND($W83=1,$R83&lt;&gt;"",$R83&lt;=Dashboard!$B$4),1,0))</f>
        <v/>
      </c>
      <c r="Z83" s="24">
        <f>IF($A83="","",IF(COUNTIF($A$2:$A$501,$A83)&gt;1,"Duplicate referral ID",IF($B83="","Missing received date",IF($C83="","Missing client reference",IF($D83="","Missing clinic",IF($F83="","Missing specialty",IF($G83="","Missing urgency",IF($H83="","Missing reason category",IF($I83="","Missing payer category",IF($J83="","Missing authorization status",IF($K83="","Missing coordinator",IF($L83="","Missing status",IF(AND($W83=1,$M83=""),"Missing target action date",IF(AND(OR($L83="Sent",$L83="Scheduling",$L83="Scheduled",$L83="Completed"),$E83=""),"Missing destination",IF(AND(OR($L83="Sent",$L83="Scheduling",$L83="Scheduled",$L83="Completed"),$N83=""),"Missing sent date",IF(AND(OR($L83="Scheduled",$L83="Completed"),$O83=""),"Missing appointment date",IF(AND(OR($L83="Completed",$L83="Closed - Not Scheduled",$L83="Declined"),$P83=""),"Missing closed date",IF(AND(OR($L83="Completed",$L83="Closed - Not Scheduled",$L83="Declined"),$S83=""),"Missing close outcome",IF(AND($B83&lt;&gt;"",$N83&lt;&gt;"",$N83&lt;$B83),"Sent date before received date",IF(AND($B83&lt;&gt;"",$P83&lt;&gt;"",$P83&lt;$B83),"Closed date before received date",IF(AND($N83&lt;&gt;"",$O83&lt;&gt;"",$O83&lt;$N83),"Appointment before sent date","OK"))))))))))))))))))))</f>
        <v/>
      </c>
      <c r="AA83" s="24">
        <f>IF($A83="","",IF($Z83&lt;&gt;"OK","Check data",IF($W83=0,"Closed",IF($X83=1,"Past due",IF($Y83=1,"Follow-up due",IF($J83="Pending","Authorization pending","On track"))))))</f>
        <v/>
      </c>
    </row>
    <row r="84">
      <c r="A84" s="19" t="n"/>
      <c r="B84" s="38" t="n"/>
      <c r="C84" s="19" t="n"/>
      <c r="D84" s="19" t="n"/>
      <c r="E84" s="21" t="n"/>
      <c r="F84" s="19" t="n"/>
      <c r="G84" s="19" t="n"/>
      <c r="H84" s="21" t="n"/>
      <c r="I84" s="19" t="n"/>
      <c r="J84" s="19" t="n"/>
      <c r="K84" s="19" t="n"/>
      <c r="L84" s="19" t="n"/>
      <c r="M84" s="38" t="n"/>
      <c r="N84" s="38" t="n"/>
      <c r="O84" s="38" t="n"/>
      <c r="P84" s="38" t="n"/>
      <c r="Q84" s="38" t="n"/>
      <c r="R84" s="38" t="n"/>
      <c r="S84" s="21" t="n"/>
      <c r="T84" s="21" t="n"/>
      <c r="U84" s="22">
        <f>IF($A84="","",MAX(0,IF($P84&lt;&gt;"",$P84,Dashboard!$B$4)-$B84))</f>
        <v/>
      </c>
      <c r="V84" s="23">
        <f>IF($A84="","",IF($U84&lt;=7,"0-7 days",IF($U84&lt;=14,"8-14 days",IF($U84&lt;=30,"15-30 days",IF($U84&lt;=60,"31-60 days","61+ days")))))</f>
        <v/>
      </c>
      <c r="W84" s="22">
        <f>IF($A84="",0,IF(OR($L84="New",$L84="Sent",$L84="Scheduling",$L84="Scheduled"),1,0))</f>
        <v/>
      </c>
      <c r="X84" s="22">
        <f>IF($A84="",0,IF(AND($W84=1,$M84&lt;&gt;"",$M84&lt;Dashboard!$B$4),1,0))</f>
        <v/>
      </c>
      <c r="Y84" s="22">
        <f>IF($A84="",0,IF(AND($W84=1,$R84&lt;&gt;"",$R84&lt;=Dashboard!$B$4),1,0))</f>
        <v/>
      </c>
      <c r="Z84" s="24">
        <f>IF($A84="","",IF(COUNTIF($A$2:$A$501,$A84)&gt;1,"Duplicate referral ID",IF($B84="","Missing received date",IF($C84="","Missing client reference",IF($D84="","Missing clinic",IF($F84="","Missing specialty",IF($G84="","Missing urgency",IF($H84="","Missing reason category",IF($I84="","Missing payer category",IF($J84="","Missing authorization status",IF($K84="","Missing coordinator",IF($L84="","Missing status",IF(AND($W84=1,$M84=""),"Missing target action date",IF(AND(OR($L84="Sent",$L84="Scheduling",$L84="Scheduled",$L84="Completed"),$E84=""),"Missing destination",IF(AND(OR($L84="Sent",$L84="Scheduling",$L84="Scheduled",$L84="Completed"),$N84=""),"Missing sent date",IF(AND(OR($L84="Scheduled",$L84="Completed"),$O84=""),"Missing appointment date",IF(AND(OR($L84="Completed",$L84="Closed - Not Scheduled",$L84="Declined"),$P84=""),"Missing closed date",IF(AND(OR($L84="Completed",$L84="Closed - Not Scheduled",$L84="Declined"),$S84=""),"Missing close outcome",IF(AND($B84&lt;&gt;"",$N84&lt;&gt;"",$N84&lt;$B84),"Sent date before received date",IF(AND($B84&lt;&gt;"",$P84&lt;&gt;"",$P84&lt;$B84),"Closed date before received date",IF(AND($N84&lt;&gt;"",$O84&lt;&gt;"",$O84&lt;$N84),"Appointment before sent date","OK"))))))))))))))))))))</f>
        <v/>
      </c>
      <c r="AA84" s="24">
        <f>IF($A84="","",IF($Z84&lt;&gt;"OK","Check data",IF($W84=0,"Closed",IF($X84=1,"Past due",IF($Y84=1,"Follow-up due",IF($J84="Pending","Authorization pending","On track"))))))</f>
        <v/>
      </c>
    </row>
    <row r="85">
      <c r="A85" s="19" t="n"/>
      <c r="B85" s="38" t="n"/>
      <c r="C85" s="19" t="n"/>
      <c r="D85" s="19" t="n"/>
      <c r="E85" s="21" t="n"/>
      <c r="F85" s="19" t="n"/>
      <c r="G85" s="19" t="n"/>
      <c r="H85" s="21" t="n"/>
      <c r="I85" s="19" t="n"/>
      <c r="J85" s="19" t="n"/>
      <c r="K85" s="19" t="n"/>
      <c r="L85" s="19" t="n"/>
      <c r="M85" s="38" t="n"/>
      <c r="N85" s="38" t="n"/>
      <c r="O85" s="38" t="n"/>
      <c r="P85" s="38" t="n"/>
      <c r="Q85" s="38" t="n"/>
      <c r="R85" s="38" t="n"/>
      <c r="S85" s="21" t="n"/>
      <c r="T85" s="21" t="n"/>
      <c r="U85" s="22">
        <f>IF($A85="","",MAX(0,IF($P85&lt;&gt;"",$P85,Dashboard!$B$4)-$B85))</f>
        <v/>
      </c>
      <c r="V85" s="23">
        <f>IF($A85="","",IF($U85&lt;=7,"0-7 days",IF($U85&lt;=14,"8-14 days",IF($U85&lt;=30,"15-30 days",IF($U85&lt;=60,"31-60 days","61+ days")))))</f>
        <v/>
      </c>
      <c r="W85" s="22">
        <f>IF($A85="",0,IF(OR($L85="New",$L85="Sent",$L85="Scheduling",$L85="Scheduled"),1,0))</f>
        <v/>
      </c>
      <c r="X85" s="22">
        <f>IF($A85="",0,IF(AND($W85=1,$M85&lt;&gt;"",$M85&lt;Dashboard!$B$4),1,0))</f>
        <v/>
      </c>
      <c r="Y85" s="22">
        <f>IF($A85="",0,IF(AND($W85=1,$R85&lt;&gt;"",$R85&lt;=Dashboard!$B$4),1,0))</f>
        <v/>
      </c>
      <c r="Z85" s="24">
        <f>IF($A85="","",IF(COUNTIF($A$2:$A$501,$A85)&gt;1,"Duplicate referral ID",IF($B85="","Missing received date",IF($C85="","Missing client reference",IF($D85="","Missing clinic",IF($F85="","Missing specialty",IF($G85="","Missing urgency",IF($H85="","Missing reason category",IF($I85="","Missing payer category",IF($J85="","Missing authorization status",IF($K85="","Missing coordinator",IF($L85="","Missing status",IF(AND($W85=1,$M85=""),"Missing target action date",IF(AND(OR($L85="Sent",$L85="Scheduling",$L85="Scheduled",$L85="Completed"),$E85=""),"Missing destination",IF(AND(OR($L85="Sent",$L85="Scheduling",$L85="Scheduled",$L85="Completed"),$N85=""),"Missing sent date",IF(AND(OR($L85="Scheduled",$L85="Completed"),$O85=""),"Missing appointment date",IF(AND(OR($L85="Completed",$L85="Closed - Not Scheduled",$L85="Declined"),$P85=""),"Missing closed date",IF(AND(OR($L85="Completed",$L85="Closed - Not Scheduled",$L85="Declined"),$S85=""),"Missing close outcome",IF(AND($B85&lt;&gt;"",$N85&lt;&gt;"",$N85&lt;$B85),"Sent date before received date",IF(AND($B85&lt;&gt;"",$P85&lt;&gt;"",$P85&lt;$B85),"Closed date before received date",IF(AND($N85&lt;&gt;"",$O85&lt;&gt;"",$O85&lt;$N85),"Appointment before sent date","OK"))))))))))))))))))))</f>
        <v/>
      </c>
      <c r="AA85" s="24">
        <f>IF($A85="","",IF($Z85&lt;&gt;"OK","Check data",IF($W85=0,"Closed",IF($X85=1,"Past due",IF($Y85=1,"Follow-up due",IF($J85="Pending","Authorization pending","On track"))))))</f>
        <v/>
      </c>
    </row>
    <row r="86">
      <c r="A86" s="19" t="n"/>
      <c r="B86" s="38" t="n"/>
      <c r="C86" s="19" t="n"/>
      <c r="D86" s="19" t="n"/>
      <c r="E86" s="21" t="n"/>
      <c r="F86" s="19" t="n"/>
      <c r="G86" s="19" t="n"/>
      <c r="H86" s="21" t="n"/>
      <c r="I86" s="19" t="n"/>
      <c r="J86" s="19" t="n"/>
      <c r="K86" s="19" t="n"/>
      <c r="L86" s="19" t="n"/>
      <c r="M86" s="38" t="n"/>
      <c r="N86" s="38" t="n"/>
      <c r="O86" s="38" t="n"/>
      <c r="P86" s="38" t="n"/>
      <c r="Q86" s="38" t="n"/>
      <c r="R86" s="38" t="n"/>
      <c r="S86" s="21" t="n"/>
      <c r="T86" s="21" t="n"/>
      <c r="U86" s="22">
        <f>IF($A86="","",MAX(0,IF($P86&lt;&gt;"",$P86,Dashboard!$B$4)-$B86))</f>
        <v/>
      </c>
      <c r="V86" s="23">
        <f>IF($A86="","",IF($U86&lt;=7,"0-7 days",IF($U86&lt;=14,"8-14 days",IF($U86&lt;=30,"15-30 days",IF($U86&lt;=60,"31-60 days","61+ days")))))</f>
        <v/>
      </c>
      <c r="W86" s="22">
        <f>IF($A86="",0,IF(OR($L86="New",$L86="Sent",$L86="Scheduling",$L86="Scheduled"),1,0))</f>
        <v/>
      </c>
      <c r="X86" s="22">
        <f>IF($A86="",0,IF(AND($W86=1,$M86&lt;&gt;"",$M86&lt;Dashboard!$B$4),1,0))</f>
        <v/>
      </c>
      <c r="Y86" s="22">
        <f>IF($A86="",0,IF(AND($W86=1,$R86&lt;&gt;"",$R86&lt;=Dashboard!$B$4),1,0))</f>
        <v/>
      </c>
      <c r="Z86" s="24">
        <f>IF($A86="","",IF(COUNTIF($A$2:$A$501,$A86)&gt;1,"Duplicate referral ID",IF($B86="","Missing received date",IF($C86="","Missing client reference",IF($D86="","Missing clinic",IF($F86="","Missing specialty",IF($G86="","Missing urgency",IF($H86="","Missing reason category",IF($I86="","Missing payer category",IF($J86="","Missing authorization status",IF($K86="","Missing coordinator",IF($L86="","Missing status",IF(AND($W86=1,$M86=""),"Missing target action date",IF(AND(OR($L86="Sent",$L86="Scheduling",$L86="Scheduled",$L86="Completed"),$E86=""),"Missing destination",IF(AND(OR($L86="Sent",$L86="Scheduling",$L86="Scheduled",$L86="Completed"),$N86=""),"Missing sent date",IF(AND(OR($L86="Scheduled",$L86="Completed"),$O86=""),"Missing appointment date",IF(AND(OR($L86="Completed",$L86="Closed - Not Scheduled",$L86="Declined"),$P86=""),"Missing closed date",IF(AND(OR($L86="Completed",$L86="Closed - Not Scheduled",$L86="Declined"),$S86=""),"Missing close outcome",IF(AND($B86&lt;&gt;"",$N86&lt;&gt;"",$N86&lt;$B86),"Sent date before received date",IF(AND($B86&lt;&gt;"",$P86&lt;&gt;"",$P86&lt;$B86),"Closed date before received date",IF(AND($N86&lt;&gt;"",$O86&lt;&gt;"",$O86&lt;$N86),"Appointment before sent date","OK"))))))))))))))))))))</f>
        <v/>
      </c>
      <c r="AA86" s="24">
        <f>IF($A86="","",IF($Z86&lt;&gt;"OK","Check data",IF($W86=0,"Closed",IF($X86=1,"Past due",IF($Y86=1,"Follow-up due",IF($J86="Pending","Authorization pending","On track"))))))</f>
        <v/>
      </c>
    </row>
    <row r="87">
      <c r="A87" s="19" t="n"/>
      <c r="B87" s="38" t="n"/>
      <c r="C87" s="19" t="n"/>
      <c r="D87" s="19" t="n"/>
      <c r="E87" s="21" t="n"/>
      <c r="F87" s="19" t="n"/>
      <c r="G87" s="19" t="n"/>
      <c r="H87" s="21" t="n"/>
      <c r="I87" s="19" t="n"/>
      <c r="J87" s="19" t="n"/>
      <c r="K87" s="19" t="n"/>
      <c r="L87" s="19" t="n"/>
      <c r="M87" s="38" t="n"/>
      <c r="N87" s="38" t="n"/>
      <c r="O87" s="38" t="n"/>
      <c r="P87" s="38" t="n"/>
      <c r="Q87" s="38" t="n"/>
      <c r="R87" s="38" t="n"/>
      <c r="S87" s="21" t="n"/>
      <c r="T87" s="21" t="n"/>
      <c r="U87" s="22">
        <f>IF($A87="","",MAX(0,IF($P87&lt;&gt;"",$P87,Dashboard!$B$4)-$B87))</f>
        <v/>
      </c>
      <c r="V87" s="23">
        <f>IF($A87="","",IF($U87&lt;=7,"0-7 days",IF($U87&lt;=14,"8-14 days",IF($U87&lt;=30,"15-30 days",IF($U87&lt;=60,"31-60 days","61+ days")))))</f>
        <v/>
      </c>
      <c r="W87" s="22">
        <f>IF($A87="",0,IF(OR($L87="New",$L87="Sent",$L87="Scheduling",$L87="Scheduled"),1,0))</f>
        <v/>
      </c>
      <c r="X87" s="22">
        <f>IF($A87="",0,IF(AND($W87=1,$M87&lt;&gt;"",$M87&lt;Dashboard!$B$4),1,0))</f>
        <v/>
      </c>
      <c r="Y87" s="22">
        <f>IF($A87="",0,IF(AND($W87=1,$R87&lt;&gt;"",$R87&lt;=Dashboard!$B$4),1,0))</f>
        <v/>
      </c>
      <c r="Z87" s="24">
        <f>IF($A87="","",IF(COUNTIF($A$2:$A$501,$A87)&gt;1,"Duplicate referral ID",IF($B87="","Missing received date",IF($C87="","Missing client reference",IF($D87="","Missing clinic",IF($F87="","Missing specialty",IF($G87="","Missing urgency",IF($H87="","Missing reason category",IF($I87="","Missing payer category",IF($J87="","Missing authorization status",IF($K87="","Missing coordinator",IF($L87="","Missing status",IF(AND($W87=1,$M87=""),"Missing target action date",IF(AND(OR($L87="Sent",$L87="Scheduling",$L87="Scheduled",$L87="Completed"),$E87=""),"Missing destination",IF(AND(OR($L87="Sent",$L87="Scheduling",$L87="Scheduled",$L87="Completed"),$N87=""),"Missing sent date",IF(AND(OR($L87="Scheduled",$L87="Completed"),$O87=""),"Missing appointment date",IF(AND(OR($L87="Completed",$L87="Closed - Not Scheduled",$L87="Declined"),$P87=""),"Missing closed date",IF(AND(OR($L87="Completed",$L87="Closed - Not Scheduled",$L87="Declined"),$S87=""),"Missing close outcome",IF(AND($B87&lt;&gt;"",$N87&lt;&gt;"",$N87&lt;$B87),"Sent date before received date",IF(AND($B87&lt;&gt;"",$P87&lt;&gt;"",$P87&lt;$B87),"Closed date before received date",IF(AND($N87&lt;&gt;"",$O87&lt;&gt;"",$O87&lt;$N87),"Appointment before sent date","OK"))))))))))))))))))))</f>
        <v/>
      </c>
      <c r="AA87" s="24">
        <f>IF($A87="","",IF($Z87&lt;&gt;"OK","Check data",IF($W87=0,"Closed",IF($X87=1,"Past due",IF($Y87=1,"Follow-up due",IF($J87="Pending","Authorization pending","On track"))))))</f>
        <v/>
      </c>
    </row>
    <row r="88">
      <c r="A88" s="19" t="n"/>
      <c r="B88" s="38" t="n"/>
      <c r="C88" s="19" t="n"/>
      <c r="D88" s="19" t="n"/>
      <c r="E88" s="21" t="n"/>
      <c r="F88" s="19" t="n"/>
      <c r="G88" s="19" t="n"/>
      <c r="H88" s="21" t="n"/>
      <c r="I88" s="19" t="n"/>
      <c r="J88" s="19" t="n"/>
      <c r="K88" s="19" t="n"/>
      <c r="L88" s="19" t="n"/>
      <c r="M88" s="38" t="n"/>
      <c r="N88" s="38" t="n"/>
      <c r="O88" s="38" t="n"/>
      <c r="P88" s="38" t="n"/>
      <c r="Q88" s="38" t="n"/>
      <c r="R88" s="38" t="n"/>
      <c r="S88" s="21" t="n"/>
      <c r="T88" s="21" t="n"/>
      <c r="U88" s="22">
        <f>IF($A88="","",MAX(0,IF($P88&lt;&gt;"",$P88,Dashboard!$B$4)-$B88))</f>
        <v/>
      </c>
      <c r="V88" s="23">
        <f>IF($A88="","",IF($U88&lt;=7,"0-7 days",IF($U88&lt;=14,"8-14 days",IF($U88&lt;=30,"15-30 days",IF($U88&lt;=60,"31-60 days","61+ days")))))</f>
        <v/>
      </c>
      <c r="W88" s="22">
        <f>IF($A88="",0,IF(OR($L88="New",$L88="Sent",$L88="Scheduling",$L88="Scheduled"),1,0))</f>
        <v/>
      </c>
      <c r="X88" s="22">
        <f>IF($A88="",0,IF(AND($W88=1,$M88&lt;&gt;"",$M88&lt;Dashboard!$B$4),1,0))</f>
        <v/>
      </c>
      <c r="Y88" s="22">
        <f>IF($A88="",0,IF(AND($W88=1,$R88&lt;&gt;"",$R88&lt;=Dashboard!$B$4),1,0))</f>
        <v/>
      </c>
      <c r="Z88" s="24">
        <f>IF($A88="","",IF(COUNTIF($A$2:$A$501,$A88)&gt;1,"Duplicate referral ID",IF($B88="","Missing received date",IF($C88="","Missing client reference",IF($D88="","Missing clinic",IF($F88="","Missing specialty",IF($G88="","Missing urgency",IF($H88="","Missing reason category",IF($I88="","Missing payer category",IF($J88="","Missing authorization status",IF($K88="","Missing coordinator",IF($L88="","Missing status",IF(AND($W88=1,$M88=""),"Missing target action date",IF(AND(OR($L88="Sent",$L88="Scheduling",$L88="Scheduled",$L88="Completed"),$E88=""),"Missing destination",IF(AND(OR($L88="Sent",$L88="Scheduling",$L88="Scheduled",$L88="Completed"),$N88=""),"Missing sent date",IF(AND(OR($L88="Scheduled",$L88="Completed"),$O88=""),"Missing appointment date",IF(AND(OR($L88="Completed",$L88="Closed - Not Scheduled",$L88="Declined"),$P88=""),"Missing closed date",IF(AND(OR($L88="Completed",$L88="Closed - Not Scheduled",$L88="Declined"),$S88=""),"Missing close outcome",IF(AND($B88&lt;&gt;"",$N88&lt;&gt;"",$N88&lt;$B88),"Sent date before received date",IF(AND($B88&lt;&gt;"",$P88&lt;&gt;"",$P88&lt;$B88),"Closed date before received date",IF(AND($N88&lt;&gt;"",$O88&lt;&gt;"",$O88&lt;$N88),"Appointment before sent date","OK"))))))))))))))))))))</f>
        <v/>
      </c>
      <c r="AA88" s="24">
        <f>IF($A88="","",IF($Z88&lt;&gt;"OK","Check data",IF($W88=0,"Closed",IF($X88=1,"Past due",IF($Y88=1,"Follow-up due",IF($J88="Pending","Authorization pending","On track"))))))</f>
        <v/>
      </c>
    </row>
    <row r="89">
      <c r="A89" s="19" t="n"/>
      <c r="B89" s="38" t="n"/>
      <c r="C89" s="19" t="n"/>
      <c r="D89" s="19" t="n"/>
      <c r="E89" s="21" t="n"/>
      <c r="F89" s="19" t="n"/>
      <c r="G89" s="19" t="n"/>
      <c r="H89" s="21" t="n"/>
      <c r="I89" s="19" t="n"/>
      <c r="J89" s="19" t="n"/>
      <c r="K89" s="19" t="n"/>
      <c r="L89" s="19" t="n"/>
      <c r="M89" s="38" t="n"/>
      <c r="N89" s="38" t="n"/>
      <c r="O89" s="38" t="n"/>
      <c r="P89" s="38" t="n"/>
      <c r="Q89" s="38" t="n"/>
      <c r="R89" s="38" t="n"/>
      <c r="S89" s="21" t="n"/>
      <c r="T89" s="21" t="n"/>
      <c r="U89" s="22">
        <f>IF($A89="","",MAX(0,IF($P89&lt;&gt;"",$P89,Dashboard!$B$4)-$B89))</f>
        <v/>
      </c>
      <c r="V89" s="23">
        <f>IF($A89="","",IF($U89&lt;=7,"0-7 days",IF($U89&lt;=14,"8-14 days",IF($U89&lt;=30,"15-30 days",IF($U89&lt;=60,"31-60 days","61+ days")))))</f>
        <v/>
      </c>
      <c r="W89" s="22">
        <f>IF($A89="",0,IF(OR($L89="New",$L89="Sent",$L89="Scheduling",$L89="Scheduled"),1,0))</f>
        <v/>
      </c>
      <c r="X89" s="22">
        <f>IF($A89="",0,IF(AND($W89=1,$M89&lt;&gt;"",$M89&lt;Dashboard!$B$4),1,0))</f>
        <v/>
      </c>
      <c r="Y89" s="22">
        <f>IF($A89="",0,IF(AND($W89=1,$R89&lt;&gt;"",$R89&lt;=Dashboard!$B$4),1,0))</f>
        <v/>
      </c>
      <c r="Z89" s="24">
        <f>IF($A89="","",IF(COUNTIF($A$2:$A$501,$A89)&gt;1,"Duplicate referral ID",IF($B89="","Missing received date",IF($C89="","Missing client reference",IF($D89="","Missing clinic",IF($F89="","Missing specialty",IF($G89="","Missing urgency",IF($H89="","Missing reason category",IF($I89="","Missing payer category",IF($J89="","Missing authorization status",IF($K89="","Missing coordinator",IF($L89="","Missing status",IF(AND($W89=1,$M89=""),"Missing target action date",IF(AND(OR($L89="Sent",$L89="Scheduling",$L89="Scheduled",$L89="Completed"),$E89=""),"Missing destination",IF(AND(OR($L89="Sent",$L89="Scheduling",$L89="Scheduled",$L89="Completed"),$N89=""),"Missing sent date",IF(AND(OR($L89="Scheduled",$L89="Completed"),$O89=""),"Missing appointment date",IF(AND(OR($L89="Completed",$L89="Closed - Not Scheduled",$L89="Declined"),$P89=""),"Missing closed date",IF(AND(OR($L89="Completed",$L89="Closed - Not Scheduled",$L89="Declined"),$S89=""),"Missing close outcome",IF(AND($B89&lt;&gt;"",$N89&lt;&gt;"",$N89&lt;$B89),"Sent date before received date",IF(AND($B89&lt;&gt;"",$P89&lt;&gt;"",$P89&lt;$B89),"Closed date before received date",IF(AND($N89&lt;&gt;"",$O89&lt;&gt;"",$O89&lt;$N89),"Appointment before sent date","OK"))))))))))))))))))))</f>
        <v/>
      </c>
      <c r="AA89" s="24">
        <f>IF($A89="","",IF($Z89&lt;&gt;"OK","Check data",IF($W89=0,"Closed",IF($X89=1,"Past due",IF($Y89=1,"Follow-up due",IF($J89="Pending","Authorization pending","On track"))))))</f>
        <v/>
      </c>
    </row>
    <row r="90">
      <c r="A90" s="19" t="n"/>
      <c r="B90" s="38" t="n"/>
      <c r="C90" s="19" t="n"/>
      <c r="D90" s="19" t="n"/>
      <c r="E90" s="21" t="n"/>
      <c r="F90" s="19" t="n"/>
      <c r="G90" s="19" t="n"/>
      <c r="H90" s="21" t="n"/>
      <c r="I90" s="19" t="n"/>
      <c r="J90" s="19" t="n"/>
      <c r="K90" s="19" t="n"/>
      <c r="L90" s="19" t="n"/>
      <c r="M90" s="38" t="n"/>
      <c r="N90" s="38" t="n"/>
      <c r="O90" s="38" t="n"/>
      <c r="P90" s="38" t="n"/>
      <c r="Q90" s="38" t="n"/>
      <c r="R90" s="38" t="n"/>
      <c r="S90" s="21" t="n"/>
      <c r="T90" s="21" t="n"/>
      <c r="U90" s="22">
        <f>IF($A90="","",MAX(0,IF($P90&lt;&gt;"",$P90,Dashboard!$B$4)-$B90))</f>
        <v/>
      </c>
      <c r="V90" s="23">
        <f>IF($A90="","",IF($U90&lt;=7,"0-7 days",IF($U90&lt;=14,"8-14 days",IF($U90&lt;=30,"15-30 days",IF($U90&lt;=60,"31-60 days","61+ days")))))</f>
        <v/>
      </c>
      <c r="W90" s="22">
        <f>IF($A90="",0,IF(OR($L90="New",$L90="Sent",$L90="Scheduling",$L90="Scheduled"),1,0))</f>
        <v/>
      </c>
      <c r="X90" s="22">
        <f>IF($A90="",0,IF(AND($W90=1,$M90&lt;&gt;"",$M90&lt;Dashboard!$B$4),1,0))</f>
        <v/>
      </c>
      <c r="Y90" s="22">
        <f>IF($A90="",0,IF(AND($W90=1,$R90&lt;&gt;"",$R90&lt;=Dashboard!$B$4),1,0))</f>
        <v/>
      </c>
      <c r="Z90" s="24">
        <f>IF($A90="","",IF(COUNTIF($A$2:$A$501,$A90)&gt;1,"Duplicate referral ID",IF($B90="","Missing received date",IF($C90="","Missing client reference",IF($D90="","Missing clinic",IF($F90="","Missing specialty",IF($G90="","Missing urgency",IF($H90="","Missing reason category",IF($I90="","Missing payer category",IF($J90="","Missing authorization status",IF($K90="","Missing coordinator",IF($L90="","Missing status",IF(AND($W90=1,$M90=""),"Missing target action date",IF(AND(OR($L90="Sent",$L90="Scheduling",$L90="Scheduled",$L90="Completed"),$E90=""),"Missing destination",IF(AND(OR($L90="Sent",$L90="Scheduling",$L90="Scheduled",$L90="Completed"),$N90=""),"Missing sent date",IF(AND(OR($L90="Scheduled",$L90="Completed"),$O90=""),"Missing appointment date",IF(AND(OR($L90="Completed",$L90="Closed - Not Scheduled",$L90="Declined"),$P90=""),"Missing closed date",IF(AND(OR($L90="Completed",$L90="Closed - Not Scheduled",$L90="Declined"),$S90=""),"Missing close outcome",IF(AND($B90&lt;&gt;"",$N90&lt;&gt;"",$N90&lt;$B90),"Sent date before received date",IF(AND($B90&lt;&gt;"",$P90&lt;&gt;"",$P90&lt;$B90),"Closed date before received date",IF(AND($N90&lt;&gt;"",$O90&lt;&gt;"",$O90&lt;$N90),"Appointment before sent date","OK"))))))))))))))))))))</f>
        <v/>
      </c>
      <c r="AA90" s="24">
        <f>IF($A90="","",IF($Z90&lt;&gt;"OK","Check data",IF($W90=0,"Closed",IF($X90=1,"Past due",IF($Y90=1,"Follow-up due",IF($J90="Pending","Authorization pending","On track"))))))</f>
        <v/>
      </c>
    </row>
    <row r="91">
      <c r="A91" s="19" t="n"/>
      <c r="B91" s="38" t="n"/>
      <c r="C91" s="19" t="n"/>
      <c r="D91" s="19" t="n"/>
      <c r="E91" s="21" t="n"/>
      <c r="F91" s="19" t="n"/>
      <c r="G91" s="19" t="n"/>
      <c r="H91" s="21" t="n"/>
      <c r="I91" s="19" t="n"/>
      <c r="J91" s="19" t="n"/>
      <c r="K91" s="19" t="n"/>
      <c r="L91" s="19" t="n"/>
      <c r="M91" s="38" t="n"/>
      <c r="N91" s="38" t="n"/>
      <c r="O91" s="38" t="n"/>
      <c r="P91" s="38" t="n"/>
      <c r="Q91" s="38" t="n"/>
      <c r="R91" s="38" t="n"/>
      <c r="S91" s="21" t="n"/>
      <c r="T91" s="21" t="n"/>
      <c r="U91" s="22">
        <f>IF($A91="","",MAX(0,IF($P91&lt;&gt;"",$P91,Dashboard!$B$4)-$B91))</f>
        <v/>
      </c>
      <c r="V91" s="23">
        <f>IF($A91="","",IF($U91&lt;=7,"0-7 days",IF($U91&lt;=14,"8-14 days",IF($U91&lt;=30,"15-30 days",IF($U91&lt;=60,"31-60 days","61+ days")))))</f>
        <v/>
      </c>
      <c r="W91" s="22">
        <f>IF($A91="",0,IF(OR($L91="New",$L91="Sent",$L91="Scheduling",$L91="Scheduled"),1,0))</f>
        <v/>
      </c>
      <c r="X91" s="22">
        <f>IF($A91="",0,IF(AND($W91=1,$M91&lt;&gt;"",$M91&lt;Dashboard!$B$4),1,0))</f>
        <v/>
      </c>
      <c r="Y91" s="22">
        <f>IF($A91="",0,IF(AND($W91=1,$R91&lt;&gt;"",$R91&lt;=Dashboard!$B$4),1,0))</f>
        <v/>
      </c>
      <c r="Z91" s="24">
        <f>IF($A91="","",IF(COUNTIF($A$2:$A$501,$A91)&gt;1,"Duplicate referral ID",IF($B91="","Missing received date",IF($C91="","Missing client reference",IF($D91="","Missing clinic",IF($F91="","Missing specialty",IF($G91="","Missing urgency",IF($H91="","Missing reason category",IF($I91="","Missing payer category",IF($J91="","Missing authorization status",IF($K91="","Missing coordinator",IF($L91="","Missing status",IF(AND($W91=1,$M91=""),"Missing target action date",IF(AND(OR($L91="Sent",$L91="Scheduling",$L91="Scheduled",$L91="Completed"),$E91=""),"Missing destination",IF(AND(OR($L91="Sent",$L91="Scheduling",$L91="Scheduled",$L91="Completed"),$N91=""),"Missing sent date",IF(AND(OR($L91="Scheduled",$L91="Completed"),$O91=""),"Missing appointment date",IF(AND(OR($L91="Completed",$L91="Closed - Not Scheduled",$L91="Declined"),$P91=""),"Missing closed date",IF(AND(OR($L91="Completed",$L91="Closed - Not Scheduled",$L91="Declined"),$S91=""),"Missing close outcome",IF(AND($B91&lt;&gt;"",$N91&lt;&gt;"",$N91&lt;$B91),"Sent date before received date",IF(AND($B91&lt;&gt;"",$P91&lt;&gt;"",$P91&lt;$B91),"Closed date before received date",IF(AND($N91&lt;&gt;"",$O91&lt;&gt;"",$O91&lt;$N91),"Appointment before sent date","OK"))))))))))))))))))))</f>
        <v/>
      </c>
      <c r="AA91" s="24">
        <f>IF($A91="","",IF($Z91&lt;&gt;"OK","Check data",IF($W91=0,"Closed",IF($X91=1,"Past due",IF($Y91=1,"Follow-up due",IF($J91="Pending","Authorization pending","On track"))))))</f>
        <v/>
      </c>
    </row>
    <row r="92">
      <c r="A92" s="19" t="n"/>
      <c r="B92" s="38" t="n"/>
      <c r="C92" s="19" t="n"/>
      <c r="D92" s="19" t="n"/>
      <c r="E92" s="21" t="n"/>
      <c r="F92" s="19" t="n"/>
      <c r="G92" s="19" t="n"/>
      <c r="H92" s="21" t="n"/>
      <c r="I92" s="19" t="n"/>
      <c r="J92" s="19" t="n"/>
      <c r="K92" s="19" t="n"/>
      <c r="L92" s="19" t="n"/>
      <c r="M92" s="38" t="n"/>
      <c r="N92" s="38" t="n"/>
      <c r="O92" s="38" t="n"/>
      <c r="P92" s="38" t="n"/>
      <c r="Q92" s="38" t="n"/>
      <c r="R92" s="38" t="n"/>
      <c r="S92" s="21" t="n"/>
      <c r="T92" s="21" t="n"/>
      <c r="U92" s="22">
        <f>IF($A92="","",MAX(0,IF($P92&lt;&gt;"",$P92,Dashboard!$B$4)-$B92))</f>
        <v/>
      </c>
      <c r="V92" s="23">
        <f>IF($A92="","",IF($U92&lt;=7,"0-7 days",IF($U92&lt;=14,"8-14 days",IF($U92&lt;=30,"15-30 days",IF($U92&lt;=60,"31-60 days","61+ days")))))</f>
        <v/>
      </c>
      <c r="W92" s="22">
        <f>IF($A92="",0,IF(OR($L92="New",$L92="Sent",$L92="Scheduling",$L92="Scheduled"),1,0))</f>
        <v/>
      </c>
      <c r="X92" s="22">
        <f>IF($A92="",0,IF(AND($W92=1,$M92&lt;&gt;"",$M92&lt;Dashboard!$B$4),1,0))</f>
        <v/>
      </c>
      <c r="Y92" s="22">
        <f>IF($A92="",0,IF(AND($W92=1,$R92&lt;&gt;"",$R92&lt;=Dashboard!$B$4),1,0))</f>
        <v/>
      </c>
      <c r="Z92" s="24">
        <f>IF($A92="","",IF(COUNTIF($A$2:$A$501,$A92)&gt;1,"Duplicate referral ID",IF($B92="","Missing received date",IF($C92="","Missing client reference",IF($D92="","Missing clinic",IF($F92="","Missing specialty",IF($G92="","Missing urgency",IF($H92="","Missing reason category",IF($I92="","Missing payer category",IF($J92="","Missing authorization status",IF($K92="","Missing coordinator",IF($L92="","Missing status",IF(AND($W92=1,$M92=""),"Missing target action date",IF(AND(OR($L92="Sent",$L92="Scheduling",$L92="Scheduled",$L92="Completed"),$E92=""),"Missing destination",IF(AND(OR($L92="Sent",$L92="Scheduling",$L92="Scheduled",$L92="Completed"),$N92=""),"Missing sent date",IF(AND(OR($L92="Scheduled",$L92="Completed"),$O92=""),"Missing appointment date",IF(AND(OR($L92="Completed",$L92="Closed - Not Scheduled",$L92="Declined"),$P92=""),"Missing closed date",IF(AND(OR($L92="Completed",$L92="Closed - Not Scheduled",$L92="Declined"),$S92=""),"Missing close outcome",IF(AND($B92&lt;&gt;"",$N92&lt;&gt;"",$N92&lt;$B92),"Sent date before received date",IF(AND($B92&lt;&gt;"",$P92&lt;&gt;"",$P92&lt;$B92),"Closed date before received date",IF(AND($N92&lt;&gt;"",$O92&lt;&gt;"",$O92&lt;$N92),"Appointment before sent date","OK"))))))))))))))))))))</f>
        <v/>
      </c>
      <c r="AA92" s="24">
        <f>IF($A92="","",IF($Z92&lt;&gt;"OK","Check data",IF($W92=0,"Closed",IF($X92=1,"Past due",IF($Y92=1,"Follow-up due",IF($J92="Pending","Authorization pending","On track"))))))</f>
        <v/>
      </c>
    </row>
    <row r="93">
      <c r="A93" s="19" t="n"/>
      <c r="B93" s="38" t="n"/>
      <c r="C93" s="19" t="n"/>
      <c r="D93" s="19" t="n"/>
      <c r="E93" s="21" t="n"/>
      <c r="F93" s="19" t="n"/>
      <c r="G93" s="19" t="n"/>
      <c r="H93" s="21" t="n"/>
      <c r="I93" s="19" t="n"/>
      <c r="J93" s="19" t="n"/>
      <c r="K93" s="19" t="n"/>
      <c r="L93" s="19" t="n"/>
      <c r="M93" s="38" t="n"/>
      <c r="N93" s="38" t="n"/>
      <c r="O93" s="38" t="n"/>
      <c r="P93" s="38" t="n"/>
      <c r="Q93" s="38" t="n"/>
      <c r="R93" s="38" t="n"/>
      <c r="S93" s="21" t="n"/>
      <c r="T93" s="21" t="n"/>
      <c r="U93" s="22">
        <f>IF($A93="","",MAX(0,IF($P93&lt;&gt;"",$P93,Dashboard!$B$4)-$B93))</f>
        <v/>
      </c>
      <c r="V93" s="23">
        <f>IF($A93="","",IF($U93&lt;=7,"0-7 days",IF($U93&lt;=14,"8-14 days",IF($U93&lt;=30,"15-30 days",IF($U93&lt;=60,"31-60 days","61+ days")))))</f>
        <v/>
      </c>
      <c r="W93" s="22">
        <f>IF($A93="",0,IF(OR($L93="New",$L93="Sent",$L93="Scheduling",$L93="Scheduled"),1,0))</f>
        <v/>
      </c>
      <c r="X93" s="22">
        <f>IF($A93="",0,IF(AND($W93=1,$M93&lt;&gt;"",$M93&lt;Dashboard!$B$4),1,0))</f>
        <v/>
      </c>
      <c r="Y93" s="22">
        <f>IF($A93="",0,IF(AND($W93=1,$R93&lt;&gt;"",$R93&lt;=Dashboard!$B$4),1,0))</f>
        <v/>
      </c>
      <c r="Z93" s="24">
        <f>IF($A93="","",IF(COUNTIF($A$2:$A$501,$A93)&gt;1,"Duplicate referral ID",IF($B93="","Missing received date",IF($C93="","Missing client reference",IF($D93="","Missing clinic",IF($F93="","Missing specialty",IF($G93="","Missing urgency",IF($H93="","Missing reason category",IF($I93="","Missing payer category",IF($J93="","Missing authorization status",IF($K93="","Missing coordinator",IF($L93="","Missing status",IF(AND($W93=1,$M93=""),"Missing target action date",IF(AND(OR($L93="Sent",$L93="Scheduling",$L93="Scheduled",$L93="Completed"),$E93=""),"Missing destination",IF(AND(OR($L93="Sent",$L93="Scheduling",$L93="Scheduled",$L93="Completed"),$N93=""),"Missing sent date",IF(AND(OR($L93="Scheduled",$L93="Completed"),$O93=""),"Missing appointment date",IF(AND(OR($L93="Completed",$L93="Closed - Not Scheduled",$L93="Declined"),$P93=""),"Missing closed date",IF(AND(OR($L93="Completed",$L93="Closed - Not Scheduled",$L93="Declined"),$S93=""),"Missing close outcome",IF(AND($B93&lt;&gt;"",$N93&lt;&gt;"",$N93&lt;$B93),"Sent date before received date",IF(AND($B93&lt;&gt;"",$P93&lt;&gt;"",$P93&lt;$B93),"Closed date before received date",IF(AND($N93&lt;&gt;"",$O93&lt;&gt;"",$O93&lt;$N93),"Appointment before sent date","OK"))))))))))))))))))))</f>
        <v/>
      </c>
      <c r="AA93" s="24">
        <f>IF($A93="","",IF($Z93&lt;&gt;"OK","Check data",IF($W93=0,"Closed",IF($X93=1,"Past due",IF($Y93=1,"Follow-up due",IF($J93="Pending","Authorization pending","On track"))))))</f>
        <v/>
      </c>
    </row>
    <row r="94">
      <c r="A94" s="19" t="n"/>
      <c r="B94" s="38" t="n"/>
      <c r="C94" s="19" t="n"/>
      <c r="D94" s="19" t="n"/>
      <c r="E94" s="21" t="n"/>
      <c r="F94" s="19" t="n"/>
      <c r="G94" s="19" t="n"/>
      <c r="H94" s="21" t="n"/>
      <c r="I94" s="19" t="n"/>
      <c r="J94" s="19" t="n"/>
      <c r="K94" s="19" t="n"/>
      <c r="L94" s="19" t="n"/>
      <c r="M94" s="38" t="n"/>
      <c r="N94" s="38" t="n"/>
      <c r="O94" s="38" t="n"/>
      <c r="P94" s="38" t="n"/>
      <c r="Q94" s="38" t="n"/>
      <c r="R94" s="38" t="n"/>
      <c r="S94" s="21" t="n"/>
      <c r="T94" s="21" t="n"/>
      <c r="U94" s="22">
        <f>IF($A94="","",MAX(0,IF($P94&lt;&gt;"",$P94,Dashboard!$B$4)-$B94))</f>
        <v/>
      </c>
      <c r="V94" s="23">
        <f>IF($A94="","",IF($U94&lt;=7,"0-7 days",IF($U94&lt;=14,"8-14 days",IF($U94&lt;=30,"15-30 days",IF($U94&lt;=60,"31-60 days","61+ days")))))</f>
        <v/>
      </c>
      <c r="W94" s="22">
        <f>IF($A94="",0,IF(OR($L94="New",$L94="Sent",$L94="Scheduling",$L94="Scheduled"),1,0))</f>
        <v/>
      </c>
      <c r="X94" s="22">
        <f>IF($A94="",0,IF(AND($W94=1,$M94&lt;&gt;"",$M94&lt;Dashboard!$B$4),1,0))</f>
        <v/>
      </c>
      <c r="Y94" s="22">
        <f>IF($A94="",0,IF(AND($W94=1,$R94&lt;&gt;"",$R94&lt;=Dashboard!$B$4),1,0))</f>
        <v/>
      </c>
      <c r="Z94" s="24">
        <f>IF($A94="","",IF(COUNTIF($A$2:$A$501,$A94)&gt;1,"Duplicate referral ID",IF($B94="","Missing received date",IF($C94="","Missing client reference",IF($D94="","Missing clinic",IF($F94="","Missing specialty",IF($G94="","Missing urgency",IF($H94="","Missing reason category",IF($I94="","Missing payer category",IF($J94="","Missing authorization status",IF($K94="","Missing coordinator",IF($L94="","Missing status",IF(AND($W94=1,$M94=""),"Missing target action date",IF(AND(OR($L94="Sent",$L94="Scheduling",$L94="Scheduled",$L94="Completed"),$E94=""),"Missing destination",IF(AND(OR($L94="Sent",$L94="Scheduling",$L94="Scheduled",$L94="Completed"),$N94=""),"Missing sent date",IF(AND(OR($L94="Scheduled",$L94="Completed"),$O94=""),"Missing appointment date",IF(AND(OR($L94="Completed",$L94="Closed - Not Scheduled",$L94="Declined"),$P94=""),"Missing closed date",IF(AND(OR($L94="Completed",$L94="Closed - Not Scheduled",$L94="Declined"),$S94=""),"Missing close outcome",IF(AND($B94&lt;&gt;"",$N94&lt;&gt;"",$N94&lt;$B94),"Sent date before received date",IF(AND($B94&lt;&gt;"",$P94&lt;&gt;"",$P94&lt;$B94),"Closed date before received date",IF(AND($N94&lt;&gt;"",$O94&lt;&gt;"",$O94&lt;$N94),"Appointment before sent date","OK"))))))))))))))))))))</f>
        <v/>
      </c>
      <c r="AA94" s="24">
        <f>IF($A94="","",IF($Z94&lt;&gt;"OK","Check data",IF($W94=0,"Closed",IF($X94=1,"Past due",IF($Y94=1,"Follow-up due",IF($J94="Pending","Authorization pending","On track"))))))</f>
        <v/>
      </c>
    </row>
    <row r="95">
      <c r="A95" s="19" t="n"/>
      <c r="B95" s="38" t="n"/>
      <c r="C95" s="19" t="n"/>
      <c r="D95" s="19" t="n"/>
      <c r="E95" s="21" t="n"/>
      <c r="F95" s="19" t="n"/>
      <c r="G95" s="19" t="n"/>
      <c r="H95" s="21" t="n"/>
      <c r="I95" s="19" t="n"/>
      <c r="J95" s="19" t="n"/>
      <c r="K95" s="19" t="n"/>
      <c r="L95" s="19" t="n"/>
      <c r="M95" s="38" t="n"/>
      <c r="N95" s="38" t="n"/>
      <c r="O95" s="38" t="n"/>
      <c r="P95" s="38" t="n"/>
      <c r="Q95" s="38" t="n"/>
      <c r="R95" s="38" t="n"/>
      <c r="S95" s="21" t="n"/>
      <c r="T95" s="21" t="n"/>
      <c r="U95" s="22">
        <f>IF($A95="","",MAX(0,IF($P95&lt;&gt;"",$P95,Dashboard!$B$4)-$B95))</f>
        <v/>
      </c>
      <c r="V95" s="23">
        <f>IF($A95="","",IF($U95&lt;=7,"0-7 days",IF($U95&lt;=14,"8-14 days",IF($U95&lt;=30,"15-30 days",IF($U95&lt;=60,"31-60 days","61+ days")))))</f>
        <v/>
      </c>
      <c r="W95" s="22">
        <f>IF($A95="",0,IF(OR($L95="New",$L95="Sent",$L95="Scheduling",$L95="Scheduled"),1,0))</f>
        <v/>
      </c>
      <c r="X95" s="22">
        <f>IF($A95="",0,IF(AND($W95=1,$M95&lt;&gt;"",$M95&lt;Dashboard!$B$4),1,0))</f>
        <v/>
      </c>
      <c r="Y95" s="22">
        <f>IF($A95="",0,IF(AND($W95=1,$R95&lt;&gt;"",$R95&lt;=Dashboard!$B$4),1,0))</f>
        <v/>
      </c>
      <c r="Z95" s="24">
        <f>IF($A95="","",IF(COUNTIF($A$2:$A$501,$A95)&gt;1,"Duplicate referral ID",IF($B95="","Missing received date",IF($C95="","Missing client reference",IF($D95="","Missing clinic",IF($F95="","Missing specialty",IF($G95="","Missing urgency",IF($H95="","Missing reason category",IF($I95="","Missing payer category",IF($J95="","Missing authorization status",IF($K95="","Missing coordinator",IF($L95="","Missing status",IF(AND($W95=1,$M95=""),"Missing target action date",IF(AND(OR($L95="Sent",$L95="Scheduling",$L95="Scheduled",$L95="Completed"),$E95=""),"Missing destination",IF(AND(OR($L95="Sent",$L95="Scheduling",$L95="Scheduled",$L95="Completed"),$N95=""),"Missing sent date",IF(AND(OR($L95="Scheduled",$L95="Completed"),$O95=""),"Missing appointment date",IF(AND(OR($L95="Completed",$L95="Closed - Not Scheduled",$L95="Declined"),$P95=""),"Missing closed date",IF(AND(OR($L95="Completed",$L95="Closed - Not Scheduled",$L95="Declined"),$S95=""),"Missing close outcome",IF(AND($B95&lt;&gt;"",$N95&lt;&gt;"",$N95&lt;$B95),"Sent date before received date",IF(AND($B95&lt;&gt;"",$P95&lt;&gt;"",$P95&lt;$B95),"Closed date before received date",IF(AND($N95&lt;&gt;"",$O95&lt;&gt;"",$O95&lt;$N95),"Appointment before sent date","OK"))))))))))))))))))))</f>
        <v/>
      </c>
      <c r="AA95" s="24">
        <f>IF($A95="","",IF($Z95&lt;&gt;"OK","Check data",IF($W95=0,"Closed",IF($X95=1,"Past due",IF($Y95=1,"Follow-up due",IF($J95="Pending","Authorization pending","On track"))))))</f>
        <v/>
      </c>
    </row>
    <row r="96">
      <c r="A96" s="19" t="n"/>
      <c r="B96" s="38" t="n"/>
      <c r="C96" s="19" t="n"/>
      <c r="D96" s="19" t="n"/>
      <c r="E96" s="21" t="n"/>
      <c r="F96" s="19" t="n"/>
      <c r="G96" s="19" t="n"/>
      <c r="H96" s="21" t="n"/>
      <c r="I96" s="19" t="n"/>
      <c r="J96" s="19" t="n"/>
      <c r="K96" s="19" t="n"/>
      <c r="L96" s="19" t="n"/>
      <c r="M96" s="38" t="n"/>
      <c r="N96" s="38" t="n"/>
      <c r="O96" s="38" t="n"/>
      <c r="P96" s="38" t="n"/>
      <c r="Q96" s="38" t="n"/>
      <c r="R96" s="38" t="n"/>
      <c r="S96" s="21" t="n"/>
      <c r="T96" s="21" t="n"/>
      <c r="U96" s="22">
        <f>IF($A96="","",MAX(0,IF($P96&lt;&gt;"",$P96,Dashboard!$B$4)-$B96))</f>
        <v/>
      </c>
      <c r="V96" s="23">
        <f>IF($A96="","",IF($U96&lt;=7,"0-7 days",IF($U96&lt;=14,"8-14 days",IF($U96&lt;=30,"15-30 days",IF($U96&lt;=60,"31-60 days","61+ days")))))</f>
        <v/>
      </c>
      <c r="W96" s="22">
        <f>IF($A96="",0,IF(OR($L96="New",$L96="Sent",$L96="Scheduling",$L96="Scheduled"),1,0))</f>
        <v/>
      </c>
      <c r="X96" s="22">
        <f>IF($A96="",0,IF(AND($W96=1,$M96&lt;&gt;"",$M96&lt;Dashboard!$B$4),1,0))</f>
        <v/>
      </c>
      <c r="Y96" s="22">
        <f>IF($A96="",0,IF(AND($W96=1,$R96&lt;&gt;"",$R96&lt;=Dashboard!$B$4),1,0))</f>
        <v/>
      </c>
      <c r="Z96" s="24">
        <f>IF($A96="","",IF(COUNTIF($A$2:$A$501,$A96)&gt;1,"Duplicate referral ID",IF($B96="","Missing received date",IF($C96="","Missing client reference",IF($D96="","Missing clinic",IF($F96="","Missing specialty",IF($G96="","Missing urgency",IF($H96="","Missing reason category",IF($I96="","Missing payer category",IF($J96="","Missing authorization status",IF($K96="","Missing coordinator",IF($L96="","Missing status",IF(AND($W96=1,$M96=""),"Missing target action date",IF(AND(OR($L96="Sent",$L96="Scheduling",$L96="Scheduled",$L96="Completed"),$E96=""),"Missing destination",IF(AND(OR($L96="Sent",$L96="Scheduling",$L96="Scheduled",$L96="Completed"),$N96=""),"Missing sent date",IF(AND(OR($L96="Scheduled",$L96="Completed"),$O96=""),"Missing appointment date",IF(AND(OR($L96="Completed",$L96="Closed - Not Scheduled",$L96="Declined"),$P96=""),"Missing closed date",IF(AND(OR($L96="Completed",$L96="Closed - Not Scheduled",$L96="Declined"),$S96=""),"Missing close outcome",IF(AND($B96&lt;&gt;"",$N96&lt;&gt;"",$N96&lt;$B96),"Sent date before received date",IF(AND($B96&lt;&gt;"",$P96&lt;&gt;"",$P96&lt;$B96),"Closed date before received date",IF(AND($N96&lt;&gt;"",$O96&lt;&gt;"",$O96&lt;$N96),"Appointment before sent date","OK"))))))))))))))))))))</f>
        <v/>
      </c>
      <c r="AA96" s="24">
        <f>IF($A96="","",IF($Z96&lt;&gt;"OK","Check data",IF($W96=0,"Closed",IF($X96=1,"Past due",IF($Y96=1,"Follow-up due",IF($J96="Pending","Authorization pending","On track"))))))</f>
        <v/>
      </c>
    </row>
    <row r="97">
      <c r="A97" s="19" t="n"/>
      <c r="B97" s="38" t="n"/>
      <c r="C97" s="19" t="n"/>
      <c r="D97" s="19" t="n"/>
      <c r="E97" s="21" t="n"/>
      <c r="F97" s="19" t="n"/>
      <c r="G97" s="19" t="n"/>
      <c r="H97" s="21" t="n"/>
      <c r="I97" s="19" t="n"/>
      <c r="J97" s="19" t="n"/>
      <c r="K97" s="19" t="n"/>
      <c r="L97" s="19" t="n"/>
      <c r="M97" s="38" t="n"/>
      <c r="N97" s="38" t="n"/>
      <c r="O97" s="38" t="n"/>
      <c r="P97" s="38" t="n"/>
      <c r="Q97" s="38" t="n"/>
      <c r="R97" s="38" t="n"/>
      <c r="S97" s="21" t="n"/>
      <c r="T97" s="21" t="n"/>
      <c r="U97" s="22">
        <f>IF($A97="","",MAX(0,IF($P97&lt;&gt;"",$P97,Dashboard!$B$4)-$B97))</f>
        <v/>
      </c>
      <c r="V97" s="23">
        <f>IF($A97="","",IF($U97&lt;=7,"0-7 days",IF($U97&lt;=14,"8-14 days",IF($U97&lt;=30,"15-30 days",IF($U97&lt;=60,"31-60 days","61+ days")))))</f>
        <v/>
      </c>
      <c r="W97" s="22">
        <f>IF($A97="",0,IF(OR($L97="New",$L97="Sent",$L97="Scheduling",$L97="Scheduled"),1,0))</f>
        <v/>
      </c>
      <c r="X97" s="22">
        <f>IF($A97="",0,IF(AND($W97=1,$M97&lt;&gt;"",$M97&lt;Dashboard!$B$4),1,0))</f>
        <v/>
      </c>
      <c r="Y97" s="22">
        <f>IF($A97="",0,IF(AND($W97=1,$R97&lt;&gt;"",$R97&lt;=Dashboard!$B$4),1,0))</f>
        <v/>
      </c>
      <c r="Z97" s="24">
        <f>IF($A97="","",IF(COUNTIF($A$2:$A$501,$A97)&gt;1,"Duplicate referral ID",IF($B97="","Missing received date",IF($C97="","Missing client reference",IF($D97="","Missing clinic",IF($F97="","Missing specialty",IF($G97="","Missing urgency",IF($H97="","Missing reason category",IF($I97="","Missing payer category",IF($J97="","Missing authorization status",IF($K97="","Missing coordinator",IF($L97="","Missing status",IF(AND($W97=1,$M97=""),"Missing target action date",IF(AND(OR($L97="Sent",$L97="Scheduling",$L97="Scheduled",$L97="Completed"),$E97=""),"Missing destination",IF(AND(OR($L97="Sent",$L97="Scheduling",$L97="Scheduled",$L97="Completed"),$N97=""),"Missing sent date",IF(AND(OR($L97="Scheduled",$L97="Completed"),$O97=""),"Missing appointment date",IF(AND(OR($L97="Completed",$L97="Closed - Not Scheduled",$L97="Declined"),$P97=""),"Missing closed date",IF(AND(OR($L97="Completed",$L97="Closed - Not Scheduled",$L97="Declined"),$S97=""),"Missing close outcome",IF(AND($B97&lt;&gt;"",$N97&lt;&gt;"",$N97&lt;$B97),"Sent date before received date",IF(AND($B97&lt;&gt;"",$P97&lt;&gt;"",$P97&lt;$B97),"Closed date before received date",IF(AND($N97&lt;&gt;"",$O97&lt;&gt;"",$O97&lt;$N97),"Appointment before sent date","OK"))))))))))))))))))))</f>
        <v/>
      </c>
      <c r="AA97" s="24">
        <f>IF($A97="","",IF($Z97&lt;&gt;"OK","Check data",IF($W97=0,"Closed",IF($X97=1,"Past due",IF($Y97=1,"Follow-up due",IF($J97="Pending","Authorization pending","On track"))))))</f>
        <v/>
      </c>
    </row>
    <row r="98">
      <c r="A98" s="19" t="n"/>
      <c r="B98" s="38" t="n"/>
      <c r="C98" s="19" t="n"/>
      <c r="D98" s="19" t="n"/>
      <c r="E98" s="21" t="n"/>
      <c r="F98" s="19" t="n"/>
      <c r="G98" s="19" t="n"/>
      <c r="H98" s="21" t="n"/>
      <c r="I98" s="19" t="n"/>
      <c r="J98" s="19" t="n"/>
      <c r="K98" s="19" t="n"/>
      <c r="L98" s="19" t="n"/>
      <c r="M98" s="38" t="n"/>
      <c r="N98" s="38" t="n"/>
      <c r="O98" s="38" t="n"/>
      <c r="P98" s="38" t="n"/>
      <c r="Q98" s="38" t="n"/>
      <c r="R98" s="38" t="n"/>
      <c r="S98" s="21" t="n"/>
      <c r="T98" s="21" t="n"/>
      <c r="U98" s="22">
        <f>IF($A98="","",MAX(0,IF($P98&lt;&gt;"",$P98,Dashboard!$B$4)-$B98))</f>
        <v/>
      </c>
      <c r="V98" s="23">
        <f>IF($A98="","",IF($U98&lt;=7,"0-7 days",IF($U98&lt;=14,"8-14 days",IF($U98&lt;=30,"15-30 days",IF($U98&lt;=60,"31-60 days","61+ days")))))</f>
        <v/>
      </c>
      <c r="W98" s="22">
        <f>IF($A98="",0,IF(OR($L98="New",$L98="Sent",$L98="Scheduling",$L98="Scheduled"),1,0))</f>
        <v/>
      </c>
      <c r="X98" s="22">
        <f>IF($A98="",0,IF(AND($W98=1,$M98&lt;&gt;"",$M98&lt;Dashboard!$B$4),1,0))</f>
        <v/>
      </c>
      <c r="Y98" s="22">
        <f>IF($A98="",0,IF(AND($W98=1,$R98&lt;&gt;"",$R98&lt;=Dashboard!$B$4),1,0))</f>
        <v/>
      </c>
      <c r="Z98" s="24">
        <f>IF($A98="","",IF(COUNTIF($A$2:$A$501,$A98)&gt;1,"Duplicate referral ID",IF($B98="","Missing received date",IF($C98="","Missing client reference",IF($D98="","Missing clinic",IF($F98="","Missing specialty",IF($G98="","Missing urgency",IF($H98="","Missing reason category",IF($I98="","Missing payer category",IF($J98="","Missing authorization status",IF($K98="","Missing coordinator",IF($L98="","Missing status",IF(AND($W98=1,$M98=""),"Missing target action date",IF(AND(OR($L98="Sent",$L98="Scheduling",$L98="Scheduled",$L98="Completed"),$E98=""),"Missing destination",IF(AND(OR($L98="Sent",$L98="Scheduling",$L98="Scheduled",$L98="Completed"),$N98=""),"Missing sent date",IF(AND(OR($L98="Scheduled",$L98="Completed"),$O98=""),"Missing appointment date",IF(AND(OR($L98="Completed",$L98="Closed - Not Scheduled",$L98="Declined"),$P98=""),"Missing closed date",IF(AND(OR($L98="Completed",$L98="Closed - Not Scheduled",$L98="Declined"),$S98=""),"Missing close outcome",IF(AND($B98&lt;&gt;"",$N98&lt;&gt;"",$N98&lt;$B98),"Sent date before received date",IF(AND($B98&lt;&gt;"",$P98&lt;&gt;"",$P98&lt;$B98),"Closed date before received date",IF(AND($N98&lt;&gt;"",$O98&lt;&gt;"",$O98&lt;$N98),"Appointment before sent date","OK"))))))))))))))))))))</f>
        <v/>
      </c>
      <c r="AA98" s="24">
        <f>IF($A98="","",IF($Z98&lt;&gt;"OK","Check data",IF($W98=0,"Closed",IF($X98=1,"Past due",IF($Y98=1,"Follow-up due",IF($J98="Pending","Authorization pending","On track"))))))</f>
        <v/>
      </c>
    </row>
    <row r="99">
      <c r="A99" s="19" t="n"/>
      <c r="B99" s="38" t="n"/>
      <c r="C99" s="19" t="n"/>
      <c r="D99" s="19" t="n"/>
      <c r="E99" s="21" t="n"/>
      <c r="F99" s="19" t="n"/>
      <c r="G99" s="19" t="n"/>
      <c r="H99" s="21" t="n"/>
      <c r="I99" s="19" t="n"/>
      <c r="J99" s="19" t="n"/>
      <c r="K99" s="19" t="n"/>
      <c r="L99" s="19" t="n"/>
      <c r="M99" s="38" t="n"/>
      <c r="N99" s="38" t="n"/>
      <c r="O99" s="38" t="n"/>
      <c r="P99" s="38" t="n"/>
      <c r="Q99" s="38" t="n"/>
      <c r="R99" s="38" t="n"/>
      <c r="S99" s="21" t="n"/>
      <c r="T99" s="21" t="n"/>
      <c r="U99" s="22">
        <f>IF($A99="","",MAX(0,IF($P99&lt;&gt;"",$P99,Dashboard!$B$4)-$B99))</f>
        <v/>
      </c>
      <c r="V99" s="23">
        <f>IF($A99="","",IF($U99&lt;=7,"0-7 days",IF($U99&lt;=14,"8-14 days",IF($U99&lt;=30,"15-30 days",IF($U99&lt;=60,"31-60 days","61+ days")))))</f>
        <v/>
      </c>
      <c r="W99" s="22">
        <f>IF($A99="",0,IF(OR($L99="New",$L99="Sent",$L99="Scheduling",$L99="Scheduled"),1,0))</f>
        <v/>
      </c>
      <c r="X99" s="22">
        <f>IF($A99="",0,IF(AND($W99=1,$M99&lt;&gt;"",$M99&lt;Dashboard!$B$4),1,0))</f>
        <v/>
      </c>
      <c r="Y99" s="22">
        <f>IF($A99="",0,IF(AND($W99=1,$R99&lt;&gt;"",$R99&lt;=Dashboard!$B$4),1,0))</f>
        <v/>
      </c>
      <c r="Z99" s="24">
        <f>IF($A99="","",IF(COUNTIF($A$2:$A$501,$A99)&gt;1,"Duplicate referral ID",IF($B99="","Missing received date",IF($C99="","Missing client reference",IF($D99="","Missing clinic",IF($F99="","Missing specialty",IF($G99="","Missing urgency",IF($H99="","Missing reason category",IF($I99="","Missing payer category",IF($J99="","Missing authorization status",IF($K99="","Missing coordinator",IF($L99="","Missing status",IF(AND($W99=1,$M99=""),"Missing target action date",IF(AND(OR($L99="Sent",$L99="Scheduling",$L99="Scheduled",$L99="Completed"),$E99=""),"Missing destination",IF(AND(OR($L99="Sent",$L99="Scheduling",$L99="Scheduled",$L99="Completed"),$N99=""),"Missing sent date",IF(AND(OR($L99="Scheduled",$L99="Completed"),$O99=""),"Missing appointment date",IF(AND(OR($L99="Completed",$L99="Closed - Not Scheduled",$L99="Declined"),$P99=""),"Missing closed date",IF(AND(OR($L99="Completed",$L99="Closed - Not Scheduled",$L99="Declined"),$S99=""),"Missing close outcome",IF(AND($B99&lt;&gt;"",$N99&lt;&gt;"",$N99&lt;$B99),"Sent date before received date",IF(AND($B99&lt;&gt;"",$P99&lt;&gt;"",$P99&lt;$B99),"Closed date before received date",IF(AND($N99&lt;&gt;"",$O99&lt;&gt;"",$O99&lt;$N99),"Appointment before sent date","OK"))))))))))))))))))))</f>
        <v/>
      </c>
      <c r="AA99" s="24">
        <f>IF($A99="","",IF($Z99&lt;&gt;"OK","Check data",IF($W99=0,"Closed",IF($X99=1,"Past due",IF($Y99=1,"Follow-up due",IF($J99="Pending","Authorization pending","On track"))))))</f>
        <v/>
      </c>
    </row>
    <row r="100">
      <c r="A100" s="19" t="n"/>
      <c r="B100" s="38" t="n"/>
      <c r="C100" s="19" t="n"/>
      <c r="D100" s="19" t="n"/>
      <c r="E100" s="21" t="n"/>
      <c r="F100" s="19" t="n"/>
      <c r="G100" s="19" t="n"/>
      <c r="H100" s="21" t="n"/>
      <c r="I100" s="19" t="n"/>
      <c r="J100" s="19" t="n"/>
      <c r="K100" s="19" t="n"/>
      <c r="L100" s="19" t="n"/>
      <c r="M100" s="38" t="n"/>
      <c r="N100" s="38" t="n"/>
      <c r="O100" s="38" t="n"/>
      <c r="P100" s="38" t="n"/>
      <c r="Q100" s="38" t="n"/>
      <c r="R100" s="38" t="n"/>
      <c r="S100" s="21" t="n"/>
      <c r="T100" s="21" t="n"/>
      <c r="U100" s="22">
        <f>IF($A100="","",MAX(0,IF($P100&lt;&gt;"",$P100,Dashboard!$B$4)-$B100))</f>
        <v/>
      </c>
      <c r="V100" s="23">
        <f>IF($A100="","",IF($U100&lt;=7,"0-7 days",IF($U100&lt;=14,"8-14 days",IF($U100&lt;=30,"15-30 days",IF($U100&lt;=60,"31-60 days","61+ days")))))</f>
        <v/>
      </c>
      <c r="W100" s="22">
        <f>IF($A100="",0,IF(OR($L100="New",$L100="Sent",$L100="Scheduling",$L100="Scheduled"),1,0))</f>
        <v/>
      </c>
      <c r="X100" s="22">
        <f>IF($A100="",0,IF(AND($W100=1,$M100&lt;&gt;"",$M100&lt;Dashboard!$B$4),1,0))</f>
        <v/>
      </c>
      <c r="Y100" s="22">
        <f>IF($A100="",0,IF(AND($W100=1,$R100&lt;&gt;"",$R100&lt;=Dashboard!$B$4),1,0))</f>
        <v/>
      </c>
      <c r="Z100" s="24">
        <f>IF($A100="","",IF(COUNTIF($A$2:$A$501,$A100)&gt;1,"Duplicate referral ID",IF($B100="","Missing received date",IF($C100="","Missing client reference",IF($D100="","Missing clinic",IF($F100="","Missing specialty",IF($G100="","Missing urgency",IF($H100="","Missing reason category",IF($I100="","Missing payer category",IF($J100="","Missing authorization status",IF($K100="","Missing coordinator",IF($L100="","Missing status",IF(AND($W100=1,$M100=""),"Missing target action date",IF(AND(OR($L100="Sent",$L100="Scheduling",$L100="Scheduled",$L100="Completed"),$E100=""),"Missing destination",IF(AND(OR($L100="Sent",$L100="Scheduling",$L100="Scheduled",$L100="Completed"),$N100=""),"Missing sent date",IF(AND(OR($L100="Scheduled",$L100="Completed"),$O100=""),"Missing appointment date",IF(AND(OR($L100="Completed",$L100="Closed - Not Scheduled",$L100="Declined"),$P100=""),"Missing closed date",IF(AND(OR($L100="Completed",$L100="Closed - Not Scheduled",$L100="Declined"),$S100=""),"Missing close outcome",IF(AND($B100&lt;&gt;"",$N100&lt;&gt;"",$N100&lt;$B100),"Sent date before received date",IF(AND($B100&lt;&gt;"",$P100&lt;&gt;"",$P100&lt;$B100),"Closed date before received date",IF(AND($N100&lt;&gt;"",$O100&lt;&gt;"",$O100&lt;$N100),"Appointment before sent date","OK"))))))))))))))))))))</f>
        <v/>
      </c>
      <c r="AA100" s="24">
        <f>IF($A100="","",IF($Z100&lt;&gt;"OK","Check data",IF($W100=0,"Closed",IF($X100=1,"Past due",IF($Y100=1,"Follow-up due",IF($J100="Pending","Authorization pending","On track"))))))</f>
        <v/>
      </c>
    </row>
    <row r="101">
      <c r="A101" s="19" t="n"/>
      <c r="B101" s="38" t="n"/>
      <c r="C101" s="19" t="n"/>
      <c r="D101" s="19" t="n"/>
      <c r="E101" s="21" t="n"/>
      <c r="F101" s="19" t="n"/>
      <c r="G101" s="19" t="n"/>
      <c r="H101" s="21" t="n"/>
      <c r="I101" s="19" t="n"/>
      <c r="J101" s="19" t="n"/>
      <c r="K101" s="19" t="n"/>
      <c r="L101" s="19" t="n"/>
      <c r="M101" s="38" t="n"/>
      <c r="N101" s="38" t="n"/>
      <c r="O101" s="38" t="n"/>
      <c r="P101" s="38" t="n"/>
      <c r="Q101" s="38" t="n"/>
      <c r="R101" s="38" t="n"/>
      <c r="S101" s="21" t="n"/>
      <c r="T101" s="21" t="n"/>
      <c r="U101" s="22">
        <f>IF($A101="","",MAX(0,IF($P101&lt;&gt;"",$P101,Dashboard!$B$4)-$B101))</f>
        <v/>
      </c>
      <c r="V101" s="23">
        <f>IF($A101="","",IF($U101&lt;=7,"0-7 days",IF($U101&lt;=14,"8-14 days",IF($U101&lt;=30,"15-30 days",IF($U101&lt;=60,"31-60 days","61+ days")))))</f>
        <v/>
      </c>
      <c r="W101" s="22">
        <f>IF($A101="",0,IF(OR($L101="New",$L101="Sent",$L101="Scheduling",$L101="Scheduled"),1,0))</f>
        <v/>
      </c>
      <c r="X101" s="22">
        <f>IF($A101="",0,IF(AND($W101=1,$M101&lt;&gt;"",$M101&lt;Dashboard!$B$4),1,0))</f>
        <v/>
      </c>
      <c r="Y101" s="22">
        <f>IF($A101="",0,IF(AND($W101=1,$R101&lt;&gt;"",$R101&lt;=Dashboard!$B$4),1,0))</f>
        <v/>
      </c>
      <c r="Z101" s="24">
        <f>IF($A101="","",IF(COUNTIF($A$2:$A$501,$A101)&gt;1,"Duplicate referral ID",IF($B101="","Missing received date",IF($C101="","Missing client reference",IF($D101="","Missing clinic",IF($F101="","Missing specialty",IF($G101="","Missing urgency",IF($H101="","Missing reason category",IF($I101="","Missing payer category",IF($J101="","Missing authorization status",IF($K101="","Missing coordinator",IF($L101="","Missing status",IF(AND($W101=1,$M101=""),"Missing target action date",IF(AND(OR($L101="Sent",$L101="Scheduling",$L101="Scheduled",$L101="Completed"),$E101=""),"Missing destination",IF(AND(OR($L101="Sent",$L101="Scheduling",$L101="Scheduled",$L101="Completed"),$N101=""),"Missing sent date",IF(AND(OR($L101="Scheduled",$L101="Completed"),$O101=""),"Missing appointment date",IF(AND(OR($L101="Completed",$L101="Closed - Not Scheduled",$L101="Declined"),$P101=""),"Missing closed date",IF(AND(OR($L101="Completed",$L101="Closed - Not Scheduled",$L101="Declined"),$S101=""),"Missing close outcome",IF(AND($B101&lt;&gt;"",$N101&lt;&gt;"",$N101&lt;$B101),"Sent date before received date",IF(AND($B101&lt;&gt;"",$P101&lt;&gt;"",$P101&lt;$B101),"Closed date before received date",IF(AND($N101&lt;&gt;"",$O101&lt;&gt;"",$O101&lt;$N101),"Appointment before sent date","OK"))))))))))))))))))))</f>
        <v/>
      </c>
      <c r="AA101" s="24">
        <f>IF($A101="","",IF($Z101&lt;&gt;"OK","Check data",IF($W101=0,"Closed",IF($X101=1,"Past due",IF($Y101=1,"Follow-up due",IF($J101="Pending","Authorization pending","On track"))))))</f>
        <v/>
      </c>
    </row>
    <row r="102">
      <c r="A102" s="19" t="n"/>
      <c r="B102" s="38" t="n"/>
      <c r="C102" s="19" t="n"/>
      <c r="D102" s="19" t="n"/>
      <c r="E102" s="21" t="n"/>
      <c r="F102" s="19" t="n"/>
      <c r="G102" s="19" t="n"/>
      <c r="H102" s="21" t="n"/>
      <c r="I102" s="19" t="n"/>
      <c r="J102" s="19" t="n"/>
      <c r="K102" s="19" t="n"/>
      <c r="L102" s="19" t="n"/>
      <c r="M102" s="38" t="n"/>
      <c r="N102" s="38" t="n"/>
      <c r="O102" s="38" t="n"/>
      <c r="P102" s="38" t="n"/>
      <c r="Q102" s="38" t="n"/>
      <c r="R102" s="38" t="n"/>
      <c r="S102" s="21" t="n"/>
      <c r="T102" s="21" t="n"/>
      <c r="U102" s="22">
        <f>IF($A102="","",MAX(0,IF($P102&lt;&gt;"",$P102,Dashboard!$B$4)-$B102))</f>
        <v/>
      </c>
      <c r="V102" s="23">
        <f>IF($A102="","",IF($U102&lt;=7,"0-7 days",IF($U102&lt;=14,"8-14 days",IF($U102&lt;=30,"15-30 days",IF($U102&lt;=60,"31-60 days","61+ days")))))</f>
        <v/>
      </c>
      <c r="W102" s="22">
        <f>IF($A102="",0,IF(OR($L102="New",$L102="Sent",$L102="Scheduling",$L102="Scheduled"),1,0))</f>
        <v/>
      </c>
      <c r="X102" s="22">
        <f>IF($A102="",0,IF(AND($W102=1,$M102&lt;&gt;"",$M102&lt;Dashboard!$B$4),1,0))</f>
        <v/>
      </c>
      <c r="Y102" s="22">
        <f>IF($A102="",0,IF(AND($W102=1,$R102&lt;&gt;"",$R102&lt;=Dashboard!$B$4),1,0))</f>
        <v/>
      </c>
      <c r="Z102" s="24">
        <f>IF($A102="","",IF(COUNTIF($A$2:$A$501,$A102)&gt;1,"Duplicate referral ID",IF($B102="","Missing received date",IF($C102="","Missing client reference",IF($D102="","Missing clinic",IF($F102="","Missing specialty",IF($G102="","Missing urgency",IF($H102="","Missing reason category",IF($I102="","Missing payer category",IF($J102="","Missing authorization status",IF($K102="","Missing coordinator",IF($L102="","Missing status",IF(AND($W102=1,$M102=""),"Missing target action date",IF(AND(OR($L102="Sent",$L102="Scheduling",$L102="Scheduled",$L102="Completed"),$E102=""),"Missing destination",IF(AND(OR($L102="Sent",$L102="Scheduling",$L102="Scheduled",$L102="Completed"),$N102=""),"Missing sent date",IF(AND(OR($L102="Scheduled",$L102="Completed"),$O102=""),"Missing appointment date",IF(AND(OR($L102="Completed",$L102="Closed - Not Scheduled",$L102="Declined"),$P102=""),"Missing closed date",IF(AND(OR($L102="Completed",$L102="Closed - Not Scheduled",$L102="Declined"),$S102=""),"Missing close outcome",IF(AND($B102&lt;&gt;"",$N102&lt;&gt;"",$N102&lt;$B102),"Sent date before received date",IF(AND($B102&lt;&gt;"",$P102&lt;&gt;"",$P102&lt;$B102),"Closed date before received date",IF(AND($N102&lt;&gt;"",$O102&lt;&gt;"",$O102&lt;$N102),"Appointment before sent date","OK"))))))))))))))))))))</f>
        <v/>
      </c>
      <c r="AA102" s="24">
        <f>IF($A102="","",IF($Z102&lt;&gt;"OK","Check data",IF($W102=0,"Closed",IF($X102=1,"Past due",IF($Y102=1,"Follow-up due",IF($J102="Pending","Authorization pending","On track"))))))</f>
        <v/>
      </c>
    </row>
    <row r="103">
      <c r="A103" s="19" t="n"/>
      <c r="B103" s="38" t="n"/>
      <c r="C103" s="19" t="n"/>
      <c r="D103" s="19" t="n"/>
      <c r="E103" s="21" t="n"/>
      <c r="F103" s="19" t="n"/>
      <c r="G103" s="19" t="n"/>
      <c r="H103" s="21" t="n"/>
      <c r="I103" s="19" t="n"/>
      <c r="J103" s="19" t="n"/>
      <c r="K103" s="19" t="n"/>
      <c r="L103" s="19" t="n"/>
      <c r="M103" s="38" t="n"/>
      <c r="N103" s="38" t="n"/>
      <c r="O103" s="38" t="n"/>
      <c r="P103" s="38" t="n"/>
      <c r="Q103" s="38" t="n"/>
      <c r="R103" s="38" t="n"/>
      <c r="S103" s="21" t="n"/>
      <c r="T103" s="21" t="n"/>
      <c r="U103" s="22">
        <f>IF($A103="","",MAX(0,IF($P103&lt;&gt;"",$P103,Dashboard!$B$4)-$B103))</f>
        <v/>
      </c>
      <c r="V103" s="23">
        <f>IF($A103="","",IF($U103&lt;=7,"0-7 days",IF($U103&lt;=14,"8-14 days",IF($U103&lt;=30,"15-30 days",IF($U103&lt;=60,"31-60 days","61+ days")))))</f>
        <v/>
      </c>
      <c r="W103" s="22">
        <f>IF($A103="",0,IF(OR($L103="New",$L103="Sent",$L103="Scheduling",$L103="Scheduled"),1,0))</f>
        <v/>
      </c>
      <c r="X103" s="22">
        <f>IF($A103="",0,IF(AND($W103=1,$M103&lt;&gt;"",$M103&lt;Dashboard!$B$4),1,0))</f>
        <v/>
      </c>
      <c r="Y103" s="22">
        <f>IF($A103="",0,IF(AND($W103=1,$R103&lt;&gt;"",$R103&lt;=Dashboard!$B$4),1,0))</f>
        <v/>
      </c>
      <c r="Z103" s="24">
        <f>IF($A103="","",IF(COUNTIF($A$2:$A$501,$A103)&gt;1,"Duplicate referral ID",IF($B103="","Missing received date",IF($C103="","Missing client reference",IF($D103="","Missing clinic",IF($F103="","Missing specialty",IF($G103="","Missing urgency",IF($H103="","Missing reason category",IF($I103="","Missing payer category",IF($J103="","Missing authorization status",IF($K103="","Missing coordinator",IF($L103="","Missing status",IF(AND($W103=1,$M103=""),"Missing target action date",IF(AND(OR($L103="Sent",$L103="Scheduling",$L103="Scheduled",$L103="Completed"),$E103=""),"Missing destination",IF(AND(OR($L103="Sent",$L103="Scheduling",$L103="Scheduled",$L103="Completed"),$N103=""),"Missing sent date",IF(AND(OR($L103="Scheduled",$L103="Completed"),$O103=""),"Missing appointment date",IF(AND(OR($L103="Completed",$L103="Closed - Not Scheduled",$L103="Declined"),$P103=""),"Missing closed date",IF(AND(OR($L103="Completed",$L103="Closed - Not Scheduled",$L103="Declined"),$S103=""),"Missing close outcome",IF(AND($B103&lt;&gt;"",$N103&lt;&gt;"",$N103&lt;$B103),"Sent date before received date",IF(AND($B103&lt;&gt;"",$P103&lt;&gt;"",$P103&lt;$B103),"Closed date before received date",IF(AND($N103&lt;&gt;"",$O103&lt;&gt;"",$O103&lt;$N103),"Appointment before sent date","OK"))))))))))))))))))))</f>
        <v/>
      </c>
      <c r="AA103" s="24">
        <f>IF($A103="","",IF($Z103&lt;&gt;"OK","Check data",IF($W103=0,"Closed",IF($X103=1,"Past due",IF($Y103=1,"Follow-up due",IF($J103="Pending","Authorization pending","On track"))))))</f>
        <v/>
      </c>
    </row>
    <row r="104">
      <c r="A104" s="19" t="n"/>
      <c r="B104" s="38" t="n"/>
      <c r="C104" s="19" t="n"/>
      <c r="D104" s="19" t="n"/>
      <c r="E104" s="21" t="n"/>
      <c r="F104" s="19" t="n"/>
      <c r="G104" s="19" t="n"/>
      <c r="H104" s="21" t="n"/>
      <c r="I104" s="19" t="n"/>
      <c r="J104" s="19" t="n"/>
      <c r="K104" s="19" t="n"/>
      <c r="L104" s="19" t="n"/>
      <c r="M104" s="38" t="n"/>
      <c r="N104" s="38" t="n"/>
      <c r="O104" s="38" t="n"/>
      <c r="P104" s="38" t="n"/>
      <c r="Q104" s="38" t="n"/>
      <c r="R104" s="38" t="n"/>
      <c r="S104" s="21" t="n"/>
      <c r="T104" s="21" t="n"/>
      <c r="U104" s="22">
        <f>IF($A104="","",MAX(0,IF($P104&lt;&gt;"",$P104,Dashboard!$B$4)-$B104))</f>
        <v/>
      </c>
      <c r="V104" s="23">
        <f>IF($A104="","",IF($U104&lt;=7,"0-7 days",IF($U104&lt;=14,"8-14 days",IF($U104&lt;=30,"15-30 days",IF($U104&lt;=60,"31-60 days","61+ days")))))</f>
        <v/>
      </c>
      <c r="W104" s="22">
        <f>IF($A104="",0,IF(OR($L104="New",$L104="Sent",$L104="Scheduling",$L104="Scheduled"),1,0))</f>
        <v/>
      </c>
      <c r="X104" s="22">
        <f>IF($A104="",0,IF(AND($W104=1,$M104&lt;&gt;"",$M104&lt;Dashboard!$B$4),1,0))</f>
        <v/>
      </c>
      <c r="Y104" s="22">
        <f>IF($A104="",0,IF(AND($W104=1,$R104&lt;&gt;"",$R104&lt;=Dashboard!$B$4),1,0))</f>
        <v/>
      </c>
      <c r="Z104" s="24">
        <f>IF($A104="","",IF(COUNTIF($A$2:$A$501,$A104)&gt;1,"Duplicate referral ID",IF($B104="","Missing received date",IF($C104="","Missing client reference",IF($D104="","Missing clinic",IF($F104="","Missing specialty",IF($G104="","Missing urgency",IF($H104="","Missing reason category",IF($I104="","Missing payer category",IF($J104="","Missing authorization status",IF($K104="","Missing coordinator",IF($L104="","Missing status",IF(AND($W104=1,$M104=""),"Missing target action date",IF(AND(OR($L104="Sent",$L104="Scheduling",$L104="Scheduled",$L104="Completed"),$E104=""),"Missing destination",IF(AND(OR($L104="Sent",$L104="Scheduling",$L104="Scheduled",$L104="Completed"),$N104=""),"Missing sent date",IF(AND(OR($L104="Scheduled",$L104="Completed"),$O104=""),"Missing appointment date",IF(AND(OR($L104="Completed",$L104="Closed - Not Scheduled",$L104="Declined"),$P104=""),"Missing closed date",IF(AND(OR($L104="Completed",$L104="Closed - Not Scheduled",$L104="Declined"),$S104=""),"Missing close outcome",IF(AND($B104&lt;&gt;"",$N104&lt;&gt;"",$N104&lt;$B104),"Sent date before received date",IF(AND($B104&lt;&gt;"",$P104&lt;&gt;"",$P104&lt;$B104),"Closed date before received date",IF(AND($N104&lt;&gt;"",$O104&lt;&gt;"",$O104&lt;$N104),"Appointment before sent date","OK"))))))))))))))))))))</f>
        <v/>
      </c>
      <c r="AA104" s="24">
        <f>IF($A104="","",IF($Z104&lt;&gt;"OK","Check data",IF($W104=0,"Closed",IF($X104=1,"Past due",IF($Y104=1,"Follow-up due",IF($J104="Pending","Authorization pending","On track"))))))</f>
        <v/>
      </c>
    </row>
    <row r="105">
      <c r="A105" s="19" t="n"/>
      <c r="B105" s="38" t="n"/>
      <c r="C105" s="19" t="n"/>
      <c r="D105" s="19" t="n"/>
      <c r="E105" s="21" t="n"/>
      <c r="F105" s="19" t="n"/>
      <c r="G105" s="19" t="n"/>
      <c r="H105" s="21" t="n"/>
      <c r="I105" s="19" t="n"/>
      <c r="J105" s="19" t="n"/>
      <c r="K105" s="19" t="n"/>
      <c r="L105" s="19" t="n"/>
      <c r="M105" s="38" t="n"/>
      <c r="N105" s="38" t="n"/>
      <c r="O105" s="38" t="n"/>
      <c r="P105" s="38" t="n"/>
      <c r="Q105" s="38" t="n"/>
      <c r="R105" s="38" t="n"/>
      <c r="S105" s="21" t="n"/>
      <c r="T105" s="21" t="n"/>
      <c r="U105" s="22">
        <f>IF($A105="","",MAX(0,IF($P105&lt;&gt;"",$P105,Dashboard!$B$4)-$B105))</f>
        <v/>
      </c>
      <c r="V105" s="23">
        <f>IF($A105="","",IF($U105&lt;=7,"0-7 days",IF($U105&lt;=14,"8-14 days",IF($U105&lt;=30,"15-30 days",IF($U105&lt;=60,"31-60 days","61+ days")))))</f>
        <v/>
      </c>
      <c r="W105" s="22">
        <f>IF($A105="",0,IF(OR($L105="New",$L105="Sent",$L105="Scheduling",$L105="Scheduled"),1,0))</f>
        <v/>
      </c>
      <c r="X105" s="22">
        <f>IF($A105="",0,IF(AND($W105=1,$M105&lt;&gt;"",$M105&lt;Dashboard!$B$4),1,0))</f>
        <v/>
      </c>
      <c r="Y105" s="22">
        <f>IF($A105="",0,IF(AND($W105=1,$R105&lt;&gt;"",$R105&lt;=Dashboard!$B$4),1,0))</f>
        <v/>
      </c>
      <c r="Z105" s="24">
        <f>IF($A105="","",IF(COUNTIF($A$2:$A$501,$A105)&gt;1,"Duplicate referral ID",IF($B105="","Missing received date",IF($C105="","Missing client reference",IF($D105="","Missing clinic",IF($F105="","Missing specialty",IF($G105="","Missing urgency",IF($H105="","Missing reason category",IF($I105="","Missing payer category",IF($J105="","Missing authorization status",IF($K105="","Missing coordinator",IF($L105="","Missing status",IF(AND($W105=1,$M105=""),"Missing target action date",IF(AND(OR($L105="Sent",$L105="Scheduling",$L105="Scheduled",$L105="Completed"),$E105=""),"Missing destination",IF(AND(OR($L105="Sent",$L105="Scheduling",$L105="Scheduled",$L105="Completed"),$N105=""),"Missing sent date",IF(AND(OR($L105="Scheduled",$L105="Completed"),$O105=""),"Missing appointment date",IF(AND(OR($L105="Completed",$L105="Closed - Not Scheduled",$L105="Declined"),$P105=""),"Missing closed date",IF(AND(OR($L105="Completed",$L105="Closed - Not Scheduled",$L105="Declined"),$S105=""),"Missing close outcome",IF(AND($B105&lt;&gt;"",$N105&lt;&gt;"",$N105&lt;$B105),"Sent date before received date",IF(AND($B105&lt;&gt;"",$P105&lt;&gt;"",$P105&lt;$B105),"Closed date before received date",IF(AND($N105&lt;&gt;"",$O105&lt;&gt;"",$O105&lt;$N105),"Appointment before sent date","OK"))))))))))))))))))))</f>
        <v/>
      </c>
      <c r="AA105" s="24">
        <f>IF($A105="","",IF($Z105&lt;&gt;"OK","Check data",IF($W105=0,"Closed",IF($X105=1,"Past due",IF($Y105=1,"Follow-up due",IF($J105="Pending","Authorization pending","On track"))))))</f>
        <v/>
      </c>
    </row>
    <row r="106">
      <c r="A106" s="19" t="n"/>
      <c r="B106" s="38" t="n"/>
      <c r="C106" s="19" t="n"/>
      <c r="D106" s="19" t="n"/>
      <c r="E106" s="21" t="n"/>
      <c r="F106" s="19" t="n"/>
      <c r="G106" s="19" t="n"/>
      <c r="H106" s="21" t="n"/>
      <c r="I106" s="19" t="n"/>
      <c r="J106" s="19" t="n"/>
      <c r="K106" s="19" t="n"/>
      <c r="L106" s="19" t="n"/>
      <c r="M106" s="38" t="n"/>
      <c r="N106" s="38" t="n"/>
      <c r="O106" s="38" t="n"/>
      <c r="P106" s="38" t="n"/>
      <c r="Q106" s="38" t="n"/>
      <c r="R106" s="38" t="n"/>
      <c r="S106" s="21" t="n"/>
      <c r="T106" s="21" t="n"/>
      <c r="U106" s="22">
        <f>IF($A106="","",MAX(0,IF($P106&lt;&gt;"",$P106,Dashboard!$B$4)-$B106))</f>
        <v/>
      </c>
      <c r="V106" s="23">
        <f>IF($A106="","",IF($U106&lt;=7,"0-7 days",IF($U106&lt;=14,"8-14 days",IF($U106&lt;=30,"15-30 days",IF($U106&lt;=60,"31-60 days","61+ days")))))</f>
        <v/>
      </c>
      <c r="W106" s="22">
        <f>IF($A106="",0,IF(OR($L106="New",$L106="Sent",$L106="Scheduling",$L106="Scheduled"),1,0))</f>
        <v/>
      </c>
      <c r="X106" s="22">
        <f>IF($A106="",0,IF(AND($W106=1,$M106&lt;&gt;"",$M106&lt;Dashboard!$B$4),1,0))</f>
        <v/>
      </c>
      <c r="Y106" s="22">
        <f>IF($A106="",0,IF(AND($W106=1,$R106&lt;&gt;"",$R106&lt;=Dashboard!$B$4),1,0))</f>
        <v/>
      </c>
      <c r="Z106" s="24">
        <f>IF($A106="","",IF(COUNTIF($A$2:$A$501,$A106)&gt;1,"Duplicate referral ID",IF($B106="","Missing received date",IF($C106="","Missing client reference",IF($D106="","Missing clinic",IF($F106="","Missing specialty",IF($G106="","Missing urgency",IF($H106="","Missing reason category",IF($I106="","Missing payer category",IF($J106="","Missing authorization status",IF($K106="","Missing coordinator",IF($L106="","Missing status",IF(AND($W106=1,$M106=""),"Missing target action date",IF(AND(OR($L106="Sent",$L106="Scheduling",$L106="Scheduled",$L106="Completed"),$E106=""),"Missing destination",IF(AND(OR($L106="Sent",$L106="Scheduling",$L106="Scheduled",$L106="Completed"),$N106=""),"Missing sent date",IF(AND(OR($L106="Scheduled",$L106="Completed"),$O106=""),"Missing appointment date",IF(AND(OR($L106="Completed",$L106="Closed - Not Scheduled",$L106="Declined"),$P106=""),"Missing closed date",IF(AND(OR($L106="Completed",$L106="Closed - Not Scheduled",$L106="Declined"),$S106=""),"Missing close outcome",IF(AND($B106&lt;&gt;"",$N106&lt;&gt;"",$N106&lt;$B106),"Sent date before received date",IF(AND($B106&lt;&gt;"",$P106&lt;&gt;"",$P106&lt;$B106),"Closed date before received date",IF(AND($N106&lt;&gt;"",$O106&lt;&gt;"",$O106&lt;$N106),"Appointment before sent date","OK"))))))))))))))))))))</f>
        <v/>
      </c>
      <c r="AA106" s="24">
        <f>IF($A106="","",IF($Z106&lt;&gt;"OK","Check data",IF($W106=0,"Closed",IF($X106=1,"Past due",IF($Y106=1,"Follow-up due",IF($J106="Pending","Authorization pending","On track"))))))</f>
        <v/>
      </c>
    </row>
    <row r="107">
      <c r="A107" s="19" t="n"/>
      <c r="B107" s="38" t="n"/>
      <c r="C107" s="19" t="n"/>
      <c r="D107" s="19" t="n"/>
      <c r="E107" s="21" t="n"/>
      <c r="F107" s="19" t="n"/>
      <c r="G107" s="19" t="n"/>
      <c r="H107" s="21" t="n"/>
      <c r="I107" s="19" t="n"/>
      <c r="J107" s="19" t="n"/>
      <c r="K107" s="19" t="n"/>
      <c r="L107" s="19" t="n"/>
      <c r="M107" s="38" t="n"/>
      <c r="N107" s="38" t="n"/>
      <c r="O107" s="38" t="n"/>
      <c r="P107" s="38" t="n"/>
      <c r="Q107" s="38" t="n"/>
      <c r="R107" s="38" t="n"/>
      <c r="S107" s="21" t="n"/>
      <c r="T107" s="21" t="n"/>
      <c r="U107" s="22">
        <f>IF($A107="","",MAX(0,IF($P107&lt;&gt;"",$P107,Dashboard!$B$4)-$B107))</f>
        <v/>
      </c>
      <c r="V107" s="23">
        <f>IF($A107="","",IF($U107&lt;=7,"0-7 days",IF($U107&lt;=14,"8-14 days",IF($U107&lt;=30,"15-30 days",IF($U107&lt;=60,"31-60 days","61+ days")))))</f>
        <v/>
      </c>
      <c r="W107" s="22">
        <f>IF($A107="",0,IF(OR($L107="New",$L107="Sent",$L107="Scheduling",$L107="Scheduled"),1,0))</f>
        <v/>
      </c>
      <c r="X107" s="22">
        <f>IF($A107="",0,IF(AND($W107=1,$M107&lt;&gt;"",$M107&lt;Dashboard!$B$4),1,0))</f>
        <v/>
      </c>
      <c r="Y107" s="22">
        <f>IF($A107="",0,IF(AND($W107=1,$R107&lt;&gt;"",$R107&lt;=Dashboard!$B$4),1,0))</f>
        <v/>
      </c>
      <c r="Z107" s="24">
        <f>IF($A107="","",IF(COUNTIF($A$2:$A$501,$A107)&gt;1,"Duplicate referral ID",IF($B107="","Missing received date",IF($C107="","Missing client reference",IF($D107="","Missing clinic",IF($F107="","Missing specialty",IF($G107="","Missing urgency",IF($H107="","Missing reason category",IF($I107="","Missing payer category",IF($J107="","Missing authorization status",IF($K107="","Missing coordinator",IF($L107="","Missing status",IF(AND($W107=1,$M107=""),"Missing target action date",IF(AND(OR($L107="Sent",$L107="Scheduling",$L107="Scheduled",$L107="Completed"),$E107=""),"Missing destination",IF(AND(OR($L107="Sent",$L107="Scheduling",$L107="Scheduled",$L107="Completed"),$N107=""),"Missing sent date",IF(AND(OR($L107="Scheduled",$L107="Completed"),$O107=""),"Missing appointment date",IF(AND(OR($L107="Completed",$L107="Closed - Not Scheduled",$L107="Declined"),$P107=""),"Missing closed date",IF(AND(OR($L107="Completed",$L107="Closed - Not Scheduled",$L107="Declined"),$S107=""),"Missing close outcome",IF(AND($B107&lt;&gt;"",$N107&lt;&gt;"",$N107&lt;$B107),"Sent date before received date",IF(AND($B107&lt;&gt;"",$P107&lt;&gt;"",$P107&lt;$B107),"Closed date before received date",IF(AND($N107&lt;&gt;"",$O107&lt;&gt;"",$O107&lt;$N107),"Appointment before sent date","OK"))))))))))))))))))))</f>
        <v/>
      </c>
      <c r="AA107" s="24">
        <f>IF($A107="","",IF($Z107&lt;&gt;"OK","Check data",IF($W107=0,"Closed",IF($X107=1,"Past due",IF($Y107=1,"Follow-up due",IF($J107="Pending","Authorization pending","On track"))))))</f>
        <v/>
      </c>
    </row>
    <row r="108">
      <c r="A108" s="19" t="n"/>
      <c r="B108" s="38" t="n"/>
      <c r="C108" s="19" t="n"/>
      <c r="D108" s="19" t="n"/>
      <c r="E108" s="21" t="n"/>
      <c r="F108" s="19" t="n"/>
      <c r="G108" s="19" t="n"/>
      <c r="H108" s="21" t="n"/>
      <c r="I108" s="19" t="n"/>
      <c r="J108" s="19" t="n"/>
      <c r="K108" s="19" t="n"/>
      <c r="L108" s="19" t="n"/>
      <c r="M108" s="38" t="n"/>
      <c r="N108" s="38" t="n"/>
      <c r="O108" s="38" t="n"/>
      <c r="P108" s="38" t="n"/>
      <c r="Q108" s="38" t="n"/>
      <c r="R108" s="38" t="n"/>
      <c r="S108" s="21" t="n"/>
      <c r="T108" s="21" t="n"/>
      <c r="U108" s="22">
        <f>IF($A108="","",MAX(0,IF($P108&lt;&gt;"",$P108,Dashboard!$B$4)-$B108))</f>
        <v/>
      </c>
      <c r="V108" s="23">
        <f>IF($A108="","",IF($U108&lt;=7,"0-7 days",IF($U108&lt;=14,"8-14 days",IF($U108&lt;=30,"15-30 days",IF($U108&lt;=60,"31-60 days","61+ days")))))</f>
        <v/>
      </c>
      <c r="W108" s="22">
        <f>IF($A108="",0,IF(OR($L108="New",$L108="Sent",$L108="Scheduling",$L108="Scheduled"),1,0))</f>
        <v/>
      </c>
      <c r="X108" s="22">
        <f>IF($A108="",0,IF(AND($W108=1,$M108&lt;&gt;"",$M108&lt;Dashboard!$B$4),1,0))</f>
        <v/>
      </c>
      <c r="Y108" s="22">
        <f>IF($A108="",0,IF(AND($W108=1,$R108&lt;&gt;"",$R108&lt;=Dashboard!$B$4),1,0))</f>
        <v/>
      </c>
      <c r="Z108" s="24">
        <f>IF($A108="","",IF(COUNTIF($A$2:$A$501,$A108)&gt;1,"Duplicate referral ID",IF($B108="","Missing received date",IF($C108="","Missing client reference",IF($D108="","Missing clinic",IF($F108="","Missing specialty",IF($G108="","Missing urgency",IF($H108="","Missing reason category",IF($I108="","Missing payer category",IF($J108="","Missing authorization status",IF($K108="","Missing coordinator",IF($L108="","Missing status",IF(AND($W108=1,$M108=""),"Missing target action date",IF(AND(OR($L108="Sent",$L108="Scheduling",$L108="Scheduled",$L108="Completed"),$E108=""),"Missing destination",IF(AND(OR($L108="Sent",$L108="Scheduling",$L108="Scheduled",$L108="Completed"),$N108=""),"Missing sent date",IF(AND(OR($L108="Scheduled",$L108="Completed"),$O108=""),"Missing appointment date",IF(AND(OR($L108="Completed",$L108="Closed - Not Scheduled",$L108="Declined"),$P108=""),"Missing closed date",IF(AND(OR($L108="Completed",$L108="Closed - Not Scheduled",$L108="Declined"),$S108=""),"Missing close outcome",IF(AND($B108&lt;&gt;"",$N108&lt;&gt;"",$N108&lt;$B108),"Sent date before received date",IF(AND($B108&lt;&gt;"",$P108&lt;&gt;"",$P108&lt;$B108),"Closed date before received date",IF(AND($N108&lt;&gt;"",$O108&lt;&gt;"",$O108&lt;$N108),"Appointment before sent date","OK"))))))))))))))))))))</f>
        <v/>
      </c>
      <c r="AA108" s="24">
        <f>IF($A108="","",IF($Z108&lt;&gt;"OK","Check data",IF($W108=0,"Closed",IF($X108=1,"Past due",IF($Y108=1,"Follow-up due",IF($J108="Pending","Authorization pending","On track"))))))</f>
        <v/>
      </c>
    </row>
    <row r="109">
      <c r="A109" s="19" t="n"/>
      <c r="B109" s="38" t="n"/>
      <c r="C109" s="19" t="n"/>
      <c r="D109" s="19" t="n"/>
      <c r="E109" s="21" t="n"/>
      <c r="F109" s="19" t="n"/>
      <c r="G109" s="19" t="n"/>
      <c r="H109" s="21" t="n"/>
      <c r="I109" s="19" t="n"/>
      <c r="J109" s="19" t="n"/>
      <c r="K109" s="19" t="n"/>
      <c r="L109" s="19" t="n"/>
      <c r="M109" s="38" t="n"/>
      <c r="N109" s="38" t="n"/>
      <c r="O109" s="38" t="n"/>
      <c r="P109" s="38" t="n"/>
      <c r="Q109" s="38" t="n"/>
      <c r="R109" s="38" t="n"/>
      <c r="S109" s="21" t="n"/>
      <c r="T109" s="21" t="n"/>
      <c r="U109" s="22">
        <f>IF($A109="","",MAX(0,IF($P109&lt;&gt;"",$P109,Dashboard!$B$4)-$B109))</f>
        <v/>
      </c>
      <c r="V109" s="23">
        <f>IF($A109="","",IF($U109&lt;=7,"0-7 days",IF($U109&lt;=14,"8-14 days",IF($U109&lt;=30,"15-30 days",IF($U109&lt;=60,"31-60 days","61+ days")))))</f>
        <v/>
      </c>
      <c r="W109" s="22">
        <f>IF($A109="",0,IF(OR($L109="New",$L109="Sent",$L109="Scheduling",$L109="Scheduled"),1,0))</f>
        <v/>
      </c>
      <c r="X109" s="22">
        <f>IF($A109="",0,IF(AND($W109=1,$M109&lt;&gt;"",$M109&lt;Dashboard!$B$4),1,0))</f>
        <v/>
      </c>
      <c r="Y109" s="22">
        <f>IF($A109="",0,IF(AND($W109=1,$R109&lt;&gt;"",$R109&lt;=Dashboard!$B$4),1,0))</f>
        <v/>
      </c>
      <c r="Z109" s="24">
        <f>IF($A109="","",IF(COUNTIF($A$2:$A$501,$A109)&gt;1,"Duplicate referral ID",IF($B109="","Missing received date",IF($C109="","Missing client reference",IF($D109="","Missing clinic",IF($F109="","Missing specialty",IF($G109="","Missing urgency",IF($H109="","Missing reason category",IF($I109="","Missing payer category",IF($J109="","Missing authorization status",IF($K109="","Missing coordinator",IF($L109="","Missing status",IF(AND($W109=1,$M109=""),"Missing target action date",IF(AND(OR($L109="Sent",$L109="Scheduling",$L109="Scheduled",$L109="Completed"),$E109=""),"Missing destination",IF(AND(OR($L109="Sent",$L109="Scheduling",$L109="Scheduled",$L109="Completed"),$N109=""),"Missing sent date",IF(AND(OR($L109="Scheduled",$L109="Completed"),$O109=""),"Missing appointment date",IF(AND(OR($L109="Completed",$L109="Closed - Not Scheduled",$L109="Declined"),$P109=""),"Missing closed date",IF(AND(OR($L109="Completed",$L109="Closed - Not Scheduled",$L109="Declined"),$S109=""),"Missing close outcome",IF(AND($B109&lt;&gt;"",$N109&lt;&gt;"",$N109&lt;$B109),"Sent date before received date",IF(AND($B109&lt;&gt;"",$P109&lt;&gt;"",$P109&lt;$B109),"Closed date before received date",IF(AND($N109&lt;&gt;"",$O109&lt;&gt;"",$O109&lt;$N109),"Appointment before sent date","OK"))))))))))))))))))))</f>
        <v/>
      </c>
      <c r="AA109" s="24">
        <f>IF($A109="","",IF($Z109&lt;&gt;"OK","Check data",IF($W109=0,"Closed",IF($X109=1,"Past due",IF($Y109=1,"Follow-up due",IF($J109="Pending","Authorization pending","On track"))))))</f>
        <v/>
      </c>
    </row>
    <row r="110">
      <c r="A110" s="19" t="n"/>
      <c r="B110" s="38" t="n"/>
      <c r="C110" s="19" t="n"/>
      <c r="D110" s="19" t="n"/>
      <c r="E110" s="21" t="n"/>
      <c r="F110" s="19" t="n"/>
      <c r="G110" s="19" t="n"/>
      <c r="H110" s="21" t="n"/>
      <c r="I110" s="19" t="n"/>
      <c r="J110" s="19" t="n"/>
      <c r="K110" s="19" t="n"/>
      <c r="L110" s="19" t="n"/>
      <c r="M110" s="38" t="n"/>
      <c r="N110" s="38" t="n"/>
      <c r="O110" s="38" t="n"/>
      <c r="P110" s="38" t="n"/>
      <c r="Q110" s="38" t="n"/>
      <c r="R110" s="38" t="n"/>
      <c r="S110" s="21" t="n"/>
      <c r="T110" s="21" t="n"/>
      <c r="U110" s="22">
        <f>IF($A110="","",MAX(0,IF($P110&lt;&gt;"",$P110,Dashboard!$B$4)-$B110))</f>
        <v/>
      </c>
      <c r="V110" s="23">
        <f>IF($A110="","",IF($U110&lt;=7,"0-7 days",IF($U110&lt;=14,"8-14 days",IF($U110&lt;=30,"15-30 days",IF($U110&lt;=60,"31-60 days","61+ days")))))</f>
        <v/>
      </c>
      <c r="W110" s="22">
        <f>IF($A110="",0,IF(OR($L110="New",$L110="Sent",$L110="Scheduling",$L110="Scheduled"),1,0))</f>
        <v/>
      </c>
      <c r="X110" s="22">
        <f>IF($A110="",0,IF(AND($W110=1,$M110&lt;&gt;"",$M110&lt;Dashboard!$B$4),1,0))</f>
        <v/>
      </c>
      <c r="Y110" s="22">
        <f>IF($A110="",0,IF(AND($W110=1,$R110&lt;&gt;"",$R110&lt;=Dashboard!$B$4),1,0))</f>
        <v/>
      </c>
      <c r="Z110" s="24">
        <f>IF($A110="","",IF(COUNTIF($A$2:$A$501,$A110)&gt;1,"Duplicate referral ID",IF($B110="","Missing received date",IF($C110="","Missing client reference",IF($D110="","Missing clinic",IF($F110="","Missing specialty",IF($G110="","Missing urgency",IF($H110="","Missing reason category",IF($I110="","Missing payer category",IF($J110="","Missing authorization status",IF($K110="","Missing coordinator",IF($L110="","Missing status",IF(AND($W110=1,$M110=""),"Missing target action date",IF(AND(OR($L110="Sent",$L110="Scheduling",$L110="Scheduled",$L110="Completed"),$E110=""),"Missing destination",IF(AND(OR($L110="Sent",$L110="Scheduling",$L110="Scheduled",$L110="Completed"),$N110=""),"Missing sent date",IF(AND(OR($L110="Scheduled",$L110="Completed"),$O110=""),"Missing appointment date",IF(AND(OR($L110="Completed",$L110="Closed - Not Scheduled",$L110="Declined"),$P110=""),"Missing closed date",IF(AND(OR($L110="Completed",$L110="Closed - Not Scheduled",$L110="Declined"),$S110=""),"Missing close outcome",IF(AND($B110&lt;&gt;"",$N110&lt;&gt;"",$N110&lt;$B110),"Sent date before received date",IF(AND($B110&lt;&gt;"",$P110&lt;&gt;"",$P110&lt;$B110),"Closed date before received date",IF(AND($N110&lt;&gt;"",$O110&lt;&gt;"",$O110&lt;$N110),"Appointment before sent date","OK"))))))))))))))))))))</f>
        <v/>
      </c>
      <c r="AA110" s="24">
        <f>IF($A110="","",IF($Z110&lt;&gt;"OK","Check data",IF($W110=0,"Closed",IF($X110=1,"Past due",IF($Y110=1,"Follow-up due",IF($J110="Pending","Authorization pending","On track"))))))</f>
        <v/>
      </c>
    </row>
    <row r="111">
      <c r="A111" s="19" t="n"/>
      <c r="B111" s="38" t="n"/>
      <c r="C111" s="19" t="n"/>
      <c r="D111" s="19" t="n"/>
      <c r="E111" s="21" t="n"/>
      <c r="F111" s="19" t="n"/>
      <c r="G111" s="19" t="n"/>
      <c r="H111" s="21" t="n"/>
      <c r="I111" s="19" t="n"/>
      <c r="J111" s="19" t="n"/>
      <c r="K111" s="19" t="n"/>
      <c r="L111" s="19" t="n"/>
      <c r="M111" s="38" t="n"/>
      <c r="N111" s="38" t="n"/>
      <c r="O111" s="38" t="n"/>
      <c r="P111" s="38" t="n"/>
      <c r="Q111" s="38" t="n"/>
      <c r="R111" s="38" t="n"/>
      <c r="S111" s="21" t="n"/>
      <c r="T111" s="21" t="n"/>
      <c r="U111" s="22">
        <f>IF($A111="","",MAX(0,IF($P111&lt;&gt;"",$P111,Dashboard!$B$4)-$B111))</f>
        <v/>
      </c>
      <c r="V111" s="23">
        <f>IF($A111="","",IF($U111&lt;=7,"0-7 days",IF($U111&lt;=14,"8-14 days",IF($U111&lt;=30,"15-30 days",IF($U111&lt;=60,"31-60 days","61+ days")))))</f>
        <v/>
      </c>
      <c r="W111" s="22">
        <f>IF($A111="",0,IF(OR($L111="New",$L111="Sent",$L111="Scheduling",$L111="Scheduled"),1,0))</f>
        <v/>
      </c>
      <c r="X111" s="22">
        <f>IF($A111="",0,IF(AND($W111=1,$M111&lt;&gt;"",$M111&lt;Dashboard!$B$4),1,0))</f>
        <v/>
      </c>
      <c r="Y111" s="22">
        <f>IF($A111="",0,IF(AND($W111=1,$R111&lt;&gt;"",$R111&lt;=Dashboard!$B$4),1,0))</f>
        <v/>
      </c>
      <c r="Z111" s="24">
        <f>IF($A111="","",IF(COUNTIF($A$2:$A$501,$A111)&gt;1,"Duplicate referral ID",IF($B111="","Missing received date",IF($C111="","Missing client reference",IF($D111="","Missing clinic",IF($F111="","Missing specialty",IF($G111="","Missing urgency",IF($H111="","Missing reason category",IF($I111="","Missing payer category",IF($J111="","Missing authorization status",IF($K111="","Missing coordinator",IF($L111="","Missing status",IF(AND($W111=1,$M111=""),"Missing target action date",IF(AND(OR($L111="Sent",$L111="Scheduling",$L111="Scheduled",$L111="Completed"),$E111=""),"Missing destination",IF(AND(OR($L111="Sent",$L111="Scheduling",$L111="Scheduled",$L111="Completed"),$N111=""),"Missing sent date",IF(AND(OR($L111="Scheduled",$L111="Completed"),$O111=""),"Missing appointment date",IF(AND(OR($L111="Completed",$L111="Closed - Not Scheduled",$L111="Declined"),$P111=""),"Missing closed date",IF(AND(OR($L111="Completed",$L111="Closed - Not Scheduled",$L111="Declined"),$S111=""),"Missing close outcome",IF(AND($B111&lt;&gt;"",$N111&lt;&gt;"",$N111&lt;$B111),"Sent date before received date",IF(AND($B111&lt;&gt;"",$P111&lt;&gt;"",$P111&lt;$B111),"Closed date before received date",IF(AND($N111&lt;&gt;"",$O111&lt;&gt;"",$O111&lt;$N111),"Appointment before sent date","OK"))))))))))))))))))))</f>
        <v/>
      </c>
      <c r="AA111" s="24">
        <f>IF($A111="","",IF($Z111&lt;&gt;"OK","Check data",IF($W111=0,"Closed",IF($X111=1,"Past due",IF($Y111=1,"Follow-up due",IF($J111="Pending","Authorization pending","On track"))))))</f>
        <v/>
      </c>
    </row>
    <row r="112">
      <c r="A112" s="19" t="n"/>
      <c r="B112" s="38" t="n"/>
      <c r="C112" s="19" t="n"/>
      <c r="D112" s="19" t="n"/>
      <c r="E112" s="21" t="n"/>
      <c r="F112" s="19" t="n"/>
      <c r="G112" s="19" t="n"/>
      <c r="H112" s="21" t="n"/>
      <c r="I112" s="19" t="n"/>
      <c r="J112" s="19" t="n"/>
      <c r="K112" s="19" t="n"/>
      <c r="L112" s="19" t="n"/>
      <c r="M112" s="38" t="n"/>
      <c r="N112" s="38" t="n"/>
      <c r="O112" s="38" t="n"/>
      <c r="P112" s="38" t="n"/>
      <c r="Q112" s="38" t="n"/>
      <c r="R112" s="38" t="n"/>
      <c r="S112" s="21" t="n"/>
      <c r="T112" s="21" t="n"/>
      <c r="U112" s="22">
        <f>IF($A112="","",MAX(0,IF($P112&lt;&gt;"",$P112,Dashboard!$B$4)-$B112))</f>
        <v/>
      </c>
      <c r="V112" s="23">
        <f>IF($A112="","",IF($U112&lt;=7,"0-7 days",IF($U112&lt;=14,"8-14 days",IF($U112&lt;=30,"15-30 days",IF($U112&lt;=60,"31-60 days","61+ days")))))</f>
        <v/>
      </c>
      <c r="W112" s="22">
        <f>IF($A112="",0,IF(OR($L112="New",$L112="Sent",$L112="Scheduling",$L112="Scheduled"),1,0))</f>
        <v/>
      </c>
      <c r="X112" s="22">
        <f>IF($A112="",0,IF(AND($W112=1,$M112&lt;&gt;"",$M112&lt;Dashboard!$B$4),1,0))</f>
        <v/>
      </c>
      <c r="Y112" s="22">
        <f>IF($A112="",0,IF(AND($W112=1,$R112&lt;&gt;"",$R112&lt;=Dashboard!$B$4),1,0))</f>
        <v/>
      </c>
      <c r="Z112" s="24">
        <f>IF($A112="","",IF(COUNTIF($A$2:$A$501,$A112)&gt;1,"Duplicate referral ID",IF($B112="","Missing received date",IF($C112="","Missing client reference",IF($D112="","Missing clinic",IF($F112="","Missing specialty",IF($G112="","Missing urgency",IF($H112="","Missing reason category",IF($I112="","Missing payer category",IF($J112="","Missing authorization status",IF($K112="","Missing coordinator",IF($L112="","Missing status",IF(AND($W112=1,$M112=""),"Missing target action date",IF(AND(OR($L112="Sent",$L112="Scheduling",$L112="Scheduled",$L112="Completed"),$E112=""),"Missing destination",IF(AND(OR($L112="Sent",$L112="Scheduling",$L112="Scheduled",$L112="Completed"),$N112=""),"Missing sent date",IF(AND(OR($L112="Scheduled",$L112="Completed"),$O112=""),"Missing appointment date",IF(AND(OR($L112="Completed",$L112="Closed - Not Scheduled",$L112="Declined"),$P112=""),"Missing closed date",IF(AND(OR($L112="Completed",$L112="Closed - Not Scheduled",$L112="Declined"),$S112=""),"Missing close outcome",IF(AND($B112&lt;&gt;"",$N112&lt;&gt;"",$N112&lt;$B112),"Sent date before received date",IF(AND($B112&lt;&gt;"",$P112&lt;&gt;"",$P112&lt;$B112),"Closed date before received date",IF(AND($N112&lt;&gt;"",$O112&lt;&gt;"",$O112&lt;$N112),"Appointment before sent date","OK"))))))))))))))))))))</f>
        <v/>
      </c>
      <c r="AA112" s="24">
        <f>IF($A112="","",IF($Z112&lt;&gt;"OK","Check data",IF($W112=0,"Closed",IF($X112=1,"Past due",IF($Y112=1,"Follow-up due",IF($J112="Pending","Authorization pending","On track"))))))</f>
        <v/>
      </c>
    </row>
    <row r="113">
      <c r="A113" s="19" t="n"/>
      <c r="B113" s="38" t="n"/>
      <c r="C113" s="19" t="n"/>
      <c r="D113" s="19" t="n"/>
      <c r="E113" s="21" t="n"/>
      <c r="F113" s="19" t="n"/>
      <c r="G113" s="19" t="n"/>
      <c r="H113" s="21" t="n"/>
      <c r="I113" s="19" t="n"/>
      <c r="J113" s="19" t="n"/>
      <c r="K113" s="19" t="n"/>
      <c r="L113" s="19" t="n"/>
      <c r="M113" s="38" t="n"/>
      <c r="N113" s="38" t="n"/>
      <c r="O113" s="38" t="n"/>
      <c r="P113" s="38" t="n"/>
      <c r="Q113" s="38" t="n"/>
      <c r="R113" s="38" t="n"/>
      <c r="S113" s="21" t="n"/>
      <c r="T113" s="21" t="n"/>
      <c r="U113" s="22">
        <f>IF($A113="","",MAX(0,IF($P113&lt;&gt;"",$P113,Dashboard!$B$4)-$B113))</f>
        <v/>
      </c>
      <c r="V113" s="23">
        <f>IF($A113="","",IF($U113&lt;=7,"0-7 days",IF($U113&lt;=14,"8-14 days",IF($U113&lt;=30,"15-30 days",IF($U113&lt;=60,"31-60 days","61+ days")))))</f>
        <v/>
      </c>
      <c r="W113" s="22">
        <f>IF($A113="",0,IF(OR($L113="New",$L113="Sent",$L113="Scheduling",$L113="Scheduled"),1,0))</f>
        <v/>
      </c>
      <c r="X113" s="22">
        <f>IF($A113="",0,IF(AND($W113=1,$M113&lt;&gt;"",$M113&lt;Dashboard!$B$4),1,0))</f>
        <v/>
      </c>
      <c r="Y113" s="22">
        <f>IF($A113="",0,IF(AND($W113=1,$R113&lt;&gt;"",$R113&lt;=Dashboard!$B$4),1,0))</f>
        <v/>
      </c>
      <c r="Z113" s="24">
        <f>IF($A113="","",IF(COUNTIF($A$2:$A$501,$A113)&gt;1,"Duplicate referral ID",IF($B113="","Missing received date",IF($C113="","Missing client reference",IF($D113="","Missing clinic",IF($F113="","Missing specialty",IF($G113="","Missing urgency",IF($H113="","Missing reason category",IF($I113="","Missing payer category",IF($J113="","Missing authorization status",IF($K113="","Missing coordinator",IF($L113="","Missing status",IF(AND($W113=1,$M113=""),"Missing target action date",IF(AND(OR($L113="Sent",$L113="Scheduling",$L113="Scheduled",$L113="Completed"),$E113=""),"Missing destination",IF(AND(OR($L113="Sent",$L113="Scheduling",$L113="Scheduled",$L113="Completed"),$N113=""),"Missing sent date",IF(AND(OR($L113="Scheduled",$L113="Completed"),$O113=""),"Missing appointment date",IF(AND(OR($L113="Completed",$L113="Closed - Not Scheduled",$L113="Declined"),$P113=""),"Missing closed date",IF(AND(OR($L113="Completed",$L113="Closed - Not Scheduled",$L113="Declined"),$S113=""),"Missing close outcome",IF(AND($B113&lt;&gt;"",$N113&lt;&gt;"",$N113&lt;$B113),"Sent date before received date",IF(AND($B113&lt;&gt;"",$P113&lt;&gt;"",$P113&lt;$B113),"Closed date before received date",IF(AND($N113&lt;&gt;"",$O113&lt;&gt;"",$O113&lt;$N113),"Appointment before sent date","OK"))))))))))))))))))))</f>
        <v/>
      </c>
      <c r="AA113" s="24">
        <f>IF($A113="","",IF($Z113&lt;&gt;"OK","Check data",IF($W113=0,"Closed",IF($X113=1,"Past due",IF($Y113=1,"Follow-up due",IF($J113="Pending","Authorization pending","On track"))))))</f>
        <v/>
      </c>
    </row>
    <row r="114">
      <c r="A114" s="19" t="n"/>
      <c r="B114" s="38" t="n"/>
      <c r="C114" s="19" t="n"/>
      <c r="D114" s="19" t="n"/>
      <c r="E114" s="21" t="n"/>
      <c r="F114" s="19" t="n"/>
      <c r="G114" s="19" t="n"/>
      <c r="H114" s="21" t="n"/>
      <c r="I114" s="19" t="n"/>
      <c r="J114" s="19" t="n"/>
      <c r="K114" s="19" t="n"/>
      <c r="L114" s="19" t="n"/>
      <c r="M114" s="38" t="n"/>
      <c r="N114" s="38" t="n"/>
      <c r="O114" s="38" t="n"/>
      <c r="P114" s="38" t="n"/>
      <c r="Q114" s="38" t="n"/>
      <c r="R114" s="38" t="n"/>
      <c r="S114" s="21" t="n"/>
      <c r="T114" s="21" t="n"/>
      <c r="U114" s="22">
        <f>IF($A114="","",MAX(0,IF($P114&lt;&gt;"",$P114,Dashboard!$B$4)-$B114))</f>
        <v/>
      </c>
      <c r="V114" s="23">
        <f>IF($A114="","",IF($U114&lt;=7,"0-7 days",IF($U114&lt;=14,"8-14 days",IF($U114&lt;=30,"15-30 days",IF($U114&lt;=60,"31-60 days","61+ days")))))</f>
        <v/>
      </c>
      <c r="W114" s="22">
        <f>IF($A114="",0,IF(OR($L114="New",$L114="Sent",$L114="Scheduling",$L114="Scheduled"),1,0))</f>
        <v/>
      </c>
      <c r="X114" s="22">
        <f>IF($A114="",0,IF(AND($W114=1,$M114&lt;&gt;"",$M114&lt;Dashboard!$B$4),1,0))</f>
        <v/>
      </c>
      <c r="Y114" s="22">
        <f>IF($A114="",0,IF(AND($W114=1,$R114&lt;&gt;"",$R114&lt;=Dashboard!$B$4),1,0))</f>
        <v/>
      </c>
      <c r="Z114" s="24">
        <f>IF($A114="","",IF(COUNTIF($A$2:$A$501,$A114)&gt;1,"Duplicate referral ID",IF($B114="","Missing received date",IF($C114="","Missing client reference",IF($D114="","Missing clinic",IF($F114="","Missing specialty",IF($G114="","Missing urgency",IF($H114="","Missing reason category",IF($I114="","Missing payer category",IF($J114="","Missing authorization status",IF($K114="","Missing coordinator",IF($L114="","Missing status",IF(AND($W114=1,$M114=""),"Missing target action date",IF(AND(OR($L114="Sent",$L114="Scheduling",$L114="Scheduled",$L114="Completed"),$E114=""),"Missing destination",IF(AND(OR($L114="Sent",$L114="Scheduling",$L114="Scheduled",$L114="Completed"),$N114=""),"Missing sent date",IF(AND(OR($L114="Scheduled",$L114="Completed"),$O114=""),"Missing appointment date",IF(AND(OR($L114="Completed",$L114="Closed - Not Scheduled",$L114="Declined"),$P114=""),"Missing closed date",IF(AND(OR($L114="Completed",$L114="Closed - Not Scheduled",$L114="Declined"),$S114=""),"Missing close outcome",IF(AND($B114&lt;&gt;"",$N114&lt;&gt;"",$N114&lt;$B114),"Sent date before received date",IF(AND($B114&lt;&gt;"",$P114&lt;&gt;"",$P114&lt;$B114),"Closed date before received date",IF(AND($N114&lt;&gt;"",$O114&lt;&gt;"",$O114&lt;$N114),"Appointment before sent date","OK"))))))))))))))))))))</f>
        <v/>
      </c>
      <c r="AA114" s="24">
        <f>IF($A114="","",IF($Z114&lt;&gt;"OK","Check data",IF($W114=0,"Closed",IF($X114=1,"Past due",IF($Y114=1,"Follow-up due",IF($J114="Pending","Authorization pending","On track"))))))</f>
        <v/>
      </c>
    </row>
    <row r="115">
      <c r="A115" s="19" t="n"/>
      <c r="B115" s="38" t="n"/>
      <c r="C115" s="19" t="n"/>
      <c r="D115" s="19" t="n"/>
      <c r="E115" s="21" t="n"/>
      <c r="F115" s="19" t="n"/>
      <c r="G115" s="19" t="n"/>
      <c r="H115" s="21" t="n"/>
      <c r="I115" s="19" t="n"/>
      <c r="J115" s="19" t="n"/>
      <c r="K115" s="19" t="n"/>
      <c r="L115" s="19" t="n"/>
      <c r="M115" s="38" t="n"/>
      <c r="N115" s="38" t="n"/>
      <c r="O115" s="38" t="n"/>
      <c r="P115" s="38" t="n"/>
      <c r="Q115" s="38" t="n"/>
      <c r="R115" s="38" t="n"/>
      <c r="S115" s="21" t="n"/>
      <c r="T115" s="21" t="n"/>
      <c r="U115" s="22">
        <f>IF($A115="","",MAX(0,IF($P115&lt;&gt;"",$P115,Dashboard!$B$4)-$B115))</f>
        <v/>
      </c>
      <c r="V115" s="23">
        <f>IF($A115="","",IF($U115&lt;=7,"0-7 days",IF($U115&lt;=14,"8-14 days",IF($U115&lt;=30,"15-30 days",IF($U115&lt;=60,"31-60 days","61+ days")))))</f>
        <v/>
      </c>
      <c r="W115" s="22">
        <f>IF($A115="",0,IF(OR($L115="New",$L115="Sent",$L115="Scheduling",$L115="Scheduled"),1,0))</f>
        <v/>
      </c>
      <c r="X115" s="22">
        <f>IF($A115="",0,IF(AND($W115=1,$M115&lt;&gt;"",$M115&lt;Dashboard!$B$4),1,0))</f>
        <v/>
      </c>
      <c r="Y115" s="22">
        <f>IF($A115="",0,IF(AND($W115=1,$R115&lt;&gt;"",$R115&lt;=Dashboard!$B$4),1,0))</f>
        <v/>
      </c>
      <c r="Z115" s="24">
        <f>IF($A115="","",IF(COUNTIF($A$2:$A$501,$A115)&gt;1,"Duplicate referral ID",IF($B115="","Missing received date",IF($C115="","Missing client reference",IF($D115="","Missing clinic",IF($F115="","Missing specialty",IF($G115="","Missing urgency",IF($H115="","Missing reason category",IF($I115="","Missing payer category",IF($J115="","Missing authorization status",IF($K115="","Missing coordinator",IF($L115="","Missing status",IF(AND($W115=1,$M115=""),"Missing target action date",IF(AND(OR($L115="Sent",$L115="Scheduling",$L115="Scheduled",$L115="Completed"),$E115=""),"Missing destination",IF(AND(OR($L115="Sent",$L115="Scheduling",$L115="Scheduled",$L115="Completed"),$N115=""),"Missing sent date",IF(AND(OR($L115="Scheduled",$L115="Completed"),$O115=""),"Missing appointment date",IF(AND(OR($L115="Completed",$L115="Closed - Not Scheduled",$L115="Declined"),$P115=""),"Missing closed date",IF(AND(OR($L115="Completed",$L115="Closed - Not Scheduled",$L115="Declined"),$S115=""),"Missing close outcome",IF(AND($B115&lt;&gt;"",$N115&lt;&gt;"",$N115&lt;$B115),"Sent date before received date",IF(AND($B115&lt;&gt;"",$P115&lt;&gt;"",$P115&lt;$B115),"Closed date before received date",IF(AND($N115&lt;&gt;"",$O115&lt;&gt;"",$O115&lt;$N115),"Appointment before sent date","OK"))))))))))))))))))))</f>
        <v/>
      </c>
      <c r="AA115" s="24">
        <f>IF($A115="","",IF($Z115&lt;&gt;"OK","Check data",IF($W115=0,"Closed",IF($X115=1,"Past due",IF($Y115=1,"Follow-up due",IF($J115="Pending","Authorization pending","On track"))))))</f>
        <v/>
      </c>
    </row>
    <row r="116">
      <c r="A116" s="19" t="n"/>
      <c r="B116" s="38" t="n"/>
      <c r="C116" s="19" t="n"/>
      <c r="D116" s="19" t="n"/>
      <c r="E116" s="21" t="n"/>
      <c r="F116" s="19" t="n"/>
      <c r="G116" s="19" t="n"/>
      <c r="H116" s="21" t="n"/>
      <c r="I116" s="19" t="n"/>
      <c r="J116" s="19" t="n"/>
      <c r="K116" s="19" t="n"/>
      <c r="L116" s="19" t="n"/>
      <c r="M116" s="38" t="n"/>
      <c r="N116" s="38" t="n"/>
      <c r="O116" s="38" t="n"/>
      <c r="P116" s="38" t="n"/>
      <c r="Q116" s="38" t="n"/>
      <c r="R116" s="38" t="n"/>
      <c r="S116" s="21" t="n"/>
      <c r="T116" s="21" t="n"/>
      <c r="U116" s="22">
        <f>IF($A116="","",MAX(0,IF($P116&lt;&gt;"",$P116,Dashboard!$B$4)-$B116))</f>
        <v/>
      </c>
      <c r="V116" s="23">
        <f>IF($A116="","",IF($U116&lt;=7,"0-7 days",IF($U116&lt;=14,"8-14 days",IF($U116&lt;=30,"15-30 days",IF($U116&lt;=60,"31-60 days","61+ days")))))</f>
        <v/>
      </c>
      <c r="W116" s="22">
        <f>IF($A116="",0,IF(OR($L116="New",$L116="Sent",$L116="Scheduling",$L116="Scheduled"),1,0))</f>
        <v/>
      </c>
      <c r="X116" s="22">
        <f>IF($A116="",0,IF(AND($W116=1,$M116&lt;&gt;"",$M116&lt;Dashboard!$B$4),1,0))</f>
        <v/>
      </c>
      <c r="Y116" s="22">
        <f>IF($A116="",0,IF(AND($W116=1,$R116&lt;&gt;"",$R116&lt;=Dashboard!$B$4),1,0))</f>
        <v/>
      </c>
      <c r="Z116" s="24">
        <f>IF($A116="","",IF(COUNTIF($A$2:$A$501,$A116)&gt;1,"Duplicate referral ID",IF($B116="","Missing received date",IF($C116="","Missing client reference",IF($D116="","Missing clinic",IF($F116="","Missing specialty",IF($G116="","Missing urgency",IF($H116="","Missing reason category",IF($I116="","Missing payer category",IF($J116="","Missing authorization status",IF($K116="","Missing coordinator",IF($L116="","Missing status",IF(AND($W116=1,$M116=""),"Missing target action date",IF(AND(OR($L116="Sent",$L116="Scheduling",$L116="Scheduled",$L116="Completed"),$E116=""),"Missing destination",IF(AND(OR($L116="Sent",$L116="Scheduling",$L116="Scheduled",$L116="Completed"),$N116=""),"Missing sent date",IF(AND(OR($L116="Scheduled",$L116="Completed"),$O116=""),"Missing appointment date",IF(AND(OR($L116="Completed",$L116="Closed - Not Scheduled",$L116="Declined"),$P116=""),"Missing closed date",IF(AND(OR($L116="Completed",$L116="Closed - Not Scheduled",$L116="Declined"),$S116=""),"Missing close outcome",IF(AND($B116&lt;&gt;"",$N116&lt;&gt;"",$N116&lt;$B116),"Sent date before received date",IF(AND($B116&lt;&gt;"",$P116&lt;&gt;"",$P116&lt;$B116),"Closed date before received date",IF(AND($N116&lt;&gt;"",$O116&lt;&gt;"",$O116&lt;$N116),"Appointment before sent date","OK"))))))))))))))))))))</f>
        <v/>
      </c>
      <c r="AA116" s="24">
        <f>IF($A116="","",IF($Z116&lt;&gt;"OK","Check data",IF($W116=0,"Closed",IF($X116=1,"Past due",IF($Y116=1,"Follow-up due",IF($J116="Pending","Authorization pending","On track"))))))</f>
        <v/>
      </c>
    </row>
    <row r="117">
      <c r="A117" s="19" t="n"/>
      <c r="B117" s="38" t="n"/>
      <c r="C117" s="19" t="n"/>
      <c r="D117" s="19" t="n"/>
      <c r="E117" s="21" t="n"/>
      <c r="F117" s="19" t="n"/>
      <c r="G117" s="19" t="n"/>
      <c r="H117" s="21" t="n"/>
      <c r="I117" s="19" t="n"/>
      <c r="J117" s="19" t="n"/>
      <c r="K117" s="19" t="n"/>
      <c r="L117" s="19" t="n"/>
      <c r="M117" s="38" t="n"/>
      <c r="N117" s="38" t="n"/>
      <c r="O117" s="38" t="n"/>
      <c r="P117" s="38" t="n"/>
      <c r="Q117" s="38" t="n"/>
      <c r="R117" s="38" t="n"/>
      <c r="S117" s="21" t="n"/>
      <c r="T117" s="21" t="n"/>
      <c r="U117" s="22">
        <f>IF($A117="","",MAX(0,IF($P117&lt;&gt;"",$P117,Dashboard!$B$4)-$B117))</f>
        <v/>
      </c>
      <c r="V117" s="23">
        <f>IF($A117="","",IF($U117&lt;=7,"0-7 days",IF($U117&lt;=14,"8-14 days",IF($U117&lt;=30,"15-30 days",IF($U117&lt;=60,"31-60 days","61+ days")))))</f>
        <v/>
      </c>
      <c r="W117" s="22">
        <f>IF($A117="",0,IF(OR($L117="New",$L117="Sent",$L117="Scheduling",$L117="Scheduled"),1,0))</f>
        <v/>
      </c>
      <c r="X117" s="22">
        <f>IF($A117="",0,IF(AND($W117=1,$M117&lt;&gt;"",$M117&lt;Dashboard!$B$4),1,0))</f>
        <v/>
      </c>
      <c r="Y117" s="22">
        <f>IF($A117="",0,IF(AND($W117=1,$R117&lt;&gt;"",$R117&lt;=Dashboard!$B$4),1,0))</f>
        <v/>
      </c>
      <c r="Z117" s="24">
        <f>IF($A117="","",IF(COUNTIF($A$2:$A$501,$A117)&gt;1,"Duplicate referral ID",IF($B117="","Missing received date",IF($C117="","Missing client reference",IF($D117="","Missing clinic",IF($F117="","Missing specialty",IF($G117="","Missing urgency",IF($H117="","Missing reason category",IF($I117="","Missing payer category",IF($J117="","Missing authorization status",IF($K117="","Missing coordinator",IF($L117="","Missing status",IF(AND($W117=1,$M117=""),"Missing target action date",IF(AND(OR($L117="Sent",$L117="Scheduling",$L117="Scheduled",$L117="Completed"),$E117=""),"Missing destination",IF(AND(OR($L117="Sent",$L117="Scheduling",$L117="Scheduled",$L117="Completed"),$N117=""),"Missing sent date",IF(AND(OR($L117="Scheduled",$L117="Completed"),$O117=""),"Missing appointment date",IF(AND(OR($L117="Completed",$L117="Closed - Not Scheduled",$L117="Declined"),$P117=""),"Missing closed date",IF(AND(OR($L117="Completed",$L117="Closed - Not Scheduled",$L117="Declined"),$S117=""),"Missing close outcome",IF(AND($B117&lt;&gt;"",$N117&lt;&gt;"",$N117&lt;$B117),"Sent date before received date",IF(AND($B117&lt;&gt;"",$P117&lt;&gt;"",$P117&lt;$B117),"Closed date before received date",IF(AND($N117&lt;&gt;"",$O117&lt;&gt;"",$O117&lt;$N117),"Appointment before sent date","OK"))))))))))))))))))))</f>
        <v/>
      </c>
      <c r="AA117" s="24">
        <f>IF($A117="","",IF($Z117&lt;&gt;"OK","Check data",IF($W117=0,"Closed",IF($X117=1,"Past due",IF($Y117=1,"Follow-up due",IF($J117="Pending","Authorization pending","On track"))))))</f>
        <v/>
      </c>
    </row>
    <row r="118">
      <c r="A118" s="19" t="n"/>
      <c r="B118" s="38" t="n"/>
      <c r="C118" s="19" t="n"/>
      <c r="D118" s="19" t="n"/>
      <c r="E118" s="21" t="n"/>
      <c r="F118" s="19" t="n"/>
      <c r="G118" s="19" t="n"/>
      <c r="H118" s="21" t="n"/>
      <c r="I118" s="19" t="n"/>
      <c r="J118" s="19" t="n"/>
      <c r="K118" s="19" t="n"/>
      <c r="L118" s="19" t="n"/>
      <c r="M118" s="38" t="n"/>
      <c r="N118" s="38" t="n"/>
      <c r="O118" s="38" t="n"/>
      <c r="P118" s="38" t="n"/>
      <c r="Q118" s="38" t="n"/>
      <c r="R118" s="38" t="n"/>
      <c r="S118" s="21" t="n"/>
      <c r="T118" s="21" t="n"/>
      <c r="U118" s="22">
        <f>IF($A118="","",MAX(0,IF($P118&lt;&gt;"",$P118,Dashboard!$B$4)-$B118))</f>
        <v/>
      </c>
      <c r="V118" s="23">
        <f>IF($A118="","",IF($U118&lt;=7,"0-7 days",IF($U118&lt;=14,"8-14 days",IF($U118&lt;=30,"15-30 days",IF($U118&lt;=60,"31-60 days","61+ days")))))</f>
        <v/>
      </c>
      <c r="W118" s="22">
        <f>IF($A118="",0,IF(OR($L118="New",$L118="Sent",$L118="Scheduling",$L118="Scheduled"),1,0))</f>
        <v/>
      </c>
      <c r="X118" s="22">
        <f>IF($A118="",0,IF(AND($W118=1,$M118&lt;&gt;"",$M118&lt;Dashboard!$B$4),1,0))</f>
        <v/>
      </c>
      <c r="Y118" s="22">
        <f>IF($A118="",0,IF(AND($W118=1,$R118&lt;&gt;"",$R118&lt;=Dashboard!$B$4),1,0))</f>
        <v/>
      </c>
      <c r="Z118" s="24">
        <f>IF($A118="","",IF(COUNTIF($A$2:$A$501,$A118)&gt;1,"Duplicate referral ID",IF($B118="","Missing received date",IF($C118="","Missing client reference",IF($D118="","Missing clinic",IF($F118="","Missing specialty",IF($G118="","Missing urgency",IF($H118="","Missing reason category",IF($I118="","Missing payer category",IF($J118="","Missing authorization status",IF($K118="","Missing coordinator",IF($L118="","Missing status",IF(AND($W118=1,$M118=""),"Missing target action date",IF(AND(OR($L118="Sent",$L118="Scheduling",$L118="Scheduled",$L118="Completed"),$E118=""),"Missing destination",IF(AND(OR($L118="Sent",$L118="Scheduling",$L118="Scheduled",$L118="Completed"),$N118=""),"Missing sent date",IF(AND(OR($L118="Scheduled",$L118="Completed"),$O118=""),"Missing appointment date",IF(AND(OR($L118="Completed",$L118="Closed - Not Scheduled",$L118="Declined"),$P118=""),"Missing closed date",IF(AND(OR($L118="Completed",$L118="Closed - Not Scheduled",$L118="Declined"),$S118=""),"Missing close outcome",IF(AND($B118&lt;&gt;"",$N118&lt;&gt;"",$N118&lt;$B118),"Sent date before received date",IF(AND($B118&lt;&gt;"",$P118&lt;&gt;"",$P118&lt;$B118),"Closed date before received date",IF(AND($N118&lt;&gt;"",$O118&lt;&gt;"",$O118&lt;$N118),"Appointment before sent date","OK"))))))))))))))))))))</f>
        <v/>
      </c>
      <c r="AA118" s="24">
        <f>IF($A118="","",IF($Z118&lt;&gt;"OK","Check data",IF($W118=0,"Closed",IF($X118=1,"Past due",IF($Y118=1,"Follow-up due",IF($J118="Pending","Authorization pending","On track"))))))</f>
        <v/>
      </c>
    </row>
    <row r="119">
      <c r="A119" s="19" t="n"/>
      <c r="B119" s="38" t="n"/>
      <c r="C119" s="19" t="n"/>
      <c r="D119" s="19" t="n"/>
      <c r="E119" s="21" t="n"/>
      <c r="F119" s="19" t="n"/>
      <c r="G119" s="19" t="n"/>
      <c r="H119" s="21" t="n"/>
      <c r="I119" s="19" t="n"/>
      <c r="J119" s="19" t="n"/>
      <c r="K119" s="19" t="n"/>
      <c r="L119" s="19" t="n"/>
      <c r="M119" s="38" t="n"/>
      <c r="N119" s="38" t="n"/>
      <c r="O119" s="38" t="n"/>
      <c r="P119" s="38" t="n"/>
      <c r="Q119" s="38" t="n"/>
      <c r="R119" s="38" t="n"/>
      <c r="S119" s="21" t="n"/>
      <c r="T119" s="21" t="n"/>
      <c r="U119" s="22">
        <f>IF($A119="","",MAX(0,IF($P119&lt;&gt;"",$P119,Dashboard!$B$4)-$B119))</f>
        <v/>
      </c>
      <c r="V119" s="23">
        <f>IF($A119="","",IF($U119&lt;=7,"0-7 days",IF($U119&lt;=14,"8-14 days",IF($U119&lt;=30,"15-30 days",IF($U119&lt;=60,"31-60 days","61+ days")))))</f>
        <v/>
      </c>
      <c r="W119" s="22">
        <f>IF($A119="",0,IF(OR($L119="New",$L119="Sent",$L119="Scheduling",$L119="Scheduled"),1,0))</f>
        <v/>
      </c>
      <c r="X119" s="22">
        <f>IF($A119="",0,IF(AND($W119=1,$M119&lt;&gt;"",$M119&lt;Dashboard!$B$4),1,0))</f>
        <v/>
      </c>
      <c r="Y119" s="22">
        <f>IF($A119="",0,IF(AND($W119=1,$R119&lt;&gt;"",$R119&lt;=Dashboard!$B$4),1,0))</f>
        <v/>
      </c>
      <c r="Z119" s="24">
        <f>IF($A119="","",IF(COUNTIF($A$2:$A$501,$A119)&gt;1,"Duplicate referral ID",IF($B119="","Missing received date",IF($C119="","Missing client reference",IF($D119="","Missing clinic",IF($F119="","Missing specialty",IF($G119="","Missing urgency",IF($H119="","Missing reason category",IF($I119="","Missing payer category",IF($J119="","Missing authorization status",IF($K119="","Missing coordinator",IF($L119="","Missing status",IF(AND($W119=1,$M119=""),"Missing target action date",IF(AND(OR($L119="Sent",$L119="Scheduling",$L119="Scheduled",$L119="Completed"),$E119=""),"Missing destination",IF(AND(OR($L119="Sent",$L119="Scheduling",$L119="Scheduled",$L119="Completed"),$N119=""),"Missing sent date",IF(AND(OR($L119="Scheduled",$L119="Completed"),$O119=""),"Missing appointment date",IF(AND(OR($L119="Completed",$L119="Closed - Not Scheduled",$L119="Declined"),$P119=""),"Missing closed date",IF(AND(OR($L119="Completed",$L119="Closed - Not Scheduled",$L119="Declined"),$S119=""),"Missing close outcome",IF(AND($B119&lt;&gt;"",$N119&lt;&gt;"",$N119&lt;$B119),"Sent date before received date",IF(AND($B119&lt;&gt;"",$P119&lt;&gt;"",$P119&lt;$B119),"Closed date before received date",IF(AND($N119&lt;&gt;"",$O119&lt;&gt;"",$O119&lt;$N119),"Appointment before sent date","OK"))))))))))))))))))))</f>
        <v/>
      </c>
      <c r="AA119" s="24">
        <f>IF($A119="","",IF($Z119&lt;&gt;"OK","Check data",IF($W119=0,"Closed",IF($X119=1,"Past due",IF($Y119=1,"Follow-up due",IF($J119="Pending","Authorization pending","On track"))))))</f>
        <v/>
      </c>
    </row>
    <row r="120">
      <c r="A120" s="19" t="n"/>
      <c r="B120" s="38" t="n"/>
      <c r="C120" s="19" t="n"/>
      <c r="D120" s="19" t="n"/>
      <c r="E120" s="21" t="n"/>
      <c r="F120" s="19" t="n"/>
      <c r="G120" s="19" t="n"/>
      <c r="H120" s="21" t="n"/>
      <c r="I120" s="19" t="n"/>
      <c r="J120" s="19" t="n"/>
      <c r="K120" s="19" t="n"/>
      <c r="L120" s="19" t="n"/>
      <c r="M120" s="38" t="n"/>
      <c r="N120" s="38" t="n"/>
      <c r="O120" s="38" t="n"/>
      <c r="P120" s="38" t="n"/>
      <c r="Q120" s="38" t="n"/>
      <c r="R120" s="38" t="n"/>
      <c r="S120" s="21" t="n"/>
      <c r="T120" s="21" t="n"/>
      <c r="U120" s="22">
        <f>IF($A120="","",MAX(0,IF($P120&lt;&gt;"",$P120,Dashboard!$B$4)-$B120))</f>
        <v/>
      </c>
      <c r="V120" s="23">
        <f>IF($A120="","",IF($U120&lt;=7,"0-7 days",IF($U120&lt;=14,"8-14 days",IF($U120&lt;=30,"15-30 days",IF($U120&lt;=60,"31-60 days","61+ days")))))</f>
        <v/>
      </c>
      <c r="W120" s="22">
        <f>IF($A120="",0,IF(OR($L120="New",$L120="Sent",$L120="Scheduling",$L120="Scheduled"),1,0))</f>
        <v/>
      </c>
      <c r="X120" s="22">
        <f>IF($A120="",0,IF(AND($W120=1,$M120&lt;&gt;"",$M120&lt;Dashboard!$B$4),1,0))</f>
        <v/>
      </c>
      <c r="Y120" s="22">
        <f>IF($A120="",0,IF(AND($W120=1,$R120&lt;&gt;"",$R120&lt;=Dashboard!$B$4),1,0))</f>
        <v/>
      </c>
      <c r="Z120" s="24">
        <f>IF($A120="","",IF(COUNTIF($A$2:$A$501,$A120)&gt;1,"Duplicate referral ID",IF($B120="","Missing received date",IF($C120="","Missing client reference",IF($D120="","Missing clinic",IF($F120="","Missing specialty",IF($G120="","Missing urgency",IF($H120="","Missing reason category",IF($I120="","Missing payer category",IF($J120="","Missing authorization status",IF($K120="","Missing coordinator",IF($L120="","Missing status",IF(AND($W120=1,$M120=""),"Missing target action date",IF(AND(OR($L120="Sent",$L120="Scheduling",$L120="Scheduled",$L120="Completed"),$E120=""),"Missing destination",IF(AND(OR($L120="Sent",$L120="Scheduling",$L120="Scheduled",$L120="Completed"),$N120=""),"Missing sent date",IF(AND(OR($L120="Scheduled",$L120="Completed"),$O120=""),"Missing appointment date",IF(AND(OR($L120="Completed",$L120="Closed - Not Scheduled",$L120="Declined"),$P120=""),"Missing closed date",IF(AND(OR($L120="Completed",$L120="Closed - Not Scheduled",$L120="Declined"),$S120=""),"Missing close outcome",IF(AND($B120&lt;&gt;"",$N120&lt;&gt;"",$N120&lt;$B120),"Sent date before received date",IF(AND($B120&lt;&gt;"",$P120&lt;&gt;"",$P120&lt;$B120),"Closed date before received date",IF(AND($N120&lt;&gt;"",$O120&lt;&gt;"",$O120&lt;$N120),"Appointment before sent date","OK"))))))))))))))))))))</f>
        <v/>
      </c>
      <c r="AA120" s="24">
        <f>IF($A120="","",IF($Z120&lt;&gt;"OK","Check data",IF($W120=0,"Closed",IF($X120=1,"Past due",IF($Y120=1,"Follow-up due",IF($J120="Pending","Authorization pending","On track"))))))</f>
        <v/>
      </c>
    </row>
    <row r="121">
      <c r="A121" s="19" t="n"/>
      <c r="B121" s="38" t="n"/>
      <c r="C121" s="19" t="n"/>
      <c r="D121" s="19" t="n"/>
      <c r="E121" s="21" t="n"/>
      <c r="F121" s="19" t="n"/>
      <c r="G121" s="19" t="n"/>
      <c r="H121" s="21" t="n"/>
      <c r="I121" s="19" t="n"/>
      <c r="J121" s="19" t="n"/>
      <c r="K121" s="19" t="n"/>
      <c r="L121" s="19" t="n"/>
      <c r="M121" s="38" t="n"/>
      <c r="N121" s="38" t="n"/>
      <c r="O121" s="38" t="n"/>
      <c r="P121" s="38" t="n"/>
      <c r="Q121" s="38" t="n"/>
      <c r="R121" s="38" t="n"/>
      <c r="S121" s="21" t="n"/>
      <c r="T121" s="21" t="n"/>
      <c r="U121" s="22">
        <f>IF($A121="","",MAX(0,IF($P121&lt;&gt;"",$P121,Dashboard!$B$4)-$B121))</f>
        <v/>
      </c>
      <c r="V121" s="23">
        <f>IF($A121="","",IF($U121&lt;=7,"0-7 days",IF($U121&lt;=14,"8-14 days",IF($U121&lt;=30,"15-30 days",IF($U121&lt;=60,"31-60 days","61+ days")))))</f>
        <v/>
      </c>
      <c r="W121" s="22">
        <f>IF($A121="",0,IF(OR($L121="New",$L121="Sent",$L121="Scheduling",$L121="Scheduled"),1,0))</f>
        <v/>
      </c>
      <c r="X121" s="22">
        <f>IF($A121="",0,IF(AND($W121=1,$M121&lt;&gt;"",$M121&lt;Dashboard!$B$4),1,0))</f>
        <v/>
      </c>
      <c r="Y121" s="22">
        <f>IF($A121="",0,IF(AND($W121=1,$R121&lt;&gt;"",$R121&lt;=Dashboard!$B$4),1,0))</f>
        <v/>
      </c>
      <c r="Z121" s="24">
        <f>IF($A121="","",IF(COUNTIF($A$2:$A$501,$A121)&gt;1,"Duplicate referral ID",IF($B121="","Missing received date",IF($C121="","Missing client reference",IF($D121="","Missing clinic",IF($F121="","Missing specialty",IF($G121="","Missing urgency",IF($H121="","Missing reason category",IF($I121="","Missing payer category",IF($J121="","Missing authorization status",IF($K121="","Missing coordinator",IF($L121="","Missing status",IF(AND($W121=1,$M121=""),"Missing target action date",IF(AND(OR($L121="Sent",$L121="Scheduling",$L121="Scheduled",$L121="Completed"),$E121=""),"Missing destination",IF(AND(OR($L121="Sent",$L121="Scheduling",$L121="Scheduled",$L121="Completed"),$N121=""),"Missing sent date",IF(AND(OR($L121="Scheduled",$L121="Completed"),$O121=""),"Missing appointment date",IF(AND(OR($L121="Completed",$L121="Closed - Not Scheduled",$L121="Declined"),$P121=""),"Missing closed date",IF(AND(OR($L121="Completed",$L121="Closed - Not Scheduled",$L121="Declined"),$S121=""),"Missing close outcome",IF(AND($B121&lt;&gt;"",$N121&lt;&gt;"",$N121&lt;$B121),"Sent date before received date",IF(AND($B121&lt;&gt;"",$P121&lt;&gt;"",$P121&lt;$B121),"Closed date before received date",IF(AND($N121&lt;&gt;"",$O121&lt;&gt;"",$O121&lt;$N121),"Appointment before sent date","OK"))))))))))))))))))))</f>
        <v/>
      </c>
      <c r="AA121" s="24">
        <f>IF($A121="","",IF($Z121&lt;&gt;"OK","Check data",IF($W121=0,"Closed",IF($X121=1,"Past due",IF($Y121=1,"Follow-up due",IF($J121="Pending","Authorization pending","On track"))))))</f>
        <v/>
      </c>
    </row>
    <row r="122">
      <c r="A122" s="19" t="n"/>
      <c r="B122" s="38" t="n"/>
      <c r="C122" s="19" t="n"/>
      <c r="D122" s="19" t="n"/>
      <c r="E122" s="21" t="n"/>
      <c r="F122" s="19" t="n"/>
      <c r="G122" s="19" t="n"/>
      <c r="H122" s="21" t="n"/>
      <c r="I122" s="19" t="n"/>
      <c r="J122" s="19" t="n"/>
      <c r="K122" s="19" t="n"/>
      <c r="L122" s="19" t="n"/>
      <c r="M122" s="38" t="n"/>
      <c r="N122" s="38" t="n"/>
      <c r="O122" s="38" t="n"/>
      <c r="P122" s="38" t="n"/>
      <c r="Q122" s="38" t="n"/>
      <c r="R122" s="38" t="n"/>
      <c r="S122" s="21" t="n"/>
      <c r="T122" s="21" t="n"/>
      <c r="U122" s="22">
        <f>IF($A122="","",MAX(0,IF($P122&lt;&gt;"",$P122,Dashboard!$B$4)-$B122))</f>
        <v/>
      </c>
      <c r="V122" s="23">
        <f>IF($A122="","",IF($U122&lt;=7,"0-7 days",IF($U122&lt;=14,"8-14 days",IF($U122&lt;=30,"15-30 days",IF($U122&lt;=60,"31-60 days","61+ days")))))</f>
        <v/>
      </c>
      <c r="W122" s="22">
        <f>IF($A122="",0,IF(OR($L122="New",$L122="Sent",$L122="Scheduling",$L122="Scheduled"),1,0))</f>
        <v/>
      </c>
      <c r="X122" s="22">
        <f>IF($A122="",0,IF(AND($W122=1,$M122&lt;&gt;"",$M122&lt;Dashboard!$B$4),1,0))</f>
        <v/>
      </c>
      <c r="Y122" s="22">
        <f>IF($A122="",0,IF(AND($W122=1,$R122&lt;&gt;"",$R122&lt;=Dashboard!$B$4),1,0))</f>
        <v/>
      </c>
      <c r="Z122" s="24">
        <f>IF($A122="","",IF(COUNTIF($A$2:$A$501,$A122)&gt;1,"Duplicate referral ID",IF($B122="","Missing received date",IF($C122="","Missing client reference",IF($D122="","Missing clinic",IF($F122="","Missing specialty",IF($G122="","Missing urgency",IF($H122="","Missing reason category",IF($I122="","Missing payer category",IF($J122="","Missing authorization status",IF($K122="","Missing coordinator",IF($L122="","Missing status",IF(AND($W122=1,$M122=""),"Missing target action date",IF(AND(OR($L122="Sent",$L122="Scheduling",$L122="Scheduled",$L122="Completed"),$E122=""),"Missing destination",IF(AND(OR($L122="Sent",$L122="Scheduling",$L122="Scheduled",$L122="Completed"),$N122=""),"Missing sent date",IF(AND(OR($L122="Scheduled",$L122="Completed"),$O122=""),"Missing appointment date",IF(AND(OR($L122="Completed",$L122="Closed - Not Scheduled",$L122="Declined"),$P122=""),"Missing closed date",IF(AND(OR($L122="Completed",$L122="Closed - Not Scheduled",$L122="Declined"),$S122=""),"Missing close outcome",IF(AND($B122&lt;&gt;"",$N122&lt;&gt;"",$N122&lt;$B122),"Sent date before received date",IF(AND($B122&lt;&gt;"",$P122&lt;&gt;"",$P122&lt;$B122),"Closed date before received date",IF(AND($N122&lt;&gt;"",$O122&lt;&gt;"",$O122&lt;$N122),"Appointment before sent date","OK"))))))))))))))))))))</f>
        <v/>
      </c>
      <c r="AA122" s="24">
        <f>IF($A122="","",IF($Z122&lt;&gt;"OK","Check data",IF($W122=0,"Closed",IF($X122=1,"Past due",IF($Y122=1,"Follow-up due",IF($J122="Pending","Authorization pending","On track"))))))</f>
        <v/>
      </c>
    </row>
    <row r="123">
      <c r="A123" s="19" t="n"/>
      <c r="B123" s="38" t="n"/>
      <c r="C123" s="19" t="n"/>
      <c r="D123" s="19" t="n"/>
      <c r="E123" s="21" t="n"/>
      <c r="F123" s="19" t="n"/>
      <c r="G123" s="19" t="n"/>
      <c r="H123" s="21" t="n"/>
      <c r="I123" s="19" t="n"/>
      <c r="J123" s="19" t="n"/>
      <c r="K123" s="19" t="n"/>
      <c r="L123" s="19" t="n"/>
      <c r="M123" s="38" t="n"/>
      <c r="N123" s="38" t="n"/>
      <c r="O123" s="38" t="n"/>
      <c r="P123" s="38" t="n"/>
      <c r="Q123" s="38" t="n"/>
      <c r="R123" s="38" t="n"/>
      <c r="S123" s="21" t="n"/>
      <c r="T123" s="21" t="n"/>
      <c r="U123" s="22">
        <f>IF($A123="","",MAX(0,IF($P123&lt;&gt;"",$P123,Dashboard!$B$4)-$B123))</f>
        <v/>
      </c>
      <c r="V123" s="23">
        <f>IF($A123="","",IF($U123&lt;=7,"0-7 days",IF($U123&lt;=14,"8-14 days",IF($U123&lt;=30,"15-30 days",IF($U123&lt;=60,"31-60 days","61+ days")))))</f>
        <v/>
      </c>
      <c r="W123" s="22">
        <f>IF($A123="",0,IF(OR($L123="New",$L123="Sent",$L123="Scheduling",$L123="Scheduled"),1,0))</f>
        <v/>
      </c>
      <c r="X123" s="22">
        <f>IF($A123="",0,IF(AND($W123=1,$M123&lt;&gt;"",$M123&lt;Dashboard!$B$4),1,0))</f>
        <v/>
      </c>
      <c r="Y123" s="22">
        <f>IF($A123="",0,IF(AND($W123=1,$R123&lt;&gt;"",$R123&lt;=Dashboard!$B$4),1,0))</f>
        <v/>
      </c>
      <c r="Z123" s="24">
        <f>IF($A123="","",IF(COUNTIF($A$2:$A$501,$A123)&gt;1,"Duplicate referral ID",IF($B123="","Missing received date",IF($C123="","Missing client reference",IF($D123="","Missing clinic",IF($F123="","Missing specialty",IF($G123="","Missing urgency",IF($H123="","Missing reason category",IF($I123="","Missing payer category",IF($J123="","Missing authorization status",IF($K123="","Missing coordinator",IF($L123="","Missing status",IF(AND($W123=1,$M123=""),"Missing target action date",IF(AND(OR($L123="Sent",$L123="Scheduling",$L123="Scheduled",$L123="Completed"),$E123=""),"Missing destination",IF(AND(OR($L123="Sent",$L123="Scheduling",$L123="Scheduled",$L123="Completed"),$N123=""),"Missing sent date",IF(AND(OR($L123="Scheduled",$L123="Completed"),$O123=""),"Missing appointment date",IF(AND(OR($L123="Completed",$L123="Closed - Not Scheduled",$L123="Declined"),$P123=""),"Missing closed date",IF(AND(OR($L123="Completed",$L123="Closed - Not Scheduled",$L123="Declined"),$S123=""),"Missing close outcome",IF(AND($B123&lt;&gt;"",$N123&lt;&gt;"",$N123&lt;$B123),"Sent date before received date",IF(AND($B123&lt;&gt;"",$P123&lt;&gt;"",$P123&lt;$B123),"Closed date before received date",IF(AND($N123&lt;&gt;"",$O123&lt;&gt;"",$O123&lt;$N123),"Appointment before sent date","OK"))))))))))))))))))))</f>
        <v/>
      </c>
      <c r="AA123" s="24">
        <f>IF($A123="","",IF($Z123&lt;&gt;"OK","Check data",IF($W123=0,"Closed",IF($X123=1,"Past due",IF($Y123=1,"Follow-up due",IF($J123="Pending","Authorization pending","On track"))))))</f>
        <v/>
      </c>
    </row>
    <row r="124">
      <c r="A124" s="19" t="n"/>
      <c r="B124" s="38" t="n"/>
      <c r="C124" s="19" t="n"/>
      <c r="D124" s="19" t="n"/>
      <c r="E124" s="21" t="n"/>
      <c r="F124" s="19" t="n"/>
      <c r="G124" s="19" t="n"/>
      <c r="H124" s="21" t="n"/>
      <c r="I124" s="19" t="n"/>
      <c r="J124" s="19" t="n"/>
      <c r="K124" s="19" t="n"/>
      <c r="L124" s="19" t="n"/>
      <c r="M124" s="38" t="n"/>
      <c r="N124" s="38" t="n"/>
      <c r="O124" s="38" t="n"/>
      <c r="P124" s="38" t="n"/>
      <c r="Q124" s="38" t="n"/>
      <c r="R124" s="38" t="n"/>
      <c r="S124" s="21" t="n"/>
      <c r="T124" s="21" t="n"/>
      <c r="U124" s="22">
        <f>IF($A124="","",MAX(0,IF($P124&lt;&gt;"",$P124,Dashboard!$B$4)-$B124))</f>
        <v/>
      </c>
      <c r="V124" s="23">
        <f>IF($A124="","",IF($U124&lt;=7,"0-7 days",IF($U124&lt;=14,"8-14 days",IF($U124&lt;=30,"15-30 days",IF($U124&lt;=60,"31-60 days","61+ days")))))</f>
        <v/>
      </c>
      <c r="W124" s="22">
        <f>IF($A124="",0,IF(OR($L124="New",$L124="Sent",$L124="Scheduling",$L124="Scheduled"),1,0))</f>
        <v/>
      </c>
      <c r="X124" s="22">
        <f>IF($A124="",0,IF(AND($W124=1,$M124&lt;&gt;"",$M124&lt;Dashboard!$B$4),1,0))</f>
        <v/>
      </c>
      <c r="Y124" s="22">
        <f>IF($A124="",0,IF(AND($W124=1,$R124&lt;&gt;"",$R124&lt;=Dashboard!$B$4),1,0))</f>
        <v/>
      </c>
      <c r="Z124" s="24">
        <f>IF($A124="","",IF(COUNTIF($A$2:$A$501,$A124)&gt;1,"Duplicate referral ID",IF($B124="","Missing received date",IF($C124="","Missing client reference",IF($D124="","Missing clinic",IF($F124="","Missing specialty",IF($G124="","Missing urgency",IF($H124="","Missing reason category",IF($I124="","Missing payer category",IF($J124="","Missing authorization status",IF($K124="","Missing coordinator",IF($L124="","Missing status",IF(AND($W124=1,$M124=""),"Missing target action date",IF(AND(OR($L124="Sent",$L124="Scheduling",$L124="Scheduled",$L124="Completed"),$E124=""),"Missing destination",IF(AND(OR($L124="Sent",$L124="Scheduling",$L124="Scheduled",$L124="Completed"),$N124=""),"Missing sent date",IF(AND(OR($L124="Scheduled",$L124="Completed"),$O124=""),"Missing appointment date",IF(AND(OR($L124="Completed",$L124="Closed - Not Scheduled",$L124="Declined"),$P124=""),"Missing closed date",IF(AND(OR($L124="Completed",$L124="Closed - Not Scheduled",$L124="Declined"),$S124=""),"Missing close outcome",IF(AND($B124&lt;&gt;"",$N124&lt;&gt;"",$N124&lt;$B124),"Sent date before received date",IF(AND($B124&lt;&gt;"",$P124&lt;&gt;"",$P124&lt;$B124),"Closed date before received date",IF(AND($N124&lt;&gt;"",$O124&lt;&gt;"",$O124&lt;$N124),"Appointment before sent date","OK"))))))))))))))))))))</f>
        <v/>
      </c>
      <c r="AA124" s="24">
        <f>IF($A124="","",IF($Z124&lt;&gt;"OK","Check data",IF($W124=0,"Closed",IF($X124=1,"Past due",IF($Y124=1,"Follow-up due",IF($J124="Pending","Authorization pending","On track"))))))</f>
        <v/>
      </c>
    </row>
    <row r="125">
      <c r="A125" s="19" t="n"/>
      <c r="B125" s="38" t="n"/>
      <c r="C125" s="19" t="n"/>
      <c r="D125" s="19" t="n"/>
      <c r="E125" s="21" t="n"/>
      <c r="F125" s="19" t="n"/>
      <c r="G125" s="19" t="n"/>
      <c r="H125" s="21" t="n"/>
      <c r="I125" s="19" t="n"/>
      <c r="J125" s="19" t="n"/>
      <c r="K125" s="19" t="n"/>
      <c r="L125" s="19" t="n"/>
      <c r="M125" s="38" t="n"/>
      <c r="N125" s="38" t="n"/>
      <c r="O125" s="38" t="n"/>
      <c r="P125" s="38" t="n"/>
      <c r="Q125" s="38" t="n"/>
      <c r="R125" s="38" t="n"/>
      <c r="S125" s="21" t="n"/>
      <c r="T125" s="21" t="n"/>
      <c r="U125" s="22">
        <f>IF($A125="","",MAX(0,IF($P125&lt;&gt;"",$P125,Dashboard!$B$4)-$B125))</f>
        <v/>
      </c>
      <c r="V125" s="23">
        <f>IF($A125="","",IF($U125&lt;=7,"0-7 days",IF($U125&lt;=14,"8-14 days",IF($U125&lt;=30,"15-30 days",IF($U125&lt;=60,"31-60 days","61+ days")))))</f>
        <v/>
      </c>
      <c r="W125" s="22">
        <f>IF($A125="",0,IF(OR($L125="New",$L125="Sent",$L125="Scheduling",$L125="Scheduled"),1,0))</f>
        <v/>
      </c>
      <c r="X125" s="22">
        <f>IF($A125="",0,IF(AND($W125=1,$M125&lt;&gt;"",$M125&lt;Dashboard!$B$4),1,0))</f>
        <v/>
      </c>
      <c r="Y125" s="22">
        <f>IF($A125="",0,IF(AND($W125=1,$R125&lt;&gt;"",$R125&lt;=Dashboard!$B$4),1,0))</f>
        <v/>
      </c>
      <c r="Z125" s="24">
        <f>IF($A125="","",IF(COUNTIF($A$2:$A$501,$A125)&gt;1,"Duplicate referral ID",IF($B125="","Missing received date",IF($C125="","Missing client reference",IF($D125="","Missing clinic",IF($F125="","Missing specialty",IF($G125="","Missing urgency",IF($H125="","Missing reason category",IF($I125="","Missing payer category",IF($J125="","Missing authorization status",IF($K125="","Missing coordinator",IF($L125="","Missing status",IF(AND($W125=1,$M125=""),"Missing target action date",IF(AND(OR($L125="Sent",$L125="Scheduling",$L125="Scheduled",$L125="Completed"),$E125=""),"Missing destination",IF(AND(OR($L125="Sent",$L125="Scheduling",$L125="Scheduled",$L125="Completed"),$N125=""),"Missing sent date",IF(AND(OR($L125="Scheduled",$L125="Completed"),$O125=""),"Missing appointment date",IF(AND(OR($L125="Completed",$L125="Closed - Not Scheduled",$L125="Declined"),$P125=""),"Missing closed date",IF(AND(OR($L125="Completed",$L125="Closed - Not Scheduled",$L125="Declined"),$S125=""),"Missing close outcome",IF(AND($B125&lt;&gt;"",$N125&lt;&gt;"",$N125&lt;$B125),"Sent date before received date",IF(AND($B125&lt;&gt;"",$P125&lt;&gt;"",$P125&lt;$B125),"Closed date before received date",IF(AND($N125&lt;&gt;"",$O125&lt;&gt;"",$O125&lt;$N125),"Appointment before sent date","OK"))))))))))))))))))))</f>
        <v/>
      </c>
      <c r="AA125" s="24">
        <f>IF($A125="","",IF($Z125&lt;&gt;"OK","Check data",IF($W125=0,"Closed",IF($X125=1,"Past due",IF($Y125=1,"Follow-up due",IF($J125="Pending","Authorization pending","On track"))))))</f>
        <v/>
      </c>
    </row>
    <row r="126">
      <c r="A126" s="19" t="n"/>
      <c r="B126" s="38" t="n"/>
      <c r="C126" s="19" t="n"/>
      <c r="D126" s="19" t="n"/>
      <c r="E126" s="21" t="n"/>
      <c r="F126" s="19" t="n"/>
      <c r="G126" s="19" t="n"/>
      <c r="H126" s="21" t="n"/>
      <c r="I126" s="19" t="n"/>
      <c r="J126" s="19" t="n"/>
      <c r="K126" s="19" t="n"/>
      <c r="L126" s="19" t="n"/>
      <c r="M126" s="38" t="n"/>
      <c r="N126" s="38" t="n"/>
      <c r="O126" s="38" t="n"/>
      <c r="P126" s="38" t="n"/>
      <c r="Q126" s="38" t="n"/>
      <c r="R126" s="38" t="n"/>
      <c r="S126" s="21" t="n"/>
      <c r="T126" s="21" t="n"/>
      <c r="U126" s="22">
        <f>IF($A126="","",MAX(0,IF($P126&lt;&gt;"",$P126,Dashboard!$B$4)-$B126))</f>
        <v/>
      </c>
      <c r="V126" s="23">
        <f>IF($A126="","",IF($U126&lt;=7,"0-7 days",IF($U126&lt;=14,"8-14 days",IF($U126&lt;=30,"15-30 days",IF($U126&lt;=60,"31-60 days","61+ days")))))</f>
        <v/>
      </c>
      <c r="W126" s="22">
        <f>IF($A126="",0,IF(OR($L126="New",$L126="Sent",$L126="Scheduling",$L126="Scheduled"),1,0))</f>
        <v/>
      </c>
      <c r="X126" s="22">
        <f>IF($A126="",0,IF(AND($W126=1,$M126&lt;&gt;"",$M126&lt;Dashboard!$B$4),1,0))</f>
        <v/>
      </c>
      <c r="Y126" s="22">
        <f>IF($A126="",0,IF(AND($W126=1,$R126&lt;&gt;"",$R126&lt;=Dashboard!$B$4),1,0))</f>
        <v/>
      </c>
      <c r="Z126" s="24">
        <f>IF($A126="","",IF(COUNTIF($A$2:$A$501,$A126)&gt;1,"Duplicate referral ID",IF($B126="","Missing received date",IF($C126="","Missing client reference",IF($D126="","Missing clinic",IF($F126="","Missing specialty",IF($G126="","Missing urgency",IF($H126="","Missing reason category",IF($I126="","Missing payer category",IF($J126="","Missing authorization status",IF($K126="","Missing coordinator",IF($L126="","Missing status",IF(AND($W126=1,$M126=""),"Missing target action date",IF(AND(OR($L126="Sent",$L126="Scheduling",$L126="Scheduled",$L126="Completed"),$E126=""),"Missing destination",IF(AND(OR($L126="Sent",$L126="Scheduling",$L126="Scheduled",$L126="Completed"),$N126=""),"Missing sent date",IF(AND(OR($L126="Scheduled",$L126="Completed"),$O126=""),"Missing appointment date",IF(AND(OR($L126="Completed",$L126="Closed - Not Scheduled",$L126="Declined"),$P126=""),"Missing closed date",IF(AND(OR($L126="Completed",$L126="Closed - Not Scheduled",$L126="Declined"),$S126=""),"Missing close outcome",IF(AND($B126&lt;&gt;"",$N126&lt;&gt;"",$N126&lt;$B126),"Sent date before received date",IF(AND($B126&lt;&gt;"",$P126&lt;&gt;"",$P126&lt;$B126),"Closed date before received date",IF(AND($N126&lt;&gt;"",$O126&lt;&gt;"",$O126&lt;$N126),"Appointment before sent date","OK"))))))))))))))))))))</f>
        <v/>
      </c>
      <c r="AA126" s="24">
        <f>IF($A126="","",IF($Z126&lt;&gt;"OK","Check data",IF($W126=0,"Closed",IF($X126=1,"Past due",IF($Y126=1,"Follow-up due",IF($J126="Pending","Authorization pending","On track"))))))</f>
        <v/>
      </c>
    </row>
    <row r="127">
      <c r="A127" s="19" t="n"/>
      <c r="B127" s="38" t="n"/>
      <c r="C127" s="19" t="n"/>
      <c r="D127" s="19" t="n"/>
      <c r="E127" s="21" t="n"/>
      <c r="F127" s="19" t="n"/>
      <c r="G127" s="19" t="n"/>
      <c r="H127" s="21" t="n"/>
      <c r="I127" s="19" t="n"/>
      <c r="J127" s="19" t="n"/>
      <c r="K127" s="19" t="n"/>
      <c r="L127" s="19" t="n"/>
      <c r="M127" s="38" t="n"/>
      <c r="N127" s="38" t="n"/>
      <c r="O127" s="38" t="n"/>
      <c r="P127" s="38" t="n"/>
      <c r="Q127" s="38" t="n"/>
      <c r="R127" s="38" t="n"/>
      <c r="S127" s="21" t="n"/>
      <c r="T127" s="21" t="n"/>
      <c r="U127" s="22">
        <f>IF($A127="","",MAX(0,IF($P127&lt;&gt;"",$P127,Dashboard!$B$4)-$B127))</f>
        <v/>
      </c>
      <c r="V127" s="23">
        <f>IF($A127="","",IF($U127&lt;=7,"0-7 days",IF($U127&lt;=14,"8-14 days",IF($U127&lt;=30,"15-30 days",IF($U127&lt;=60,"31-60 days","61+ days")))))</f>
        <v/>
      </c>
      <c r="W127" s="22">
        <f>IF($A127="",0,IF(OR($L127="New",$L127="Sent",$L127="Scheduling",$L127="Scheduled"),1,0))</f>
        <v/>
      </c>
      <c r="X127" s="22">
        <f>IF($A127="",0,IF(AND($W127=1,$M127&lt;&gt;"",$M127&lt;Dashboard!$B$4),1,0))</f>
        <v/>
      </c>
      <c r="Y127" s="22">
        <f>IF($A127="",0,IF(AND($W127=1,$R127&lt;&gt;"",$R127&lt;=Dashboard!$B$4),1,0))</f>
        <v/>
      </c>
      <c r="Z127" s="24">
        <f>IF($A127="","",IF(COUNTIF($A$2:$A$501,$A127)&gt;1,"Duplicate referral ID",IF($B127="","Missing received date",IF($C127="","Missing client reference",IF($D127="","Missing clinic",IF($F127="","Missing specialty",IF($G127="","Missing urgency",IF($H127="","Missing reason category",IF($I127="","Missing payer category",IF($J127="","Missing authorization status",IF($K127="","Missing coordinator",IF($L127="","Missing status",IF(AND($W127=1,$M127=""),"Missing target action date",IF(AND(OR($L127="Sent",$L127="Scheduling",$L127="Scheduled",$L127="Completed"),$E127=""),"Missing destination",IF(AND(OR($L127="Sent",$L127="Scheduling",$L127="Scheduled",$L127="Completed"),$N127=""),"Missing sent date",IF(AND(OR($L127="Scheduled",$L127="Completed"),$O127=""),"Missing appointment date",IF(AND(OR($L127="Completed",$L127="Closed - Not Scheduled",$L127="Declined"),$P127=""),"Missing closed date",IF(AND(OR($L127="Completed",$L127="Closed - Not Scheduled",$L127="Declined"),$S127=""),"Missing close outcome",IF(AND($B127&lt;&gt;"",$N127&lt;&gt;"",$N127&lt;$B127),"Sent date before received date",IF(AND($B127&lt;&gt;"",$P127&lt;&gt;"",$P127&lt;$B127),"Closed date before received date",IF(AND($N127&lt;&gt;"",$O127&lt;&gt;"",$O127&lt;$N127),"Appointment before sent date","OK"))))))))))))))))))))</f>
        <v/>
      </c>
      <c r="AA127" s="24">
        <f>IF($A127="","",IF($Z127&lt;&gt;"OK","Check data",IF($W127=0,"Closed",IF($X127=1,"Past due",IF($Y127=1,"Follow-up due",IF($J127="Pending","Authorization pending","On track"))))))</f>
        <v/>
      </c>
    </row>
    <row r="128">
      <c r="A128" s="19" t="n"/>
      <c r="B128" s="38" t="n"/>
      <c r="C128" s="19" t="n"/>
      <c r="D128" s="19" t="n"/>
      <c r="E128" s="21" t="n"/>
      <c r="F128" s="19" t="n"/>
      <c r="G128" s="19" t="n"/>
      <c r="H128" s="21" t="n"/>
      <c r="I128" s="19" t="n"/>
      <c r="J128" s="19" t="n"/>
      <c r="K128" s="19" t="n"/>
      <c r="L128" s="19" t="n"/>
      <c r="M128" s="38" t="n"/>
      <c r="N128" s="38" t="n"/>
      <c r="O128" s="38" t="n"/>
      <c r="P128" s="38" t="n"/>
      <c r="Q128" s="38" t="n"/>
      <c r="R128" s="38" t="n"/>
      <c r="S128" s="21" t="n"/>
      <c r="T128" s="21" t="n"/>
      <c r="U128" s="22">
        <f>IF($A128="","",MAX(0,IF($P128&lt;&gt;"",$P128,Dashboard!$B$4)-$B128))</f>
        <v/>
      </c>
      <c r="V128" s="23">
        <f>IF($A128="","",IF($U128&lt;=7,"0-7 days",IF($U128&lt;=14,"8-14 days",IF($U128&lt;=30,"15-30 days",IF($U128&lt;=60,"31-60 days","61+ days")))))</f>
        <v/>
      </c>
      <c r="W128" s="22">
        <f>IF($A128="",0,IF(OR($L128="New",$L128="Sent",$L128="Scheduling",$L128="Scheduled"),1,0))</f>
        <v/>
      </c>
      <c r="X128" s="22">
        <f>IF($A128="",0,IF(AND($W128=1,$M128&lt;&gt;"",$M128&lt;Dashboard!$B$4),1,0))</f>
        <v/>
      </c>
      <c r="Y128" s="22">
        <f>IF($A128="",0,IF(AND($W128=1,$R128&lt;&gt;"",$R128&lt;=Dashboard!$B$4),1,0))</f>
        <v/>
      </c>
      <c r="Z128" s="24">
        <f>IF($A128="","",IF(COUNTIF($A$2:$A$501,$A128)&gt;1,"Duplicate referral ID",IF($B128="","Missing received date",IF($C128="","Missing client reference",IF($D128="","Missing clinic",IF($F128="","Missing specialty",IF($G128="","Missing urgency",IF($H128="","Missing reason category",IF($I128="","Missing payer category",IF($J128="","Missing authorization status",IF($K128="","Missing coordinator",IF($L128="","Missing status",IF(AND($W128=1,$M128=""),"Missing target action date",IF(AND(OR($L128="Sent",$L128="Scheduling",$L128="Scheduled",$L128="Completed"),$E128=""),"Missing destination",IF(AND(OR($L128="Sent",$L128="Scheduling",$L128="Scheduled",$L128="Completed"),$N128=""),"Missing sent date",IF(AND(OR($L128="Scheduled",$L128="Completed"),$O128=""),"Missing appointment date",IF(AND(OR($L128="Completed",$L128="Closed - Not Scheduled",$L128="Declined"),$P128=""),"Missing closed date",IF(AND(OR($L128="Completed",$L128="Closed - Not Scheduled",$L128="Declined"),$S128=""),"Missing close outcome",IF(AND($B128&lt;&gt;"",$N128&lt;&gt;"",$N128&lt;$B128),"Sent date before received date",IF(AND($B128&lt;&gt;"",$P128&lt;&gt;"",$P128&lt;$B128),"Closed date before received date",IF(AND($N128&lt;&gt;"",$O128&lt;&gt;"",$O128&lt;$N128),"Appointment before sent date","OK"))))))))))))))))))))</f>
        <v/>
      </c>
      <c r="AA128" s="24">
        <f>IF($A128="","",IF($Z128&lt;&gt;"OK","Check data",IF($W128=0,"Closed",IF($X128=1,"Past due",IF($Y128=1,"Follow-up due",IF($J128="Pending","Authorization pending","On track"))))))</f>
        <v/>
      </c>
    </row>
    <row r="129">
      <c r="A129" s="19" t="n"/>
      <c r="B129" s="38" t="n"/>
      <c r="C129" s="19" t="n"/>
      <c r="D129" s="19" t="n"/>
      <c r="E129" s="21" t="n"/>
      <c r="F129" s="19" t="n"/>
      <c r="G129" s="19" t="n"/>
      <c r="H129" s="21" t="n"/>
      <c r="I129" s="19" t="n"/>
      <c r="J129" s="19" t="n"/>
      <c r="K129" s="19" t="n"/>
      <c r="L129" s="19" t="n"/>
      <c r="M129" s="38" t="n"/>
      <c r="N129" s="38" t="n"/>
      <c r="O129" s="38" t="n"/>
      <c r="P129" s="38" t="n"/>
      <c r="Q129" s="38" t="n"/>
      <c r="R129" s="38" t="n"/>
      <c r="S129" s="21" t="n"/>
      <c r="T129" s="21" t="n"/>
      <c r="U129" s="22">
        <f>IF($A129="","",MAX(0,IF($P129&lt;&gt;"",$P129,Dashboard!$B$4)-$B129))</f>
        <v/>
      </c>
      <c r="V129" s="23">
        <f>IF($A129="","",IF($U129&lt;=7,"0-7 days",IF($U129&lt;=14,"8-14 days",IF($U129&lt;=30,"15-30 days",IF($U129&lt;=60,"31-60 days","61+ days")))))</f>
        <v/>
      </c>
      <c r="W129" s="22">
        <f>IF($A129="",0,IF(OR($L129="New",$L129="Sent",$L129="Scheduling",$L129="Scheduled"),1,0))</f>
        <v/>
      </c>
      <c r="X129" s="22">
        <f>IF($A129="",0,IF(AND($W129=1,$M129&lt;&gt;"",$M129&lt;Dashboard!$B$4),1,0))</f>
        <v/>
      </c>
      <c r="Y129" s="22">
        <f>IF($A129="",0,IF(AND($W129=1,$R129&lt;&gt;"",$R129&lt;=Dashboard!$B$4),1,0))</f>
        <v/>
      </c>
      <c r="Z129" s="24">
        <f>IF($A129="","",IF(COUNTIF($A$2:$A$501,$A129)&gt;1,"Duplicate referral ID",IF($B129="","Missing received date",IF($C129="","Missing client reference",IF($D129="","Missing clinic",IF($F129="","Missing specialty",IF($G129="","Missing urgency",IF($H129="","Missing reason category",IF($I129="","Missing payer category",IF($J129="","Missing authorization status",IF($K129="","Missing coordinator",IF($L129="","Missing status",IF(AND($W129=1,$M129=""),"Missing target action date",IF(AND(OR($L129="Sent",$L129="Scheduling",$L129="Scheduled",$L129="Completed"),$E129=""),"Missing destination",IF(AND(OR($L129="Sent",$L129="Scheduling",$L129="Scheduled",$L129="Completed"),$N129=""),"Missing sent date",IF(AND(OR($L129="Scheduled",$L129="Completed"),$O129=""),"Missing appointment date",IF(AND(OR($L129="Completed",$L129="Closed - Not Scheduled",$L129="Declined"),$P129=""),"Missing closed date",IF(AND(OR($L129="Completed",$L129="Closed - Not Scheduled",$L129="Declined"),$S129=""),"Missing close outcome",IF(AND($B129&lt;&gt;"",$N129&lt;&gt;"",$N129&lt;$B129),"Sent date before received date",IF(AND($B129&lt;&gt;"",$P129&lt;&gt;"",$P129&lt;$B129),"Closed date before received date",IF(AND($N129&lt;&gt;"",$O129&lt;&gt;"",$O129&lt;$N129),"Appointment before sent date","OK"))))))))))))))))))))</f>
        <v/>
      </c>
      <c r="AA129" s="24">
        <f>IF($A129="","",IF($Z129&lt;&gt;"OK","Check data",IF($W129=0,"Closed",IF($X129=1,"Past due",IF($Y129=1,"Follow-up due",IF($J129="Pending","Authorization pending","On track"))))))</f>
        <v/>
      </c>
    </row>
    <row r="130">
      <c r="A130" s="19" t="n"/>
      <c r="B130" s="38" t="n"/>
      <c r="C130" s="19" t="n"/>
      <c r="D130" s="19" t="n"/>
      <c r="E130" s="21" t="n"/>
      <c r="F130" s="19" t="n"/>
      <c r="G130" s="19" t="n"/>
      <c r="H130" s="21" t="n"/>
      <c r="I130" s="19" t="n"/>
      <c r="J130" s="19" t="n"/>
      <c r="K130" s="19" t="n"/>
      <c r="L130" s="19" t="n"/>
      <c r="M130" s="38" t="n"/>
      <c r="N130" s="38" t="n"/>
      <c r="O130" s="38" t="n"/>
      <c r="P130" s="38" t="n"/>
      <c r="Q130" s="38" t="n"/>
      <c r="R130" s="38" t="n"/>
      <c r="S130" s="21" t="n"/>
      <c r="T130" s="21" t="n"/>
      <c r="U130" s="22">
        <f>IF($A130="","",MAX(0,IF($P130&lt;&gt;"",$P130,Dashboard!$B$4)-$B130))</f>
        <v/>
      </c>
      <c r="V130" s="23">
        <f>IF($A130="","",IF($U130&lt;=7,"0-7 days",IF($U130&lt;=14,"8-14 days",IF($U130&lt;=30,"15-30 days",IF($U130&lt;=60,"31-60 days","61+ days")))))</f>
        <v/>
      </c>
      <c r="W130" s="22">
        <f>IF($A130="",0,IF(OR($L130="New",$L130="Sent",$L130="Scheduling",$L130="Scheduled"),1,0))</f>
        <v/>
      </c>
      <c r="X130" s="22">
        <f>IF($A130="",0,IF(AND($W130=1,$M130&lt;&gt;"",$M130&lt;Dashboard!$B$4),1,0))</f>
        <v/>
      </c>
      <c r="Y130" s="22">
        <f>IF($A130="",0,IF(AND($W130=1,$R130&lt;&gt;"",$R130&lt;=Dashboard!$B$4),1,0))</f>
        <v/>
      </c>
      <c r="Z130" s="24">
        <f>IF($A130="","",IF(COUNTIF($A$2:$A$501,$A130)&gt;1,"Duplicate referral ID",IF($B130="","Missing received date",IF($C130="","Missing client reference",IF($D130="","Missing clinic",IF($F130="","Missing specialty",IF($G130="","Missing urgency",IF($H130="","Missing reason category",IF($I130="","Missing payer category",IF($J130="","Missing authorization status",IF($K130="","Missing coordinator",IF($L130="","Missing status",IF(AND($W130=1,$M130=""),"Missing target action date",IF(AND(OR($L130="Sent",$L130="Scheduling",$L130="Scheduled",$L130="Completed"),$E130=""),"Missing destination",IF(AND(OR($L130="Sent",$L130="Scheduling",$L130="Scheduled",$L130="Completed"),$N130=""),"Missing sent date",IF(AND(OR($L130="Scheduled",$L130="Completed"),$O130=""),"Missing appointment date",IF(AND(OR($L130="Completed",$L130="Closed - Not Scheduled",$L130="Declined"),$P130=""),"Missing closed date",IF(AND(OR($L130="Completed",$L130="Closed - Not Scheduled",$L130="Declined"),$S130=""),"Missing close outcome",IF(AND($B130&lt;&gt;"",$N130&lt;&gt;"",$N130&lt;$B130),"Sent date before received date",IF(AND($B130&lt;&gt;"",$P130&lt;&gt;"",$P130&lt;$B130),"Closed date before received date",IF(AND($N130&lt;&gt;"",$O130&lt;&gt;"",$O130&lt;$N130),"Appointment before sent date","OK"))))))))))))))))))))</f>
        <v/>
      </c>
      <c r="AA130" s="24">
        <f>IF($A130="","",IF($Z130&lt;&gt;"OK","Check data",IF($W130=0,"Closed",IF($X130=1,"Past due",IF($Y130=1,"Follow-up due",IF($J130="Pending","Authorization pending","On track"))))))</f>
        <v/>
      </c>
    </row>
    <row r="131">
      <c r="A131" s="19" t="n"/>
      <c r="B131" s="38" t="n"/>
      <c r="C131" s="19" t="n"/>
      <c r="D131" s="19" t="n"/>
      <c r="E131" s="21" t="n"/>
      <c r="F131" s="19" t="n"/>
      <c r="G131" s="19" t="n"/>
      <c r="H131" s="21" t="n"/>
      <c r="I131" s="19" t="n"/>
      <c r="J131" s="19" t="n"/>
      <c r="K131" s="19" t="n"/>
      <c r="L131" s="19" t="n"/>
      <c r="M131" s="38" t="n"/>
      <c r="N131" s="38" t="n"/>
      <c r="O131" s="38" t="n"/>
      <c r="P131" s="38" t="n"/>
      <c r="Q131" s="38" t="n"/>
      <c r="R131" s="38" t="n"/>
      <c r="S131" s="21" t="n"/>
      <c r="T131" s="21" t="n"/>
      <c r="U131" s="22">
        <f>IF($A131="","",MAX(0,IF($P131&lt;&gt;"",$P131,Dashboard!$B$4)-$B131))</f>
        <v/>
      </c>
      <c r="V131" s="23">
        <f>IF($A131="","",IF($U131&lt;=7,"0-7 days",IF($U131&lt;=14,"8-14 days",IF($U131&lt;=30,"15-30 days",IF($U131&lt;=60,"31-60 days","61+ days")))))</f>
        <v/>
      </c>
      <c r="W131" s="22">
        <f>IF($A131="",0,IF(OR($L131="New",$L131="Sent",$L131="Scheduling",$L131="Scheduled"),1,0))</f>
        <v/>
      </c>
      <c r="X131" s="22">
        <f>IF($A131="",0,IF(AND($W131=1,$M131&lt;&gt;"",$M131&lt;Dashboard!$B$4),1,0))</f>
        <v/>
      </c>
      <c r="Y131" s="22">
        <f>IF($A131="",0,IF(AND($W131=1,$R131&lt;&gt;"",$R131&lt;=Dashboard!$B$4),1,0))</f>
        <v/>
      </c>
      <c r="Z131" s="24">
        <f>IF($A131="","",IF(COUNTIF($A$2:$A$501,$A131)&gt;1,"Duplicate referral ID",IF($B131="","Missing received date",IF($C131="","Missing client reference",IF($D131="","Missing clinic",IF($F131="","Missing specialty",IF($G131="","Missing urgency",IF($H131="","Missing reason category",IF($I131="","Missing payer category",IF($J131="","Missing authorization status",IF($K131="","Missing coordinator",IF($L131="","Missing status",IF(AND($W131=1,$M131=""),"Missing target action date",IF(AND(OR($L131="Sent",$L131="Scheduling",$L131="Scheduled",$L131="Completed"),$E131=""),"Missing destination",IF(AND(OR($L131="Sent",$L131="Scheduling",$L131="Scheduled",$L131="Completed"),$N131=""),"Missing sent date",IF(AND(OR($L131="Scheduled",$L131="Completed"),$O131=""),"Missing appointment date",IF(AND(OR($L131="Completed",$L131="Closed - Not Scheduled",$L131="Declined"),$P131=""),"Missing closed date",IF(AND(OR($L131="Completed",$L131="Closed - Not Scheduled",$L131="Declined"),$S131=""),"Missing close outcome",IF(AND($B131&lt;&gt;"",$N131&lt;&gt;"",$N131&lt;$B131),"Sent date before received date",IF(AND($B131&lt;&gt;"",$P131&lt;&gt;"",$P131&lt;$B131),"Closed date before received date",IF(AND($N131&lt;&gt;"",$O131&lt;&gt;"",$O131&lt;$N131),"Appointment before sent date","OK"))))))))))))))))))))</f>
        <v/>
      </c>
      <c r="AA131" s="24">
        <f>IF($A131="","",IF($Z131&lt;&gt;"OK","Check data",IF($W131=0,"Closed",IF($X131=1,"Past due",IF($Y131=1,"Follow-up due",IF($J131="Pending","Authorization pending","On track"))))))</f>
        <v/>
      </c>
    </row>
    <row r="132">
      <c r="A132" s="19" t="n"/>
      <c r="B132" s="38" t="n"/>
      <c r="C132" s="19" t="n"/>
      <c r="D132" s="19" t="n"/>
      <c r="E132" s="21" t="n"/>
      <c r="F132" s="19" t="n"/>
      <c r="G132" s="19" t="n"/>
      <c r="H132" s="21" t="n"/>
      <c r="I132" s="19" t="n"/>
      <c r="J132" s="19" t="n"/>
      <c r="K132" s="19" t="n"/>
      <c r="L132" s="19" t="n"/>
      <c r="M132" s="38" t="n"/>
      <c r="N132" s="38" t="n"/>
      <c r="O132" s="38" t="n"/>
      <c r="P132" s="38" t="n"/>
      <c r="Q132" s="38" t="n"/>
      <c r="R132" s="38" t="n"/>
      <c r="S132" s="21" t="n"/>
      <c r="T132" s="21" t="n"/>
      <c r="U132" s="22">
        <f>IF($A132="","",MAX(0,IF($P132&lt;&gt;"",$P132,Dashboard!$B$4)-$B132))</f>
        <v/>
      </c>
      <c r="V132" s="23">
        <f>IF($A132="","",IF($U132&lt;=7,"0-7 days",IF($U132&lt;=14,"8-14 days",IF($U132&lt;=30,"15-30 days",IF($U132&lt;=60,"31-60 days","61+ days")))))</f>
        <v/>
      </c>
      <c r="W132" s="22">
        <f>IF($A132="",0,IF(OR($L132="New",$L132="Sent",$L132="Scheduling",$L132="Scheduled"),1,0))</f>
        <v/>
      </c>
      <c r="X132" s="22">
        <f>IF($A132="",0,IF(AND($W132=1,$M132&lt;&gt;"",$M132&lt;Dashboard!$B$4),1,0))</f>
        <v/>
      </c>
      <c r="Y132" s="22">
        <f>IF($A132="",0,IF(AND($W132=1,$R132&lt;&gt;"",$R132&lt;=Dashboard!$B$4),1,0))</f>
        <v/>
      </c>
      <c r="Z132" s="24">
        <f>IF($A132="","",IF(COUNTIF($A$2:$A$501,$A132)&gt;1,"Duplicate referral ID",IF($B132="","Missing received date",IF($C132="","Missing client reference",IF($D132="","Missing clinic",IF($F132="","Missing specialty",IF($G132="","Missing urgency",IF($H132="","Missing reason category",IF($I132="","Missing payer category",IF($J132="","Missing authorization status",IF($K132="","Missing coordinator",IF($L132="","Missing status",IF(AND($W132=1,$M132=""),"Missing target action date",IF(AND(OR($L132="Sent",$L132="Scheduling",$L132="Scheduled",$L132="Completed"),$E132=""),"Missing destination",IF(AND(OR($L132="Sent",$L132="Scheduling",$L132="Scheduled",$L132="Completed"),$N132=""),"Missing sent date",IF(AND(OR($L132="Scheduled",$L132="Completed"),$O132=""),"Missing appointment date",IF(AND(OR($L132="Completed",$L132="Closed - Not Scheduled",$L132="Declined"),$P132=""),"Missing closed date",IF(AND(OR($L132="Completed",$L132="Closed - Not Scheduled",$L132="Declined"),$S132=""),"Missing close outcome",IF(AND($B132&lt;&gt;"",$N132&lt;&gt;"",$N132&lt;$B132),"Sent date before received date",IF(AND($B132&lt;&gt;"",$P132&lt;&gt;"",$P132&lt;$B132),"Closed date before received date",IF(AND($N132&lt;&gt;"",$O132&lt;&gt;"",$O132&lt;$N132),"Appointment before sent date","OK"))))))))))))))))))))</f>
        <v/>
      </c>
      <c r="AA132" s="24">
        <f>IF($A132="","",IF($Z132&lt;&gt;"OK","Check data",IF($W132=0,"Closed",IF($X132=1,"Past due",IF($Y132=1,"Follow-up due",IF($J132="Pending","Authorization pending","On track"))))))</f>
        <v/>
      </c>
    </row>
    <row r="133">
      <c r="A133" s="19" t="n"/>
      <c r="B133" s="38" t="n"/>
      <c r="C133" s="19" t="n"/>
      <c r="D133" s="19" t="n"/>
      <c r="E133" s="21" t="n"/>
      <c r="F133" s="19" t="n"/>
      <c r="G133" s="19" t="n"/>
      <c r="H133" s="21" t="n"/>
      <c r="I133" s="19" t="n"/>
      <c r="J133" s="19" t="n"/>
      <c r="K133" s="19" t="n"/>
      <c r="L133" s="19" t="n"/>
      <c r="M133" s="38" t="n"/>
      <c r="N133" s="38" t="n"/>
      <c r="O133" s="38" t="n"/>
      <c r="P133" s="38" t="n"/>
      <c r="Q133" s="38" t="n"/>
      <c r="R133" s="38" t="n"/>
      <c r="S133" s="21" t="n"/>
      <c r="T133" s="21" t="n"/>
      <c r="U133" s="22">
        <f>IF($A133="","",MAX(0,IF($P133&lt;&gt;"",$P133,Dashboard!$B$4)-$B133))</f>
        <v/>
      </c>
      <c r="V133" s="23">
        <f>IF($A133="","",IF($U133&lt;=7,"0-7 days",IF($U133&lt;=14,"8-14 days",IF($U133&lt;=30,"15-30 days",IF($U133&lt;=60,"31-60 days","61+ days")))))</f>
        <v/>
      </c>
      <c r="W133" s="22">
        <f>IF($A133="",0,IF(OR($L133="New",$L133="Sent",$L133="Scheduling",$L133="Scheduled"),1,0))</f>
        <v/>
      </c>
      <c r="X133" s="22">
        <f>IF($A133="",0,IF(AND($W133=1,$M133&lt;&gt;"",$M133&lt;Dashboard!$B$4),1,0))</f>
        <v/>
      </c>
      <c r="Y133" s="22">
        <f>IF($A133="",0,IF(AND($W133=1,$R133&lt;&gt;"",$R133&lt;=Dashboard!$B$4),1,0))</f>
        <v/>
      </c>
      <c r="Z133" s="24">
        <f>IF($A133="","",IF(COUNTIF($A$2:$A$501,$A133)&gt;1,"Duplicate referral ID",IF($B133="","Missing received date",IF($C133="","Missing client reference",IF($D133="","Missing clinic",IF($F133="","Missing specialty",IF($G133="","Missing urgency",IF($H133="","Missing reason category",IF($I133="","Missing payer category",IF($J133="","Missing authorization status",IF($K133="","Missing coordinator",IF($L133="","Missing status",IF(AND($W133=1,$M133=""),"Missing target action date",IF(AND(OR($L133="Sent",$L133="Scheduling",$L133="Scheduled",$L133="Completed"),$E133=""),"Missing destination",IF(AND(OR($L133="Sent",$L133="Scheduling",$L133="Scheduled",$L133="Completed"),$N133=""),"Missing sent date",IF(AND(OR($L133="Scheduled",$L133="Completed"),$O133=""),"Missing appointment date",IF(AND(OR($L133="Completed",$L133="Closed - Not Scheduled",$L133="Declined"),$P133=""),"Missing closed date",IF(AND(OR($L133="Completed",$L133="Closed - Not Scheduled",$L133="Declined"),$S133=""),"Missing close outcome",IF(AND($B133&lt;&gt;"",$N133&lt;&gt;"",$N133&lt;$B133),"Sent date before received date",IF(AND($B133&lt;&gt;"",$P133&lt;&gt;"",$P133&lt;$B133),"Closed date before received date",IF(AND($N133&lt;&gt;"",$O133&lt;&gt;"",$O133&lt;$N133),"Appointment before sent date","OK"))))))))))))))))))))</f>
        <v/>
      </c>
      <c r="AA133" s="24">
        <f>IF($A133="","",IF($Z133&lt;&gt;"OK","Check data",IF($W133=0,"Closed",IF($X133=1,"Past due",IF($Y133=1,"Follow-up due",IF($J133="Pending","Authorization pending","On track"))))))</f>
        <v/>
      </c>
    </row>
    <row r="134">
      <c r="A134" s="19" t="n"/>
      <c r="B134" s="38" t="n"/>
      <c r="C134" s="19" t="n"/>
      <c r="D134" s="19" t="n"/>
      <c r="E134" s="21" t="n"/>
      <c r="F134" s="19" t="n"/>
      <c r="G134" s="19" t="n"/>
      <c r="H134" s="21" t="n"/>
      <c r="I134" s="19" t="n"/>
      <c r="J134" s="19" t="n"/>
      <c r="K134" s="19" t="n"/>
      <c r="L134" s="19" t="n"/>
      <c r="M134" s="38" t="n"/>
      <c r="N134" s="38" t="n"/>
      <c r="O134" s="38" t="n"/>
      <c r="P134" s="38" t="n"/>
      <c r="Q134" s="38" t="n"/>
      <c r="R134" s="38" t="n"/>
      <c r="S134" s="21" t="n"/>
      <c r="T134" s="21" t="n"/>
      <c r="U134" s="22">
        <f>IF($A134="","",MAX(0,IF($P134&lt;&gt;"",$P134,Dashboard!$B$4)-$B134))</f>
        <v/>
      </c>
      <c r="V134" s="23">
        <f>IF($A134="","",IF($U134&lt;=7,"0-7 days",IF($U134&lt;=14,"8-14 days",IF($U134&lt;=30,"15-30 days",IF($U134&lt;=60,"31-60 days","61+ days")))))</f>
        <v/>
      </c>
      <c r="W134" s="22">
        <f>IF($A134="",0,IF(OR($L134="New",$L134="Sent",$L134="Scheduling",$L134="Scheduled"),1,0))</f>
        <v/>
      </c>
      <c r="X134" s="22">
        <f>IF($A134="",0,IF(AND($W134=1,$M134&lt;&gt;"",$M134&lt;Dashboard!$B$4),1,0))</f>
        <v/>
      </c>
      <c r="Y134" s="22">
        <f>IF($A134="",0,IF(AND($W134=1,$R134&lt;&gt;"",$R134&lt;=Dashboard!$B$4),1,0))</f>
        <v/>
      </c>
      <c r="Z134" s="24">
        <f>IF($A134="","",IF(COUNTIF($A$2:$A$501,$A134)&gt;1,"Duplicate referral ID",IF($B134="","Missing received date",IF($C134="","Missing client reference",IF($D134="","Missing clinic",IF($F134="","Missing specialty",IF($G134="","Missing urgency",IF($H134="","Missing reason category",IF($I134="","Missing payer category",IF($J134="","Missing authorization status",IF($K134="","Missing coordinator",IF($L134="","Missing status",IF(AND($W134=1,$M134=""),"Missing target action date",IF(AND(OR($L134="Sent",$L134="Scheduling",$L134="Scheduled",$L134="Completed"),$E134=""),"Missing destination",IF(AND(OR($L134="Sent",$L134="Scheduling",$L134="Scheduled",$L134="Completed"),$N134=""),"Missing sent date",IF(AND(OR($L134="Scheduled",$L134="Completed"),$O134=""),"Missing appointment date",IF(AND(OR($L134="Completed",$L134="Closed - Not Scheduled",$L134="Declined"),$P134=""),"Missing closed date",IF(AND(OR($L134="Completed",$L134="Closed - Not Scheduled",$L134="Declined"),$S134=""),"Missing close outcome",IF(AND($B134&lt;&gt;"",$N134&lt;&gt;"",$N134&lt;$B134),"Sent date before received date",IF(AND($B134&lt;&gt;"",$P134&lt;&gt;"",$P134&lt;$B134),"Closed date before received date",IF(AND($N134&lt;&gt;"",$O134&lt;&gt;"",$O134&lt;$N134),"Appointment before sent date","OK"))))))))))))))))))))</f>
        <v/>
      </c>
      <c r="AA134" s="24">
        <f>IF($A134="","",IF($Z134&lt;&gt;"OK","Check data",IF($W134=0,"Closed",IF($X134=1,"Past due",IF($Y134=1,"Follow-up due",IF($J134="Pending","Authorization pending","On track"))))))</f>
        <v/>
      </c>
    </row>
    <row r="135">
      <c r="A135" s="19" t="n"/>
      <c r="B135" s="38" t="n"/>
      <c r="C135" s="19" t="n"/>
      <c r="D135" s="19" t="n"/>
      <c r="E135" s="21" t="n"/>
      <c r="F135" s="19" t="n"/>
      <c r="G135" s="19" t="n"/>
      <c r="H135" s="21" t="n"/>
      <c r="I135" s="19" t="n"/>
      <c r="J135" s="19" t="n"/>
      <c r="K135" s="19" t="n"/>
      <c r="L135" s="19" t="n"/>
      <c r="M135" s="38" t="n"/>
      <c r="N135" s="38" t="n"/>
      <c r="O135" s="38" t="n"/>
      <c r="P135" s="38" t="n"/>
      <c r="Q135" s="38" t="n"/>
      <c r="R135" s="38" t="n"/>
      <c r="S135" s="21" t="n"/>
      <c r="T135" s="21" t="n"/>
      <c r="U135" s="22">
        <f>IF($A135="","",MAX(0,IF($P135&lt;&gt;"",$P135,Dashboard!$B$4)-$B135))</f>
        <v/>
      </c>
      <c r="V135" s="23">
        <f>IF($A135="","",IF($U135&lt;=7,"0-7 days",IF($U135&lt;=14,"8-14 days",IF($U135&lt;=30,"15-30 days",IF($U135&lt;=60,"31-60 days","61+ days")))))</f>
        <v/>
      </c>
      <c r="W135" s="22">
        <f>IF($A135="",0,IF(OR($L135="New",$L135="Sent",$L135="Scheduling",$L135="Scheduled"),1,0))</f>
        <v/>
      </c>
      <c r="X135" s="22">
        <f>IF($A135="",0,IF(AND($W135=1,$M135&lt;&gt;"",$M135&lt;Dashboard!$B$4),1,0))</f>
        <v/>
      </c>
      <c r="Y135" s="22">
        <f>IF($A135="",0,IF(AND($W135=1,$R135&lt;&gt;"",$R135&lt;=Dashboard!$B$4),1,0))</f>
        <v/>
      </c>
      <c r="Z135" s="24">
        <f>IF($A135="","",IF(COUNTIF($A$2:$A$501,$A135)&gt;1,"Duplicate referral ID",IF($B135="","Missing received date",IF($C135="","Missing client reference",IF($D135="","Missing clinic",IF($F135="","Missing specialty",IF($G135="","Missing urgency",IF($H135="","Missing reason category",IF($I135="","Missing payer category",IF($J135="","Missing authorization status",IF($K135="","Missing coordinator",IF($L135="","Missing status",IF(AND($W135=1,$M135=""),"Missing target action date",IF(AND(OR($L135="Sent",$L135="Scheduling",$L135="Scheduled",$L135="Completed"),$E135=""),"Missing destination",IF(AND(OR($L135="Sent",$L135="Scheduling",$L135="Scheduled",$L135="Completed"),$N135=""),"Missing sent date",IF(AND(OR($L135="Scheduled",$L135="Completed"),$O135=""),"Missing appointment date",IF(AND(OR($L135="Completed",$L135="Closed - Not Scheduled",$L135="Declined"),$P135=""),"Missing closed date",IF(AND(OR($L135="Completed",$L135="Closed - Not Scheduled",$L135="Declined"),$S135=""),"Missing close outcome",IF(AND($B135&lt;&gt;"",$N135&lt;&gt;"",$N135&lt;$B135),"Sent date before received date",IF(AND($B135&lt;&gt;"",$P135&lt;&gt;"",$P135&lt;$B135),"Closed date before received date",IF(AND($N135&lt;&gt;"",$O135&lt;&gt;"",$O135&lt;$N135),"Appointment before sent date","OK"))))))))))))))))))))</f>
        <v/>
      </c>
      <c r="AA135" s="24">
        <f>IF($A135="","",IF($Z135&lt;&gt;"OK","Check data",IF($W135=0,"Closed",IF($X135=1,"Past due",IF($Y135=1,"Follow-up due",IF($J135="Pending","Authorization pending","On track"))))))</f>
        <v/>
      </c>
    </row>
    <row r="136">
      <c r="A136" s="19" t="n"/>
      <c r="B136" s="38" t="n"/>
      <c r="C136" s="19" t="n"/>
      <c r="D136" s="19" t="n"/>
      <c r="E136" s="21" t="n"/>
      <c r="F136" s="19" t="n"/>
      <c r="G136" s="19" t="n"/>
      <c r="H136" s="21" t="n"/>
      <c r="I136" s="19" t="n"/>
      <c r="J136" s="19" t="n"/>
      <c r="K136" s="19" t="n"/>
      <c r="L136" s="19" t="n"/>
      <c r="M136" s="38" t="n"/>
      <c r="N136" s="38" t="n"/>
      <c r="O136" s="38" t="n"/>
      <c r="P136" s="38" t="n"/>
      <c r="Q136" s="38" t="n"/>
      <c r="R136" s="38" t="n"/>
      <c r="S136" s="21" t="n"/>
      <c r="T136" s="21" t="n"/>
      <c r="U136" s="22">
        <f>IF($A136="","",MAX(0,IF($P136&lt;&gt;"",$P136,Dashboard!$B$4)-$B136))</f>
        <v/>
      </c>
      <c r="V136" s="23">
        <f>IF($A136="","",IF($U136&lt;=7,"0-7 days",IF($U136&lt;=14,"8-14 days",IF($U136&lt;=30,"15-30 days",IF($U136&lt;=60,"31-60 days","61+ days")))))</f>
        <v/>
      </c>
      <c r="W136" s="22">
        <f>IF($A136="",0,IF(OR($L136="New",$L136="Sent",$L136="Scheduling",$L136="Scheduled"),1,0))</f>
        <v/>
      </c>
      <c r="X136" s="22">
        <f>IF($A136="",0,IF(AND($W136=1,$M136&lt;&gt;"",$M136&lt;Dashboard!$B$4),1,0))</f>
        <v/>
      </c>
      <c r="Y136" s="22">
        <f>IF($A136="",0,IF(AND($W136=1,$R136&lt;&gt;"",$R136&lt;=Dashboard!$B$4),1,0))</f>
        <v/>
      </c>
      <c r="Z136" s="24">
        <f>IF($A136="","",IF(COUNTIF($A$2:$A$501,$A136)&gt;1,"Duplicate referral ID",IF($B136="","Missing received date",IF($C136="","Missing client reference",IF($D136="","Missing clinic",IF($F136="","Missing specialty",IF($G136="","Missing urgency",IF($H136="","Missing reason category",IF($I136="","Missing payer category",IF($J136="","Missing authorization status",IF($K136="","Missing coordinator",IF($L136="","Missing status",IF(AND($W136=1,$M136=""),"Missing target action date",IF(AND(OR($L136="Sent",$L136="Scheduling",$L136="Scheduled",$L136="Completed"),$E136=""),"Missing destination",IF(AND(OR($L136="Sent",$L136="Scheduling",$L136="Scheduled",$L136="Completed"),$N136=""),"Missing sent date",IF(AND(OR($L136="Scheduled",$L136="Completed"),$O136=""),"Missing appointment date",IF(AND(OR($L136="Completed",$L136="Closed - Not Scheduled",$L136="Declined"),$P136=""),"Missing closed date",IF(AND(OR($L136="Completed",$L136="Closed - Not Scheduled",$L136="Declined"),$S136=""),"Missing close outcome",IF(AND($B136&lt;&gt;"",$N136&lt;&gt;"",$N136&lt;$B136),"Sent date before received date",IF(AND($B136&lt;&gt;"",$P136&lt;&gt;"",$P136&lt;$B136),"Closed date before received date",IF(AND($N136&lt;&gt;"",$O136&lt;&gt;"",$O136&lt;$N136),"Appointment before sent date","OK"))))))))))))))))))))</f>
        <v/>
      </c>
      <c r="AA136" s="24">
        <f>IF($A136="","",IF($Z136&lt;&gt;"OK","Check data",IF($W136=0,"Closed",IF($X136=1,"Past due",IF($Y136=1,"Follow-up due",IF($J136="Pending","Authorization pending","On track"))))))</f>
        <v/>
      </c>
    </row>
    <row r="137">
      <c r="A137" s="19" t="n"/>
      <c r="B137" s="38" t="n"/>
      <c r="C137" s="19" t="n"/>
      <c r="D137" s="19" t="n"/>
      <c r="E137" s="21" t="n"/>
      <c r="F137" s="19" t="n"/>
      <c r="G137" s="19" t="n"/>
      <c r="H137" s="21" t="n"/>
      <c r="I137" s="19" t="n"/>
      <c r="J137" s="19" t="n"/>
      <c r="K137" s="19" t="n"/>
      <c r="L137" s="19" t="n"/>
      <c r="M137" s="38" t="n"/>
      <c r="N137" s="38" t="n"/>
      <c r="O137" s="38" t="n"/>
      <c r="P137" s="38" t="n"/>
      <c r="Q137" s="38" t="n"/>
      <c r="R137" s="38" t="n"/>
      <c r="S137" s="21" t="n"/>
      <c r="T137" s="21" t="n"/>
      <c r="U137" s="22">
        <f>IF($A137="","",MAX(0,IF($P137&lt;&gt;"",$P137,Dashboard!$B$4)-$B137))</f>
        <v/>
      </c>
      <c r="V137" s="23">
        <f>IF($A137="","",IF($U137&lt;=7,"0-7 days",IF($U137&lt;=14,"8-14 days",IF($U137&lt;=30,"15-30 days",IF($U137&lt;=60,"31-60 days","61+ days")))))</f>
        <v/>
      </c>
      <c r="W137" s="22">
        <f>IF($A137="",0,IF(OR($L137="New",$L137="Sent",$L137="Scheduling",$L137="Scheduled"),1,0))</f>
        <v/>
      </c>
      <c r="X137" s="22">
        <f>IF($A137="",0,IF(AND($W137=1,$M137&lt;&gt;"",$M137&lt;Dashboard!$B$4),1,0))</f>
        <v/>
      </c>
      <c r="Y137" s="22">
        <f>IF($A137="",0,IF(AND($W137=1,$R137&lt;&gt;"",$R137&lt;=Dashboard!$B$4),1,0))</f>
        <v/>
      </c>
      <c r="Z137" s="24">
        <f>IF($A137="","",IF(COUNTIF($A$2:$A$501,$A137)&gt;1,"Duplicate referral ID",IF($B137="","Missing received date",IF($C137="","Missing client reference",IF($D137="","Missing clinic",IF($F137="","Missing specialty",IF($G137="","Missing urgency",IF($H137="","Missing reason category",IF($I137="","Missing payer category",IF($J137="","Missing authorization status",IF($K137="","Missing coordinator",IF($L137="","Missing status",IF(AND($W137=1,$M137=""),"Missing target action date",IF(AND(OR($L137="Sent",$L137="Scheduling",$L137="Scheduled",$L137="Completed"),$E137=""),"Missing destination",IF(AND(OR($L137="Sent",$L137="Scheduling",$L137="Scheduled",$L137="Completed"),$N137=""),"Missing sent date",IF(AND(OR($L137="Scheduled",$L137="Completed"),$O137=""),"Missing appointment date",IF(AND(OR($L137="Completed",$L137="Closed - Not Scheduled",$L137="Declined"),$P137=""),"Missing closed date",IF(AND(OR($L137="Completed",$L137="Closed - Not Scheduled",$L137="Declined"),$S137=""),"Missing close outcome",IF(AND($B137&lt;&gt;"",$N137&lt;&gt;"",$N137&lt;$B137),"Sent date before received date",IF(AND($B137&lt;&gt;"",$P137&lt;&gt;"",$P137&lt;$B137),"Closed date before received date",IF(AND($N137&lt;&gt;"",$O137&lt;&gt;"",$O137&lt;$N137),"Appointment before sent date","OK"))))))))))))))))))))</f>
        <v/>
      </c>
      <c r="AA137" s="24">
        <f>IF($A137="","",IF($Z137&lt;&gt;"OK","Check data",IF($W137=0,"Closed",IF($X137=1,"Past due",IF($Y137=1,"Follow-up due",IF($J137="Pending","Authorization pending","On track"))))))</f>
        <v/>
      </c>
    </row>
    <row r="138">
      <c r="A138" s="19" t="n"/>
      <c r="B138" s="38" t="n"/>
      <c r="C138" s="19" t="n"/>
      <c r="D138" s="19" t="n"/>
      <c r="E138" s="21" t="n"/>
      <c r="F138" s="19" t="n"/>
      <c r="G138" s="19" t="n"/>
      <c r="H138" s="21" t="n"/>
      <c r="I138" s="19" t="n"/>
      <c r="J138" s="19" t="n"/>
      <c r="K138" s="19" t="n"/>
      <c r="L138" s="19" t="n"/>
      <c r="M138" s="38" t="n"/>
      <c r="N138" s="38" t="n"/>
      <c r="O138" s="38" t="n"/>
      <c r="P138" s="38" t="n"/>
      <c r="Q138" s="38" t="n"/>
      <c r="R138" s="38" t="n"/>
      <c r="S138" s="21" t="n"/>
      <c r="T138" s="21" t="n"/>
      <c r="U138" s="22">
        <f>IF($A138="","",MAX(0,IF($P138&lt;&gt;"",$P138,Dashboard!$B$4)-$B138))</f>
        <v/>
      </c>
      <c r="V138" s="23">
        <f>IF($A138="","",IF($U138&lt;=7,"0-7 days",IF($U138&lt;=14,"8-14 days",IF($U138&lt;=30,"15-30 days",IF($U138&lt;=60,"31-60 days","61+ days")))))</f>
        <v/>
      </c>
      <c r="W138" s="22">
        <f>IF($A138="",0,IF(OR($L138="New",$L138="Sent",$L138="Scheduling",$L138="Scheduled"),1,0))</f>
        <v/>
      </c>
      <c r="X138" s="22">
        <f>IF($A138="",0,IF(AND($W138=1,$M138&lt;&gt;"",$M138&lt;Dashboard!$B$4),1,0))</f>
        <v/>
      </c>
      <c r="Y138" s="22">
        <f>IF($A138="",0,IF(AND($W138=1,$R138&lt;&gt;"",$R138&lt;=Dashboard!$B$4),1,0))</f>
        <v/>
      </c>
      <c r="Z138" s="24">
        <f>IF($A138="","",IF(COUNTIF($A$2:$A$501,$A138)&gt;1,"Duplicate referral ID",IF($B138="","Missing received date",IF($C138="","Missing client reference",IF($D138="","Missing clinic",IF($F138="","Missing specialty",IF($G138="","Missing urgency",IF($H138="","Missing reason category",IF($I138="","Missing payer category",IF($J138="","Missing authorization status",IF($K138="","Missing coordinator",IF($L138="","Missing status",IF(AND($W138=1,$M138=""),"Missing target action date",IF(AND(OR($L138="Sent",$L138="Scheduling",$L138="Scheduled",$L138="Completed"),$E138=""),"Missing destination",IF(AND(OR($L138="Sent",$L138="Scheduling",$L138="Scheduled",$L138="Completed"),$N138=""),"Missing sent date",IF(AND(OR($L138="Scheduled",$L138="Completed"),$O138=""),"Missing appointment date",IF(AND(OR($L138="Completed",$L138="Closed - Not Scheduled",$L138="Declined"),$P138=""),"Missing closed date",IF(AND(OR($L138="Completed",$L138="Closed - Not Scheduled",$L138="Declined"),$S138=""),"Missing close outcome",IF(AND($B138&lt;&gt;"",$N138&lt;&gt;"",$N138&lt;$B138),"Sent date before received date",IF(AND($B138&lt;&gt;"",$P138&lt;&gt;"",$P138&lt;$B138),"Closed date before received date",IF(AND($N138&lt;&gt;"",$O138&lt;&gt;"",$O138&lt;$N138),"Appointment before sent date","OK"))))))))))))))))))))</f>
        <v/>
      </c>
      <c r="AA138" s="24">
        <f>IF($A138="","",IF($Z138&lt;&gt;"OK","Check data",IF($W138=0,"Closed",IF($X138=1,"Past due",IF($Y138=1,"Follow-up due",IF($J138="Pending","Authorization pending","On track"))))))</f>
        <v/>
      </c>
    </row>
    <row r="139">
      <c r="A139" s="19" t="n"/>
      <c r="B139" s="38" t="n"/>
      <c r="C139" s="19" t="n"/>
      <c r="D139" s="19" t="n"/>
      <c r="E139" s="21" t="n"/>
      <c r="F139" s="19" t="n"/>
      <c r="G139" s="19" t="n"/>
      <c r="H139" s="21" t="n"/>
      <c r="I139" s="19" t="n"/>
      <c r="J139" s="19" t="n"/>
      <c r="K139" s="19" t="n"/>
      <c r="L139" s="19" t="n"/>
      <c r="M139" s="38" t="n"/>
      <c r="N139" s="38" t="n"/>
      <c r="O139" s="38" t="n"/>
      <c r="P139" s="38" t="n"/>
      <c r="Q139" s="38" t="n"/>
      <c r="R139" s="38" t="n"/>
      <c r="S139" s="21" t="n"/>
      <c r="T139" s="21" t="n"/>
      <c r="U139" s="22">
        <f>IF($A139="","",MAX(0,IF($P139&lt;&gt;"",$P139,Dashboard!$B$4)-$B139))</f>
        <v/>
      </c>
      <c r="V139" s="23">
        <f>IF($A139="","",IF($U139&lt;=7,"0-7 days",IF($U139&lt;=14,"8-14 days",IF($U139&lt;=30,"15-30 days",IF($U139&lt;=60,"31-60 days","61+ days")))))</f>
        <v/>
      </c>
      <c r="W139" s="22">
        <f>IF($A139="",0,IF(OR($L139="New",$L139="Sent",$L139="Scheduling",$L139="Scheduled"),1,0))</f>
        <v/>
      </c>
      <c r="X139" s="22">
        <f>IF($A139="",0,IF(AND($W139=1,$M139&lt;&gt;"",$M139&lt;Dashboard!$B$4),1,0))</f>
        <v/>
      </c>
      <c r="Y139" s="22">
        <f>IF($A139="",0,IF(AND($W139=1,$R139&lt;&gt;"",$R139&lt;=Dashboard!$B$4),1,0))</f>
        <v/>
      </c>
      <c r="Z139" s="24">
        <f>IF($A139="","",IF(COUNTIF($A$2:$A$501,$A139)&gt;1,"Duplicate referral ID",IF($B139="","Missing received date",IF($C139="","Missing client reference",IF($D139="","Missing clinic",IF($F139="","Missing specialty",IF($G139="","Missing urgency",IF($H139="","Missing reason category",IF($I139="","Missing payer category",IF($J139="","Missing authorization status",IF($K139="","Missing coordinator",IF($L139="","Missing status",IF(AND($W139=1,$M139=""),"Missing target action date",IF(AND(OR($L139="Sent",$L139="Scheduling",$L139="Scheduled",$L139="Completed"),$E139=""),"Missing destination",IF(AND(OR($L139="Sent",$L139="Scheduling",$L139="Scheduled",$L139="Completed"),$N139=""),"Missing sent date",IF(AND(OR($L139="Scheduled",$L139="Completed"),$O139=""),"Missing appointment date",IF(AND(OR($L139="Completed",$L139="Closed - Not Scheduled",$L139="Declined"),$P139=""),"Missing closed date",IF(AND(OR($L139="Completed",$L139="Closed - Not Scheduled",$L139="Declined"),$S139=""),"Missing close outcome",IF(AND($B139&lt;&gt;"",$N139&lt;&gt;"",$N139&lt;$B139),"Sent date before received date",IF(AND($B139&lt;&gt;"",$P139&lt;&gt;"",$P139&lt;$B139),"Closed date before received date",IF(AND($N139&lt;&gt;"",$O139&lt;&gt;"",$O139&lt;$N139),"Appointment before sent date","OK"))))))))))))))))))))</f>
        <v/>
      </c>
      <c r="AA139" s="24">
        <f>IF($A139="","",IF($Z139&lt;&gt;"OK","Check data",IF($W139=0,"Closed",IF($X139=1,"Past due",IF($Y139=1,"Follow-up due",IF($J139="Pending","Authorization pending","On track"))))))</f>
        <v/>
      </c>
    </row>
    <row r="140">
      <c r="A140" s="19" t="n"/>
      <c r="B140" s="38" t="n"/>
      <c r="C140" s="19" t="n"/>
      <c r="D140" s="19" t="n"/>
      <c r="E140" s="21" t="n"/>
      <c r="F140" s="19" t="n"/>
      <c r="G140" s="19" t="n"/>
      <c r="H140" s="21" t="n"/>
      <c r="I140" s="19" t="n"/>
      <c r="J140" s="19" t="n"/>
      <c r="K140" s="19" t="n"/>
      <c r="L140" s="19" t="n"/>
      <c r="M140" s="38" t="n"/>
      <c r="N140" s="38" t="n"/>
      <c r="O140" s="38" t="n"/>
      <c r="P140" s="38" t="n"/>
      <c r="Q140" s="38" t="n"/>
      <c r="R140" s="38" t="n"/>
      <c r="S140" s="21" t="n"/>
      <c r="T140" s="21" t="n"/>
      <c r="U140" s="22">
        <f>IF($A140="","",MAX(0,IF($P140&lt;&gt;"",$P140,Dashboard!$B$4)-$B140))</f>
        <v/>
      </c>
      <c r="V140" s="23">
        <f>IF($A140="","",IF($U140&lt;=7,"0-7 days",IF($U140&lt;=14,"8-14 days",IF($U140&lt;=30,"15-30 days",IF($U140&lt;=60,"31-60 days","61+ days")))))</f>
        <v/>
      </c>
      <c r="W140" s="22">
        <f>IF($A140="",0,IF(OR($L140="New",$L140="Sent",$L140="Scheduling",$L140="Scheduled"),1,0))</f>
        <v/>
      </c>
      <c r="X140" s="22">
        <f>IF($A140="",0,IF(AND($W140=1,$M140&lt;&gt;"",$M140&lt;Dashboard!$B$4),1,0))</f>
        <v/>
      </c>
      <c r="Y140" s="22">
        <f>IF($A140="",0,IF(AND($W140=1,$R140&lt;&gt;"",$R140&lt;=Dashboard!$B$4),1,0))</f>
        <v/>
      </c>
      <c r="Z140" s="24">
        <f>IF($A140="","",IF(COUNTIF($A$2:$A$501,$A140)&gt;1,"Duplicate referral ID",IF($B140="","Missing received date",IF($C140="","Missing client reference",IF($D140="","Missing clinic",IF($F140="","Missing specialty",IF($G140="","Missing urgency",IF($H140="","Missing reason category",IF($I140="","Missing payer category",IF($J140="","Missing authorization status",IF($K140="","Missing coordinator",IF($L140="","Missing status",IF(AND($W140=1,$M140=""),"Missing target action date",IF(AND(OR($L140="Sent",$L140="Scheduling",$L140="Scheduled",$L140="Completed"),$E140=""),"Missing destination",IF(AND(OR($L140="Sent",$L140="Scheduling",$L140="Scheduled",$L140="Completed"),$N140=""),"Missing sent date",IF(AND(OR($L140="Scheduled",$L140="Completed"),$O140=""),"Missing appointment date",IF(AND(OR($L140="Completed",$L140="Closed - Not Scheduled",$L140="Declined"),$P140=""),"Missing closed date",IF(AND(OR($L140="Completed",$L140="Closed - Not Scheduled",$L140="Declined"),$S140=""),"Missing close outcome",IF(AND($B140&lt;&gt;"",$N140&lt;&gt;"",$N140&lt;$B140),"Sent date before received date",IF(AND($B140&lt;&gt;"",$P140&lt;&gt;"",$P140&lt;$B140),"Closed date before received date",IF(AND($N140&lt;&gt;"",$O140&lt;&gt;"",$O140&lt;$N140),"Appointment before sent date","OK"))))))))))))))))))))</f>
        <v/>
      </c>
      <c r="AA140" s="24">
        <f>IF($A140="","",IF($Z140&lt;&gt;"OK","Check data",IF($W140=0,"Closed",IF($X140=1,"Past due",IF($Y140=1,"Follow-up due",IF($J140="Pending","Authorization pending","On track"))))))</f>
        <v/>
      </c>
    </row>
    <row r="141">
      <c r="A141" s="19" t="n"/>
      <c r="B141" s="38" t="n"/>
      <c r="C141" s="19" t="n"/>
      <c r="D141" s="19" t="n"/>
      <c r="E141" s="21" t="n"/>
      <c r="F141" s="19" t="n"/>
      <c r="G141" s="19" t="n"/>
      <c r="H141" s="21" t="n"/>
      <c r="I141" s="19" t="n"/>
      <c r="J141" s="19" t="n"/>
      <c r="K141" s="19" t="n"/>
      <c r="L141" s="19" t="n"/>
      <c r="M141" s="38" t="n"/>
      <c r="N141" s="38" t="n"/>
      <c r="O141" s="38" t="n"/>
      <c r="P141" s="38" t="n"/>
      <c r="Q141" s="38" t="n"/>
      <c r="R141" s="38" t="n"/>
      <c r="S141" s="21" t="n"/>
      <c r="T141" s="21" t="n"/>
      <c r="U141" s="22">
        <f>IF($A141="","",MAX(0,IF($P141&lt;&gt;"",$P141,Dashboard!$B$4)-$B141))</f>
        <v/>
      </c>
      <c r="V141" s="23">
        <f>IF($A141="","",IF($U141&lt;=7,"0-7 days",IF($U141&lt;=14,"8-14 days",IF($U141&lt;=30,"15-30 days",IF($U141&lt;=60,"31-60 days","61+ days")))))</f>
        <v/>
      </c>
      <c r="W141" s="22">
        <f>IF($A141="",0,IF(OR($L141="New",$L141="Sent",$L141="Scheduling",$L141="Scheduled"),1,0))</f>
        <v/>
      </c>
      <c r="X141" s="22">
        <f>IF($A141="",0,IF(AND($W141=1,$M141&lt;&gt;"",$M141&lt;Dashboard!$B$4),1,0))</f>
        <v/>
      </c>
      <c r="Y141" s="22">
        <f>IF($A141="",0,IF(AND($W141=1,$R141&lt;&gt;"",$R141&lt;=Dashboard!$B$4),1,0))</f>
        <v/>
      </c>
      <c r="Z141" s="24">
        <f>IF($A141="","",IF(COUNTIF($A$2:$A$501,$A141)&gt;1,"Duplicate referral ID",IF($B141="","Missing received date",IF($C141="","Missing client reference",IF($D141="","Missing clinic",IF($F141="","Missing specialty",IF($G141="","Missing urgency",IF($H141="","Missing reason category",IF($I141="","Missing payer category",IF($J141="","Missing authorization status",IF($K141="","Missing coordinator",IF($L141="","Missing status",IF(AND($W141=1,$M141=""),"Missing target action date",IF(AND(OR($L141="Sent",$L141="Scheduling",$L141="Scheduled",$L141="Completed"),$E141=""),"Missing destination",IF(AND(OR($L141="Sent",$L141="Scheduling",$L141="Scheduled",$L141="Completed"),$N141=""),"Missing sent date",IF(AND(OR($L141="Scheduled",$L141="Completed"),$O141=""),"Missing appointment date",IF(AND(OR($L141="Completed",$L141="Closed - Not Scheduled",$L141="Declined"),$P141=""),"Missing closed date",IF(AND(OR($L141="Completed",$L141="Closed - Not Scheduled",$L141="Declined"),$S141=""),"Missing close outcome",IF(AND($B141&lt;&gt;"",$N141&lt;&gt;"",$N141&lt;$B141),"Sent date before received date",IF(AND($B141&lt;&gt;"",$P141&lt;&gt;"",$P141&lt;$B141),"Closed date before received date",IF(AND($N141&lt;&gt;"",$O141&lt;&gt;"",$O141&lt;$N141),"Appointment before sent date","OK"))))))))))))))))))))</f>
        <v/>
      </c>
      <c r="AA141" s="24">
        <f>IF($A141="","",IF($Z141&lt;&gt;"OK","Check data",IF($W141=0,"Closed",IF($X141=1,"Past due",IF($Y141=1,"Follow-up due",IF($J141="Pending","Authorization pending","On track"))))))</f>
        <v/>
      </c>
    </row>
    <row r="142">
      <c r="A142" s="19" t="n"/>
      <c r="B142" s="38" t="n"/>
      <c r="C142" s="19" t="n"/>
      <c r="D142" s="19" t="n"/>
      <c r="E142" s="21" t="n"/>
      <c r="F142" s="19" t="n"/>
      <c r="G142" s="19" t="n"/>
      <c r="H142" s="21" t="n"/>
      <c r="I142" s="19" t="n"/>
      <c r="J142" s="19" t="n"/>
      <c r="K142" s="19" t="n"/>
      <c r="L142" s="19" t="n"/>
      <c r="M142" s="38" t="n"/>
      <c r="N142" s="38" t="n"/>
      <c r="O142" s="38" t="n"/>
      <c r="P142" s="38" t="n"/>
      <c r="Q142" s="38" t="n"/>
      <c r="R142" s="38" t="n"/>
      <c r="S142" s="21" t="n"/>
      <c r="T142" s="21" t="n"/>
      <c r="U142" s="22">
        <f>IF($A142="","",MAX(0,IF($P142&lt;&gt;"",$P142,Dashboard!$B$4)-$B142))</f>
        <v/>
      </c>
      <c r="V142" s="23">
        <f>IF($A142="","",IF($U142&lt;=7,"0-7 days",IF($U142&lt;=14,"8-14 days",IF($U142&lt;=30,"15-30 days",IF($U142&lt;=60,"31-60 days","61+ days")))))</f>
        <v/>
      </c>
      <c r="W142" s="22">
        <f>IF($A142="",0,IF(OR($L142="New",$L142="Sent",$L142="Scheduling",$L142="Scheduled"),1,0))</f>
        <v/>
      </c>
      <c r="X142" s="22">
        <f>IF($A142="",0,IF(AND($W142=1,$M142&lt;&gt;"",$M142&lt;Dashboard!$B$4),1,0))</f>
        <v/>
      </c>
      <c r="Y142" s="22">
        <f>IF($A142="",0,IF(AND($W142=1,$R142&lt;&gt;"",$R142&lt;=Dashboard!$B$4),1,0))</f>
        <v/>
      </c>
      <c r="Z142" s="24">
        <f>IF($A142="","",IF(COUNTIF($A$2:$A$501,$A142)&gt;1,"Duplicate referral ID",IF($B142="","Missing received date",IF($C142="","Missing client reference",IF($D142="","Missing clinic",IF($F142="","Missing specialty",IF($G142="","Missing urgency",IF($H142="","Missing reason category",IF($I142="","Missing payer category",IF($J142="","Missing authorization status",IF($K142="","Missing coordinator",IF($L142="","Missing status",IF(AND($W142=1,$M142=""),"Missing target action date",IF(AND(OR($L142="Sent",$L142="Scheduling",$L142="Scheduled",$L142="Completed"),$E142=""),"Missing destination",IF(AND(OR($L142="Sent",$L142="Scheduling",$L142="Scheduled",$L142="Completed"),$N142=""),"Missing sent date",IF(AND(OR($L142="Scheduled",$L142="Completed"),$O142=""),"Missing appointment date",IF(AND(OR($L142="Completed",$L142="Closed - Not Scheduled",$L142="Declined"),$P142=""),"Missing closed date",IF(AND(OR($L142="Completed",$L142="Closed - Not Scheduled",$L142="Declined"),$S142=""),"Missing close outcome",IF(AND($B142&lt;&gt;"",$N142&lt;&gt;"",$N142&lt;$B142),"Sent date before received date",IF(AND($B142&lt;&gt;"",$P142&lt;&gt;"",$P142&lt;$B142),"Closed date before received date",IF(AND($N142&lt;&gt;"",$O142&lt;&gt;"",$O142&lt;$N142),"Appointment before sent date","OK"))))))))))))))))))))</f>
        <v/>
      </c>
      <c r="AA142" s="24">
        <f>IF($A142="","",IF($Z142&lt;&gt;"OK","Check data",IF($W142=0,"Closed",IF($X142=1,"Past due",IF($Y142=1,"Follow-up due",IF($J142="Pending","Authorization pending","On track"))))))</f>
        <v/>
      </c>
    </row>
    <row r="143">
      <c r="A143" s="19" t="n"/>
      <c r="B143" s="38" t="n"/>
      <c r="C143" s="19" t="n"/>
      <c r="D143" s="19" t="n"/>
      <c r="E143" s="21" t="n"/>
      <c r="F143" s="19" t="n"/>
      <c r="G143" s="19" t="n"/>
      <c r="H143" s="21" t="n"/>
      <c r="I143" s="19" t="n"/>
      <c r="J143" s="19" t="n"/>
      <c r="K143" s="19" t="n"/>
      <c r="L143" s="19" t="n"/>
      <c r="M143" s="38" t="n"/>
      <c r="N143" s="38" t="n"/>
      <c r="O143" s="38" t="n"/>
      <c r="P143" s="38" t="n"/>
      <c r="Q143" s="38" t="n"/>
      <c r="R143" s="38" t="n"/>
      <c r="S143" s="21" t="n"/>
      <c r="T143" s="21" t="n"/>
      <c r="U143" s="22">
        <f>IF($A143="","",MAX(0,IF($P143&lt;&gt;"",$P143,Dashboard!$B$4)-$B143))</f>
        <v/>
      </c>
      <c r="V143" s="23">
        <f>IF($A143="","",IF($U143&lt;=7,"0-7 days",IF($U143&lt;=14,"8-14 days",IF($U143&lt;=30,"15-30 days",IF($U143&lt;=60,"31-60 days","61+ days")))))</f>
        <v/>
      </c>
      <c r="W143" s="22">
        <f>IF($A143="",0,IF(OR($L143="New",$L143="Sent",$L143="Scheduling",$L143="Scheduled"),1,0))</f>
        <v/>
      </c>
      <c r="X143" s="22">
        <f>IF($A143="",0,IF(AND($W143=1,$M143&lt;&gt;"",$M143&lt;Dashboard!$B$4),1,0))</f>
        <v/>
      </c>
      <c r="Y143" s="22">
        <f>IF($A143="",0,IF(AND($W143=1,$R143&lt;&gt;"",$R143&lt;=Dashboard!$B$4),1,0))</f>
        <v/>
      </c>
      <c r="Z143" s="24">
        <f>IF($A143="","",IF(COUNTIF($A$2:$A$501,$A143)&gt;1,"Duplicate referral ID",IF($B143="","Missing received date",IF($C143="","Missing client reference",IF($D143="","Missing clinic",IF($F143="","Missing specialty",IF($G143="","Missing urgency",IF($H143="","Missing reason category",IF($I143="","Missing payer category",IF($J143="","Missing authorization status",IF($K143="","Missing coordinator",IF($L143="","Missing status",IF(AND($W143=1,$M143=""),"Missing target action date",IF(AND(OR($L143="Sent",$L143="Scheduling",$L143="Scheduled",$L143="Completed"),$E143=""),"Missing destination",IF(AND(OR($L143="Sent",$L143="Scheduling",$L143="Scheduled",$L143="Completed"),$N143=""),"Missing sent date",IF(AND(OR($L143="Scheduled",$L143="Completed"),$O143=""),"Missing appointment date",IF(AND(OR($L143="Completed",$L143="Closed - Not Scheduled",$L143="Declined"),$P143=""),"Missing closed date",IF(AND(OR($L143="Completed",$L143="Closed - Not Scheduled",$L143="Declined"),$S143=""),"Missing close outcome",IF(AND($B143&lt;&gt;"",$N143&lt;&gt;"",$N143&lt;$B143),"Sent date before received date",IF(AND($B143&lt;&gt;"",$P143&lt;&gt;"",$P143&lt;$B143),"Closed date before received date",IF(AND($N143&lt;&gt;"",$O143&lt;&gt;"",$O143&lt;$N143),"Appointment before sent date","OK"))))))))))))))))))))</f>
        <v/>
      </c>
      <c r="AA143" s="24">
        <f>IF($A143="","",IF($Z143&lt;&gt;"OK","Check data",IF($W143=0,"Closed",IF($X143=1,"Past due",IF($Y143=1,"Follow-up due",IF($J143="Pending","Authorization pending","On track"))))))</f>
        <v/>
      </c>
    </row>
    <row r="144">
      <c r="A144" s="19" t="n"/>
      <c r="B144" s="38" t="n"/>
      <c r="C144" s="19" t="n"/>
      <c r="D144" s="19" t="n"/>
      <c r="E144" s="21" t="n"/>
      <c r="F144" s="19" t="n"/>
      <c r="G144" s="19" t="n"/>
      <c r="H144" s="21" t="n"/>
      <c r="I144" s="19" t="n"/>
      <c r="J144" s="19" t="n"/>
      <c r="K144" s="19" t="n"/>
      <c r="L144" s="19" t="n"/>
      <c r="M144" s="38" t="n"/>
      <c r="N144" s="38" t="n"/>
      <c r="O144" s="38" t="n"/>
      <c r="P144" s="38" t="n"/>
      <c r="Q144" s="38" t="n"/>
      <c r="R144" s="38" t="n"/>
      <c r="S144" s="21" t="n"/>
      <c r="T144" s="21" t="n"/>
      <c r="U144" s="22">
        <f>IF($A144="","",MAX(0,IF($P144&lt;&gt;"",$P144,Dashboard!$B$4)-$B144))</f>
        <v/>
      </c>
      <c r="V144" s="23">
        <f>IF($A144="","",IF($U144&lt;=7,"0-7 days",IF($U144&lt;=14,"8-14 days",IF($U144&lt;=30,"15-30 days",IF($U144&lt;=60,"31-60 days","61+ days")))))</f>
        <v/>
      </c>
      <c r="W144" s="22">
        <f>IF($A144="",0,IF(OR($L144="New",$L144="Sent",$L144="Scheduling",$L144="Scheduled"),1,0))</f>
        <v/>
      </c>
      <c r="X144" s="22">
        <f>IF($A144="",0,IF(AND($W144=1,$M144&lt;&gt;"",$M144&lt;Dashboard!$B$4),1,0))</f>
        <v/>
      </c>
      <c r="Y144" s="22">
        <f>IF($A144="",0,IF(AND($W144=1,$R144&lt;&gt;"",$R144&lt;=Dashboard!$B$4),1,0))</f>
        <v/>
      </c>
      <c r="Z144" s="24">
        <f>IF($A144="","",IF(COUNTIF($A$2:$A$501,$A144)&gt;1,"Duplicate referral ID",IF($B144="","Missing received date",IF($C144="","Missing client reference",IF($D144="","Missing clinic",IF($F144="","Missing specialty",IF($G144="","Missing urgency",IF($H144="","Missing reason category",IF($I144="","Missing payer category",IF($J144="","Missing authorization status",IF($K144="","Missing coordinator",IF($L144="","Missing status",IF(AND($W144=1,$M144=""),"Missing target action date",IF(AND(OR($L144="Sent",$L144="Scheduling",$L144="Scheduled",$L144="Completed"),$E144=""),"Missing destination",IF(AND(OR($L144="Sent",$L144="Scheduling",$L144="Scheduled",$L144="Completed"),$N144=""),"Missing sent date",IF(AND(OR($L144="Scheduled",$L144="Completed"),$O144=""),"Missing appointment date",IF(AND(OR($L144="Completed",$L144="Closed - Not Scheduled",$L144="Declined"),$P144=""),"Missing closed date",IF(AND(OR($L144="Completed",$L144="Closed - Not Scheduled",$L144="Declined"),$S144=""),"Missing close outcome",IF(AND($B144&lt;&gt;"",$N144&lt;&gt;"",$N144&lt;$B144),"Sent date before received date",IF(AND($B144&lt;&gt;"",$P144&lt;&gt;"",$P144&lt;$B144),"Closed date before received date",IF(AND($N144&lt;&gt;"",$O144&lt;&gt;"",$O144&lt;$N144),"Appointment before sent date","OK"))))))))))))))))))))</f>
        <v/>
      </c>
      <c r="AA144" s="24">
        <f>IF($A144="","",IF($Z144&lt;&gt;"OK","Check data",IF($W144=0,"Closed",IF($X144=1,"Past due",IF($Y144=1,"Follow-up due",IF($J144="Pending","Authorization pending","On track"))))))</f>
        <v/>
      </c>
    </row>
    <row r="145">
      <c r="A145" s="19" t="n"/>
      <c r="B145" s="38" t="n"/>
      <c r="C145" s="19" t="n"/>
      <c r="D145" s="19" t="n"/>
      <c r="E145" s="21" t="n"/>
      <c r="F145" s="19" t="n"/>
      <c r="G145" s="19" t="n"/>
      <c r="H145" s="21" t="n"/>
      <c r="I145" s="19" t="n"/>
      <c r="J145" s="19" t="n"/>
      <c r="K145" s="19" t="n"/>
      <c r="L145" s="19" t="n"/>
      <c r="M145" s="38" t="n"/>
      <c r="N145" s="38" t="n"/>
      <c r="O145" s="38" t="n"/>
      <c r="P145" s="38" t="n"/>
      <c r="Q145" s="38" t="n"/>
      <c r="R145" s="38" t="n"/>
      <c r="S145" s="21" t="n"/>
      <c r="T145" s="21" t="n"/>
      <c r="U145" s="22">
        <f>IF($A145="","",MAX(0,IF($P145&lt;&gt;"",$P145,Dashboard!$B$4)-$B145))</f>
        <v/>
      </c>
      <c r="V145" s="23">
        <f>IF($A145="","",IF($U145&lt;=7,"0-7 days",IF($U145&lt;=14,"8-14 days",IF($U145&lt;=30,"15-30 days",IF($U145&lt;=60,"31-60 days","61+ days")))))</f>
        <v/>
      </c>
      <c r="W145" s="22">
        <f>IF($A145="",0,IF(OR($L145="New",$L145="Sent",$L145="Scheduling",$L145="Scheduled"),1,0))</f>
        <v/>
      </c>
      <c r="X145" s="22">
        <f>IF($A145="",0,IF(AND($W145=1,$M145&lt;&gt;"",$M145&lt;Dashboard!$B$4),1,0))</f>
        <v/>
      </c>
      <c r="Y145" s="22">
        <f>IF($A145="",0,IF(AND($W145=1,$R145&lt;&gt;"",$R145&lt;=Dashboard!$B$4),1,0))</f>
        <v/>
      </c>
      <c r="Z145" s="24">
        <f>IF($A145="","",IF(COUNTIF($A$2:$A$501,$A145)&gt;1,"Duplicate referral ID",IF($B145="","Missing received date",IF($C145="","Missing client reference",IF($D145="","Missing clinic",IF($F145="","Missing specialty",IF($G145="","Missing urgency",IF($H145="","Missing reason category",IF($I145="","Missing payer category",IF($J145="","Missing authorization status",IF($K145="","Missing coordinator",IF($L145="","Missing status",IF(AND($W145=1,$M145=""),"Missing target action date",IF(AND(OR($L145="Sent",$L145="Scheduling",$L145="Scheduled",$L145="Completed"),$E145=""),"Missing destination",IF(AND(OR($L145="Sent",$L145="Scheduling",$L145="Scheduled",$L145="Completed"),$N145=""),"Missing sent date",IF(AND(OR($L145="Scheduled",$L145="Completed"),$O145=""),"Missing appointment date",IF(AND(OR($L145="Completed",$L145="Closed - Not Scheduled",$L145="Declined"),$P145=""),"Missing closed date",IF(AND(OR($L145="Completed",$L145="Closed - Not Scheduled",$L145="Declined"),$S145=""),"Missing close outcome",IF(AND($B145&lt;&gt;"",$N145&lt;&gt;"",$N145&lt;$B145),"Sent date before received date",IF(AND($B145&lt;&gt;"",$P145&lt;&gt;"",$P145&lt;$B145),"Closed date before received date",IF(AND($N145&lt;&gt;"",$O145&lt;&gt;"",$O145&lt;$N145),"Appointment before sent date","OK"))))))))))))))))))))</f>
        <v/>
      </c>
      <c r="AA145" s="24">
        <f>IF($A145="","",IF($Z145&lt;&gt;"OK","Check data",IF($W145=0,"Closed",IF($X145=1,"Past due",IF($Y145=1,"Follow-up due",IF($J145="Pending","Authorization pending","On track"))))))</f>
        <v/>
      </c>
    </row>
    <row r="146">
      <c r="A146" s="19" t="n"/>
      <c r="B146" s="38" t="n"/>
      <c r="C146" s="19" t="n"/>
      <c r="D146" s="19" t="n"/>
      <c r="E146" s="21" t="n"/>
      <c r="F146" s="19" t="n"/>
      <c r="G146" s="19" t="n"/>
      <c r="H146" s="21" t="n"/>
      <c r="I146" s="19" t="n"/>
      <c r="J146" s="19" t="n"/>
      <c r="K146" s="19" t="n"/>
      <c r="L146" s="19" t="n"/>
      <c r="M146" s="38" t="n"/>
      <c r="N146" s="38" t="n"/>
      <c r="O146" s="38" t="n"/>
      <c r="P146" s="38" t="n"/>
      <c r="Q146" s="38" t="n"/>
      <c r="R146" s="38" t="n"/>
      <c r="S146" s="21" t="n"/>
      <c r="T146" s="21" t="n"/>
      <c r="U146" s="22">
        <f>IF($A146="","",MAX(0,IF($P146&lt;&gt;"",$P146,Dashboard!$B$4)-$B146))</f>
        <v/>
      </c>
      <c r="V146" s="23">
        <f>IF($A146="","",IF($U146&lt;=7,"0-7 days",IF($U146&lt;=14,"8-14 days",IF($U146&lt;=30,"15-30 days",IF($U146&lt;=60,"31-60 days","61+ days")))))</f>
        <v/>
      </c>
      <c r="W146" s="22">
        <f>IF($A146="",0,IF(OR($L146="New",$L146="Sent",$L146="Scheduling",$L146="Scheduled"),1,0))</f>
        <v/>
      </c>
      <c r="X146" s="22">
        <f>IF($A146="",0,IF(AND($W146=1,$M146&lt;&gt;"",$M146&lt;Dashboard!$B$4),1,0))</f>
        <v/>
      </c>
      <c r="Y146" s="22">
        <f>IF($A146="",0,IF(AND($W146=1,$R146&lt;&gt;"",$R146&lt;=Dashboard!$B$4),1,0))</f>
        <v/>
      </c>
      <c r="Z146" s="24">
        <f>IF($A146="","",IF(COUNTIF($A$2:$A$501,$A146)&gt;1,"Duplicate referral ID",IF($B146="","Missing received date",IF($C146="","Missing client reference",IF($D146="","Missing clinic",IF($F146="","Missing specialty",IF($G146="","Missing urgency",IF($H146="","Missing reason category",IF($I146="","Missing payer category",IF($J146="","Missing authorization status",IF($K146="","Missing coordinator",IF($L146="","Missing status",IF(AND($W146=1,$M146=""),"Missing target action date",IF(AND(OR($L146="Sent",$L146="Scheduling",$L146="Scheduled",$L146="Completed"),$E146=""),"Missing destination",IF(AND(OR($L146="Sent",$L146="Scheduling",$L146="Scheduled",$L146="Completed"),$N146=""),"Missing sent date",IF(AND(OR($L146="Scheduled",$L146="Completed"),$O146=""),"Missing appointment date",IF(AND(OR($L146="Completed",$L146="Closed - Not Scheduled",$L146="Declined"),$P146=""),"Missing closed date",IF(AND(OR($L146="Completed",$L146="Closed - Not Scheduled",$L146="Declined"),$S146=""),"Missing close outcome",IF(AND($B146&lt;&gt;"",$N146&lt;&gt;"",$N146&lt;$B146),"Sent date before received date",IF(AND($B146&lt;&gt;"",$P146&lt;&gt;"",$P146&lt;$B146),"Closed date before received date",IF(AND($N146&lt;&gt;"",$O146&lt;&gt;"",$O146&lt;$N146),"Appointment before sent date","OK"))))))))))))))))))))</f>
        <v/>
      </c>
      <c r="AA146" s="24">
        <f>IF($A146="","",IF($Z146&lt;&gt;"OK","Check data",IF($W146=0,"Closed",IF($X146=1,"Past due",IF($Y146=1,"Follow-up due",IF($J146="Pending","Authorization pending","On track"))))))</f>
        <v/>
      </c>
    </row>
    <row r="147">
      <c r="A147" s="19" t="n"/>
      <c r="B147" s="38" t="n"/>
      <c r="C147" s="19" t="n"/>
      <c r="D147" s="19" t="n"/>
      <c r="E147" s="21" t="n"/>
      <c r="F147" s="19" t="n"/>
      <c r="G147" s="19" t="n"/>
      <c r="H147" s="21" t="n"/>
      <c r="I147" s="19" t="n"/>
      <c r="J147" s="19" t="n"/>
      <c r="K147" s="19" t="n"/>
      <c r="L147" s="19" t="n"/>
      <c r="M147" s="38" t="n"/>
      <c r="N147" s="38" t="n"/>
      <c r="O147" s="38" t="n"/>
      <c r="P147" s="38" t="n"/>
      <c r="Q147" s="38" t="n"/>
      <c r="R147" s="38" t="n"/>
      <c r="S147" s="21" t="n"/>
      <c r="T147" s="21" t="n"/>
      <c r="U147" s="22">
        <f>IF($A147="","",MAX(0,IF($P147&lt;&gt;"",$P147,Dashboard!$B$4)-$B147))</f>
        <v/>
      </c>
      <c r="V147" s="23">
        <f>IF($A147="","",IF($U147&lt;=7,"0-7 days",IF($U147&lt;=14,"8-14 days",IF($U147&lt;=30,"15-30 days",IF($U147&lt;=60,"31-60 days","61+ days")))))</f>
        <v/>
      </c>
      <c r="W147" s="22">
        <f>IF($A147="",0,IF(OR($L147="New",$L147="Sent",$L147="Scheduling",$L147="Scheduled"),1,0))</f>
        <v/>
      </c>
      <c r="X147" s="22">
        <f>IF($A147="",0,IF(AND($W147=1,$M147&lt;&gt;"",$M147&lt;Dashboard!$B$4),1,0))</f>
        <v/>
      </c>
      <c r="Y147" s="22">
        <f>IF($A147="",0,IF(AND($W147=1,$R147&lt;&gt;"",$R147&lt;=Dashboard!$B$4),1,0))</f>
        <v/>
      </c>
      <c r="Z147" s="24">
        <f>IF($A147="","",IF(COUNTIF($A$2:$A$501,$A147)&gt;1,"Duplicate referral ID",IF($B147="","Missing received date",IF($C147="","Missing client reference",IF($D147="","Missing clinic",IF($F147="","Missing specialty",IF($G147="","Missing urgency",IF($H147="","Missing reason category",IF($I147="","Missing payer category",IF($J147="","Missing authorization status",IF($K147="","Missing coordinator",IF($L147="","Missing status",IF(AND($W147=1,$M147=""),"Missing target action date",IF(AND(OR($L147="Sent",$L147="Scheduling",$L147="Scheduled",$L147="Completed"),$E147=""),"Missing destination",IF(AND(OR($L147="Sent",$L147="Scheduling",$L147="Scheduled",$L147="Completed"),$N147=""),"Missing sent date",IF(AND(OR($L147="Scheduled",$L147="Completed"),$O147=""),"Missing appointment date",IF(AND(OR($L147="Completed",$L147="Closed - Not Scheduled",$L147="Declined"),$P147=""),"Missing closed date",IF(AND(OR($L147="Completed",$L147="Closed - Not Scheduled",$L147="Declined"),$S147=""),"Missing close outcome",IF(AND($B147&lt;&gt;"",$N147&lt;&gt;"",$N147&lt;$B147),"Sent date before received date",IF(AND($B147&lt;&gt;"",$P147&lt;&gt;"",$P147&lt;$B147),"Closed date before received date",IF(AND($N147&lt;&gt;"",$O147&lt;&gt;"",$O147&lt;$N147),"Appointment before sent date","OK"))))))))))))))))))))</f>
        <v/>
      </c>
      <c r="AA147" s="24">
        <f>IF($A147="","",IF($Z147&lt;&gt;"OK","Check data",IF($W147=0,"Closed",IF($X147=1,"Past due",IF($Y147=1,"Follow-up due",IF($J147="Pending","Authorization pending","On track"))))))</f>
        <v/>
      </c>
    </row>
    <row r="148">
      <c r="A148" s="19" t="n"/>
      <c r="B148" s="38" t="n"/>
      <c r="C148" s="19" t="n"/>
      <c r="D148" s="19" t="n"/>
      <c r="E148" s="21" t="n"/>
      <c r="F148" s="19" t="n"/>
      <c r="G148" s="19" t="n"/>
      <c r="H148" s="21" t="n"/>
      <c r="I148" s="19" t="n"/>
      <c r="J148" s="19" t="n"/>
      <c r="K148" s="19" t="n"/>
      <c r="L148" s="19" t="n"/>
      <c r="M148" s="38" t="n"/>
      <c r="N148" s="38" t="n"/>
      <c r="O148" s="38" t="n"/>
      <c r="P148" s="38" t="n"/>
      <c r="Q148" s="38" t="n"/>
      <c r="R148" s="38" t="n"/>
      <c r="S148" s="21" t="n"/>
      <c r="T148" s="21" t="n"/>
      <c r="U148" s="22">
        <f>IF($A148="","",MAX(0,IF($P148&lt;&gt;"",$P148,Dashboard!$B$4)-$B148))</f>
        <v/>
      </c>
      <c r="V148" s="23">
        <f>IF($A148="","",IF($U148&lt;=7,"0-7 days",IF($U148&lt;=14,"8-14 days",IF($U148&lt;=30,"15-30 days",IF($U148&lt;=60,"31-60 days","61+ days")))))</f>
        <v/>
      </c>
      <c r="W148" s="22">
        <f>IF($A148="",0,IF(OR($L148="New",$L148="Sent",$L148="Scheduling",$L148="Scheduled"),1,0))</f>
        <v/>
      </c>
      <c r="X148" s="22">
        <f>IF($A148="",0,IF(AND($W148=1,$M148&lt;&gt;"",$M148&lt;Dashboard!$B$4),1,0))</f>
        <v/>
      </c>
      <c r="Y148" s="22">
        <f>IF($A148="",0,IF(AND($W148=1,$R148&lt;&gt;"",$R148&lt;=Dashboard!$B$4),1,0))</f>
        <v/>
      </c>
      <c r="Z148" s="24">
        <f>IF($A148="","",IF(COUNTIF($A$2:$A$501,$A148)&gt;1,"Duplicate referral ID",IF($B148="","Missing received date",IF($C148="","Missing client reference",IF($D148="","Missing clinic",IF($F148="","Missing specialty",IF($G148="","Missing urgency",IF($H148="","Missing reason category",IF($I148="","Missing payer category",IF($J148="","Missing authorization status",IF($K148="","Missing coordinator",IF($L148="","Missing status",IF(AND($W148=1,$M148=""),"Missing target action date",IF(AND(OR($L148="Sent",$L148="Scheduling",$L148="Scheduled",$L148="Completed"),$E148=""),"Missing destination",IF(AND(OR($L148="Sent",$L148="Scheduling",$L148="Scheduled",$L148="Completed"),$N148=""),"Missing sent date",IF(AND(OR($L148="Scheduled",$L148="Completed"),$O148=""),"Missing appointment date",IF(AND(OR($L148="Completed",$L148="Closed - Not Scheduled",$L148="Declined"),$P148=""),"Missing closed date",IF(AND(OR($L148="Completed",$L148="Closed - Not Scheduled",$L148="Declined"),$S148=""),"Missing close outcome",IF(AND($B148&lt;&gt;"",$N148&lt;&gt;"",$N148&lt;$B148),"Sent date before received date",IF(AND($B148&lt;&gt;"",$P148&lt;&gt;"",$P148&lt;$B148),"Closed date before received date",IF(AND($N148&lt;&gt;"",$O148&lt;&gt;"",$O148&lt;$N148),"Appointment before sent date","OK"))))))))))))))))))))</f>
        <v/>
      </c>
      <c r="AA148" s="24">
        <f>IF($A148="","",IF($Z148&lt;&gt;"OK","Check data",IF($W148=0,"Closed",IF($X148=1,"Past due",IF($Y148=1,"Follow-up due",IF($J148="Pending","Authorization pending","On track"))))))</f>
        <v/>
      </c>
    </row>
    <row r="149">
      <c r="A149" s="19" t="n"/>
      <c r="B149" s="38" t="n"/>
      <c r="C149" s="19" t="n"/>
      <c r="D149" s="19" t="n"/>
      <c r="E149" s="21" t="n"/>
      <c r="F149" s="19" t="n"/>
      <c r="G149" s="19" t="n"/>
      <c r="H149" s="21" t="n"/>
      <c r="I149" s="19" t="n"/>
      <c r="J149" s="19" t="n"/>
      <c r="K149" s="19" t="n"/>
      <c r="L149" s="19" t="n"/>
      <c r="M149" s="38" t="n"/>
      <c r="N149" s="38" t="n"/>
      <c r="O149" s="38" t="n"/>
      <c r="P149" s="38" t="n"/>
      <c r="Q149" s="38" t="n"/>
      <c r="R149" s="38" t="n"/>
      <c r="S149" s="21" t="n"/>
      <c r="T149" s="21" t="n"/>
      <c r="U149" s="22">
        <f>IF($A149="","",MAX(0,IF($P149&lt;&gt;"",$P149,Dashboard!$B$4)-$B149))</f>
        <v/>
      </c>
      <c r="V149" s="23">
        <f>IF($A149="","",IF($U149&lt;=7,"0-7 days",IF($U149&lt;=14,"8-14 days",IF($U149&lt;=30,"15-30 days",IF($U149&lt;=60,"31-60 days","61+ days")))))</f>
        <v/>
      </c>
      <c r="W149" s="22">
        <f>IF($A149="",0,IF(OR($L149="New",$L149="Sent",$L149="Scheduling",$L149="Scheduled"),1,0))</f>
        <v/>
      </c>
      <c r="X149" s="22">
        <f>IF($A149="",0,IF(AND($W149=1,$M149&lt;&gt;"",$M149&lt;Dashboard!$B$4),1,0))</f>
        <v/>
      </c>
      <c r="Y149" s="22">
        <f>IF($A149="",0,IF(AND($W149=1,$R149&lt;&gt;"",$R149&lt;=Dashboard!$B$4),1,0))</f>
        <v/>
      </c>
      <c r="Z149" s="24">
        <f>IF($A149="","",IF(COUNTIF($A$2:$A$501,$A149)&gt;1,"Duplicate referral ID",IF($B149="","Missing received date",IF($C149="","Missing client reference",IF($D149="","Missing clinic",IF($F149="","Missing specialty",IF($G149="","Missing urgency",IF($H149="","Missing reason category",IF($I149="","Missing payer category",IF($J149="","Missing authorization status",IF($K149="","Missing coordinator",IF($L149="","Missing status",IF(AND($W149=1,$M149=""),"Missing target action date",IF(AND(OR($L149="Sent",$L149="Scheduling",$L149="Scheduled",$L149="Completed"),$E149=""),"Missing destination",IF(AND(OR($L149="Sent",$L149="Scheduling",$L149="Scheduled",$L149="Completed"),$N149=""),"Missing sent date",IF(AND(OR($L149="Scheduled",$L149="Completed"),$O149=""),"Missing appointment date",IF(AND(OR($L149="Completed",$L149="Closed - Not Scheduled",$L149="Declined"),$P149=""),"Missing closed date",IF(AND(OR($L149="Completed",$L149="Closed - Not Scheduled",$L149="Declined"),$S149=""),"Missing close outcome",IF(AND($B149&lt;&gt;"",$N149&lt;&gt;"",$N149&lt;$B149),"Sent date before received date",IF(AND($B149&lt;&gt;"",$P149&lt;&gt;"",$P149&lt;$B149),"Closed date before received date",IF(AND($N149&lt;&gt;"",$O149&lt;&gt;"",$O149&lt;$N149),"Appointment before sent date","OK"))))))))))))))))))))</f>
        <v/>
      </c>
      <c r="AA149" s="24">
        <f>IF($A149="","",IF($Z149&lt;&gt;"OK","Check data",IF($W149=0,"Closed",IF($X149=1,"Past due",IF($Y149=1,"Follow-up due",IF($J149="Pending","Authorization pending","On track"))))))</f>
        <v/>
      </c>
    </row>
    <row r="150">
      <c r="A150" s="19" t="n"/>
      <c r="B150" s="38" t="n"/>
      <c r="C150" s="19" t="n"/>
      <c r="D150" s="19" t="n"/>
      <c r="E150" s="21" t="n"/>
      <c r="F150" s="19" t="n"/>
      <c r="G150" s="19" t="n"/>
      <c r="H150" s="21" t="n"/>
      <c r="I150" s="19" t="n"/>
      <c r="J150" s="19" t="n"/>
      <c r="K150" s="19" t="n"/>
      <c r="L150" s="19" t="n"/>
      <c r="M150" s="38" t="n"/>
      <c r="N150" s="38" t="n"/>
      <c r="O150" s="38" t="n"/>
      <c r="P150" s="38" t="n"/>
      <c r="Q150" s="38" t="n"/>
      <c r="R150" s="38" t="n"/>
      <c r="S150" s="21" t="n"/>
      <c r="T150" s="21" t="n"/>
      <c r="U150" s="22">
        <f>IF($A150="","",MAX(0,IF($P150&lt;&gt;"",$P150,Dashboard!$B$4)-$B150))</f>
        <v/>
      </c>
      <c r="V150" s="23">
        <f>IF($A150="","",IF($U150&lt;=7,"0-7 days",IF($U150&lt;=14,"8-14 days",IF($U150&lt;=30,"15-30 days",IF($U150&lt;=60,"31-60 days","61+ days")))))</f>
        <v/>
      </c>
      <c r="W150" s="22">
        <f>IF($A150="",0,IF(OR($L150="New",$L150="Sent",$L150="Scheduling",$L150="Scheduled"),1,0))</f>
        <v/>
      </c>
      <c r="X150" s="22">
        <f>IF($A150="",0,IF(AND($W150=1,$M150&lt;&gt;"",$M150&lt;Dashboard!$B$4),1,0))</f>
        <v/>
      </c>
      <c r="Y150" s="22">
        <f>IF($A150="",0,IF(AND($W150=1,$R150&lt;&gt;"",$R150&lt;=Dashboard!$B$4),1,0))</f>
        <v/>
      </c>
      <c r="Z150" s="24">
        <f>IF($A150="","",IF(COUNTIF($A$2:$A$501,$A150)&gt;1,"Duplicate referral ID",IF($B150="","Missing received date",IF($C150="","Missing client reference",IF($D150="","Missing clinic",IF($F150="","Missing specialty",IF($G150="","Missing urgency",IF($H150="","Missing reason category",IF($I150="","Missing payer category",IF($J150="","Missing authorization status",IF($K150="","Missing coordinator",IF($L150="","Missing status",IF(AND($W150=1,$M150=""),"Missing target action date",IF(AND(OR($L150="Sent",$L150="Scheduling",$L150="Scheduled",$L150="Completed"),$E150=""),"Missing destination",IF(AND(OR($L150="Sent",$L150="Scheduling",$L150="Scheduled",$L150="Completed"),$N150=""),"Missing sent date",IF(AND(OR($L150="Scheduled",$L150="Completed"),$O150=""),"Missing appointment date",IF(AND(OR($L150="Completed",$L150="Closed - Not Scheduled",$L150="Declined"),$P150=""),"Missing closed date",IF(AND(OR($L150="Completed",$L150="Closed - Not Scheduled",$L150="Declined"),$S150=""),"Missing close outcome",IF(AND($B150&lt;&gt;"",$N150&lt;&gt;"",$N150&lt;$B150),"Sent date before received date",IF(AND($B150&lt;&gt;"",$P150&lt;&gt;"",$P150&lt;$B150),"Closed date before received date",IF(AND($N150&lt;&gt;"",$O150&lt;&gt;"",$O150&lt;$N150),"Appointment before sent date","OK"))))))))))))))))))))</f>
        <v/>
      </c>
      <c r="AA150" s="24">
        <f>IF($A150="","",IF($Z150&lt;&gt;"OK","Check data",IF($W150=0,"Closed",IF($X150=1,"Past due",IF($Y150=1,"Follow-up due",IF($J150="Pending","Authorization pending","On track"))))))</f>
        <v/>
      </c>
    </row>
    <row r="151">
      <c r="A151" s="19" t="n"/>
      <c r="B151" s="38" t="n"/>
      <c r="C151" s="19" t="n"/>
      <c r="D151" s="19" t="n"/>
      <c r="E151" s="21" t="n"/>
      <c r="F151" s="19" t="n"/>
      <c r="G151" s="19" t="n"/>
      <c r="H151" s="21" t="n"/>
      <c r="I151" s="19" t="n"/>
      <c r="J151" s="19" t="n"/>
      <c r="K151" s="19" t="n"/>
      <c r="L151" s="19" t="n"/>
      <c r="M151" s="38" t="n"/>
      <c r="N151" s="38" t="n"/>
      <c r="O151" s="38" t="n"/>
      <c r="P151" s="38" t="n"/>
      <c r="Q151" s="38" t="n"/>
      <c r="R151" s="38" t="n"/>
      <c r="S151" s="21" t="n"/>
      <c r="T151" s="21" t="n"/>
      <c r="U151" s="22">
        <f>IF($A151="","",MAX(0,IF($P151&lt;&gt;"",$P151,Dashboard!$B$4)-$B151))</f>
        <v/>
      </c>
      <c r="V151" s="23">
        <f>IF($A151="","",IF($U151&lt;=7,"0-7 days",IF($U151&lt;=14,"8-14 days",IF($U151&lt;=30,"15-30 days",IF($U151&lt;=60,"31-60 days","61+ days")))))</f>
        <v/>
      </c>
      <c r="W151" s="22">
        <f>IF($A151="",0,IF(OR($L151="New",$L151="Sent",$L151="Scheduling",$L151="Scheduled"),1,0))</f>
        <v/>
      </c>
      <c r="X151" s="22">
        <f>IF($A151="",0,IF(AND($W151=1,$M151&lt;&gt;"",$M151&lt;Dashboard!$B$4),1,0))</f>
        <v/>
      </c>
      <c r="Y151" s="22">
        <f>IF($A151="",0,IF(AND($W151=1,$R151&lt;&gt;"",$R151&lt;=Dashboard!$B$4),1,0))</f>
        <v/>
      </c>
      <c r="Z151" s="24">
        <f>IF($A151="","",IF(COUNTIF($A$2:$A$501,$A151)&gt;1,"Duplicate referral ID",IF($B151="","Missing received date",IF($C151="","Missing client reference",IF($D151="","Missing clinic",IF($F151="","Missing specialty",IF($G151="","Missing urgency",IF($H151="","Missing reason category",IF($I151="","Missing payer category",IF($J151="","Missing authorization status",IF($K151="","Missing coordinator",IF($L151="","Missing status",IF(AND($W151=1,$M151=""),"Missing target action date",IF(AND(OR($L151="Sent",$L151="Scheduling",$L151="Scheduled",$L151="Completed"),$E151=""),"Missing destination",IF(AND(OR($L151="Sent",$L151="Scheduling",$L151="Scheduled",$L151="Completed"),$N151=""),"Missing sent date",IF(AND(OR($L151="Scheduled",$L151="Completed"),$O151=""),"Missing appointment date",IF(AND(OR($L151="Completed",$L151="Closed - Not Scheduled",$L151="Declined"),$P151=""),"Missing closed date",IF(AND(OR($L151="Completed",$L151="Closed - Not Scheduled",$L151="Declined"),$S151=""),"Missing close outcome",IF(AND($B151&lt;&gt;"",$N151&lt;&gt;"",$N151&lt;$B151),"Sent date before received date",IF(AND($B151&lt;&gt;"",$P151&lt;&gt;"",$P151&lt;$B151),"Closed date before received date",IF(AND($N151&lt;&gt;"",$O151&lt;&gt;"",$O151&lt;$N151),"Appointment before sent date","OK"))))))))))))))))))))</f>
        <v/>
      </c>
      <c r="AA151" s="24">
        <f>IF($A151="","",IF($Z151&lt;&gt;"OK","Check data",IF($W151=0,"Closed",IF($X151=1,"Past due",IF($Y151=1,"Follow-up due",IF($J151="Pending","Authorization pending","On track"))))))</f>
        <v/>
      </c>
    </row>
    <row r="152">
      <c r="A152" s="19" t="n"/>
      <c r="B152" s="38" t="n"/>
      <c r="C152" s="19" t="n"/>
      <c r="D152" s="19" t="n"/>
      <c r="E152" s="21" t="n"/>
      <c r="F152" s="19" t="n"/>
      <c r="G152" s="19" t="n"/>
      <c r="H152" s="21" t="n"/>
      <c r="I152" s="19" t="n"/>
      <c r="J152" s="19" t="n"/>
      <c r="K152" s="19" t="n"/>
      <c r="L152" s="19" t="n"/>
      <c r="M152" s="38" t="n"/>
      <c r="N152" s="38" t="n"/>
      <c r="O152" s="38" t="n"/>
      <c r="P152" s="38" t="n"/>
      <c r="Q152" s="38" t="n"/>
      <c r="R152" s="38" t="n"/>
      <c r="S152" s="21" t="n"/>
      <c r="T152" s="21" t="n"/>
      <c r="U152" s="22">
        <f>IF($A152="","",MAX(0,IF($P152&lt;&gt;"",$P152,Dashboard!$B$4)-$B152))</f>
        <v/>
      </c>
      <c r="V152" s="23">
        <f>IF($A152="","",IF($U152&lt;=7,"0-7 days",IF($U152&lt;=14,"8-14 days",IF($U152&lt;=30,"15-30 days",IF($U152&lt;=60,"31-60 days","61+ days")))))</f>
        <v/>
      </c>
      <c r="W152" s="22">
        <f>IF($A152="",0,IF(OR($L152="New",$L152="Sent",$L152="Scheduling",$L152="Scheduled"),1,0))</f>
        <v/>
      </c>
      <c r="X152" s="22">
        <f>IF($A152="",0,IF(AND($W152=1,$M152&lt;&gt;"",$M152&lt;Dashboard!$B$4),1,0))</f>
        <v/>
      </c>
      <c r="Y152" s="22">
        <f>IF($A152="",0,IF(AND($W152=1,$R152&lt;&gt;"",$R152&lt;=Dashboard!$B$4),1,0))</f>
        <v/>
      </c>
      <c r="Z152" s="24">
        <f>IF($A152="","",IF(COUNTIF($A$2:$A$501,$A152)&gt;1,"Duplicate referral ID",IF($B152="","Missing received date",IF($C152="","Missing client reference",IF($D152="","Missing clinic",IF($F152="","Missing specialty",IF($G152="","Missing urgency",IF($H152="","Missing reason category",IF($I152="","Missing payer category",IF($J152="","Missing authorization status",IF($K152="","Missing coordinator",IF($L152="","Missing status",IF(AND($W152=1,$M152=""),"Missing target action date",IF(AND(OR($L152="Sent",$L152="Scheduling",$L152="Scheduled",$L152="Completed"),$E152=""),"Missing destination",IF(AND(OR($L152="Sent",$L152="Scheduling",$L152="Scheduled",$L152="Completed"),$N152=""),"Missing sent date",IF(AND(OR($L152="Scheduled",$L152="Completed"),$O152=""),"Missing appointment date",IF(AND(OR($L152="Completed",$L152="Closed - Not Scheduled",$L152="Declined"),$P152=""),"Missing closed date",IF(AND(OR($L152="Completed",$L152="Closed - Not Scheduled",$L152="Declined"),$S152=""),"Missing close outcome",IF(AND($B152&lt;&gt;"",$N152&lt;&gt;"",$N152&lt;$B152),"Sent date before received date",IF(AND($B152&lt;&gt;"",$P152&lt;&gt;"",$P152&lt;$B152),"Closed date before received date",IF(AND($N152&lt;&gt;"",$O152&lt;&gt;"",$O152&lt;$N152),"Appointment before sent date","OK"))))))))))))))))))))</f>
        <v/>
      </c>
      <c r="AA152" s="24">
        <f>IF($A152="","",IF($Z152&lt;&gt;"OK","Check data",IF($W152=0,"Closed",IF($X152=1,"Past due",IF($Y152=1,"Follow-up due",IF($J152="Pending","Authorization pending","On track"))))))</f>
        <v/>
      </c>
    </row>
    <row r="153">
      <c r="A153" s="19" t="n"/>
      <c r="B153" s="38" t="n"/>
      <c r="C153" s="19" t="n"/>
      <c r="D153" s="19" t="n"/>
      <c r="E153" s="21" t="n"/>
      <c r="F153" s="19" t="n"/>
      <c r="G153" s="19" t="n"/>
      <c r="H153" s="21" t="n"/>
      <c r="I153" s="19" t="n"/>
      <c r="J153" s="19" t="n"/>
      <c r="K153" s="19" t="n"/>
      <c r="L153" s="19" t="n"/>
      <c r="M153" s="38" t="n"/>
      <c r="N153" s="38" t="n"/>
      <c r="O153" s="38" t="n"/>
      <c r="P153" s="38" t="n"/>
      <c r="Q153" s="38" t="n"/>
      <c r="R153" s="38" t="n"/>
      <c r="S153" s="21" t="n"/>
      <c r="T153" s="21" t="n"/>
      <c r="U153" s="22">
        <f>IF($A153="","",MAX(0,IF($P153&lt;&gt;"",$P153,Dashboard!$B$4)-$B153))</f>
        <v/>
      </c>
      <c r="V153" s="23">
        <f>IF($A153="","",IF($U153&lt;=7,"0-7 days",IF($U153&lt;=14,"8-14 days",IF($U153&lt;=30,"15-30 days",IF($U153&lt;=60,"31-60 days","61+ days")))))</f>
        <v/>
      </c>
      <c r="W153" s="22">
        <f>IF($A153="",0,IF(OR($L153="New",$L153="Sent",$L153="Scheduling",$L153="Scheduled"),1,0))</f>
        <v/>
      </c>
      <c r="X153" s="22">
        <f>IF($A153="",0,IF(AND($W153=1,$M153&lt;&gt;"",$M153&lt;Dashboard!$B$4),1,0))</f>
        <v/>
      </c>
      <c r="Y153" s="22">
        <f>IF($A153="",0,IF(AND($W153=1,$R153&lt;&gt;"",$R153&lt;=Dashboard!$B$4),1,0))</f>
        <v/>
      </c>
      <c r="Z153" s="24">
        <f>IF($A153="","",IF(COUNTIF($A$2:$A$501,$A153)&gt;1,"Duplicate referral ID",IF($B153="","Missing received date",IF($C153="","Missing client reference",IF($D153="","Missing clinic",IF($F153="","Missing specialty",IF($G153="","Missing urgency",IF($H153="","Missing reason category",IF($I153="","Missing payer category",IF($J153="","Missing authorization status",IF($K153="","Missing coordinator",IF($L153="","Missing status",IF(AND($W153=1,$M153=""),"Missing target action date",IF(AND(OR($L153="Sent",$L153="Scheduling",$L153="Scheduled",$L153="Completed"),$E153=""),"Missing destination",IF(AND(OR($L153="Sent",$L153="Scheduling",$L153="Scheduled",$L153="Completed"),$N153=""),"Missing sent date",IF(AND(OR($L153="Scheduled",$L153="Completed"),$O153=""),"Missing appointment date",IF(AND(OR($L153="Completed",$L153="Closed - Not Scheduled",$L153="Declined"),$P153=""),"Missing closed date",IF(AND(OR($L153="Completed",$L153="Closed - Not Scheduled",$L153="Declined"),$S153=""),"Missing close outcome",IF(AND($B153&lt;&gt;"",$N153&lt;&gt;"",$N153&lt;$B153),"Sent date before received date",IF(AND($B153&lt;&gt;"",$P153&lt;&gt;"",$P153&lt;$B153),"Closed date before received date",IF(AND($N153&lt;&gt;"",$O153&lt;&gt;"",$O153&lt;$N153),"Appointment before sent date","OK"))))))))))))))))))))</f>
        <v/>
      </c>
      <c r="AA153" s="24">
        <f>IF($A153="","",IF($Z153&lt;&gt;"OK","Check data",IF($W153=0,"Closed",IF($X153=1,"Past due",IF($Y153=1,"Follow-up due",IF($J153="Pending","Authorization pending","On track"))))))</f>
        <v/>
      </c>
    </row>
    <row r="154">
      <c r="A154" s="19" t="n"/>
      <c r="B154" s="38" t="n"/>
      <c r="C154" s="19" t="n"/>
      <c r="D154" s="19" t="n"/>
      <c r="E154" s="21" t="n"/>
      <c r="F154" s="19" t="n"/>
      <c r="G154" s="19" t="n"/>
      <c r="H154" s="21" t="n"/>
      <c r="I154" s="19" t="n"/>
      <c r="J154" s="19" t="n"/>
      <c r="K154" s="19" t="n"/>
      <c r="L154" s="19" t="n"/>
      <c r="M154" s="38" t="n"/>
      <c r="N154" s="38" t="n"/>
      <c r="O154" s="38" t="n"/>
      <c r="P154" s="38" t="n"/>
      <c r="Q154" s="38" t="n"/>
      <c r="R154" s="38" t="n"/>
      <c r="S154" s="21" t="n"/>
      <c r="T154" s="21" t="n"/>
      <c r="U154" s="22">
        <f>IF($A154="","",MAX(0,IF($P154&lt;&gt;"",$P154,Dashboard!$B$4)-$B154))</f>
        <v/>
      </c>
      <c r="V154" s="23">
        <f>IF($A154="","",IF($U154&lt;=7,"0-7 days",IF($U154&lt;=14,"8-14 days",IF($U154&lt;=30,"15-30 days",IF($U154&lt;=60,"31-60 days","61+ days")))))</f>
        <v/>
      </c>
      <c r="W154" s="22">
        <f>IF($A154="",0,IF(OR($L154="New",$L154="Sent",$L154="Scheduling",$L154="Scheduled"),1,0))</f>
        <v/>
      </c>
      <c r="X154" s="22">
        <f>IF($A154="",0,IF(AND($W154=1,$M154&lt;&gt;"",$M154&lt;Dashboard!$B$4),1,0))</f>
        <v/>
      </c>
      <c r="Y154" s="22">
        <f>IF($A154="",0,IF(AND($W154=1,$R154&lt;&gt;"",$R154&lt;=Dashboard!$B$4),1,0))</f>
        <v/>
      </c>
      <c r="Z154" s="24">
        <f>IF($A154="","",IF(COUNTIF($A$2:$A$501,$A154)&gt;1,"Duplicate referral ID",IF($B154="","Missing received date",IF($C154="","Missing client reference",IF($D154="","Missing clinic",IF($F154="","Missing specialty",IF($G154="","Missing urgency",IF($H154="","Missing reason category",IF($I154="","Missing payer category",IF($J154="","Missing authorization status",IF($K154="","Missing coordinator",IF($L154="","Missing status",IF(AND($W154=1,$M154=""),"Missing target action date",IF(AND(OR($L154="Sent",$L154="Scheduling",$L154="Scheduled",$L154="Completed"),$E154=""),"Missing destination",IF(AND(OR($L154="Sent",$L154="Scheduling",$L154="Scheduled",$L154="Completed"),$N154=""),"Missing sent date",IF(AND(OR($L154="Scheduled",$L154="Completed"),$O154=""),"Missing appointment date",IF(AND(OR($L154="Completed",$L154="Closed - Not Scheduled",$L154="Declined"),$P154=""),"Missing closed date",IF(AND(OR($L154="Completed",$L154="Closed - Not Scheduled",$L154="Declined"),$S154=""),"Missing close outcome",IF(AND($B154&lt;&gt;"",$N154&lt;&gt;"",$N154&lt;$B154),"Sent date before received date",IF(AND($B154&lt;&gt;"",$P154&lt;&gt;"",$P154&lt;$B154),"Closed date before received date",IF(AND($N154&lt;&gt;"",$O154&lt;&gt;"",$O154&lt;$N154),"Appointment before sent date","OK"))))))))))))))))))))</f>
        <v/>
      </c>
      <c r="AA154" s="24">
        <f>IF($A154="","",IF($Z154&lt;&gt;"OK","Check data",IF($W154=0,"Closed",IF($X154=1,"Past due",IF($Y154=1,"Follow-up due",IF($J154="Pending","Authorization pending","On track"))))))</f>
        <v/>
      </c>
    </row>
    <row r="155">
      <c r="A155" s="19" t="n"/>
      <c r="B155" s="38" t="n"/>
      <c r="C155" s="19" t="n"/>
      <c r="D155" s="19" t="n"/>
      <c r="E155" s="21" t="n"/>
      <c r="F155" s="19" t="n"/>
      <c r="G155" s="19" t="n"/>
      <c r="H155" s="21" t="n"/>
      <c r="I155" s="19" t="n"/>
      <c r="J155" s="19" t="n"/>
      <c r="K155" s="19" t="n"/>
      <c r="L155" s="19" t="n"/>
      <c r="M155" s="38" t="n"/>
      <c r="N155" s="38" t="n"/>
      <c r="O155" s="38" t="n"/>
      <c r="P155" s="38" t="n"/>
      <c r="Q155" s="38" t="n"/>
      <c r="R155" s="38" t="n"/>
      <c r="S155" s="21" t="n"/>
      <c r="T155" s="21" t="n"/>
      <c r="U155" s="22">
        <f>IF($A155="","",MAX(0,IF($P155&lt;&gt;"",$P155,Dashboard!$B$4)-$B155))</f>
        <v/>
      </c>
      <c r="V155" s="23">
        <f>IF($A155="","",IF($U155&lt;=7,"0-7 days",IF($U155&lt;=14,"8-14 days",IF($U155&lt;=30,"15-30 days",IF($U155&lt;=60,"31-60 days","61+ days")))))</f>
        <v/>
      </c>
      <c r="W155" s="22">
        <f>IF($A155="",0,IF(OR($L155="New",$L155="Sent",$L155="Scheduling",$L155="Scheduled"),1,0))</f>
        <v/>
      </c>
      <c r="X155" s="22">
        <f>IF($A155="",0,IF(AND($W155=1,$M155&lt;&gt;"",$M155&lt;Dashboard!$B$4),1,0))</f>
        <v/>
      </c>
      <c r="Y155" s="22">
        <f>IF($A155="",0,IF(AND($W155=1,$R155&lt;&gt;"",$R155&lt;=Dashboard!$B$4),1,0))</f>
        <v/>
      </c>
      <c r="Z155" s="24">
        <f>IF($A155="","",IF(COUNTIF($A$2:$A$501,$A155)&gt;1,"Duplicate referral ID",IF($B155="","Missing received date",IF($C155="","Missing client reference",IF($D155="","Missing clinic",IF($F155="","Missing specialty",IF($G155="","Missing urgency",IF($H155="","Missing reason category",IF($I155="","Missing payer category",IF($J155="","Missing authorization status",IF($K155="","Missing coordinator",IF($L155="","Missing status",IF(AND($W155=1,$M155=""),"Missing target action date",IF(AND(OR($L155="Sent",$L155="Scheduling",$L155="Scheduled",$L155="Completed"),$E155=""),"Missing destination",IF(AND(OR($L155="Sent",$L155="Scheduling",$L155="Scheduled",$L155="Completed"),$N155=""),"Missing sent date",IF(AND(OR($L155="Scheduled",$L155="Completed"),$O155=""),"Missing appointment date",IF(AND(OR($L155="Completed",$L155="Closed - Not Scheduled",$L155="Declined"),$P155=""),"Missing closed date",IF(AND(OR($L155="Completed",$L155="Closed - Not Scheduled",$L155="Declined"),$S155=""),"Missing close outcome",IF(AND($B155&lt;&gt;"",$N155&lt;&gt;"",$N155&lt;$B155),"Sent date before received date",IF(AND($B155&lt;&gt;"",$P155&lt;&gt;"",$P155&lt;$B155),"Closed date before received date",IF(AND($N155&lt;&gt;"",$O155&lt;&gt;"",$O155&lt;$N155),"Appointment before sent date","OK"))))))))))))))))))))</f>
        <v/>
      </c>
      <c r="AA155" s="24">
        <f>IF($A155="","",IF($Z155&lt;&gt;"OK","Check data",IF($W155=0,"Closed",IF($X155=1,"Past due",IF($Y155=1,"Follow-up due",IF($J155="Pending","Authorization pending","On track"))))))</f>
        <v/>
      </c>
    </row>
    <row r="156">
      <c r="A156" s="19" t="n"/>
      <c r="B156" s="38" t="n"/>
      <c r="C156" s="19" t="n"/>
      <c r="D156" s="19" t="n"/>
      <c r="E156" s="21" t="n"/>
      <c r="F156" s="19" t="n"/>
      <c r="G156" s="19" t="n"/>
      <c r="H156" s="21" t="n"/>
      <c r="I156" s="19" t="n"/>
      <c r="J156" s="19" t="n"/>
      <c r="K156" s="19" t="n"/>
      <c r="L156" s="19" t="n"/>
      <c r="M156" s="38" t="n"/>
      <c r="N156" s="38" t="n"/>
      <c r="O156" s="38" t="n"/>
      <c r="P156" s="38" t="n"/>
      <c r="Q156" s="38" t="n"/>
      <c r="R156" s="38" t="n"/>
      <c r="S156" s="21" t="n"/>
      <c r="T156" s="21" t="n"/>
      <c r="U156" s="22">
        <f>IF($A156="","",MAX(0,IF($P156&lt;&gt;"",$P156,Dashboard!$B$4)-$B156))</f>
        <v/>
      </c>
      <c r="V156" s="23">
        <f>IF($A156="","",IF($U156&lt;=7,"0-7 days",IF($U156&lt;=14,"8-14 days",IF($U156&lt;=30,"15-30 days",IF($U156&lt;=60,"31-60 days","61+ days")))))</f>
        <v/>
      </c>
      <c r="W156" s="22">
        <f>IF($A156="",0,IF(OR($L156="New",$L156="Sent",$L156="Scheduling",$L156="Scheduled"),1,0))</f>
        <v/>
      </c>
      <c r="X156" s="22">
        <f>IF($A156="",0,IF(AND($W156=1,$M156&lt;&gt;"",$M156&lt;Dashboard!$B$4),1,0))</f>
        <v/>
      </c>
      <c r="Y156" s="22">
        <f>IF($A156="",0,IF(AND($W156=1,$R156&lt;&gt;"",$R156&lt;=Dashboard!$B$4),1,0))</f>
        <v/>
      </c>
      <c r="Z156" s="24">
        <f>IF($A156="","",IF(COUNTIF($A$2:$A$501,$A156)&gt;1,"Duplicate referral ID",IF($B156="","Missing received date",IF($C156="","Missing client reference",IF($D156="","Missing clinic",IF($F156="","Missing specialty",IF($G156="","Missing urgency",IF($H156="","Missing reason category",IF($I156="","Missing payer category",IF($J156="","Missing authorization status",IF($K156="","Missing coordinator",IF($L156="","Missing status",IF(AND($W156=1,$M156=""),"Missing target action date",IF(AND(OR($L156="Sent",$L156="Scheduling",$L156="Scheduled",$L156="Completed"),$E156=""),"Missing destination",IF(AND(OR($L156="Sent",$L156="Scheduling",$L156="Scheduled",$L156="Completed"),$N156=""),"Missing sent date",IF(AND(OR($L156="Scheduled",$L156="Completed"),$O156=""),"Missing appointment date",IF(AND(OR($L156="Completed",$L156="Closed - Not Scheduled",$L156="Declined"),$P156=""),"Missing closed date",IF(AND(OR($L156="Completed",$L156="Closed - Not Scheduled",$L156="Declined"),$S156=""),"Missing close outcome",IF(AND($B156&lt;&gt;"",$N156&lt;&gt;"",$N156&lt;$B156),"Sent date before received date",IF(AND($B156&lt;&gt;"",$P156&lt;&gt;"",$P156&lt;$B156),"Closed date before received date",IF(AND($N156&lt;&gt;"",$O156&lt;&gt;"",$O156&lt;$N156),"Appointment before sent date","OK"))))))))))))))))))))</f>
        <v/>
      </c>
      <c r="AA156" s="24">
        <f>IF($A156="","",IF($Z156&lt;&gt;"OK","Check data",IF($W156=0,"Closed",IF($X156=1,"Past due",IF($Y156=1,"Follow-up due",IF($J156="Pending","Authorization pending","On track"))))))</f>
        <v/>
      </c>
    </row>
    <row r="157">
      <c r="A157" s="19" t="n"/>
      <c r="B157" s="38" t="n"/>
      <c r="C157" s="19" t="n"/>
      <c r="D157" s="19" t="n"/>
      <c r="E157" s="21" t="n"/>
      <c r="F157" s="19" t="n"/>
      <c r="G157" s="19" t="n"/>
      <c r="H157" s="21" t="n"/>
      <c r="I157" s="19" t="n"/>
      <c r="J157" s="19" t="n"/>
      <c r="K157" s="19" t="n"/>
      <c r="L157" s="19" t="n"/>
      <c r="M157" s="38" t="n"/>
      <c r="N157" s="38" t="n"/>
      <c r="O157" s="38" t="n"/>
      <c r="P157" s="38" t="n"/>
      <c r="Q157" s="38" t="n"/>
      <c r="R157" s="38" t="n"/>
      <c r="S157" s="21" t="n"/>
      <c r="T157" s="21" t="n"/>
      <c r="U157" s="22">
        <f>IF($A157="","",MAX(0,IF($P157&lt;&gt;"",$P157,Dashboard!$B$4)-$B157))</f>
        <v/>
      </c>
      <c r="V157" s="23">
        <f>IF($A157="","",IF($U157&lt;=7,"0-7 days",IF($U157&lt;=14,"8-14 days",IF($U157&lt;=30,"15-30 days",IF($U157&lt;=60,"31-60 days","61+ days")))))</f>
        <v/>
      </c>
      <c r="W157" s="22">
        <f>IF($A157="",0,IF(OR($L157="New",$L157="Sent",$L157="Scheduling",$L157="Scheduled"),1,0))</f>
        <v/>
      </c>
      <c r="X157" s="22">
        <f>IF($A157="",0,IF(AND($W157=1,$M157&lt;&gt;"",$M157&lt;Dashboard!$B$4),1,0))</f>
        <v/>
      </c>
      <c r="Y157" s="22">
        <f>IF($A157="",0,IF(AND($W157=1,$R157&lt;&gt;"",$R157&lt;=Dashboard!$B$4),1,0))</f>
        <v/>
      </c>
      <c r="Z157" s="24">
        <f>IF($A157="","",IF(COUNTIF($A$2:$A$501,$A157)&gt;1,"Duplicate referral ID",IF($B157="","Missing received date",IF($C157="","Missing client reference",IF($D157="","Missing clinic",IF($F157="","Missing specialty",IF($G157="","Missing urgency",IF($H157="","Missing reason category",IF($I157="","Missing payer category",IF($J157="","Missing authorization status",IF($K157="","Missing coordinator",IF($L157="","Missing status",IF(AND($W157=1,$M157=""),"Missing target action date",IF(AND(OR($L157="Sent",$L157="Scheduling",$L157="Scheduled",$L157="Completed"),$E157=""),"Missing destination",IF(AND(OR($L157="Sent",$L157="Scheduling",$L157="Scheduled",$L157="Completed"),$N157=""),"Missing sent date",IF(AND(OR($L157="Scheduled",$L157="Completed"),$O157=""),"Missing appointment date",IF(AND(OR($L157="Completed",$L157="Closed - Not Scheduled",$L157="Declined"),$P157=""),"Missing closed date",IF(AND(OR($L157="Completed",$L157="Closed - Not Scheduled",$L157="Declined"),$S157=""),"Missing close outcome",IF(AND($B157&lt;&gt;"",$N157&lt;&gt;"",$N157&lt;$B157),"Sent date before received date",IF(AND($B157&lt;&gt;"",$P157&lt;&gt;"",$P157&lt;$B157),"Closed date before received date",IF(AND($N157&lt;&gt;"",$O157&lt;&gt;"",$O157&lt;$N157),"Appointment before sent date","OK"))))))))))))))))))))</f>
        <v/>
      </c>
      <c r="AA157" s="24">
        <f>IF($A157="","",IF($Z157&lt;&gt;"OK","Check data",IF($W157=0,"Closed",IF($X157=1,"Past due",IF($Y157=1,"Follow-up due",IF($J157="Pending","Authorization pending","On track"))))))</f>
        <v/>
      </c>
    </row>
    <row r="158">
      <c r="A158" s="19" t="n"/>
      <c r="B158" s="38" t="n"/>
      <c r="C158" s="19" t="n"/>
      <c r="D158" s="19" t="n"/>
      <c r="E158" s="21" t="n"/>
      <c r="F158" s="19" t="n"/>
      <c r="G158" s="19" t="n"/>
      <c r="H158" s="21" t="n"/>
      <c r="I158" s="19" t="n"/>
      <c r="J158" s="19" t="n"/>
      <c r="K158" s="19" t="n"/>
      <c r="L158" s="19" t="n"/>
      <c r="M158" s="38" t="n"/>
      <c r="N158" s="38" t="n"/>
      <c r="O158" s="38" t="n"/>
      <c r="P158" s="38" t="n"/>
      <c r="Q158" s="38" t="n"/>
      <c r="R158" s="38" t="n"/>
      <c r="S158" s="21" t="n"/>
      <c r="T158" s="21" t="n"/>
      <c r="U158" s="22">
        <f>IF($A158="","",MAX(0,IF($P158&lt;&gt;"",$P158,Dashboard!$B$4)-$B158))</f>
        <v/>
      </c>
      <c r="V158" s="23">
        <f>IF($A158="","",IF($U158&lt;=7,"0-7 days",IF($U158&lt;=14,"8-14 days",IF($U158&lt;=30,"15-30 days",IF($U158&lt;=60,"31-60 days","61+ days")))))</f>
        <v/>
      </c>
      <c r="W158" s="22">
        <f>IF($A158="",0,IF(OR($L158="New",$L158="Sent",$L158="Scheduling",$L158="Scheduled"),1,0))</f>
        <v/>
      </c>
      <c r="X158" s="22">
        <f>IF($A158="",0,IF(AND($W158=1,$M158&lt;&gt;"",$M158&lt;Dashboard!$B$4),1,0))</f>
        <v/>
      </c>
      <c r="Y158" s="22">
        <f>IF($A158="",0,IF(AND($W158=1,$R158&lt;&gt;"",$R158&lt;=Dashboard!$B$4),1,0))</f>
        <v/>
      </c>
      <c r="Z158" s="24">
        <f>IF($A158="","",IF(COUNTIF($A$2:$A$501,$A158)&gt;1,"Duplicate referral ID",IF($B158="","Missing received date",IF($C158="","Missing client reference",IF($D158="","Missing clinic",IF($F158="","Missing specialty",IF($G158="","Missing urgency",IF($H158="","Missing reason category",IF($I158="","Missing payer category",IF($J158="","Missing authorization status",IF($K158="","Missing coordinator",IF($L158="","Missing status",IF(AND($W158=1,$M158=""),"Missing target action date",IF(AND(OR($L158="Sent",$L158="Scheduling",$L158="Scheduled",$L158="Completed"),$E158=""),"Missing destination",IF(AND(OR($L158="Sent",$L158="Scheduling",$L158="Scheduled",$L158="Completed"),$N158=""),"Missing sent date",IF(AND(OR($L158="Scheduled",$L158="Completed"),$O158=""),"Missing appointment date",IF(AND(OR($L158="Completed",$L158="Closed - Not Scheduled",$L158="Declined"),$P158=""),"Missing closed date",IF(AND(OR($L158="Completed",$L158="Closed - Not Scheduled",$L158="Declined"),$S158=""),"Missing close outcome",IF(AND($B158&lt;&gt;"",$N158&lt;&gt;"",$N158&lt;$B158),"Sent date before received date",IF(AND($B158&lt;&gt;"",$P158&lt;&gt;"",$P158&lt;$B158),"Closed date before received date",IF(AND($N158&lt;&gt;"",$O158&lt;&gt;"",$O158&lt;$N158),"Appointment before sent date","OK"))))))))))))))))))))</f>
        <v/>
      </c>
      <c r="AA158" s="24">
        <f>IF($A158="","",IF($Z158&lt;&gt;"OK","Check data",IF($W158=0,"Closed",IF($X158=1,"Past due",IF($Y158=1,"Follow-up due",IF($J158="Pending","Authorization pending","On track"))))))</f>
        <v/>
      </c>
    </row>
    <row r="159">
      <c r="A159" s="19" t="n"/>
      <c r="B159" s="38" t="n"/>
      <c r="C159" s="19" t="n"/>
      <c r="D159" s="19" t="n"/>
      <c r="E159" s="21" t="n"/>
      <c r="F159" s="19" t="n"/>
      <c r="G159" s="19" t="n"/>
      <c r="H159" s="21" t="n"/>
      <c r="I159" s="19" t="n"/>
      <c r="J159" s="19" t="n"/>
      <c r="K159" s="19" t="n"/>
      <c r="L159" s="19" t="n"/>
      <c r="M159" s="38" t="n"/>
      <c r="N159" s="38" t="n"/>
      <c r="O159" s="38" t="n"/>
      <c r="P159" s="38" t="n"/>
      <c r="Q159" s="38" t="n"/>
      <c r="R159" s="38" t="n"/>
      <c r="S159" s="21" t="n"/>
      <c r="T159" s="21" t="n"/>
      <c r="U159" s="22">
        <f>IF($A159="","",MAX(0,IF($P159&lt;&gt;"",$P159,Dashboard!$B$4)-$B159))</f>
        <v/>
      </c>
      <c r="V159" s="23">
        <f>IF($A159="","",IF($U159&lt;=7,"0-7 days",IF($U159&lt;=14,"8-14 days",IF($U159&lt;=30,"15-30 days",IF($U159&lt;=60,"31-60 days","61+ days")))))</f>
        <v/>
      </c>
      <c r="W159" s="22">
        <f>IF($A159="",0,IF(OR($L159="New",$L159="Sent",$L159="Scheduling",$L159="Scheduled"),1,0))</f>
        <v/>
      </c>
      <c r="X159" s="22">
        <f>IF($A159="",0,IF(AND($W159=1,$M159&lt;&gt;"",$M159&lt;Dashboard!$B$4),1,0))</f>
        <v/>
      </c>
      <c r="Y159" s="22">
        <f>IF($A159="",0,IF(AND($W159=1,$R159&lt;&gt;"",$R159&lt;=Dashboard!$B$4),1,0))</f>
        <v/>
      </c>
      <c r="Z159" s="24">
        <f>IF($A159="","",IF(COUNTIF($A$2:$A$501,$A159)&gt;1,"Duplicate referral ID",IF($B159="","Missing received date",IF($C159="","Missing client reference",IF($D159="","Missing clinic",IF($F159="","Missing specialty",IF($G159="","Missing urgency",IF($H159="","Missing reason category",IF($I159="","Missing payer category",IF($J159="","Missing authorization status",IF($K159="","Missing coordinator",IF($L159="","Missing status",IF(AND($W159=1,$M159=""),"Missing target action date",IF(AND(OR($L159="Sent",$L159="Scheduling",$L159="Scheduled",$L159="Completed"),$E159=""),"Missing destination",IF(AND(OR($L159="Sent",$L159="Scheduling",$L159="Scheduled",$L159="Completed"),$N159=""),"Missing sent date",IF(AND(OR($L159="Scheduled",$L159="Completed"),$O159=""),"Missing appointment date",IF(AND(OR($L159="Completed",$L159="Closed - Not Scheduled",$L159="Declined"),$P159=""),"Missing closed date",IF(AND(OR($L159="Completed",$L159="Closed - Not Scheduled",$L159="Declined"),$S159=""),"Missing close outcome",IF(AND($B159&lt;&gt;"",$N159&lt;&gt;"",$N159&lt;$B159),"Sent date before received date",IF(AND($B159&lt;&gt;"",$P159&lt;&gt;"",$P159&lt;$B159),"Closed date before received date",IF(AND($N159&lt;&gt;"",$O159&lt;&gt;"",$O159&lt;$N159),"Appointment before sent date","OK"))))))))))))))))))))</f>
        <v/>
      </c>
      <c r="AA159" s="24">
        <f>IF($A159="","",IF($Z159&lt;&gt;"OK","Check data",IF($W159=0,"Closed",IF($X159=1,"Past due",IF($Y159=1,"Follow-up due",IF($J159="Pending","Authorization pending","On track"))))))</f>
        <v/>
      </c>
    </row>
    <row r="160">
      <c r="A160" s="19" t="n"/>
      <c r="B160" s="38" t="n"/>
      <c r="C160" s="19" t="n"/>
      <c r="D160" s="19" t="n"/>
      <c r="E160" s="21" t="n"/>
      <c r="F160" s="19" t="n"/>
      <c r="G160" s="19" t="n"/>
      <c r="H160" s="21" t="n"/>
      <c r="I160" s="19" t="n"/>
      <c r="J160" s="19" t="n"/>
      <c r="K160" s="19" t="n"/>
      <c r="L160" s="19" t="n"/>
      <c r="M160" s="38" t="n"/>
      <c r="N160" s="38" t="n"/>
      <c r="O160" s="38" t="n"/>
      <c r="P160" s="38" t="n"/>
      <c r="Q160" s="38" t="n"/>
      <c r="R160" s="38" t="n"/>
      <c r="S160" s="21" t="n"/>
      <c r="T160" s="21" t="n"/>
      <c r="U160" s="22">
        <f>IF($A160="","",MAX(0,IF($P160&lt;&gt;"",$P160,Dashboard!$B$4)-$B160))</f>
        <v/>
      </c>
      <c r="V160" s="23">
        <f>IF($A160="","",IF($U160&lt;=7,"0-7 days",IF($U160&lt;=14,"8-14 days",IF($U160&lt;=30,"15-30 days",IF($U160&lt;=60,"31-60 days","61+ days")))))</f>
        <v/>
      </c>
      <c r="W160" s="22">
        <f>IF($A160="",0,IF(OR($L160="New",$L160="Sent",$L160="Scheduling",$L160="Scheduled"),1,0))</f>
        <v/>
      </c>
      <c r="X160" s="22">
        <f>IF($A160="",0,IF(AND($W160=1,$M160&lt;&gt;"",$M160&lt;Dashboard!$B$4),1,0))</f>
        <v/>
      </c>
      <c r="Y160" s="22">
        <f>IF($A160="",0,IF(AND($W160=1,$R160&lt;&gt;"",$R160&lt;=Dashboard!$B$4),1,0))</f>
        <v/>
      </c>
      <c r="Z160" s="24">
        <f>IF($A160="","",IF(COUNTIF($A$2:$A$501,$A160)&gt;1,"Duplicate referral ID",IF($B160="","Missing received date",IF($C160="","Missing client reference",IF($D160="","Missing clinic",IF($F160="","Missing specialty",IF($G160="","Missing urgency",IF($H160="","Missing reason category",IF($I160="","Missing payer category",IF($J160="","Missing authorization status",IF($K160="","Missing coordinator",IF($L160="","Missing status",IF(AND($W160=1,$M160=""),"Missing target action date",IF(AND(OR($L160="Sent",$L160="Scheduling",$L160="Scheduled",$L160="Completed"),$E160=""),"Missing destination",IF(AND(OR($L160="Sent",$L160="Scheduling",$L160="Scheduled",$L160="Completed"),$N160=""),"Missing sent date",IF(AND(OR($L160="Scheduled",$L160="Completed"),$O160=""),"Missing appointment date",IF(AND(OR($L160="Completed",$L160="Closed - Not Scheduled",$L160="Declined"),$P160=""),"Missing closed date",IF(AND(OR($L160="Completed",$L160="Closed - Not Scheduled",$L160="Declined"),$S160=""),"Missing close outcome",IF(AND($B160&lt;&gt;"",$N160&lt;&gt;"",$N160&lt;$B160),"Sent date before received date",IF(AND($B160&lt;&gt;"",$P160&lt;&gt;"",$P160&lt;$B160),"Closed date before received date",IF(AND($N160&lt;&gt;"",$O160&lt;&gt;"",$O160&lt;$N160),"Appointment before sent date","OK"))))))))))))))))))))</f>
        <v/>
      </c>
      <c r="AA160" s="24">
        <f>IF($A160="","",IF($Z160&lt;&gt;"OK","Check data",IF($W160=0,"Closed",IF($X160=1,"Past due",IF($Y160=1,"Follow-up due",IF($J160="Pending","Authorization pending","On track"))))))</f>
        <v/>
      </c>
    </row>
    <row r="161">
      <c r="A161" s="19" t="n"/>
      <c r="B161" s="38" t="n"/>
      <c r="C161" s="19" t="n"/>
      <c r="D161" s="19" t="n"/>
      <c r="E161" s="21" t="n"/>
      <c r="F161" s="19" t="n"/>
      <c r="G161" s="19" t="n"/>
      <c r="H161" s="21" t="n"/>
      <c r="I161" s="19" t="n"/>
      <c r="J161" s="19" t="n"/>
      <c r="K161" s="19" t="n"/>
      <c r="L161" s="19" t="n"/>
      <c r="M161" s="38" t="n"/>
      <c r="N161" s="38" t="n"/>
      <c r="O161" s="38" t="n"/>
      <c r="P161" s="38" t="n"/>
      <c r="Q161" s="38" t="n"/>
      <c r="R161" s="38" t="n"/>
      <c r="S161" s="21" t="n"/>
      <c r="T161" s="21" t="n"/>
      <c r="U161" s="22">
        <f>IF($A161="","",MAX(0,IF($P161&lt;&gt;"",$P161,Dashboard!$B$4)-$B161))</f>
        <v/>
      </c>
      <c r="V161" s="23">
        <f>IF($A161="","",IF($U161&lt;=7,"0-7 days",IF($U161&lt;=14,"8-14 days",IF($U161&lt;=30,"15-30 days",IF($U161&lt;=60,"31-60 days","61+ days")))))</f>
        <v/>
      </c>
      <c r="W161" s="22">
        <f>IF($A161="",0,IF(OR($L161="New",$L161="Sent",$L161="Scheduling",$L161="Scheduled"),1,0))</f>
        <v/>
      </c>
      <c r="X161" s="22">
        <f>IF($A161="",0,IF(AND($W161=1,$M161&lt;&gt;"",$M161&lt;Dashboard!$B$4),1,0))</f>
        <v/>
      </c>
      <c r="Y161" s="22">
        <f>IF($A161="",0,IF(AND($W161=1,$R161&lt;&gt;"",$R161&lt;=Dashboard!$B$4),1,0))</f>
        <v/>
      </c>
      <c r="Z161" s="24">
        <f>IF($A161="","",IF(COUNTIF($A$2:$A$501,$A161)&gt;1,"Duplicate referral ID",IF($B161="","Missing received date",IF($C161="","Missing client reference",IF($D161="","Missing clinic",IF($F161="","Missing specialty",IF($G161="","Missing urgency",IF($H161="","Missing reason category",IF($I161="","Missing payer category",IF($J161="","Missing authorization status",IF($K161="","Missing coordinator",IF($L161="","Missing status",IF(AND($W161=1,$M161=""),"Missing target action date",IF(AND(OR($L161="Sent",$L161="Scheduling",$L161="Scheduled",$L161="Completed"),$E161=""),"Missing destination",IF(AND(OR($L161="Sent",$L161="Scheduling",$L161="Scheduled",$L161="Completed"),$N161=""),"Missing sent date",IF(AND(OR($L161="Scheduled",$L161="Completed"),$O161=""),"Missing appointment date",IF(AND(OR($L161="Completed",$L161="Closed - Not Scheduled",$L161="Declined"),$P161=""),"Missing closed date",IF(AND(OR($L161="Completed",$L161="Closed - Not Scheduled",$L161="Declined"),$S161=""),"Missing close outcome",IF(AND($B161&lt;&gt;"",$N161&lt;&gt;"",$N161&lt;$B161),"Sent date before received date",IF(AND($B161&lt;&gt;"",$P161&lt;&gt;"",$P161&lt;$B161),"Closed date before received date",IF(AND($N161&lt;&gt;"",$O161&lt;&gt;"",$O161&lt;$N161),"Appointment before sent date","OK"))))))))))))))))))))</f>
        <v/>
      </c>
      <c r="AA161" s="24">
        <f>IF($A161="","",IF($Z161&lt;&gt;"OK","Check data",IF($W161=0,"Closed",IF($X161=1,"Past due",IF($Y161=1,"Follow-up due",IF($J161="Pending","Authorization pending","On track"))))))</f>
        <v/>
      </c>
    </row>
    <row r="162">
      <c r="A162" s="19" t="n"/>
      <c r="B162" s="38" t="n"/>
      <c r="C162" s="19" t="n"/>
      <c r="D162" s="19" t="n"/>
      <c r="E162" s="21" t="n"/>
      <c r="F162" s="19" t="n"/>
      <c r="G162" s="19" t="n"/>
      <c r="H162" s="21" t="n"/>
      <c r="I162" s="19" t="n"/>
      <c r="J162" s="19" t="n"/>
      <c r="K162" s="19" t="n"/>
      <c r="L162" s="19" t="n"/>
      <c r="M162" s="38" t="n"/>
      <c r="N162" s="38" t="n"/>
      <c r="O162" s="38" t="n"/>
      <c r="P162" s="38" t="n"/>
      <c r="Q162" s="38" t="n"/>
      <c r="R162" s="38" t="n"/>
      <c r="S162" s="21" t="n"/>
      <c r="T162" s="21" t="n"/>
      <c r="U162" s="22">
        <f>IF($A162="","",MAX(0,IF($P162&lt;&gt;"",$P162,Dashboard!$B$4)-$B162))</f>
        <v/>
      </c>
      <c r="V162" s="23">
        <f>IF($A162="","",IF($U162&lt;=7,"0-7 days",IF($U162&lt;=14,"8-14 days",IF($U162&lt;=30,"15-30 days",IF($U162&lt;=60,"31-60 days","61+ days")))))</f>
        <v/>
      </c>
      <c r="W162" s="22">
        <f>IF($A162="",0,IF(OR($L162="New",$L162="Sent",$L162="Scheduling",$L162="Scheduled"),1,0))</f>
        <v/>
      </c>
      <c r="X162" s="22">
        <f>IF($A162="",0,IF(AND($W162=1,$M162&lt;&gt;"",$M162&lt;Dashboard!$B$4),1,0))</f>
        <v/>
      </c>
      <c r="Y162" s="22">
        <f>IF($A162="",0,IF(AND($W162=1,$R162&lt;&gt;"",$R162&lt;=Dashboard!$B$4),1,0))</f>
        <v/>
      </c>
      <c r="Z162" s="24">
        <f>IF($A162="","",IF(COUNTIF($A$2:$A$501,$A162)&gt;1,"Duplicate referral ID",IF($B162="","Missing received date",IF($C162="","Missing client reference",IF($D162="","Missing clinic",IF($F162="","Missing specialty",IF($G162="","Missing urgency",IF($H162="","Missing reason category",IF($I162="","Missing payer category",IF($J162="","Missing authorization status",IF($K162="","Missing coordinator",IF($L162="","Missing status",IF(AND($W162=1,$M162=""),"Missing target action date",IF(AND(OR($L162="Sent",$L162="Scheduling",$L162="Scheduled",$L162="Completed"),$E162=""),"Missing destination",IF(AND(OR($L162="Sent",$L162="Scheduling",$L162="Scheduled",$L162="Completed"),$N162=""),"Missing sent date",IF(AND(OR($L162="Scheduled",$L162="Completed"),$O162=""),"Missing appointment date",IF(AND(OR($L162="Completed",$L162="Closed - Not Scheduled",$L162="Declined"),$P162=""),"Missing closed date",IF(AND(OR($L162="Completed",$L162="Closed - Not Scheduled",$L162="Declined"),$S162=""),"Missing close outcome",IF(AND($B162&lt;&gt;"",$N162&lt;&gt;"",$N162&lt;$B162),"Sent date before received date",IF(AND($B162&lt;&gt;"",$P162&lt;&gt;"",$P162&lt;$B162),"Closed date before received date",IF(AND($N162&lt;&gt;"",$O162&lt;&gt;"",$O162&lt;$N162),"Appointment before sent date","OK"))))))))))))))))))))</f>
        <v/>
      </c>
      <c r="AA162" s="24">
        <f>IF($A162="","",IF($Z162&lt;&gt;"OK","Check data",IF($W162=0,"Closed",IF($X162=1,"Past due",IF($Y162=1,"Follow-up due",IF($J162="Pending","Authorization pending","On track"))))))</f>
        <v/>
      </c>
    </row>
    <row r="163">
      <c r="A163" s="19" t="n"/>
      <c r="B163" s="38" t="n"/>
      <c r="C163" s="19" t="n"/>
      <c r="D163" s="19" t="n"/>
      <c r="E163" s="21" t="n"/>
      <c r="F163" s="19" t="n"/>
      <c r="G163" s="19" t="n"/>
      <c r="H163" s="21" t="n"/>
      <c r="I163" s="19" t="n"/>
      <c r="J163" s="19" t="n"/>
      <c r="K163" s="19" t="n"/>
      <c r="L163" s="19" t="n"/>
      <c r="M163" s="38" t="n"/>
      <c r="N163" s="38" t="n"/>
      <c r="O163" s="38" t="n"/>
      <c r="P163" s="38" t="n"/>
      <c r="Q163" s="38" t="n"/>
      <c r="R163" s="38" t="n"/>
      <c r="S163" s="21" t="n"/>
      <c r="T163" s="21" t="n"/>
      <c r="U163" s="22">
        <f>IF($A163="","",MAX(0,IF($P163&lt;&gt;"",$P163,Dashboard!$B$4)-$B163))</f>
        <v/>
      </c>
      <c r="V163" s="23">
        <f>IF($A163="","",IF($U163&lt;=7,"0-7 days",IF($U163&lt;=14,"8-14 days",IF($U163&lt;=30,"15-30 days",IF($U163&lt;=60,"31-60 days","61+ days")))))</f>
        <v/>
      </c>
      <c r="W163" s="22">
        <f>IF($A163="",0,IF(OR($L163="New",$L163="Sent",$L163="Scheduling",$L163="Scheduled"),1,0))</f>
        <v/>
      </c>
      <c r="X163" s="22">
        <f>IF($A163="",0,IF(AND($W163=1,$M163&lt;&gt;"",$M163&lt;Dashboard!$B$4),1,0))</f>
        <v/>
      </c>
      <c r="Y163" s="22">
        <f>IF($A163="",0,IF(AND($W163=1,$R163&lt;&gt;"",$R163&lt;=Dashboard!$B$4),1,0))</f>
        <v/>
      </c>
      <c r="Z163" s="24">
        <f>IF($A163="","",IF(COUNTIF($A$2:$A$501,$A163)&gt;1,"Duplicate referral ID",IF($B163="","Missing received date",IF($C163="","Missing client reference",IF($D163="","Missing clinic",IF($F163="","Missing specialty",IF($G163="","Missing urgency",IF($H163="","Missing reason category",IF($I163="","Missing payer category",IF($J163="","Missing authorization status",IF($K163="","Missing coordinator",IF($L163="","Missing status",IF(AND($W163=1,$M163=""),"Missing target action date",IF(AND(OR($L163="Sent",$L163="Scheduling",$L163="Scheduled",$L163="Completed"),$E163=""),"Missing destination",IF(AND(OR($L163="Sent",$L163="Scheduling",$L163="Scheduled",$L163="Completed"),$N163=""),"Missing sent date",IF(AND(OR($L163="Scheduled",$L163="Completed"),$O163=""),"Missing appointment date",IF(AND(OR($L163="Completed",$L163="Closed - Not Scheduled",$L163="Declined"),$P163=""),"Missing closed date",IF(AND(OR($L163="Completed",$L163="Closed - Not Scheduled",$L163="Declined"),$S163=""),"Missing close outcome",IF(AND($B163&lt;&gt;"",$N163&lt;&gt;"",$N163&lt;$B163),"Sent date before received date",IF(AND($B163&lt;&gt;"",$P163&lt;&gt;"",$P163&lt;$B163),"Closed date before received date",IF(AND($N163&lt;&gt;"",$O163&lt;&gt;"",$O163&lt;$N163),"Appointment before sent date","OK"))))))))))))))))))))</f>
        <v/>
      </c>
      <c r="AA163" s="24">
        <f>IF($A163="","",IF($Z163&lt;&gt;"OK","Check data",IF($W163=0,"Closed",IF($X163=1,"Past due",IF($Y163=1,"Follow-up due",IF($J163="Pending","Authorization pending","On track"))))))</f>
        <v/>
      </c>
    </row>
    <row r="164">
      <c r="A164" s="19" t="n"/>
      <c r="B164" s="38" t="n"/>
      <c r="C164" s="19" t="n"/>
      <c r="D164" s="19" t="n"/>
      <c r="E164" s="21" t="n"/>
      <c r="F164" s="19" t="n"/>
      <c r="G164" s="19" t="n"/>
      <c r="H164" s="21" t="n"/>
      <c r="I164" s="19" t="n"/>
      <c r="J164" s="19" t="n"/>
      <c r="K164" s="19" t="n"/>
      <c r="L164" s="19" t="n"/>
      <c r="M164" s="38" t="n"/>
      <c r="N164" s="38" t="n"/>
      <c r="O164" s="38" t="n"/>
      <c r="P164" s="38" t="n"/>
      <c r="Q164" s="38" t="n"/>
      <c r="R164" s="38" t="n"/>
      <c r="S164" s="21" t="n"/>
      <c r="T164" s="21" t="n"/>
      <c r="U164" s="22">
        <f>IF($A164="","",MAX(0,IF($P164&lt;&gt;"",$P164,Dashboard!$B$4)-$B164))</f>
        <v/>
      </c>
      <c r="V164" s="23">
        <f>IF($A164="","",IF($U164&lt;=7,"0-7 days",IF($U164&lt;=14,"8-14 days",IF($U164&lt;=30,"15-30 days",IF($U164&lt;=60,"31-60 days","61+ days")))))</f>
        <v/>
      </c>
      <c r="W164" s="22">
        <f>IF($A164="",0,IF(OR($L164="New",$L164="Sent",$L164="Scheduling",$L164="Scheduled"),1,0))</f>
        <v/>
      </c>
      <c r="X164" s="22">
        <f>IF($A164="",0,IF(AND($W164=1,$M164&lt;&gt;"",$M164&lt;Dashboard!$B$4),1,0))</f>
        <v/>
      </c>
      <c r="Y164" s="22">
        <f>IF($A164="",0,IF(AND($W164=1,$R164&lt;&gt;"",$R164&lt;=Dashboard!$B$4),1,0))</f>
        <v/>
      </c>
      <c r="Z164" s="24">
        <f>IF($A164="","",IF(COUNTIF($A$2:$A$501,$A164)&gt;1,"Duplicate referral ID",IF($B164="","Missing received date",IF($C164="","Missing client reference",IF($D164="","Missing clinic",IF($F164="","Missing specialty",IF($G164="","Missing urgency",IF($H164="","Missing reason category",IF($I164="","Missing payer category",IF($J164="","Missing authorization status",IF($K164="","Missing coordinator",IF($L164="","Missing status",IF(AND($W164=1,$M164=""),"Missing target action date",IF(AND(OR($L164="Sent",$L164="Scheduling",$L164="Scheduled",$L164="Completed"),$E164=""),"Missing destination",IF(AND(OR($L164="Sent",$L164="Scheduling",$L164="Scheduled",$L164="Completed"),$N164=""),"Missing sent date",IF(AND(OR($L164="Scheduled",$L164="Completed"),$O164=""),"Missing appointment date",IF(AND(OR($L164="Completed",$L164="Closed - Not Scheduled",$L164="Declined"),$P164=""),"Missing closed date",IF(AND(OR($L164="Completed",$L164="Closed - Not Scheduled",$L164="Declined"),$S164=""),"Missing close outcome",IF(AND($B164&lt;&gt;"",$N164&lt;&gt;"",$N164&lt;$B164),"Sent date before received date",IF(AND($B164&lt;&gt;"",$P164&lt;&gt;"",$P164&lt;$B164),"Closed date before received date",IF(AND($N164&lt;&gt;"",$O164&lt;&gt;"",$O164&lt;$N164),"Appointment before sent date","OK"))))))))))))))))))))</f>
        <v/>
      </c>
      <c r="AA164" s="24">
        <f>IF($A164="","",IF($Z164&lt;&gt;"OK","Check data",IF($W164=0,"Closed",IF($X164=1,"Past due",IF($Y164=1,"Follow-up due",IF($J164="Pending","Authorization pending","On track"))))))</f>
        <v/>
      </c>
    </row>
    <row r="165">
      <c r="A165" s="19" t="n"/>
      <c r="B165" s="38" t="n"/>
      <c r="C165" s="19" t="n"/>
      <c r="D165" s="19" t="n"/>
      <c r="E165" s="21" t="n"/>
      <c r="F165" s="19" t="n"/>
      <c r="G165" s="19" t="n"/>
      <c r="H165" s="21" t="n"/>
      <c r="I165" s="19" t="n"/>
      <c r="J165" s="19" t="n"/>
      <c r="K165" s="19" t="n"/>
      <c r="L165" s="19" t="n"/>
      <c r="M165" s="38" t="n"/>
      <c r="N165" s="38" t="n"/>
      <c r="O165" s="38" t="n"/>
      <c r="P165" s="38" t="n"/>
      <c r="Q165" s="38" t="n"/>
      <c r="R165" s="38" t="n"/>
      <c r="S165" s="21" t="n"/>
      <c r="T165" s="21" t="n"/>
      <c r="U165" s="22">
        <f>IF($A165="","",MAX(0,IF($P165&lt;&gt;"",$P165,Dashboard!$B$4)-$B165))</f>
        <v/>
      </c>
      <c r="V165" s="23">
        <f>IF($A165="","",IF($U165&lt;=7,"0-7 days",IF($U165&lt;=14,"8-14 days",IF($U165&lt;=30,"15-30 days",IF($U165&lt;=60,"31-60 days","61+ days")))))</f>
        <v/>
      </c>
      <c r="W165" s="22">
        <f>IF($A165="",0,IF(OR($L165="New",$L165="Sent",$L165="Scheduling",$L165="Scheduled"),1,0))</f>
        <v/>
      </c>
      <c r="X165" s="22">
        <f>IF($A165="",0,IF(AND($W165=1,$M165&lt;&gt;"",$M165&lt;Dashboard!$B$4),1,0))</f>
        <v/>
      </c>
      <c r="Y165" s="22">
        <f>IF($A165="",0,IF(AND($W165=1,$R165&lt;&gt;"",$R165&lt;=Dashboard!$B$4),1,0))</f>
        <v/>
      </c>
      <c r="Z165" s="24">
        <f>IF($A165="","",IF(COUNTIF($A$2:$A$501,$A165)&gt;1,"Duplicate referral ID",IF($B165="","Missing received date",IF($C165="","Missing client reference",IF($D165="","Missing clinic",IF($F165="","Missing specialty",IF($G165="","Missing urgency",IF($H165="","Missing reason category",IF($I165="","Missing payer category",IF($J165="","Missing authorization status",IF($K165="","Missing coordinator",IF($L165="","Missing status",IF(AND($W165=1,$M165=""),"Missing target action date",IF(AND(OR($L165="Sent",$L165="Scheduling",$L165="Scheduled",$L165="Completed"),$E165=""),"Missing destination",IF(AND(OR($L165="Sent",$L165="Scheduling",$L165="Scheduled",$L165="Completed"),$N165=""),"Missing sent date",IF(AND(OR($L165="Scheduled",$L165="Completed"),$O165=""),"Missing appointment date",IF(AND(OR($L165="Completed",$L165="Closed - Not Scheduled",$L165="Declined"),$P165=""),"Missing closed date",IF(AND(OR($L165="Completed",$L165="Closed - Not Scheduled",$L165="Declined"),$S165=""),"Missing close outcome",IF(AND($B165&lt;&gt;"",$N165&lt;&gt;"",$N165&lt;$B165),"Sent date before received date",IF(AND($B165&lt;&gt;"",$P165&lt;&gt;"",$P165&lt;$B165),"Closed date before received date",IF(AND($N165&lt;&gt;"",$O165&lt;&gt;"",$O165&lt;$N165),"Appointment before sent date","OK"))))))))))))))))))))</f>
        <v/>
      </c>
      <c r="AA165" s="24">
        <f>IF($A165="","",IF($Z165&lt;&gt;"OK","Check data",IF($W165=0,"Closed",IF($X165=1,"Past due",IF($Y165=1,"Follow-up due",IF($J165="Pending","Authorization pending","On track"))))))</f>
        <v/>
      </c>
    </row>
    <row r="166">
      <c r="A166" s="19" t="n"/>
      <c r="B166" s="38" t="n"/>
      <c r="C166" s="19" t="n"/>
      <c r="D166" s="19" t="n"/>
      <c r="E166" s="21" t="n"/>
      <c r="F166" s="19" t="n"/>
      <c r="G166" s="19" t="n"/>
      <c r="H166" s="21" t="n"/>
      <c r="I166" s="19" t="n"/>
      <c r="J166" s="19" t="n"/>
      <c r="K166" s="19" t="n"/>
      <c r="L166" s="19" t="n"/>
      <c r="M166" s="38" t="n"/>
      <c r="N166" s="38" t="n"/>
      <c r="O166" s="38" t="n"/>
      <c r="P166" s="38" t="n"/>
      <c r="Q166" s="38" t="n"/>
      <c r="R166" s="38" t="n"/>
      <c r="S166" s="21" t="n"/>
      <c r="T166" s="21" t="n"/>
      <c r="U166" s="22">
        <f>IF($A166="","",MAX(0,IF($P166&lt;&gt;"",$P166,Dashboard!$B$4)-$B166))</f>
        <v/>
      </c>
      <c r="V166" s="23">
        <f>IF($A166="","",IF($U166&lt;=7,"0-7 days",IF($U166&lt;=14,"8-14 days",IF($U166&lt;=30,"15-30 days",IF($U166&lt;=60,"31-60 days","61+ days")))))</f>
        <v/>
      </c>
      <c r="W166" s="22">
        <f>IF($A166="",0,IF(OR($L166="New",$L166="Sent",$L166="Scheduling",$L166="Scheduled"),1,0))</f>
        <v/>
      </c>
      <c r="X166" s="22">
        <f>IF($A166="",0,IF(AND($W166=1,$M166&lt;&gt;"",$M166&lt;Dashboard!$B$4),1,0))</f>
        <v/>
      </c>
      <c r="Y166" s="22">
        <f>IF($A166="",0,IF(AND($W166=1,$R166&lt;&gt;"",$R166&lt;=Dashboard!$B$4),1,0))</f>
        <v/>
      </c>
      <c r="Z166" s="24">
        <f>IF($A166="","",IF(COUNTIF($A$2:$A$501,$A166)&gt;1,"Duplicate referral ID",IF($B166="","Missing received date",IF($C166="","Missing client reference",IF($D166="","Missing clinic",IF($F166="","Missing specialty",IF($G166="","Missing urgency",IF($H166="","Missing reason category",IF($I166="","Missing payer category",IF($J166="","Missing authorization status",IF($K166="","Missing coordinator",IF($L166="","Missing status",IF(AND($W166=1,$M166=""),"Missing target action date",IF(AND(OR($L166="Sent",$L166="Scheduling",$L166="Scheduled",$L166="Completed"),$E166=""),"Missing destination",IF(AND(OR($L166="Sent",$L166="Scheduling",$L166="Scheduled",$L166="Completed"),$N166=""),"Missing sent date",IF(AND(OR($L166="Scheduled",$L166="Completed"),$O166=""),"Missing appointment date",IF(AND(OR($L166="Completed",$L166="Closed - Not Scheduled",$L166="Declined"),$P166=""),"Missing closed date",IF(AND(OR($L166="Completed",$L166="Closed - Not Scheduled",$L166="Declined"),$S166=""),"Missing close outcome",IF(AND($B166&lt;&gt;"",$N166&lt;&gt;"",$N166&lt;$B166),"Sent date before received date",IF(AND($B166&lt;&gt;"",$P166&lt;&gt;"",$P166&lt;$B166),"Closed date before received date",IF(AND($N166&lt;&gt;"",$O166&lt;&gt;"",$O166&lt;$N166),"Appointment before sent date","OK"))))))))))))))))))))</f>
        <v/>
      </c>
      <c r="AA166" s="24">
        <f>IF($A166="","",IF($Z166&lt;&gt;"OK","Check data",IF($W166=0,"Closed",IF($X166=1,"Past due",IF($Y166=1,"Follow-up due",IF($J166="Pending","Authorization pending","On track"))))))</f>
        <v/>
      </c>
    </row>
    <row r="167">
      <c r="A167" s="19" t="n"/>
      <c r="B167" s="38" t="n"/>
      <c r="C167" s="19" t="n"/>
      <c r="D167" s="19" t="n"/>
      <c r="E167" s="21" t="n"/>
      <c r="F167" s="19" t="n"/>
      <c r="G167" s="19" t="n"/>
      <c r="H167" s="21" t="n"/>
      <c r="I167" s="19" t="n"/>
      <c r="J167" s="19" t="n"/>
      <c r="K167" s="19" t="n"/>
      <c r="L167" s="19" t="n"/>
      <c r="M167" s="38" t="n"/>
      <c r="N167" s="38" t="n"/>
      <c r="O167" s="38" t="n"/>
      <c r="P167" s="38" t="n"/>
      <c r="Q167" s="38" t="n"/>
      <c r="R167" s="38" t="n"/>
      <c r="S167" s="21" t="n"/>
      <c r="T167" s="21" t="n"/>
      <c r="U167" s="22">
        <f>IF($A167="","",MAX(0,IF($P167&lt;&gt;"",$P167,Dashboard!$B$4)-$B167))</f>
        <v/>
      </c>
      <c r="V167" s="23">
        <f>IF($A167="","",IF($U167&lt;=7,"0-7 days",IF($U167&lt;=14,"8-14 days",IF($U167&lt;=30,"15-30 days",IF($U167&lt;=60,"31-60 days","61+ days")))))</f>
        <v/>
      </c>
      <c r="W167" s="22">
        <f>IF($A167="",0,IF(OR($L167="New",$L167="Sent",$L167="Scheduling",$L167="Scheduled"),1,0))</f>
        <v/>
      </c>
      <c r="X167" s="22">
        <f>IF($A167="",0,IF(AND($W167=1,$M167&lt;&gt;"",$M167&lt;Dashboard!$B$4),1,0))</f>
        <v/>
      </c>
      <c r="Y167" s="22">
        <f>IF($A167="",0,IF(AND($W167=1,$R167&lt;&gt;"",$R167&lt;=Dashboard!$B$4),1,0))</f>
        <v/>
      </c>
      <c r="Z167" s="24">
        <f>IF($A167="","",IF(COUNTIF($A$2:$A$501,$A167)&gt;1,"Duplicate referral ID",IF($B167="","Missing received date",IF($C167="","Missing client reference",IF($D167="","Missing clinic",IF($F167="","Missing specialty",IF($G167="","Missing urgency",IF($H167="","Missing reason category",IF($I167="","Missing payer category",IF($J167="","Missing authorization status",IF($K167="","Missing coordinator",IF($L167="","Missing status",IF(AND($W167=1,$M167=""),"Missing target action date",IF(AND(OR($L167="Sent",$L167="Scheduling",$L167="Scheduled",$L167="Completed"),$E167=""),"Missing destination",IF(AND(OR($L167="Sent",$L167="Scheduling",$L167="Scheduled",$L167="Completed"),$N167=""),"Missing sent date",IF(AND(OR($L167="Scheduled",$L167="Completed"),$O167=""),"Missing appointment date",IF(AND(OR($L167="Completed",$L167="Closed - Not Scheduled",$L167="Declined"),$P167=""),"Missing closed date",IF(AND(OR($L167="Completed",$L167="Closed - Not Scheduled",$L167="Declined"),$S167=""),"Missing close outcome",IF(AND($B167&lt;&gt;"",$N167&lt;&gt;"",$N167&lt;$B167),"Sent date before received date",IF(AND($B167&lt;&gt;"",$P167&lt;&gt;"",$P167&lt;$B167),"Closed date before received date",IF(AND($N167&lt;&gt;"",$O167&lt;&gt;"",$O167&lt;$N167),"Appointment before sent date","OK"))))))))))))))))))))</f>
        <v/>
      </c>
      <c r="AA167" s="24">
        <f>IF($A167="","",IF($Z167&lt;&gt;"OK","Check data",IF($W167=0,"Closed",IF($X167=1,"Past due",IF($Y167=1,"Follow-up due",IF($J167="Pending","Authorization pending","On track"))))))</f>
        <v/>
      </c>
    </row>
    <row r="168">
      <c r="A168" s="19" t="n"/>
      <c r="B168" s="38" t="n"/>
      <c r="C168" s="19" t="n"/>
      <c r="D168" s="19" t="n"/>
      <c r="E168" s="21" t="n"/>
      <c r="F168" s="19" t="n"/>
      <c r="G168" s="19" t="n"/>
      <c r="H168" s="21" t="n"/>
      <c r="I168" s="19" t="n"/>
      <c r="J168" s="19" t="n"/>
      <c r="K168" s="19" t="n"/>
      <c r="L168" s="19" t="n"/>
      <c r="M168" s="38" t="n"/>
      <c r="N168" s="38" t="n"/>
      <c r="O168" s="38" t="n"/>
      <c r="P168" s="38" t="n"/>
      <c r="Q168" s="38" t="n"/>
      <c r="R168" s="38" t="n"/>
      <c r="S168" s="21" t="n"/>
      <c r="T168" s="21" t="n"/>
      <c r="U168" s="22">
        <f>IF($A168="","",MAX(0,IF($P168&lt;&gt;"",$P168,Dashboard!$B$4)-$B168))</f>
        <v/>
      </c>
      <c r="V168" s="23">
        <f>IF($A168="","",IF($U168&lt;=7,"0-7 days",IF($U168&lt;=14,"8-14 days",IF($U168&lt;=30,"15-30 days",IF($U168&lt;=60,"31-60 days","61+ days")))))</f>
        <v/>
      </c>
      <c r="W168" s="22">
        <f>IF($A168="",0,IF(OR($L168="New",$L168="Sent",$L168="Scheduling",$L168="Scheduled"),1,0))</f>
        <v/>
      </c>
      <c r="X168" s="22">
        <f>IF($A168="",0,IF(AND($W168=1,$M168&lt;&gt;"",$M168&lt;Dashboard!$B$4),1,0))</f>
        <v/>
      </c>
      <c r="Y168" s="22">
        <f>IF($A168="",0,IF(AND($W168=1,$R168&lt;&gt;"",$R168&lt;=Dashboard!$B$4),1,0))</f>
        <v/>
      </c>
      <c r="Z168" s="24">
        <f>IF($A168="","",IF(COUNTIF($A$2:$A$501,$A168)&gt;1,"Duplicate referral ID",IF($B168="","Missing received date",IF($C168="","Missing client reference",IF($D168="","Missing clinic",IF($F168="","Missing specialty",IF($G168="","Missing urgency",IF($H168="","Missing reason category",IF($I168="","Missing payer category",IF($J168="","Missing authorization status",IF($K168="","Missing coordinator",IF($L168="","Missing status",IF(AND($W168=1,$M168=""),"Missing target action date",IF(AND(OR($L168="Sent",$L168="Scheduling",$L168="Scheduled",$L168="Completed"),$E168=""),"Missing destination",IF(AND(OR($L168="Sent",$L168="Scheduling",$L168="Scheduled",$L168="Completed"),$N168=""),"Missing sent date",IF(AND(OR($L168="Scheduled",$L168="Completed"),$O168=""),"Missing appointment date",IF(AND(OR($L168="Completed",$L168="Closed - Not Scheduled",$L168="Declined"),$P168=""),"Missing closed date",IF(AND(OR($L168="Completed",$L168="Closed - Not Scheduled",$L168="Declined"),$S168=""),"Missing close outcome",IF(AND($B168&lt;&gt;"",$N168&lt;&gt;"",$N168&lt;$B168),"Sent date before received date",IF(AND($B168&lt;&gt;"",$P168&lt;&gt;"",$P168&lt;$B168),"Closed date before received date",IF(AND($N168&lt;&gt;"",$O168&lt;&gt;"",$O168&lt;$N168),"Appointment before sent date","OK"))))))))))))))))))))</f>
        <v/>
      </c>
      <c r="AA168" s="24">
        <f>IF($A168="","",IF($Z168&lt;&gt;"OK","Check data",IF($W168=0,"Closed",IF($X168=1,"Past due",IF($Y168=1,"Follow-up due",IF($J168="Pending","Authorization pending","On track"))))))</f>
        <v/>
      </c>
    </row>
    <row r="169">
      <c r="A169" s="19" t="n"/>
      <c r="B169" s="38" t="n"/>
      <c r="C169" s="19" t="n"/>
      <c r="D169" s="19" t="n"/>
      <c r="E169" s="21" t="n"/>
      <c r="F169" s="19" t="n"/>
      <c r="G169" s="19" t="n"/>
      <c r="H169" s="21" t="n"/>
      <c r="I169" s="19" t="n"/>
      <c r="J169" s="19" t="n"/>
      <c r="K169" s="19" t="n"/>
      <c r="L169" s="19" t="n"/>
      <c r="M169" s="38" t="n"/>
      <c r="N169" s="38" t="n"/>
      <c r="O169" s="38" t="n"/>
      <c r="P169" s="38" t="n"/>
      <c r="Q169" s="38" t="n"/>
      <c r="R169" s="38" t="n"/>
      <c r="S169" s="21" t="n"/>
      <c r="T169" s="21" t="n"/>
      <c r="U169" s="22">
        <f>IF($A169="","",MAX(0,IF($P169&lt;&gt;"",$P169,Dashboard!$B$4)-$B169))</f>
        <v/>
      </c>
      <c r="V169" s="23">
        <f>IF($A169="","",IF($U169&lt;=7,"0-7 days",IF($U169&lt;=14,"8-14 days",IF($U169&lt;=30,"15-30 days",IF($U169&lt;=60,"31-60 days","61+ days")))))</f>
        <v/>
      </c>
      <c r="W169" s="22">
        <f>IF($A169="",0,IF(OR($L169="New",$L169="Sent",$L169="Scheduling",$L169="Scheduled"),1,0))</f>
        <v/>
      </c>
      <c r="X169" s="22">
        <f>IF($A169="",0,IF(AND($W169=1,$M169&lt;&gt;"",$M169&lt;Dashboard!$B$4),1,0))</f>
        <v/>
      </c>
      <c r="Y169" s="22">
        <f>IF($A169="",0,IF(AND($W169=1,$R169&lt;&gt;"",$R169&lt;=Dashboard!$B$4),1,0))</f>
        <v/>
      </c>
      <c r="Z169" s="24">
        <f>IF($A169="","",IF(COUNTIF($A$2:$A$501,$A169)&gt;1,"Duplicate referral ID",IF($B169="","Missing received date",IF($C169="","Missing client reference",IF($D169="","Missing clinic",IF($F169="","Missing specialty",IF($G169="","Missing urgency",IF($H169="","Missing reason category",IF($I169="","Missing payer category",IF($J169="","Missing authorization status",IF($K169="","Missing coordinator",IF($L169="","Missing status",IF(AND($W169=1,$M169=""),"Missing target action date",IF(AND(OR($L169="Sent",$L169="Scheduling",$L169="Scheduled",$L169="Completed"),$E169=""),"Missing destination",IF(AND(OR($L169="Sent",$L169="Scheduling",$L169="Scheduled",$L169="Completed"),$N169=""),"Missing sent date",IF(AND(OR($L169="Scheduled",$L169="Completed"),$O169=""),"Missing appointment date",IF(AND(OR($L169="Completed",$L169="Closed - Not Scheduled",$L169="Declined"),$P169=""),"Missing closed date",IF(AND(OR($L169="Completed",$L169="Closed - Not Scheduled",$L169="Declined"),$S169=""),"Missing close outcome",IF(AND($B169&lt;&gt;"",$N169&lt;&gt;"",$N169&lt;$B169),"Sent date before received date",IF(AND($B169&lt;&gt;"",$P169&lt;&gt;"",$P169&lt;$B169),"Closed date before received date",IF(AND($N169&lt;&gt;"",$O169&lt;&gt;"",$O169&lt;$N169),"Appointment before sent date","OK"))))))))))))))))))))</f>
        <v/>
      </c>
      <c r="AA169" s="24">
        <f>IF($A169="","",IF($Z169&lt;&gt;"OK","Check data",IF($W169=0,"Closed",IF($X169=1,"Past due",IF($Y169=1,"Follow-up due",IF($J169="Pending","Authorization pending","On track"))))))</f>
        <v/>
      </c>
    </row>
    <row r="170">
      <c r="A170" s="19" t="n"/>
      <c r="B170" s="38" t="n"/>
      <c r="C170" s="19" t="n"/>
      <c r="D170" s="19" t="n"/>
      <c r="E170" s="21" t="n"/>
      <c r="F170" s="19" t="n"/>
      <c r="G170" s="19" t="n"/>
      <c r="H170" s="21" t="n"/>
      <c r="I170" s="19" t="n"/>
      <c r="J170" s="19" t="n"/>
      <c r="K170" s="19" t="n"/>
      <c r="L170" s="19" t="n"/>
      <c r="M170" s="38" t="n"/>
      <c r="N170" s="38" t="n"/>
      <c r="O170" s="38" t="n"/>
      <c r="P170" s="38" t="n"/>
      <c r="Q170" s="38" t="n"/>
      <c r="R170" s="38" t="n"/>
      <c r="S170" s="21" t="n"/>
      <c r="T170" s="21" t="n"/>
      <c r="U170" s="22">
        <f>IF($A170="","",MAX(0,IF($P170&lt;&gt;"",$P170,Dashboard!$B$4)-$B170))</f>
        <v/>
      </c>
      <c r="V170" s="23">
        <f>IF($A170="","",IF($U170&lt;=7,"0-7 days",IF($U170&lt;=14,"8-14 days",IF($U170&lt;=30,"15-30 days",IF($U170&lt;=60,"31-60 days","61+ days")))))</f>
        <v/>
      </c>
      <c r="W170" s="22">
        <f>IF($A170="",0,IF(OR($L170="New",$L170="Sent",$L170="Scheduling",$L170="Scheduled"),1,0))</f>
        <v/>
      </c>
      <c r="X170" s="22">
        <f>IF($A170="",0,IF(AND($W170=1,$M170&lt;&gt;"",$M170&lt;Dashboard!$B$4),1,0))</f>
        <v/>
      </c>
      <c r="Y170" s="22">
        <f>IF($A170="",0,IF(AND($W170=1,$R170&lt;&gt;"",$R170&lt;=Dashboard!$B$4),1,0))</f>
        <v/>
      </c>
      <c r="Z170" s="24">
        <f>IF($A170="","",IF(COUNTIF($A$2:$A$501,$A170)&gt;1,"Duplicate referral ID",IF($B170="","Missing received date",IF($C170="","Missing client reference",IF($D170="","Missing clinic",IF($F170="","Missing specialty",IF($G170="","Missing urgency",IF($H170="","Missing reason category",IF($I170="","Missing payer category",IF($J170="","Missing authorization status",IF($K170="","Missing coordinator",IF($L170="","Missing status",IF(AND($W170=1,$M170=""),"Missing target action date",IF(AND(OR($L170="Sent",$L170="Scheduling",$L170="Scheduled",$L170="Completed"),$E170=""),"Missing destination",IF(AND(OR($L170="Sent",$L170="Scheduling",$L170="Scheduled",$L170="Completed"),$N170=""),"Missing sent date",IF(AND(OR($L170="Scheduled",$L170="Completed"),$O170=""),"Missing appointment date",IF(AND(OR($L170="Completed",$L170="Closed - Not Scheduled",$L170="Declined"),$P170=""),"Missing closed date",IF(AND(OR($L170="Completed",$L170="Closed - Not Scheduled",$L170="Declined"),$S170=""),"Missing close outcome",IF(AND($B170&lt;&gt;"",$N170&lt;&gt;"",$N170&lt;$B170),"Sent date before received date",IF(AND($B170&lt;&gt;"",$P170&lt;&gt;"",$P170&lt;$B170),"Closed date before received date",IF(AND($N170&lt;&gt;"",$O170&lt;&gt;"",$O170&lt;$N170),"Appointment before sent date","OK"))))))))))))))))))))</f>
        <v/>
      </c>
      <c r="AA170" s="24">
        <f>IF($A170="","",IF($Z170&lt;&gt;"OK","Check data",IF($W170=0,"Closed",IF($X170=1,"Past due",IF($Y170=1,"Follow-up due",IF($J170="Pending","Authorization pending","On track"))))))</f>
        <v/>
      </c>
    </row>
    <row r="171">
      <c r="A171" s="19" t="n"/>
      <c r="B171" s="38" t="n"/>
      <c r="C171" s="19" t="n"/>
      <c r="D171" s="19" t="n"/>
      <c r="E171" s="21" t="n"/>
      <c r="F171" s="19" t="n"/>
      <c r="G171" s="19" t="n"/>
      <c r="H171" s="21" t="n"/>
      <c r="I171" s="19" t="n"/>
      <c r="J171" s="19" t="n"/>
      <c r="K171" s="19" t="n"/>
      <c r="L171" s="19" t="n"/>
      <c r="M171" s="38" t="n"/>
      <c r="N171" s="38" t="n"/>
      <c r="O171" s="38" t="n"/>
      <c r="P171" s="38" t="n"/>
      <c r="Q171" s="38" t="n"/>
      <c r="R171" s="38" t="n"/>
      <c r="S171" s="21" t="n"/>
      <c r="T171" s="21" t="n"/>
      <c r="U171" s="22">
        <f>IF($A171="","",MAX(0,IF($P171&lt;&gt;"",$P171,Dashboard!$B$4)-$B171))</f>
        <v/>
      </c>
      <c r="V171" s="23">
        <f>IF($A171="","",IF($U171&lt;=7,"0-7 days",IF($U171&lt;=14,"8-14 days",IF($U171&lt;=30,"15-30 days",IF($U171&lt;=60,"31-60 days","61+ days")))))</f>
        <v/>
      </c>
      <c r="W171" s="22">
        <f>IF($A171="",0,IF(OR($L171="New",$L171="Sent",$L171="Scheduling",$L171="Scheduled"),1,0))</f>
        <v/>
      </c>
      <c r="X171" s="22">
        <f>IF($A171="",0,IF(AND($W171=1,$M171&lt;&gt;"",$M171&lt;Dashboard!$B$4),1,0))</f>
        <v/>
      </c>
      <c r="Y171" s="22">
        <f>IF($A171="",0,IF(AND($W171=1,$R171&lt;&gt;"",$R171&lt;=Dashboard!$B$4),1,0))</f>
        <v/>
      </c>
      <c r="Z171" s="24">
        <f>IF($A171="","",IF(COUNTIF($A$2:$A$501,$A171)&gt;1,"Duplicate referral ID",IF($B171="","Missing received date",IF($C171="","Missing client reference",IF($D171="","Missing clinic",IF($F171="","Missing specialty",IF($G171="","Missing urgency",IF($H171="","Missing reason category",IF($I171="","Missing payer category",IF($J171="","Missing authorization status",IF($K171="","Missing coordinator",IF($L171="","Missing status",IF(AND($W171=1,$M171=""),"Missing target action date",IF(AND(OR($L171="Sent",$L171="Scheduling",$L171="Scheduled",$L171="Completed"),$E171=""),"Missing destination",IF(AND(OR($L171="Sent",$L171="Scheduling",$L171="Scheduled",$L171="Completed"),$N171=""),"Missing sent date",IF(AND(OR($L171="Scheduled",$L171="Completed"),$O171=""),"Missing appointment date",IF(AND(OR($L171="Completed",$L171="Closed - Not Scheduled",$L171="Declined"),$P171=""),"Missing closed date",IF(AND(OR($L171="Completed",$L171="Closed - Not Scheduled",$L171="Declined"),$S171=""),"Missing close outcome",IF(AND($B171&lt;&gt;"",$N171&lt;&gt;"",$N171&lt;$B171),"Sent date before received date",IF(AND($B171&lt;&gt;"",$P171&lt;&gt;"",$P171&lt;$B171),"Closed date before received date",IF(AND($N171&lt;&gt;"",$O171&lt;&gt;"",$O171&lt;$N171),"Appointment before sent date","OK"))))))))))))))))))))</f>
        <v/>
      </c>
      <c r="AA171" s="24">
        <f>IF($A171="","",IF($Z171&lt;&gt;"OK","Check data",IF($W171=0,"Closed",IF($X171=1,"Past due",IF($Y171=1,"Follow-up due",IF($J171="Pending","Authorization pending","On track"))))))</f>
        <v/>
      </c>
    </row>
    <row r="172">
      <c r="A172" s="19" t="n"/>
      <c r="B172" s="38" t="n"/>
      <c r="C172" s="19" t="n"/>
      <c r="D172" s="19" t="n"/>
      <c r="E172" s="21" t="n"/>
      <c r="F172" s="19" t="n"/>
      <c r="G172" s="19" t="n"/>
      <c r="H172" s="21" t="n"/>
      <c r="I172" s="19" t="n"/>
      <c r="J172" s="19" t="n"/>
      <c r="K172" s="19" t="n"/>
      <c r="L172" s="19" t="n"/>
      <c r="M172" s="38" t="n"/>
      <c r="N172" s="38" t="n"/>
      <c r="O172" s="38" t="n"/>
      <c r="P172" s="38" t="n"/>
      <c r="Q172" s="38" t="n"/>
      <c r="R172" s="38" t="n"/>
      <c r="S172" s="21" t="n"/>
      <c r="T172" s="21" t="n"/>
      <c r="U172" s="22">
        <f>IF($A172="","",MAX(0,IF($P172&lt;&gt;"",$P172,Dashboard!$B$4)-$B172))</f>
        <v/>
      </c>
      <c r="V172" s="23">
        <f>IF($A172="","",IF($U172&lt;=7,"0-7 days",IF($U172&lt;=14,"8-14 days",IF($U172&lt;=30,"15-30 days",IF($U172&lt;=60,"31-60 days","61+ days")))))</f>
        <v/>
      </c>
      <c r="W172" s="22">
        <f>IF($A172="",0,IF(OR($L172="New",$L172="Sent",$L172="Scheduling",$L172="Scheduled"),1,0))</f>
        <v/>
      </c>
      <c r="X172" s="22">
        <f>IF($A172="",0,IF(AND($W172=1,$M172&lt;&gt;"",$M172&lt;Dashboard!$B$4),1,0))</f>
        <v/>
      </c>
      <c r="Y172" s="22">
        <f>IF($A172="",0,IF(AND($W172=1,$R172&lt;&gt;"",$R172&lt;=Dashboard!$B$4),1,0))</f>
        <v/>
      </c>
      <c r="Z172" s="24">
        <f>IF($A172="","",IF(COUNTIF($A$2:$A$501,$A172)&gt;1,"Duplicate referral ID",IF($B172="","Missing received date",IF($C172="","Missing client reference",IF($D172="","Missing clinic",IF($F172="","Missing specialty",IF($G172="","Missing urgency",IF($H172="","Missing reason category",IF($I172="","Missing payer category",IF($J172="","Missing authorization status",IF($K172="","Missing coordinator",IF($L172="","Missing status",IF(AND($W172=1,$M172=""),"Missing target action date",IF(AND(OR($L172="Sent",$L172="Scheduling",$L172="Scheduled",$L172="Completed"),$E172=""),"Missing destination",IF(AND(OR($L172="Sent",$L172="Scheduling",$L172="Scheduled",$L172="Completed"),$N172=""),"Missing sent date",IF(AND(OR($L172="Scheduled",$L172="Completed"),$O172=""),"Missing appointment date",IF(AND(OR($L172="Completed",$L172="Closed - Not Scheduled",$L172="Declined"),$P172=""),"Missing closed date",IF(AND(OR($L172="Completed",$L172="Closed - Not Scheduled",$L172="Declined"),$S172=""),"Missing close outcome",IF(AND($B172&lt;&gt;"",$N172&lt;&gt;"",$N172&lt;$B172),"Sent date before received date",IF(AND($B172&lt;&gt;"",$P172&lt;&gt;"",$P172&lt;$B172),"Closed date before received date",IF(AND($N172&lt;&gt;"",$O172&lt;&gt;"",$O172&lt;$N172),"Appointment before sent date","OK"))))))))))))))))))))</f>
        <v/>
      </c>
      <c r="AA172" s="24">
        <f>IF($A172="","",IF($Z172&lt;&gt;"OK","Check data",IF($W172=0,"Closed",IF($X172=1,"Past due",IF($Y172=1,"Follow-up due",IF($J172="Pending","Authorization pending","On track"))))))</f>
        <v/>
      </c>
    </row>
    <row r="173">
      <c r="A173" s="19" t="n"/>
      <c r="B173" s="38" t="n"/>
      <c r="C173" s="19" t="n"/>
      <c r="D173" s="19" t="n"/>
      <c r="E173" s="21" t="n"/>
      <c r="F173" s="19" t="n"/>
      <c r="G173" s="19" t="n"/>
      <c r="H173" s="21" t="n"/>
      <c r="I173" s="19" t="n"/>
      <c r="J173" s="19" t="n"/>
      <c r="K173" s="19" t="n"/>
      <c r="L173" s="19" t="n"/>
      <c r="M173" s="38" t="n"/>
      <c r="N173" s="38" t="n"/>
      <c r="O173" s="38" t="n"/>
      <c r="P173" s="38" t="n"/>
      <c r="Q173" s="38" t="n"/>
      <c r="R173" s="38" t="n"/>
      <c r="S173" s="21" t="n"/>
      <c r="T173" s="21" t="n"/>
      <c r="U173" s="22">
        <f>IF($A173="","",MAX(0,IF($P173&lt;&gt;"",$P173,Dashboard!$B$4)-$B173))</f>
        <v/>
      </c>
      <c r="V173" s="23">
        <f>IF($A173="","",IF($U173&lt;=7,"0-7 days",IF($U173&lt;=14,"8-14 days",IF($U173&lt;=30,"15-30 days",IF($U173&lt;=60,"31-60 days","61+ days")))))</f>
        <v/>
      </c>
      <c r="W173" s="22">
        <f>IF($A173="",0,IF(OR($L173="New",$L173="Sent",$L173="Scheduling",$L173="Scheduled"),1,0))</f>
        <v/>
      </c>
      <c r="X173" s="22">
        <f>IF($A173="",0,IF(AND($W173=1,$M173&lt;&gt;"",$M173&lt;Dashboard!$B$4),1,0))</f>
        <v/>
      </c>
      <c r="Y173" s="22">
        <f>IF($A173="",0,IF(AND($W173=1,$R173&lt;&gt;"",$R173&lt;=Dashboard!$B$4),1,0))</f>
        <v/>
      </c>
      <c r="Z173" s="24">
        <f>IF($A173="","",IF(COUNTIF($A$2:$A$501,$A173)&gt;1,"Duplicate referral ID",IF($B173="","Missing received date",IF($C173="","Missing client reference",IF($D173="","Missing clinic",IF($F173="","Missing specialty",IF($G173="","Missing urgency",IF($H173="","Missing reason category",IF($I173="","Missing payer category",IF($J173="","Missing authorization status",IF($K173="","Missing coordinator",IF($L173="","Missing status",IF(AND($W173=1,$M173=""),"Missing target action date",IF(AND(OR($L173="Sent",$L173="Scheduling",$L173="Scheduled",$L173="Completed"),$E173=""),"Missing destination",IF(AND(OR($L173="Sent",$L173="Scheduling",$L173="Scheduled",$L173="Completed"),$N173=""),"Missing sent date",IF(AND(OR($L173="Scheduled",$L173="Completed"),$O173=""),"Missing appointment date",IF(AND(OR($L173="Completed",$L173="Closed - Not Scheduled",$L173="Declined"),$P173=""),"Missing closed date",IF(AND(OR($L173="Completed",$L173="Closed - Not Scheduled",$L173="Declined"),$S173=""),"Missing close outcome",IF(AND($B173&lt;&gt;"",$N173&lt;&gt;"",$N173&lt;$B173),"Sent date before received date",IF(AND($B173&lt;&gt;"",$P173&lt;&gt;"",$P173&lt;$B173),"Closed date before received date",IF(AND($N173&lt;&gt;"",$O173&lt;&gt;"",$O173&lt;$N173),"Appointment before sent date","OK"))))))))))))))))))))</f>
        <v/>
      </c>
      <c r="AA173" s="24">
        <f>IF($A173="","",IF($Z173&lt;&gt;"OK","Check data",IF($W173=0,"Closed",IF($X173=1,"Past due",IF($Y173=1,"Follow-up due",IF($J173="Pending","Authorization pending","On track"))))))</f>
        <v/>
      </c>
    </row>
    <row r="174">
      <c r="A174" s="19" t="n"/>
      <c r="B174" s="38" t="n"/>
      <c r="C174" s="19" t="n"/>
      <c r="D174" s="19" t="n"/>
      <c r="E174" s="21" t="n"/>
      <c r="F174" s="19" t="n"/>
      <c r="G174" s="19" t="n"/>
      <c r="H174" s="21" t="n"/>
      <c r="I174" s="19" t="n"/>
      <c r="J174" s="19" t="n"/>
      <c r="K174" s="19" t="n"/>
      <c r="L174" s="19" t="n"/>
      <c r="M174" s="38" t="n"/>
      <c r="N174" s="38" t="n"/>
      <c r="O174" s="38" t="n"/>
      <c r="P174" s="38" t="n"/>
      <c r="Q174" s="38" t="n"/>
      <c r="R174" s="38" t="n"/>
      <c r="S174" s="21" t="n"/>
      <c r="T174" s="21" t="n"/>
      <c r="U174" s="22">
        <f>IF($A174="","",MAX(0,IF($P174&lt;&gt;"",$P174,Dashboard!$B$4)-$B174))</f>
        <v/>
      </c>
      <c r="V174" s="23">
        <f>IF($A174="","",IF($U174&lt;=7,"0-7 days",IF($U174&lt;=14,"8-14 days",IF($U174&lt;=30,"15-30 days",IF($U174&lt;=60,"31-60 days","61+ days")))))</f>
        <v/>
      </c>
      <c r="W174" s="22">
        <f>IF($A174="",0,IF(OR($L174="New",$L174="Sent",$L174="Scheduling",$L174="Scheduled"),1,0))</f>
        <v/>
      </c>
      <c r="X174" s="22">
        <f>IF($A174="",0,IF(AND($W174=1,$M174&lt;&gt;"",$M174&lt;Dashboard!$B$4),1,0))</f>
        <v/>
      </c>
      <c r="Y174" s="22">
        <f>IF($A174="",0,IF(AND($W174=1,$R174&lt;&gt;"",$R174&lt;=Dashboard!$B$4),1,0))</f>
        <v/>
      </c>
      <c r="Z174" s="24">
        <f>IF($A174="","",IF(COUNTIF($A$2:$A$501,$A174)&gt;1,"Duplicate referral ID",IF($B174="","Missing received date",IF($C174="","Missing client reference",IF($D174="","Missing clinic",IF($F174="","Missing specialty",IF($G174="","Missing urgency",IF($H174="","Missing reason category",IF($I174="","Missing payer category",IF($J174="","Missing authorization status",IF($K174="","Missing coordinator",IF($L174="","Missing status",IF(AND($W174=1,$M174=""),"Missing target action date",IF(AND(OR($L174="Sent",$L174="Scheduling",$L174="Scheduled",$L174="Completed"),$E174=""),"Missing destination",IF(AND(OR($L174="Sent",$L174="Scheduling",$L174="Scheduled",$L174="Completed"),$N174=""),"Missing sent date",IF(AND(OR($L174="Scheduled",$L174="Completed"),$O174=""),"Missing appointment date",IF(AND(OR($L174="Completed",$L174="Closed - Not Scheduled",$L174="Declined"),$P174=""),"Missing closed date",IF(AND(OR($L174="Completed",$L174="Closed - Not Scheduled",$L174="Declined"),$S174=""),"Missing close outcome",IF(AND($B174&lt;&gt;"",$N174&lt;&gt;"",$N174&lt;$B174),"Sent date before received date",IF(AND($B174&lt;&gt;"",$P174&lt;&gt;"",$P174&lt;$B174),"Closed date before received date",IF(AND($N174&lt;&gt;"",$O174&lt;&gt;"",$O174&lt;$N174),"Appointment before sent date","OK"))))))))))))))))))))</f>
        <v/>
      </c>
      <c r="AA174" s="24">
        <f>IF($A174="","",IF($Z174&lt;&gt;"OK","Check data",IF($W174=0,"Closed",IF($X174=1,"Past due",IF($Y174=1,"Follow-up due",IF($J174="Pending","Authorization pending","On track"))))))</f>
        <v/>
      </c>
    </row>
    <row r="175">
      <c r="A175" s="19" t="n"/>
      <c r="B175" s="38" t="n"/>
      <c r="C175" s="19" t="n"/>
      <c r="D175" s="19" t="n"/>
      <c r="E175" s="21" t="n"/>
      <c r="F175" s="19" t="n"/>
      <c r="G175" s="19" t="n"/>
      <c r="H175" s="21" t="n"/>
      <c r="I175" s="19" t="n"/>
      <c r="J175" s="19" t="n"/>
      <c r="K175" s="19" t="n"/>
      <c r="L175" s="19" t="n"/>
      <c r="M175" s="38" t="n"/>
      <c r="N175" s="38" t="n"/>
      <c r="O175" s="38" t="n"/>
      <c r="P175" s="38" t="n"/>
      <c r="Q175" s="38" t="n"/>
      <c r="R175" s="38" t="n"/>
      <c r="S175" s="21" t="n"/>
      <c r="T175" s="21" t="n"/>
      <c r="U175" s="22">
        <f>IF($A175="","",MAX(0,IF($P175&lt;&gt;"",$P175,Dashboard!$B$4)-$B175))</f>
        <v/>
      </c>
      <c r="V175" s="23">
        <f>IF($A175="","",IF($U175&lt;=7,"0-7 days",IF($U175&lt;=14,"8-14 days",IF($U175&lt;=30,"15-30 days",IF($U175&lt;=60,"31-60 days","61+ days")))))</f>
        <v/>
      </c>
      <c r="W175" s="22">
        <f>IF($A175="",0,IF(OR($L175="New",$L175="Sent",$L175="Scheduling",$L175="Scheduled"),1,0))</f>
        <v/>
      </c>
      <c r="X175" s="22">
        <f>IF($A175="",0,IF(AND($W175=1,$M175&lt;&gt;"",$M175&lt;Dashboard!$B$4),1,0))</f>
        <v/>
      </c>
      <c r="Y175" s="22">
        <f>IF($A175="",0,IF(AND($W175=1,$R175&lt;&gt;"",$R175&lt;=Dashboard!$B$4),1,0))</f>
        <v/>
      </c>
      <c r="Z175" s="24">
        <f>IF($A175="","",IF(COUNTIF($A$2:$A$501,$A175)&gt;1,"Duplicate referral ID",IF($B175="","Missing received date",IF($C175="","Missing client reference",IF($D175="","Missing clinic",IF($F175="","Missing specialty",IF($G175="","Missing urgency",IF($H175="","Missing reason category",IF($I175="","Missing payer category",IF($J175="","Missing authorization status",IF($K175="","Missing coordinator",IF($L175="","Missing status",IF(AND($W175=1,$M175=""),"Missing target action date",IF(AND(OR($L175="Sent",$L175="Scheduling",$L175="Scheduled",$L175="Completed"),$E175=""),"Missing destination",IF(AND(OR($L175="Sent",$L175="Scheduling",$L175="Scheduled",$L175="Completed"),$N175=""),"Missing sent date",IF(AND(OR($L175="Scheduled",$L175="Completed"),$O175=""),"Missing appointment date",IF(AND(OR($L175="Completed",$L175="Closed - Not Scheduled",$L175="Declined"),$P175=""),"Missing closed date",IF(AND(OR($L175="Completed",$L175="Closed - Not Scheduled",$L175="Declined"),$S175=""),"Missing close outcome",IF(AND($B175&lt;&gt;"",$N175&lt;&gt;"",$N175&lt;$B175),"Sent date before received date",IF(AND($B175&lt;&gt;"",$P175&lt;&gt;"",$P175&lt;$B175),"Closed date before received date",IF(AND($N175&lt;&gt;"",$O175&lt;&gt;"",$O175&lt;$N175),"Appointment before sent date","OK"))))))))))))))))))))</f>
        <v/>
      </c>
      <c r="AA175" s="24">
        <f>IF($A175="","",IF($Z175&lt;&gt;"OK","Check data",IF($W175=0,"Closed",IF($X175=1,"Past due",IF($Y175=1,"Follow-up due",IF($J175="Pending","Authorization pending","On track"))))))</f>
        <v/>
      </c>
    </row>
    <row r="176">
      <c r="A176" s="19" t="n"/>
      <c r="B176" s="38" t="n"/>
      <c r="C176" s="19" t="n"/>
      <c r="D176" s="19" t="n"/>
      <c r="E176" s="21" t="n"/>
      <c r="F176" s="19" t="n"/>
      <c r="G176" s="19" t="n"/>
      <c r="H176" s="21" t="n"/>
      <c r="I176" s="19" t="n"/>
      <c r="J176" s="19" t="n"/>
      <c r="K176" s="19" t="n"/>
      <c r="L176" s="19" t="n"/>
      <c r="M176" s="38" t="n"/>
      <c r="N176" s="38" t="n"/>
      <c r="O176" s="38" t="n"/>
      <c r="P176" s="38" t="n"/>
      <c r="Q176" s="38" t="n"/>
      <c r="R176" s="38" t="n"/>
      <c r="S176" s="21" t="n"/>
      <c r="T176" s="21" t="n"/>
      <c r="U176" s="22">
        <f>IF($A176="","",MAX(0,IF($P176&lt;&gt;"",$P176,Dashboard!$B$4)-$B176))</f>
        <v/>
      </c>
      <c r="V176" s="23">
        <f>IF($A176="","",IF($U176&lt;=7,"0-7 days",IF($U176&lt;=14,"8-14 days",IF($U176&lt;=30,"15-30 days",IF($U176&lt;=60,"31-60 days","61+ days")))))</f>
        <v/>
      </c>
      <c r="W176" s="22">
        <f>IF($A176="",0,IF(OR($L176="New",$L176="Sent",$L176="Scheduling",$L176="Scheduled"),1,0))</f>
        <v/>
      </c>
      <c r="X176" s="22">
        <f>IF($A176="",0,IF(AND($W176=1,$M176&lt;&gt;"",$M176&lt;Dashboard!$B$4),1,0))</f>
        <v/>
      </c>
      <c r="Y176" s="22">
        <f>IF($A176="",0,IF(AND($W176=1,$R176&lt;&gt;"",$R176&lt;=Dashboard!$B$4),1,0))</f>
        <v/>
      </c>
      <c r="Z176" s="24">
        <f>IF($A176="","",IF(COUNTIF($A$2:$A$501,$A176)&gt;1,"Duplicate referral ID",IF($B176="","Missing received date",IF($C176="","Missing client reference",IF($D176="","Missing clinic",IF($F176="","Missing specialty",IF($G176="","Missing urgency",IF($H176="","Missing reason category",IF($I176="","Missing payer category",IF($J176="","Missing authorization status",IF($K176="","Missing coordinator",IF($L176="","Missing status",IF(AND($W176=1,$M176=""),"Missing target action date",IF(AND(OR($L176="Sent",$L176="Scheduling",$L176="Scheduled",$L176="Completed"),$E176=""),"Missing destination",IF(AND(OR($L176="Sent",$L176="Scheduling",$L176="Scheduled",$L176="Completed"),$N176=""),"Missing sent date",IF(AND(OR($L176="Scheduled",$L176="Completed"),$O176=""),"Missing appointment date",IF(AND(OR($L176="Completed",$L176="Closed - Not Scheduled",$L176="Declined"),$P176=""),"Missing closed date",IF(AND(OR($L176="Completed",$L176="Closed - Not Scheduled",$L176="Declined"),$S176=""),"Missing close outcome",IF(AND($B176&lt;&gt;"",$N176&lt;&gt;"",$N176&lt;$B176),"Sent date before received date",IF(AND($B176&lt;&gt;"",$P176&lt;&gt;"",$P176&lt;$B176),"Closed date before received date",IF(AND($N176&lt;&gt;"",$O176&lt;&gt;"",$O176&lt;$N176),"Appointment before sent date","OK"))))))))))))))))))))</f>
        <v/>
      </c>
      <c r="AA176" s="24">
        <f>IF($A176="","",IF($Z176&lt;&gt;"OK","Check data",IF($W176=0,"Closed",IF($X176=1,"Past due",IF($Y176=1,"Follow-up due",IF($J176="Pending","Authorization pending","On track"))))))</f>
        <v/>
      </c>
    </row>
    <row r="177">
      <c r="A177" s="19" t="n"/>
      <c r="B177" s="38" t="n"/>
      <c r="C177" s="19" t="n"/>
      <c r="D177" s="19" t="n"/>
      <c r="E177" s="21" t="n"/>
      <c r="F177" s="19" t="n"/>
      <c r="G177" s="19" t="n"/>
      <c r="H177" s="21" t="n"/>
      <c r="I177" s="19" t="n"/>
      <c r="J177" s="19" t="n"/>
      <c r="K177" s="19" t="n"/>
      <c r="L177" s="19" t="n"/>
      <c r="M177" s="38" t="n"/>
      <c r="N177" s="38" t="n"/>
      <c r="O177" s="38" t="n"/>
      <c r="P177" s="38" t="n"/>
      <c r="Q177" s="38" t="n"/>
      <c r="R177" s="38" t="n"/>
      <c r="S177" s="21" t="n"/>
      <c r="T177" s="21" t="n"/>
      <c r="U177" s="22">
        <f>IF($A177="","",MAX(0,IF($P177&lt;&gt;"",$P177,Dashboard!$B$4)-$B177))</f>
        <v/>
      </c>
      <c r="V177" s="23">
        <f>IF($A177="","",IF($U177&lt;=7,"0-7 days",IF($U177&lt;=14,"8-14 days",IF($U177&lt;=30,"15-30 days",IF($U177&lt;=60,"31-60 days","61+ days")))))</f>
        <v/>
      </c>
      <c r="W177" s="22">
        <f>IF($A177="",0,IF(OR($L177="New",$L177="Sent",$L177="Scheduling",$L177="Scheduled"),1,0))</f>
        <v/>
      </c>
      <c r="X177" s="22">
        <f>IF($A177="",0,IF(AND($W177=1,$M177&lt;&gt;"",$M177&lt;Dashboard!$B$4),1,0))</f>
        <v/>
      </c>
      <c r="Y177" s="22">
        <f>IF($A177="",0,IF(AND($W177=1,$R177&lt;&gt;"",$R177&lt;=Dashboard!$B$4),1,0))</f>
        <v/>
      </c>
      <c r="Z177" s="24">
        <f>IF($A177="","",IF(COUNTIF($A$2:$A$501,$A177)&gt;1,"Duplicate referral ID",IF($B177="","Missing received date",IF($C177="","Missing client reference",IF($D177="","Missing clinic",IF($F177="","Missing specialty",IF($G177="","Missing urgency",IF($H177="","Missing reason category",IF($I177="","Missing payer category",IF($J177="","Missing authorization status",IF($K177="","Missing coordinator",IF($L177="","Missing status",IF(AND($W177=1,$M177=""),"Missing target action date",IF(AND(OR($L177="Sent",$L177="Scheduling",$L177="Scheduled",$L177="Completed"),$E177=""),"Missing destination",IF(AND(OR($L177="Sent",$L177="Scheduling",$L177="Scheduled",$L177="Completed"),$N177=""),"Missing sent date",IF(AND(OR($L177="Scheduled",$L177="Completed"),$O177=""),"Missing appointment date",IF(AND(OR($L177="Completed",$L177="Closed - Not Scheduled",$L177="Declined"),$P177=""),"Missing closed date",IF(AND(OR($L177="Completed",$L177="Closed - Not Scheduled",$L177="Declined"),$S177=""),"Missing close outcome",IF(AND($B177&lt;&gt;"",$N177&lt;&gt;"",$N177&lt;$B177),"Sent date before received date",IF(AND($B177&lt;&gt;"",$P177&lt;&gt;"",$P177&lt;$B177),"Closed date before received date",IF(AND($N177&lt;&gt;"",$O177&lt;&gt;"",$O177&lt;$N177),"Appointment before sent date","OK"))))))))))))))))))))</f>
        <v/>
      </c>
      <c r="AA177" s="24">
        <f>IF($A177="","",IF($Z177&lt;&gt;"OK","Check data",IF($W177=0,"Closed",IF($X177=1,"Past due",IF($Y177=1,"Follow-up due",IF($J177="Pending","Authorization pending","On track"))))))</f>
        <v/>
      </c>
    </row>
    <row r="178">
      <c r="A178" s="19" t="n"/>
      <c r="B178" s="38" t="n"/>
      <c r="C178" s="19" t="n"/>
      <c r="D178" s="19" t="n"/>
      <c r="E178" s="21" t="n"/>
      <c r="F178" s="19" t="n"/>
      <c r="G178" s="19" t="n"/>
      <c r="H178" s="21" t="n"/>
      <c r="I178" s="19" t="n"/>
      <c r="J178" s="19" t="n"/>
      <c r="K178" s="19" t="n"/>
      <c r="L178" s="19" t="n"/>
      <c r="M178" s="38" t="n"/>
      <c r="N178" s="38" t="n"/>
      <c r="O178" s="38" t="n"/>
      <c r="P178" s="38" t="n"/>
      <c r="Q178" s="38" t="n"/>
      <c r="R178" s="38" t="n"/>
      <c r="S178" s="21" t="n"/>
      <c r="T178" s="21" t="n"/>
      <c r="U178" s="22">
        <f>IF($A178="","",MAX(0,IF($P178&lt;&gt;"",$P178,Dashboard!$B$4)-$B178))</f>
        <v/>
      </c>
      <c r="V178" s="23">
        <f>IF($A178="","",IF($U178&lt;=7,"0-7 days",IF($U178&lt;=14,"8-14 days",IF($U178&lt;=30,"15-30 days",IF($U178&lt;=60,"31-60 days","61+ days")))))</f>
        <v/>
      </c>
      <c r="W178" s="22">
        <f>IF($A178="",0,IF(OR($L178="New",$L178="Sent",$L178="Scheduling",$L178="Scheduled"),1,0))</f>
        <v/>
      </c>
      <c r="X178" s="22">
        <f>IF($A178="",0,IF(AND($W178=1,$M178&lt;&gt;"",$M178&lt;Dashboard!$B$4),1,0))</f>
        <v/>
      </c>
      <c r="Y178" s="22">
        <f>IF($A178="",0,IF(AND($W178=1,$R178&lt;&gt;"",$R178&lt;=Dashboard!$B$4),1,0))</f>
        <v/>
      </c>
      <c r="Z178" s="24">
        <f>IF($A178="","",IF(COUNTIF($A$2:$A$501,$A178)&gt;1,"Duplicate referral ID",IF($B178="","Missing received date",IF($C178="","Missing client reference",IF($D178="","Missing clinic",IF($F178="","Missing specialty",IF($G178="","Missing urgency",IF($H178="","Missing reason category",IF($I178="","Missing payer category",IF($J178="","Missing authorization status",IF($K178="","Missing coordinator",IF($L178="","Missing status",IF(AND($W178=1,$M178=""),"Missing target action date",IF(AND(OR($L178="Sent",$L178="Scheduling",$L178="Scheduled",$L178="Completed"),$E178=""),"Missing destination",IF(AND(OR($L178="Sent",$L178="Scheduling",$L178="Scheduled",$L178="Completed"),$N178=""),"Missing sent date",IF(AND(OR($L178="Scheduled",$L178="Completed"),$O178=""),"Missing appointment date",IF(AND(OR($L178="Completed",$L178="Closed - Not Scheduled",$L178="Declined"),$P178=""),"Missing closed date",IF(AND(OR($L178="Completed",$L178="Closed - Not Scheduled",$L178="Declined"),$S178=""),"Missing close outcome",IF(AND($B178&lt;&gt;"",$N178&lt;&gt;"",$N178&lt;$B178),"Sent date before received date",IF(AND($B178&lt;&gt;"",$P178&lt;&gt;"",$P178&lt;$B178),"Closed date before received date",IF(AND($N178&lt;&gt;"",$O178&lt;&gt;"",$O178&lt;$N178),"Appointment before sent date","OK"))))))))))))))))))))</f>
        <v/>
      </c>
      <c r="AA178" s="24">
        <f>IF($A178="","",IF($Z178&lt;&gt;"OK","Check data",IF($W178=0,"Closed",IF($X178=1,"Past due",IF($Y178=1,"Follow-up due",IF($J178="Pending","Authorization pending","On track"))))))</f>
        <v/>
      </c>
    </row>
    <row r="179">
      <c r="A179" s="19" t="n"/>
      <c r="B179" s="38" t="n"/>
      <c r="C179" s="19" t="n"/>
      <c r="D179" s="19" t="n"/>
      <c r="E179" s="21" t="n"/>
      <c r="F179" s="19" t="n"/>
      <c r="G179" s="19" t="n"/>
      <c r="H179" s="21" t="n"/>
      <c r="I179" s="19" t="n"/>
      <c r="J179" s="19" t="n"/>
      <c r="K179" s="19" t="n"/>
      <c r="L179" s="19" t="n"/>
      <c r="M179" s="38" t="n"/>
      <c r="N179" s="38" t="n"/>
      <c r="O179" s="38" t="n"/>
      <c r="P179" s="38" t="n"/>
      <c r="Q179" s="38" t="n"/>
      <c r="R179" s="38" t="n"/>
      <c r="S179" s="21" t="n"/>
      <c r="T179" s="21" t="n"/>
      <c r="U179" s="22">
        <f>IF($A179="","",MAX(0,IF($P179&lt;&gt;"",$P179,Dashboard!$B$4)-$B179))</f>
        <v/>
      </c>
      <c r="V179" s="23">
        <f>IF($A179="","",IF($U179&lt;=7,"0-7 days",IF($U179&lt;=14,"8-14 days",IF($U179&lt;=30,"15-30 days",IF($U179&lt;=60,"31-60 days","61+ days")))))</f>
        <v/>
      </c>
      <c r="W179" s="22">
        <f>IF($A179="",0,IF(OR($L179="New",$L179="Sent",$L179="Scheduling",$L179="Scheduled"),1,0))</f>
        <v/>
      </c>
      <c r="X179" s="22">
        <f>IF($A179="",0,IF(AND($W179=1,$M179&lt;&gt;"",$M179&lt;Dashboard!$B$4),1,0))</f>
        <v/>
      </c>
      <c r="Y179" s="22">
        <f>IF($A179="",0,IF(AND($W179=1,$R179&lt;&gt;"",$R179&lt;=Dashboard!$B$4),1,0))</f>
        <v/>
      </c>
      <c r="Z179" s="24">
        <f>IF($A179="","",IF(COUNTIF($A$2:$A$501,$A179)&gt;1,"Duplicate referral ID",IF($B179="","Missing received date",IF($C179="","Missing client reference",IF($D179="","Missing clinic",IF($F179="","Missing specialty",IF($G179="","Missing urgency",IF($H179="","Missing reason category",IF($I179="","Missing payer category",IF($J179="","Missing authorization status",IF($K179="","Missing coordinator",IF($L179="","Missing status",IF(AND($W179=1,$M179=""),"Missing target action date",IF(AND(OR($L179="Sent",$L179="Scheduling",$L179="Scheduled",$L179="Completed"),$E179=""),"Missing destination",IF(AND(OR($L179="Sent",$L179="Scheduling",$L179="Scheduled",$L179="Completed"),$N179=""),"Missing sent date",IF(AND(OR($L179="Scheduled",$L179="Completed"),$O179=""),"Missing appointment date",IF(AND(OR($L179="Completed",$L179="Closed - Not Scheduled",$L179="Declined"),$P179=""),"Missing closed date",IF(AND(OR($L179="Completed",$L179="Closed - Not Scheduled",$L179="Declined"),$S179=""),"Missing close outcome",IF(AND($B179&lt;&gt;"",$N179&lt;&gt;"",$N179&lt;$B179),"Sent date before received date",IF(AND($B179&lt;&gt;"",$P179&lt;&gt;"",$P179&lt;$B179),"Closed date before received date",IF(AND($N179&lt;&gt;"",$O179&lt;&gt;"",$O179&lt;$N179),"Appointment before sent date","OK"))))))))))))))))))))</f>
        <v/>
      </c>
      <c r="AA179" s="24">
        <f>IF($A179="","",IF($Z179&lt;&gt;"OK","Check data",IF($W179=0,"Closed",IF($X179=1,"Past due",IF($Y179=1,"Follow-up due",IF($J179="Pending","Authorization pending","On track"))))))</f>
        <v/>
      </c>
    </row>
    <row r="180">
      <c r="A180" s="19" t="n"/>
      <c r="B180" s="38" t="n"/>
      <c r="C180" s="19" t="n"/>
      <c r="D180" s="19" t="n"/>
      <c r="E180" s="21" t="n"/>
      <c r="F180" s="19" t="n"/>
      <c r="G180" s="19" t="n"/>
      <c r="H180" s="21" t="n"/>
      <c r="I180" s="19" t="n"/>
      <c r="J180" s="19" t="n"/>
      <c r="K180" s="19" t="n"/>
      <c r="L180" s="19" t="n"/>
      <c r="M180" s="38" t="n"/>
      <c r="N180" s="38" t="n"/>
      <c r="O180" s="38" t="n"/>
      <c r="P180" s="38" t="n"/>
      <c r="Q180" s="38" t="n"/>
      <c r="R180" s="38" t="n"/>
      <c r="S180" s="21" t="n"/>
      <c r="T180" s="21" t="n"/>
      <c r="U180" s="22">
        <f>IF($A180="","",MAX(0,IF($P180&lt;&gt;"",$P180,Dashboard!$B$4)-$B180))</f>
        <v/>
      </c>
      <c r="V180" s="23">
        <f>IF($A180="","",IF($U180&lt;=7,"0-7 days",IF($U180&lt;=14,"8-14 days",IF($U180&lt;=30,"15-30 days",IF($U180&lt;=60,"31-60 days","61+ days")))))</f>
        <v/>
      </c>
      <c r="W180" s="22">
        <f>IF($A180="",0,IF(OR($L180="New",$L180="Sent",$L180="Scheduling",$L180="Scheduled"),1,0))</f>
        <v/>
      </c>
      <c r="X180" s="22">
        <f>IF($A180="",0,IF(AND($W180=1,$M180&lt;&gt;"",$M180&lt;Dashboard!$B$4),1,0))</f>
        <v/>
      </c>
      <c r="Y180" s="22">
        <f>IF($A180="",0,IF(AND($W180=1,$R180&lt;&gt;"",$R180&lt;=Dashboard!$B$4),1,0))</f>
        <v/>
      </c>
      <c r="Z180" s="24">
        <f>IF($A180="","",IF(COUNTIF($A$2:$A$501,$A180)&gt;1,"Duplicate referral ID",IF($B180="","Missing received date",IF($C180="","Missing client reference",IF($D180="","Missing clinic",IF($F180="","Missing specialty",IF($G180="","Missing urgency",IF($H180="","Missing reason category",IF($I180="","Missing payer category",IF($J180="","Missing authorization status",IF($K180="","Missing coordinator",IF($L180="","Missing status",IF(AND($W180=1,$M180=""),"Missing target action date",IF(AND(OR($L180="Sent",$L180="Scheduling",$L180="Scheduled",$L180="Completed"),$E180=""),"Missing destination",IF(AND(OR($L180="Sent",$L180="Scheduling",$L180="Scheduled",$L180="Completed"),$N180=""),"Missing sent date",IF(AND(OR($L180="Scheduled",$L180="Completed"),$O180=""),"Missing appointment date",IF(AND(OR($L180="Completed",$L180="Closed - Not Scheduled",$L180="Declined"),$P180=""),"Missing closed date",IF(AND(OR($L180="Completed",$L180="Closed - Not Scheduled",$L180="Declined"),$S180=""),"Missing close outcome",IF(AND($B180&lt;&gt;"",$N180&lt;&gt;"",$N180&lt;$B180),"Sent date before received date",IF(AND($B180&lt;&gt;"",$P180&lt;&gt;"",$P180&lt;$B180),"Closed date before received date",IF(AND($N180&lt;&gt;"",$O180&lt;&gt;"",$O180&lt;$N180),"Appointment before sent date","OK"))))))))))))))))))))</f>
        <v/>
      </c>
      <c r="AA180" s="24">
        <f>IF($A180="","",IF($Z180&lt;&gt;"OK","Check data",IF($W180=0,"Closed",IF($X180=1,"Past due",IF($Y180=1,"Follow-up due",IF($J180="Pending","Authorization pending","On track"))))))</f>
        <v/>
      </c>
    </row>
    <row r="181">
      <c r="A181" s="19" t="n"/>
      <c r="B181" s="38" t="n"/>
      <c r="C181" s="19" t="n"/>
      <c r="D181" s="19" t="n"/>
      <c r="E181" s="21" t="n"/>
      <c r="F181" s="19" t="n"/>
      <c r="G181" s="19" t="n"/>
      <c r="H181" s="21" t="n"/>
      <c r="I181" s="19" t="n"/>
      <c r="J181" s="19" t="n"/>
      <c r="K181" s="19" t="n"/>
      <c r="L181" s="19" t="n"/>
      <c r="M181" s="38" t="n"/>
      <c r="N181" s="38" t="n"/>
      <c r="O181" s="38" t="n"/>
      <c r="P181" s="38" t="n"/>
      <c r="Q181" s="38" t="n"/>
      <c r="R181" s="38" t="n"/>
      <c r="S181" s="21" t="n"/>
      <c r="T181" s="21" t="n"/>
      <c r="U181" s="22">
        <f>IF($A181="","",MAX(0,IF($P181&lt;&gt;"",$P181,Dashboard!$B$4)-$B181))</f>
        <v/>
      </c>
      <c r="V181" s="23">
        <f>IF($A181="","",IF($U181&lt;=7,"0-7 days",IF($U181&lt;=14,"8-14 days",IF($U181&lt;=30,"15-30 days",IF($U181&lt;=60,"31-60 days","61+ days")))))</f>
        <v/>
      </c>
      <c r="W181" s="22">
        <f>IF($A181="",0,IF(OR($L181="New",$L181="Sent",$L181="Scheduling",$L181="Scheduled"),1,0))</f>
        <v/>
      </c>
      <c r="X181" s="22">
        <f>IF($A181="",0,IF(AND($W181=1,$M181&lt;&gt;"",$M181&lt;Dashboard!$B$4),1,0))</f>
        <v/>
      </c>
      <c r="Y181" s="22">
        <f>IF($A181="",0,IF(AND($W181=1,$R181&lt;&gt;"",$R181&lt;=Dashboard!$B$4),1,0))</f>
        <v/>
      </c>
      <c r="Z181" s="24">
        <f>IF($A181="","",IF(COUNTIF($A$2:$A$501,$A181)&gt;1,"Duplicate referral ID",IF($B181="","Missing received date",IF($C181="","Missing client reference",IF($D181="","Missing clinic",IF($F181="","Missing specialty",IF($G181="","Missing urgency",IF($H181="","Missing reason category",IF($I181="","Missing payer category",IF($J181="","Missing authorization status",IF($K181="","Missing coordinator",IF($L181="","Missing status",IF(AND($W181=1,$M181=""),"Missing target action date",IF(AND(OR($L181="Sent",$L181="Scheduling",$L181="Scheduled",$L181="Completed"),$E181=""),"Missing destination",IF(AND(OR($L181="Sent",$L181="Scheduling",$L181="Scheduled",$L181="Completed"),$N181=""),"Missing sent date",IF(AND(OR($L181="Scheduled",$L181="Completed"),$O181=""),"Missing appointment date",IF(AND(OR($L181="Completed",$L181="Closed - Not Scheduled",$L181="Declined"),$P181=""),"Missing closed date",IF(AND(OR($L181="Completed",$L181="Closed - Not Scheduled",$L181="Declined"),$S181=""),"Missing close outcome",IF(AND($B181&lt;&gt;"",$N181&lt;&gt;"",$N181&lt;$B181),"Sent date before received date",IF(AND($B181&lt;&gt;"",$P181&lt;&gt;"",$P181&lt;$B181),"Closed date before received date",IF(AND($N181&lt;&gt;"",$O181&lt;&gt;"",$O181&lt;$N181),"Appointment before sent date","OK"))))))))))))))))))))</f>
        <v/>
      </c>
      <c r="AA181" s="24">
        <f>IF($A181="","",IF($Z181&lt;&gt;"OK","Check data",IF($W181=0,"Closed",IF($X181=1,"Past due",IF($Y181=1,"Follow-up due",IF($J181="Pending","Authorization pending","On track"))))))</f>
        <v/>
      </c>
    </row>
    <row r="182">
      <c r="A182" s="19" t="n"/>
      <c r="B182" s="38" t="n"/>
      <c r="C182" s="19" t="n"/>
      <c r="D182" s="19" t="n"/>
      <c r="E182" s="21" t="n"/>
      <c r="F182" s="19" t="n"/>
      <c r="G182" s="19" t="n"/>
      <c r="H182" s="21" t="n"/>
      <c r="I182" s="19" t="n"/>
      <c r="J182" s="19" t="n"/>
      <c r="K182" s="19" t="n"/>
      <c r="L182" s="19" t="n"/>
      <c r="M182" s="38" t="n"/>
      <c r="N182" s="38" t="n"/>
      <c r="O182" s="38" t="n"/>
      <c r="P182" s="38" t="n"/>
      <c r="Q182" s="38" t="n"/>
      <c r="R182" s="38" t="n"/>
      <c r="S182" s="21" t="n"/>
      <c r="T182" s="21" t="n"/>
      <c r="U182" s="22">
        <f>IF($A182="","",MAX(0,IF($P182&lt;&gt;"",$P182,Dashboard!$B$4)-$B182))</f>
        <v/>
      </c>
      <c r="V182" s="23">
        <f>IF($A182="","",IF($U182&lt;=7,"0-7 days",IF($U182&lt;=14,"8-14 days",IF($U182&lt;=30,"15-30 days",IF($U182&lt;=60,"31-60 days","61+ days")))))</f>
        <v/>
      </c>
      <c r="W182" s="22">
        <f>IF($A182="",0,IF(OR($L182="New",$L182="Sent",$L182="Scheduling",$L182="Scheduled"),1,0))</f>
        <v/>
      </c>
      <c r="X182" s="22">
        <f>IF($A182="",0,IF(AND($W182=1,$M182&lt;&gt;"",$M182&lt;Dashboard!$B$4),1,0))</f>
        <v/>
      </c>
      <c r="Y182" s="22">
        <f>IF($A182="",0,IF(AND($W182=1,$R182&lt;&gt;"",$R182&lt;=Dashboard!$B$4),1,0))</f>
        <v/>
      </c>
      <c r="Z182" s="24">
        <f>IF($A182="","",IF(COUNTIF($A$2:$A$501,$A182)&gt;1,"Duplicate referral ID",IF($B182="","Missing received date",IF($C182="","Missing client reference",IF($D182="","Missing clinic",IF($F182="","Missing specialty",IF($G182="","Missing urgency",IF($H182="","Missing reason category",IF($I182="","Missing payer category",IF($J182="","Missing authorization status",IF($K182="","Missing coordinator",IF($L182="","Missing status",IF(AND($W182=1,$M182=""),"Missing target action date",IF(AND(OR($L182="Sent",$L182="Scheduling",$L182="Scheduled",$L182="Completed"),$E182=""),"Missing destination",IF(AND(OR($L182="Sent",$L182="Scheduling",$L182="Scheduled",$L182="Completed"),$N182=""),"Missing sent date",IF(AND(OR($L182="Scheduled",$L182="Completed"),$O182=""),"Missing appointment date",IF(AND(OR($L182="Completed",$L182="Closed - Not Scheduled",$L182="Declined"),$P182=""),"Missing closed date",IF(AND(OR($L182="Completed",$L182="Closed - Not Scheduled",$L182="Declined"),$S182=""),"Missing close outcome",IF(AND($B182&lt;&gt;"",$N182&lt;&gt;"",$N182&lt;$B182),"Sent date before received date",IF(AND($B182&lt;&gt;"",$P182&lt;&gt;"",$P182&lt;$B182),"Closed date before received date",IF(AND($N182&lt;&gt;"",$O182&lt;&gt;"",$O182&lt;$N182),"Appointment before sent date","OK"))))))))))))))))))))</f>
        <v/>
      </c>
      <c r="AA182" s="24">
        <f>IF($A182="","",IF($Z182&lt;&gt;"OK","Check data",IF($W182=0,"Closed",IF($X182=1,"Past due",IF($Y182=1,"Follow-up due",IF($J182="Pending","Authorization pending","On track"))))))</f>
        <v/>
      </c>
    </row>
    <row r="183">
      <c r="A183" s="19" t="n"/>
      <c r="B183" s="38" t="n"/>
      <c r="C183" s="19" t="n"/>
      <c r="D183" s="19" t="n"/>
      <c r="E183" s="21" t="n"/>
      <c r="F183" s="19" t="n"/>
      <c r="G183" s="19" t="n"/>
      <c r="H183" s="21" t="n"/>
      <c r="I183" s="19" t="n"/>
      <c r="J183" s="19" t="n"/>
      <c r="K183" s="19" t="n"/>
      <c r="L183" s="19" t="n"/>
      <c r="M183" s="38" t="n"/>
      <c r="N183" s="38" t="n"/>
      <c r="O183" s="38" t="n"/>
      <c r="P183" s="38" t="n"/>
      <c r="Q183" s="38" t="n"/>
      <c r="R183" s="38" t="n"/>
      <c r="S183" s="21" t="n"/>
      <c r="T183" s="21" t="n"/>
      <c r="U183" s="22">
        <f>IF($A183="","",MAX(0,IF($P183&lt;&gt;"",$P183,Dashboard!$B$4)-$B183))</f>
        <v/>
      </c>
      <c r="V183" s="23">
        <f>IF($A183="","",IF($U183&lt;=7,"0-7 days",IF($U183&lt;=14,"8-14 days",IF($U183&lt;=30,"15-30 days",IF($U183&lt;=60,"31-60 days","61+ days")))))</f>
        <v/>
      </c>
      <c r="W183" s="22">
        <f>IF($A183="",0,IF(OR($L183="New",$L183="Sent",$L183="Scheduling",$L183="Scheduled"),1,0))</f>
        <v/>
      </c>
      <c r="X183" s="22">
        <f>IF($A183="",0,IF(AND($W183=1,$M183&lt;&gt;"",$M183&lt;Dashboard!$B$4),1,0))</f>
        <v/>
      </c>
      <c r="Y183" s="22">
        <f>IF($A183="",0,IF(AND($W183=1,$R183&lt;&gt;"",$R183&lt;=Dashboard!$B$4),1,0))</f>
        <v/>
      </c>
      <c r="Z183" s="24">
        <f>IF($A183="","",IF(COUNTIF($A$2:$A$501,$A183)&gt;1,"Duplicate referral ID",IF($B183="","Missing received date",IF($C183="","Missing client reference",IF($D183="","Missing clinic",IF($F183="","Missing specialty",IF($G183="","Missing urgency",IF($H183="","Missing reason category",IF($I183="","Missing payer category",IF($J183="","Missing authorization status",IF($K183="","Missing coordinator",IF($L183="","Missing status",IF(AND($W183=1,$M183=""),"Missing target action date",IF(AND(OR($L183="Sent",$L183="Scheduling",$L183="Scheduled",$L183="Completed"),$E183=""),"Missing destination",IF(AND(OR($L183="Sent",$L183="Scheduling",$L183="Scheduled",$L183="Completed"),$N183=""),"Missing sent date",IF(AND(OR($L183="Scheduled",$L183="Completed"),$O183=""),"Missing appointment date",IF(AND(OR($L183="Completed",$L183="Closed - Not Scheduled",$L183="Declined"),$P183=""),"Missing closed date",IF(AND(OR($L183="Completed",$L183="Closed - Not Scheduled",$L183="Declined"),$S183=""),"Missing close outcome",IF(AND($B183&lt;&gt;"",$N183&lt;&gt;"",$N183&lt;$B183),"Sent date before received date",IF(AND($B183&lt;&gt;"",$P183&lt;&gt;"",$P183&lt;$B183),"Closed date before received date",IF(AND($N183&lt;&gt;"",$O183&lt;&gt;"",$O183&lt;$N183),"Appointment before sent date","OK"))))))))))))))))))))</f>
        <v/>
      </c>
      <c r="AA183" s="24">
        <f>IF($A183="","",IF($Z183&lt;&gt;"OK","Check data",IF($W183=0,"Closed",IF($X183=1,"Past due",IF($Y183=1,"Follow-up due",IF($J183="Pending","Authorization pending","On track"))))))</f>
        <v/>
      </c>
    </row>
    <row r="184">
      <c r="A184" s="19" t="n"/>
      <c r="B184" s="38" t="n"/>
      <c r="C184" s="19" t="n"/>
      <c r="D184" s="19" t="n"/>
      <c r="E184" s="21" t="n"/>
      <c r="F184" s="19" t="n"/>
      <c r="G184" s="19" t="n"/>
      <c r="H184" s="21" t="n"/>
      <c r="I184" s="19" t="n"/>
      <c r="J184" s="19" t="n"/>
      <c r="K184" s="19" t="n"/>
      <c r="L184" s="19" t="n"/>
      <c r="M184" s="38" t="n"/>
      <c r="N184" s="38" t="n"/>
      <c r="O184" s="38" t="n"/>
      <c r="P184" s="38" t="n"/>
      <c r="Q184" s="38" t="n"/>
      <c r="R184" s="38" t="n"/>
      <c r="S184" s="21" t="n"/>
      <c r="T184" s="21" t="n"/>
      <c r="U184" s="22">
        <f>IF($A184="","",MAX(0,IF($P184&lt;&gt;"",$P184,Dashboard!$B$4)-$B184))</f>
        <v/>
      </c>
      <c r="V184" s="23">
        <f>IF($A184="","",IF($U184&lt;=7,"0-7 days",IF($U184&lt;=14,"8-14 days",IF($U184&lt;=30,"15-30 days",IF($U184&lt;=60,"31-60 days","61+ days")))))</f>
        <v/>
      </c>
      <c r="W184" s="22">
        <f>IF($A184="",0,IF(OR($L184="New",$L184="Sent",$L184="Scheduling",$L184="Scheduled"),1,0))</f>
        <v/>
      </c>
      <c r="X184" s="22">
        <f>IF($A184="",0,IF(AND($W184=1,$M184&lt;&gt;"",$M184&lt;Dashboard!$B$4),1,0))</f>
        <v/>
      </c>
      <c r="Y184" s="22">
        <f>IF($A184="",0,IF(AND($W184=1,$R184&lt;&gt;"",$R184&lt;=Dashboard!$B$4),1,0))</f>
        <v/>
      </c>
      <c r="Z184" s="24">
        <f>IF($A184="","",IF(COUNTIF($A$2:$A$501,$A184)&gt;1,"Duplicate referral ID",IF($B184="","Missing received date",IF($C184="","Missing client reference",IF($D184="","Missing clinic",IF($F184="","Missing specialty",IF($G184="","Missing urgency",IF($H184="","Missing reason category",IF($I184="","Missing payer category",IF($J184="","Missing authorization status",IF($K184="","Missing coordinator",IF($L184="","Missing status",IF(AND($W184=1,$M184=""),"Missing target action date",IF(AND(OR($L184="Sent",$L184="Scheduling",$L184="Scheduled",$L184="Completed"),$E184=""),"Missing destination",IF(AND(OR($L184="Sent",$L184="Scheduling",$L184="Scheduled",$L184="Completed"),$N184=""),"Missing sent date",IF(AND(OR($L184="Scheduled",$L184="Completed"),$O184=""),"Missing appointment date",IF(AND(OR($L184="Completed",$L184="Closed - Not Scheduled",$L184="Declined"),$P184=""),"Missing closed date",IF(AND(OR($L184="Completed",$L184="Closed - Not Scheduled",$L184="Declined"),$S184=""),"Missing close outcome",IF(AND($B184&lt;&gt;"",$N184&lt;&gt;"",$N184&lt;$B184),"Sent date before received date",IF(AND($B184&lt;&gt;"",$P184&lt;&gt;"",$P184&lt;$B184),"Closed date before received date",IF(AND($N184&lt;&gt;"",$O184&lt;&gt;"",$O184&lt;$N184),"Appointment before sent date","OK"))))))))))))))))))))</f>
        <v/>
      </c>
      <c r="AA184" s="24">
        <f>IF($A184="","",IF($Z184&lt;&gt;"OK","Check data",IF($W184=0,"Closed",IF($X184=1,"Past due",IF($Y184=1,"Follow-up due",IF($J184="Pending","Authorization pending","On track"))))))</f>
        <v/>
      </c>
    </row>
    <row r="185">
      <c r="A185" s="19" t="n"/>
      <c r="B185" s="38" t="n"/>
      <c r="C185" s="19" t="n"/>
      <c r="D185" s="19" t="n"/>
      <c r="E185" s="21" t="n"/>
      <c r="F185" s="19" t="n"/>
      <c r="G185" s="19" t="n"/>
      <c r="H185" s="21" t="n"/>
      <c r="I185" s="19" t="n"/>
      <c r="J185" s="19" t="n"/>
      <c r="K185" s="19" t="n"/>
      <c r="L185" s="19" t="n"/>
      <c r="M185" s="38" t="n"/>
      <c r="N185" s="38" t="n"/>
      <c r="O185" s="38" t="n"/>
      <c r="P185" s="38" t="n"/>
      <c r="Q185" s="38" t="n"/>
      <c r="R185" s="38" t="n"/>
      <c r="S185" s="21" t="n"/>
      <c r="T185" s="21" t="n"/>
      <c r="U185" s="22">
        <f>IF($A185="","",MAX(0,IF($P185&lt;&gt;"",$P185,Dashboard!$B$4)-$B185))</f>
        <v/>
      </c>
      <c r="V185" s="23">
        <f>IF($A185="","",IF($U185&lt;=7,"0-7 days",IF($U185&lt;=14,"8-14 days",IF($U185&lt;=30,"15-30 days",IF($U185&lt;=60,"31-60 days","61+ days")))))</f>
        <v/>
      </c>
      <c r="W185" s="22">
        <f>IF($A185="",0,IF(OR($L185="New",$L185="Sent",$L185="Scheduling",$L185="Scheduled"),1,0))</f>
        <v/>
      </c>
      <c r="X185" s="22">
        <f>IF($A185="",0,IF(AND($W185=1,$M185&lt;&gt;"",$M185&lt;Dashboard!$B$4),1,0))</f>
        <v/>
      </c>
      <c r="Y185" s="22">
        <f>IF($A185="",0,IF(AND($W185=1,$R185&lt;&gt;"",$R185&lt;=Dashboard!$B$4),1,0))</f>
        <v/>
      </c>
      <c r="Z185" s="24">
        <f>IF($A185="","",IF(COUNTIF($A$2:$A$501,$A185)&gt;1,"Duplicate referral ID",IF($B185="","Missing received date",IF($C185="","Missing client reference",IF($D185="","Missing clinic",IF($F185="","Missing specialty",IF($G185="","Missing urgency",IF($H185="","Missing reason category",IF($I185="","Missing payer category",IF($J185="","Missing authorization status",IF($K185="","Missing coordinator",IF($L185="","Missing status",IF(AND($W185=1,$M185=""),"Missing target action date",IF(AND(OR($L185="Sent",$L185="Scheduling",$L185="Scheduled",$L185="Completed"),$E185=""),"Missing destination",IF(AND(OR($L185="Sent",$L185="Scheduling",$L185="Scheduled",$L185="Completed"),$N185=""),"Missing sent date",IF(AND(OR($L185="Scheduled",$L185="Completed"),$O185=""),"Missing appointment date",IF(AND(OR($L185="Completed",$L185="Closed - Not Scheduled",$L185="Declined"),$P185=""),"Missing closed date",IF(AND(OR($L185="Completed",$L185="Closed - Not Scheduled",$L185="Declined"),$S185=""),"Missing close outcome",IF(AND($B185&lt;&gt;"",$N185&lt;&gt;"",$N185&lt;$B185),"Sent date before received date",IF(AND($B185&lt;&gt;"",$P185&lt;&gt;"",$P185&lt;$B185),"Closed date before received date",IF(AND($N185&lt;&gt;"",$O185&lt;&gt;"",$O185&lt;$N185),"Appointment before sent date","OK"))))))))))))))))))))</f>
        <v/>
      </c>
      <c r="AA185" s="24">
        <f>IF($A185="","",IF($Z185&lt;&gt;"OK","Check data",IF($W185=0,"Closed",IF($X185=1,"Past due",IF($Y185=1,"Follow-up due",IF($J185="Pending","Authorization pending","On track"))))))</f>
        <v/>
      </c>
    </row>
    <row r="186">
      <c r="A186" s="19" t="n"/>
      <c r="B186" s="38" t="n"/>
      <c r="C186" s="19" t="n"/>
      <c r="D186" s="19" t="n"/>
      <c r="E186" s="21" t="n"/>
      <c r="F186" s="19" t="n"/>
      <c r="G186" s="19" t="n"/>
      <c r="H186" s="21" t="n"/>
      <c r="I186" s="19" t="n"/>
      <c r="J186" s="19" t="n"/>
      <c r="K186" s="19" t="n"/>
      <c r="L186" s="19" t="n"/>
      <c r="M186" s="38" t="n"/>
      <c r="N186" s="38" t="n"/>
      <c r="O186" s="38" t="n"/>
      <c r="P186" s="38" t="n"/>
      <c r="Q186" s="38" t="n"/>
      <c r="R186" s="38" t="n"/>
      <c r="S186" s="21" t="n"/>
      <c r="T186" s="21" t="n"/>
      <c r="U186" s="22">
        <f>IF($A186="","",MAX(0,IF($P186&lt;&gt;"",$P186,Dashboard!$B$4)-$B186))</f>
        <v/>
      </c>
      <c r="V186" s="23">
        <f>IF($A186="","",IF($U186&lt;=7,"0-7 days",IF($U186&lt;=14,"8-14 days",IF($U186&lt;=30,"15-30 days",IF($U186&lt;=60,"31-60 days","61+ days")))))</f>
        <v/>
      </c>
      <c r="W186" s="22">
        <f>IF($A186="",0,IF(OR($L186="New",$L186="Sent",$L186="Scheduling",$L186="Scheduled"),1,0))</f>
        <v/>
      </c>
      <c r="X186" s="22">
        <f>IF($A186="",0,IF(AND($W186=1,$M186&lt;&gt;"",$M186&lt;Dashboard!$B$4),1,0))</f>
        <v/>
      </c>
      <c r="Y186" s="22">
        <f>IF($A186="",0,IF(AND($W186=1,$R186&lt;&gt;"",$R186&lt;=Dashboard!$B$4),1,0))</f>
        <v/>
      </c>
      <c r="Z186" s="24">
        <f>IF($A186="","",IF(COUNTIF($A$2:$A$501,$A186)&gt;1,"Duplicate referral ID",IF($B186="","Missing received date",IF($C186="","Missing client reference",IF($D186="","Missing clinic",IF($F186="","Missing specialty",IF($G186="","Missing urgency",IF($H186="","Missing reason category",IF($I186="","Missing payer category",IF($J186="","Missing authorization status",IF($K186="","Missing coordinator",IF($L186="","Missing status",IF(AND($W186=1,$M186=""),"Missing target action date",IF(AND(OR($L186="Sent",$L186="Scheduling",$L186="Scheduled",$L186="Completed"),$E186=""),"Missing destination",IF(AND(OR($L186="Sent",$L186="Scheduling",$L186="Scheduled",$L186="Completed"),$N186=""),"Missing sent date",IF(AND(OR($L186="Scheduled",$L186="Completed"),$O186=""),"Missing appointment date",IF(AND(OR($L186="Completed",$L186="Closed - Not Scheduled",$L186="Declined"),$P186=""),"Missing closed date",IF(AND(OR($L186="Completed",$L186="Closed - Not Scheduled",$L186="Declined"),$S186=""),"Missing close outcome",IF(AND($B186&lt;&gt;"",$N186&lt;&gt;"",$N186&lt;$B186),"Sent date before received date",IF(AND($B186&lt;&gt;"",$P186&lt;&gt;"",$P186&lt;$B186),"Closed date before received date",IF(AND($N186&lt;&gt;"",$O186&lt;&gt;"",$O186&lt;$N186),"Appointment before sent date","OK"))))))))))))))))))))</f>
        <v/>
      </c>
      <c r="AA186" s="24">
        <f>IF($A186="","",IF($Z186&lt;&gt;"OK","Check data",IF($W186=0,"Closed",IF($X186=1,"Past due",IF($Y186=1,"Follow-up due",IF($J186="Pending","Authorization pending","On track"))))))</f>
        <v/>
      </c>
    </row>
    <row r="187">
      <c r="A187" s="19" t="n"/>
      <c r="B187" s="38" t="n"/>
      <c r="C187" s="19" t="n"/>
      <c r="D187" s="19" t="n"/>
      <c r="E187" s="21" t="n"/>
      <c r="F187" s="19" t="n"/>
      <c r="G187" s="19" t="n"/>
      <c r="H187" s="21" t="n"/>
      <c r="I187" s="19" t="n"/>
      <c r="J187" s="19" t="n"/>
      <c r="K187" s="19" t="n"/>
      <c r="L187" s="19" t="n"/>
      <c r="M187" s="38" t="n"/>
      <c r="N187" s="38" t="n"/>
      <c r="O187" s="38" t="n"/>
      <c r="P187" s="38" t="n"/>
      <c r="Q187" s="38" t="n"/>
      <c r="R187" s="38" t="n"/>
      <c r="S187" s="21" t="n"/>
      <c r="T187" s="21" t="n"/>
      <c r="U187" s="22">
        <f>IF($A187="","",MAX(0,IF($P187&lt;&gt;"",$P187,Dashboard!$B$4)-$B187))</f>
        <v/>
      </c>
      <c r="V187" s="23">
        <f>IF($A187="","",IF($U187&lt;=7,"0-7 days",IF($U187&lt;=14,"8-14 days",IF($U187&lt;=30,"15-30 days",IF($U187&lt;=60,"31-60 days","61+ days")))))</f>
        <v/>
      </c>
      <c r="W187" s="22">
        <f>IF($A187="",0,IF(OR($L187="New",$L187="Sent",$L187="Scheduling",$L187="Scheduled"),1,0))</f>
        <v/>
      </c>
      <c r="X187" s="22">
        <f>IF($A187="",0,IF(AND($W187=1,$M187&lt;&gt;"",$M187&lt;Dashboard!$B$4),1,0))</f>
        <v/>
      </c>
      <c r="Y187" s="22">
        <f>IF($A187="",0,IF(AND($W187=1,$R187&lt;&gt;"",$R187&lt;=Dashboard!$B$4),1,0))</f>
        <v/>
      </c>
      <c r="Z187" s="24">
        <f>IF($A187="","",IF(COUNTIF($A$2:$A$501,$A187)&gt;1,"Duplicate referral ID",IF($B187="","Missing received date",IF($C187="","Missing client reference",IF($D187="","Missing clinic",IF($F187="","Missing specialty",IF($G187="","Missing urgency",IF($H187="","Missing reason category",IF($I187="","Missing payer category",IF($J187="","Missing authorization status",IF($K187="","Missing coordinator",IF($L187="","Missing status",IF(AND($W187=1,$M187=""),"Missing target action date",IF(AND(OR($L187="Sent",$L187="Scheduling",$L187="Scheduled",$L187="Completed"),$E187=""),"Missing destination",IF(AND(OR($L187="Sent",$L187="Scheduling",$L187="Scheduled",$L187="Completed"),$N187=""),"Missing sent date",IF(AND(OR($L187="Scheduled",$L187="Completed"),$O187=""),"Missing appointment date",IF(AND(OR($L187="Completed",$L187="Closed - Not Scheduled",$L187="Declined"),$P187=""),"Missing closed date",IF(AND(OR($L187="Completed",$L187="Closed - Not Scheduled",$L187="Declined"),$S187=""),"Missing close outcome",IF(AND($B187&lt;&gt;"",$N187&lt;&gt;"",$N187&lt;$B187),"Sent date before received date",IF(AND($B187&lt;&gt;"",$P187&lt;&gt;"",$P187&lt;$B187),"Closed date before received date",IF(AND($N187&lt;&gt;"",$O187&lt;&gt;"",$O187&lt;$N187),"Appointment before sent date","OK"))))))))))))))))))))</f>
        <v/>
      </c>
      <c r="AA187" s="24">
        <f>IF($A187="","",IF($Z187&lt;&gt;"OK","Check data",IF($W187=0,"Closed",IF($X187=1,"Past due",IF($Y187=1,"Follow-up due",IF($J187="Pending","Authorization pending","On track"))))))</f>
        <v/>
      </c>
    </row>
    <row r="188">
      <c r="A188" s="19" t="n"/>
      <c r="B188" s="38" t="n"/>
      <c r="C188" s="19" t="n"/>
      <c r="D188" s="19" t="n"/>
      <c r="E188" s="21" t="n"/>
      <c r="F188" s="19" t="n"/>
      <c r="G188" s="19" t="n"/>
      <c r="H188" s="21" t="n"/>
      <c r="I188" s="19" t="n"/>
      <c r="J188" s="19" t="n"/>
      <c r="K188" s="19" t="n"/>
      <c r="L188" s="19" t="n"/>
      <c r="M188" s="38" t="n"/>
      <c r="N188" s="38" t="n"/>
      <c r="O188" s="38" t="n"/>
      <c r="P188" s="38" t="n"/>
      <c r="Q188" s="38" t="n"/>
      <c r="R188" s="38" t="n"/>
      <c r="S188" s="21" t="n"/>
      <c r="T188" s="21" t="n"/>
      <c r="U188" s="22">
        <f>IF($A188="","",MAX(0,IF($P188&lt;&gt;"",$P188,Dashboard!$B$4)-$B188))</f>
        <v/>
      </c>
      <c r="V188" s="23">
        <f>IF($A188="","",IF($U188&lt;=7,"0-7 days",IF($U188&lt;=14,"8-14 days",IF($U188&lt;=30,"15-30 days",IF($U188&lt;=60,"31-60 days","61+ days")))))</f>
        <v/>
      </c>
      <c r="W188" s="22">
        <f>IF($A188="",0,IF(OR($L188="New",$L188="Sent",$L188="Scheduling",$L188="Scheduled"),1,0))</f>
        <v/>
      </c>
      <c r="X188" s="22">
        <f>IF($A188="",0,IF(AND($W188=1,$M188&lt;&gt;"",$M188&lt;Dashboard!$B$4),1,0))</f>
        <v/>
      </c>
      <c r="Y188" s="22">
        <f>IF($A188="",0,IF(AND($W188=1,$R188&lt;&gt;"",$R188&lt;=Dashboard!$B$4),1,0))</f>
        <v/>
      </c>
      <c r="Z188" s="24">
        <f>IF($A188="","",IF(COUNTIF($A$2:$A$501,$A188)&gt;1,"Duplicate referral ID",IF($B188="","Missing received date",IF($C188="","Missing client reference",IF($D188="","Missing clinic",IF($F188="","Missing specialty",IF($G188="","Missing urgency",IF($H188="","Missing reason category",IF($I188="","Missing payer category",IF($J188="","Missing authorization status",IF($K188="","Missing coordinator",IF($L188="","Missing status",IF(AND($W188=1,$M188=""),"Missing target action date",IF(AND(OR($L188="Sent",$L188="Scheduling",$L188="Scheduled",$L188="Completed"),$E188=""),"Missing destination",IF(AND(OR($L188="Sent",$L188="Scheduling",$L188="Scheduled",$L188="Completed"),$N188=""),"Missing sent date",IF(AND(OR($L188="Scheduled",$L188="Completed"),$O188=""),"Missing appointment date",IF(AND(OR($L188="Completed",$L188="Closed - Not Scheduled",$L188="Declined"),$P188=""),"Missing closed date",IF(AND(OR($L188="Completed",$L188="Closed - Not Scheduled",$L188="Declined"),$S188=""),"Missing close outcome",IF(AND($B188&lt;&gt;"",$N188&lt;&gt;"",$N188&lt;$B188),"Sent date before received date",IF(AND($B188&lt;&gt;"",$P188&lt;&gt;"",$P188&lt;$B188),"Closed date before received date",IF(AND($N188&lt;&gt;"",$O188&lt;&gt;"",$O188&lt;$N188),"Appointment before sent date","OK"))))))))))))))))))))</f>
        <v/>
      </c>
      <c r="AA188" s="24">
        <f>IF($A188="","",IF($Z188&lt;&gt;"OK","Check data",IF($W188=0,"Closed",IF($X188=1,"Past due",IF($Y188=1,"Follow-up due",IF($J188="Pending","Authorization pending","On track"))))))</f>
        <v/>
      </c>
    </row>
    <row r="189">
      <c r="A189" s="19" t="n"/>
      <c r="B189" s="38" t="n"/>
      <c r="C189" s="19" t="n"/>
      <c r="D189" s="19" t="n"/>
      <c r="E189" s="21" t="n"/>
      <c r="F189" s="19" t="n"/>
      <c r="G189" s="19" t="n"/>
      <c r="H189" s="21" t="n"/>
      <c r="I189" s="19" t="n"/>
      <c r="J189" s="19" t="n"/>
      <c r="K189" s="19" t="n"/>
      <c r="L189" s="19" t="n"/>
      <c r="M189" s="38" t="n"/>
      <c r="N189" s="38" t="n"/>
      <c r="O189" s="38" t="n"/>
      <c r="P189" s="38" t="n"/>
      <c r="Q189" s="38" t="n"/>
      <c r="R189" s="38" t="n"/>
      <c r="S189" s="21" t="n"/>
      <c r="T189" s="21" t="n"/>
      <c r="U189" s="22">
        <f>IF($A189="","",MAX(0,IF($P189&lt;&gt;"",$P189,Dashboard!$B$4)-$B189))</f>
        <v/>
      </c>
      <c r="V189" s="23">
        <f>IF($A189="","",IF($U189&lt;=7,"0-7 days",IF($U189&lt;=14,"8-14 days",IF($U189&lt;=30,"15-30 days",IF($U189&lt;=60,"31-60 days","61+ days")))))</f>
        <v/>
      </c>
      <c r="W189" s="22">
        <f>IF($A189="",0,IF(OR($L189="New",$L189="Sent",$L189="Scheduling",$L189="Scheduled"),1,0))</f>
        <v/>
      </c>
      <c r="X189" s="22">
        <f>IF($A189="",0,IF(AND($W189=1,$M189&lt;&gt;"",$M189&lt;Dashboard!$B$4),1,0))</f>
        <v/>
      </c>
      <c r="Y189" s="22">
        <f>IF($A189="",0,IF(AND($W189=1,$R189&lt;&gt;"",$R189&lt;=Dashboard!$B$4),1,0))</f>
        <v/>
      </c>
      <c r="Z189" s="24">
        <f>IF($A189="","",IF(COUNTIF($A$2:$A$501,$A189)&gt;1,"Duplicate referral ID",IF($B189="","Missing received date",IF($C189="","Missing client reference",IF($D189="","Missing clinic",IF($F189="","Missing specialty",IF($G189="","Missing urgency",IF($H189="","Missing reason category",IF($I189="","Missing payer category",IF($J189="","Missing authorization status",IF($K189="","Missing coordinator",IF($L189="","Missing status",IF(AND($W189=1,$M189=""),"Missing target action date",IF(AND(OR($L189="Sent",$L189="Scheduling",$L189="Scheduled",$L189="Completed"),$E189=""),"Missing destination",IF(AND(OR($L189="Sent",$L189="Scheduling",$L189="Scheduled",$L189="Completed"),$N189=""),"Missing sent date",IF(AND(OR($L189="Scheduled",$L189="Completed"),$O189=""),"Missing appointment date",IF(AND(OR($L189="Completed",$L189="Closed - Not Scheduled",$L189="Declined"),$P189=""),"Missing closed date",IF(AND(OR($L189="Completed",$L189="Closed - Not Scheduled",$L189="Declined"),$S189=""),"Missing close outcome",IF(AND($B189&lt;&gt;"",$N189&lt;&gt;"",$N189&lt;$B189),"Sent date before received date",IF(AND($B189&lt;&gt;"",$P189&lt;&gt;"",$P189&lt;$B189),"Closed date before received date",IF(AND($N189&lt;&gt;"",$O189&lt;&gt;"",$O189&lt;$N189),"Appointment before sent date","OK"))))))))))))))))))))</f>
        <v/>
      </c>
      <c r="AA189" s="24">
        <f>IF($A189="","",IF($Z189&lt;&gt;"OK","Check data",IF($W189=0,"Closed",IF($X189=1,"Past due",IF($Y189=1,"Follow-up due",IF($J189="Pending","Authorization pending","On track"))))))</f>
        <v/>
      </c>
    </row>
    <row r="190">
      <c r="A190" s="19" t="n"/>
      <c r="B190" s="38" t="n"/>
      <c r="C190" s="19" t="n"/>
      <c r="D190" s="19" t="n"/>
      <c r="E190" s="21" t="n"/>
      <c r="F190" s="19" t="n"/>
      <c r="G190" s="19" t="n"/>
      <c r="H190" s="21" t="n"/>
      <c r="I190" s="19" t="n"/>
      <c r="J190" s="19" t="n"/>
      <c r="K190" s="19" t="n"/>
      <c r="L190" s="19" t="n"/>
      <c r="M190" s="38" t="n"/>
      <c r="N190" s="38" t="n"/>
      <c r="O190" s="38" t="n"/>
      <c r="P190" s="38" t="n"/>
      <c r="Q190" s="38" t="n"/>
      <c r="R190" s="38" t="n"/>
      <c r="S190" s="21" t="n"/>
      <c r="T190" s="21" t="n"/>
      <c r="U190" s="22">
        <f>IF($A190="","",MAX(0,IF($P190&lt;&gt;"",$P190,Dashboard!$B$4)-$B190))</f>
        <v/>
      </c>
      <c r="V190" s="23">
        <f>IF($A190="","",IF($U190&lt;=7,"0-7 days",IF($U190&lt;=14,"8-14 days",IF($U190&lt;=30,"15-30 days",IF($U190&lt;=60,"31-60 days","61+ days")))))</f>
        <v/>
      </c>
      <c r="W190" s="22">
        <f>IF($A190="",0,IF(OR($L190="New",$L190="Sent",$L190="Scheduling",$L190="Scheduled"),1,0))</f>
        <v/>
      </c>
      <c r="X190" s="22">
        <f>IF($A190="",0,IF(AND($W190=1,$M190&lt;&gt;"",$M190&lt;Dashboard!$B$4),1,0))</f>
        <v/>
      </c>
      <c r="Y190" s="22">
        <f>IF($A190="",0,IF(AND($W190=1,$R190&lt;&gt;"",$R190&lt;=Dashboard!$B$4),1,0))</f>
        <v/>
      </c>
      <c r="Z190" s="24">
        <f>IF($A190="","",IF(COUNTIF($A$2:$A$501,$A190)&gt;1,"Duplicate referral ID",IF($B190="","Missing received date",IF($C190="","Missing client reference",IF($D190="","Missing clinic",IF($F190="","Missing specialty",IF($G190="","Missing urgency",IF($H190="","Missing reason category",IF($I190="","Missing payer category",IF($J190="","Missing authorization status",IF($K190="","Missing coordinator",IF($L190="","Missing status",IF(AND($W190=1,$M190=""),"Missing target action date",IF(AND(OR($L190="Sent",$L190="Scheduling",$L190="Scheduled",$L190="Completed"),$E190=""),"Missing destination",IF(AND(OR($L190="Sent",$L190="Scheduling",$L190="Scheduled",$L190="Completed"),$N190=""),"Missing sent date",IF(AND(OR($L190="Scheduled",$L190="Completed"),$O190=""),"Missing appointment date",IF(AND(OR($L190="Completed",$L190="Closed - Not Scheduled",$L190="Declined"),$P190=""),"Missing closed date",IF(AND(OR($L190="Completed",$L190="Closed - Not Scheduled",$L190="Declined"),$S190=""),"Missing close outcome",IF(AND($B190&lt;&gt;"",$N190&lt;&gt;"",$N190&lt;$B190),"Sent date before received date",IF(AND($B190&lt;&gt;"",$P190&lt;&gt;"",$P190&lt;$B190),"Closed date before received date",IF(AND($N190&lt;&gt;"",$O190&lt;&gt;"",$O190&lt;$N190),"Appointment before sent date","OK"))))))))))))))))))))</f>
        <v/>
      </c>
      <c r="AA190" s="24">
        <f>IF($A190="","",IF($Z190&lt;&gt;"OK","Check data",IF($W190=0,"Closed",IF($X190=1,"Past due",IF($Y190=1,"Follow-up due",IF($J190="Pending","Authorization pending","On track"))))))</f>
        <v/>
      </c>
    </row>
    <row r="191">
      <c r="A191" s="19" t="n"/>
      <c r="B191" s="38" t="n"/>
      <c r="C191" s="19" t="n"/>
      <c r="D191" s="19" t="n"/>
      <c r="E191" s="21" t="n"/>
      <c r="F191" s="19" t="n"/>
      <c r="G191" s="19" t="n"/>
      <c r="H191" s="21" t="n"/>
      <c r="I191" s="19" t="n"/>
      <c r="J191" s="19" t="n"/>
      <c r="K191" s="19" t="n"/>
      <c r="L191" s="19" t="n"/>
      <c r="M191" s="38" t="n"/>
      <c r="N191" s="38" t="n"/>
      <c r="O191" s="38" t="n"/>
      <c r="P191" s="38" t="n"/>
      <c r="Q191" s="38" t="n"/>
      <c r="R191" s="38" t="n"/>
      <c r="S191" s="21" t="n"/>
      <c r="T191" s="21" t="n"/>
      <c r="U191" s="22">
        <f>IF($A191="","",MAX(0,IF($P191&lt;&gt;"",$P191,Dashboard!$B$4)-$B191))</f>
        <v/>
      </c>
      <c r="V191" s="23">
        <f>IF($A191="","",IF($U191&lt;=7,"0-7 days",IF($U191&lt;=14,"8-14 days",IF($U191&lt;=30,"15-30 days",IF($U191&lt;=60,"31-60 days","61+ days")))))</f>
        <v/>
      </c>
      <c r="W191" s="22">
        <f>IF($A191="",0,IF(OR($L191="New",$L191="Sent",$L191="Scheduling",$L191="Scheduled"),1,0))</f>
        <v/>
      </c>
      <c r="X191" s="22">
        <f>IF($A191="",0,IF(AND($W191=1,$M191&lt;&gt;"",$M191&lt;Dashboard!$B$4),1,0))</f>
        <v/>
      </c>
      <c r="Y191" s="22">
        <f>IF($A191="",0,IF(AND($W191=1,$R191&lt;&gt;"",$R191&lt;=Dashboard!$B$4),1,0))</f>
        <v/>
      </c>
      <c r="Z191" s="24">
        <f>IF($A191="","",IF(COUNTIF($A$2:$A$501,$A191)&gt;1,"Duplicate referral ID",IF($B191="","Missing received date",IF($C191="","Missing client reference",IF($D191="","Missing clinic",IF($F191="","Missing specialty",IF($G191="","Missing urgency",IF($H191="","Missing reason category",IF($I191="","Missing payer category",IF($J191="","Missing authorization status",IF($K191="","Missing coordinator",IF($L191="","Missing status",IF(AND($W191=1,$M191=""),"Missing target action date",IF(AND(OR($L191="Sent",$L191="Scheduling",$L191="Scheduled",$L191="Completed"),$E191=""),"Missing destination",IF(AND(OR($L191="Sent",$L191="Scheduling",$L191="Scheduled",$L191="Completed"),$N191=""),"Missing sent date",IF(AND(OR($L191="Scheduled",$L191="Completed"),$O191=""),"Missing appointment date",IF(AND(OR($L191="Completed",$L191="Closed - Not Scheduled",$L191="Declined"),$P191=""),"Missing closed date",IF(AND(OR($L191="Completed",$L191="Closed - Not Scheduled",$L191="Declined"),$S191=""),"Missing close outcome",IF(AND($B191&lt;&gt;"",$N191&lt;&gt;"",$N191&lt;$B191),"Sent date before received date",IF(AND($B191&lt;&gt;"",$P191&lt;&gt;"",$P191&lt;$B191),"Closed date before received date",IF(AND($N191&lt;&gt;"",$O191&lt;&gt;"",$O191&lt;$N191),"Appointment before sent date","OK"))))))))))))))))))))</f>
        <v/>
      </c>
      <c r="AA191" s="24">
        <f>IF($A191="","",IF($Z191&lt;&gt;"OK","Check data",IF($W191=0,"Closed",IF($X191=1,"Past due",IF($Y191=1,"Follow-up due",IF($J191="Pending","Authorization pending","On track"))))))</f>
        <v/>
      </c>
    </row>
    <row r="192">
      <c r="A192" s="19" t="n"/>
      <c r="B192" s="38" t="n"/>
      <c r="C192" s="19" t="n"/>
      <c r="D192" s="19" t="n"/>
      <c r="E192" s="21" t="n"/>
      <c r="F192" s="19" t="n"/>
      <c r="G192" s="19" t="n"/>
      <c r="H192" s="21" t="n"/>
      <c r="I192" s="19" t="n"/>
      <c r="J192" s="19" t="n"/>
      <c r="K192" s="19" t="n"/>
      <c r="L192" s="19" t="n"/>
      <c r="M192" s="38" t="n"/>
      <c r="N192" s="38" t="n"/>
      <c r="O192" s="38" t="n"/>
      <c r="P192" s="38" t="n"/>
      <c r="Q192" s="38" t="n"/>
      <c r="R192" s="38" t="n"/>
      <c r="S192" s="21" t="n"/>
      <c r="T192" s="21" t="n"/>
      <c r="U192" s="22">
        <f>IF($A192="","",MAX(0,IF($P192&lt;&gt;"",$P192,Dashboard!$B$4)-$B192))</f>
        <v/>
      </c>
      <c r="V192" s="23">
        <f>IF($A192="","",IF($U192&lt;=7,"0-7 days",IF($U192&lt;=14,"8-14 days",IF($U192&lt;=30,"15-30 days",IF($U192&lt;=60,"31-60 days","61+ days")))))</f>
        <v/>
      </c>
      <c r="W192" s="22">
        <f>IF($A192="",0,IF(OR($L192="New",$L192="Sent",$L192="Scheduling",$L192="Scheduled"),1,0))</f>
        <v/>
      </c>
      <c r="X192" s="22">
        <f>IF($A192="",0,IF(AND($W192=1,$M192&lt;&gt;"",$M192&lt;Dashboard!$B$4),1,0))</f>
        <v/>
      </c>
      <c r="Y192" s="22">
        <f>IF($A192="",0,IF(AND($W192=1,$R192&lt;&gt;"",$R192&lt;=Dashboard!$B$4),1,0))</f>
        <v/>
      </c>
      <c r="Z192" s="24">
        <f>IF($A192="","",IF(COUNTIF($A$2:$A$501,$A192)&gt;1,"Duplicate referral ID",IF($B192="","Missing received date",IF($C192="","Missing client reference",IF($D192="","Missing clinic",IF($F192="","Missing specialty",IF($G192="","Missing urgency",IF($H192="","Missing reason category",IF($I192="","Missing payer category",IF($J192="","Missing authorization status",IF($K192="","Missing coordinator",IF($L192="","Missing status",IF(AND($W192=1,$M192=""),"Missing target action date",IF(AND(OR($L192="Sent",$L192="Scheduling",$L192="Scheduled",$L192="Completed"),$E192=""),"Missing destination",IF(AND(OR($L192="Sent",$L192="Scheduling",$L192="Scheduled",$L192="Completed"),$N192=""),"Missing sent date",IF(AND(OR($L192="Scheduled",$L192="Completed"),$O192=""),"Missing appointment date",IF(AND(OR($L192="Completed",$L192="Closed - Not Scheduled",$L192="Declined"),$P192=""),"Missing closed date",IF(AND(OR($L192="Completed",$L192="Closed - Not Scheduled",$L192="Declined"),$S192=""),"Missing close outcome",IF(AND($B192&lt;&gt;"",$N192&lt;&gt;"",$N192&lt;$B192),"Sent date before received date",IF(AND($B192&lt;&gt;"",$P192&lt;&gt;"",$P192&lt;$B192),"Closed date before received date",IF(AND($N192&lt;&gt;"",$O192&lt;&gt;"",$O192&lt;$N192),"Appointment before sent date","OK"))))))))))))))))))))</f>
        <v/>
      </c>
      <c r="AA192" s="24">
        <f>IF($A192="","",IF($Z192&lt;&gt;"OK","Check data",IF($W192=0,"Closed",IF($X192=1,"Past due",IF($Y192=1,"Follow-up due",IF($J192="Pending","Authorization pending","On track"))))))</f>
        <v/>
      </c>
    </row>
    <row r="193">
      <c r="A193" s="19" t="n"/>
      <c r="B193" s="38" t="n"/>
      <c r="C193" s="19" t="n"/>
      <c r="D193" s="19" t="n"/>
      <c r="E193" s="21" t="n"/>
      <c r="F193" s="19" t="n"/>
      <c r="G193" s="19" t="n"/>
      <c r="H193" s="21" t="n"/>
      <c r="I193" s="19" t="n"/>
      <c r="J193" s="19" t="n"/>
      <c r="K193" s="19" t="n"/>
      <c r="L193" s="19" t="n"/>
      <c r="M193" s="38" t="n"/>
      <c r="N193" s="38" t="n"/>
      <c r="O193" s="38" t="n"/>
      <c r="P193" s="38" t="n"/>
      <c r="Q193" s="38" t="n"/>
      <c r="R193" s="38" t="n"/>
      <c r="S193" s="21" t="n"/>
      <c r="T193" s="21" t="n"/>
      <c r="U193" s="22">
        <f>IF($A193="","",MAX(0,IF($P193&lt;&gt;"",$P193,Dashboard!$B$4)-$B193))</f>
        <v/>
      </c>
      <c r="V193" s="23">
        <f>IF($A193="","",IF($U193&lt;=7,"0-7 days",IF($U193&lt;=14,"8-14 days",IF($U193&lt;=30,"15-30 days",IF($U193&lt;=60,"31-60 days","61+ days")))))</f>
        <v/>
      </c>
      <c r="W193" s="22">
        <f>IF($A193="",0,IF(OR($L193="New",$L193="Sent",$L193="Scheduling",$L193="Scheduled"),1,0))</f>
        <v/>
      </c>
      <c r="X193" s="22">
        <f>IF($A193="",0,IF(AND($W193=1,$M193&lt;&gt;"",$M193&lt;Dashboard!$B$4),1,0))</f>
        <v/>
      </c>
      <c r="Y193" s="22">
        <f>IF($A193="",0,IF(AND($W193=1,$R193&lt;&gt;"",$R193&lt;=Dashboard!$B$4),1,0))</f>
        <v/>
      </c>
      <c r="Z193" s="24">
        <f>IF($A193="","",IF(COUNTIF($A$2:$A$501,$A193)&gt;1,"Duplicate referral ID",IF($B193="","Missing received date",IF($C193="","Missing client reference",IF($D193="","Missing clinic",IF($F193="","Missing specialty",IF($G193="","Missing urgency",IF($H193="","Missing reason category",IF($I193="","Missing payer category",IF($J193="","Missing authorization status",IF($K193="","Missing coordinator",IF($L193="","Missing status",IF(AND($W193=1,$M193=""),"Missing target action date",IF(AND(OR($L193="Sent",$L193="Scheduling",$L193="Scheduled",$L193="Completed"),$E193=""),"Missing destination",IF(AND(OR($L193="Sent",$L193="Scheduling",$L193="Scheduled",$L193="Completed"),$N193=""),"Missing sent date",IF(AND(OR($L193="Scheduled",$L193="Completed"),$O193=""),"Missing appointment date",IF(AND(OR($L193="Completed",$L193="Closed - Not Scheduled",$L193="Declined"),$P193=""),"Missing closed date",IF(AND(OR($L193="Completed",$L193="Closed - Not Scheduled",$L193="Declined"),$S193=""),"Missing close outcome",IF(AND($B193&lt;&gt;"",$N193&lt;&gt;"",$N193&lt;$B193),"Sent date before received date",IF(AND($B193&lt;&gt;"",$P193&lt;&gt;"",$P193&lt;$B193),"Closed date before received date",IF(AND($N193&lt;&gt;"",$O193&lt;&gt;"",$O193&lt;$N193),"Appointment before sent date","OK"))))))))))))))))))))</f>
        <v/>
      </c>
      <c r="AA193" s="24">
        <f>IF($A193="","",IF($Z193&lt;&gt;"OK","Check data",IF($W193=0,"Closed",IF($X193=1,"Past due",IF($Y193=1,"Follow-up due",IF($J193="Pending","Authorization pending","On track"))))))</f>
        <v/>
      </c>
    </row>
    <row r="194">
      <c r="A194" s="19" t="n"/>
      <c r="B194" s="38" t="n"/>
      <c r="C194" s="19" t="n"/>
      <c r="D194" s="19" t="n"/>
      <c r="E194" s="21" t="n"/>
      <c r="F194" s="19" t="n"/>
      <c r="G194" s="19" t="n"/>
      <c r="H194" s="21" t="n"/>
      <c r="I194" s="19" t="n"/>
      <c r="J194" s="19" t="n"/>
      <c r="K194" s="19" t="n"/>
      <c r="L194" s="19" t="n"/>
      <c r="M194" s="38" t="n"/>
      <c r="N194" s="38" t="n"/>
      <c r="O194" s="38" t="n"/>
      <c r="P194" s="38" t="n"/>
      <c r="Q194" s="38" t="n"/>
      <c r="R194" s="38" t="n"/>
      <c r="S194" s="21" t="n"/>
      <c r="T194" s="21" t="n"/>
      <c r="U194" s="22">
        <f>IF($A194="","",MAX(0,IF($P194&lt;&gt;"",$P194,Dashboard!$B$4)-$B194))</f>
        <v/>
      </c>
      <c r="V194" s="23">
        <f>IF($A194="","",IF($U194&lt;=7,"0-7 days",IF($U194&lt;=14,"8-14 days",IF($U194&lt;=30,"15-30 days",IF($U194&lt;=60,"31-60 days","61+ days")))))</f>
        <v/>
      </c>
      <c r="W194" s="22">
        <f>IF($A194="",0,IF(OR($L194="New",$L194="Sent",$L194="Scheduling",$L194="Scheduled"),1,0))</f>
        <v/>
      </c>
      <c r="X194" s="22">
        <f>IF($A194="",0,IF(AND($W194=1,$M194&lt;&gt;"",$M194&lt;Dashboard!$B$4),1,0))</f>
        <v/>
      </c>
      <c r="Y194" s="22">
        <f>IF($A194="",0,IF(AND($W194=1,$R194&lt;&gt;"",$R194&lt;=Dashboard!$B$4),1,0))</f>
        <v/>
      </c>
      <c r="Z194" s="24">
        <f>IF($A194="","",IF(COUNTIF($A$2:$A$501,$A194)&gt;1,"Duplicate referral ID",IF($B194="","Missing received date",IF($C194="","Missing client reference",IF($D194="","Missing clinic",IF($F194="","Missing specialty",IF($G194="","Missing urgency",IF($H194="","Missing reason category",IF($I194="","Missing payer category",IF($J194="","Missing authorization status",IF($K194="","Missing coordinator",IF($L194="","Missing status",IF(AND($W194=1,$M194=""),"Missing target action date",IF(AND(OR($L194="Sent",$L194="Scheduling",$L194="Scheduled",$L194="Completed"),$E194=""),"Missing destination",IF(AND(OR($L194="Sent",$L194="Scheduling",$L194="Scheduled",$L194="Completed"),$N194=""),"Missing sent date",IF(AND(OR($L194="Scheduled",$L194="Completed"),$O194=""),"Missing appointment date",IF(AND(OR($L194="Completed",$L194="Closed - Not Scheduled",$L194="Declined"),$P194=""),"Missing closed date",IF(AND(OR($L194="Completed",$L194="Closed - Not Scheduled",$L194="Declined"),$S194=""),"Missing close outcome",IF(AND($B194&lt;&gt;"",$N194&lt;&gt;"",$N194&lt;$B194),"Sent date before received date",IF(AND($B194&lt;&gt;"",$P194&lt;&gt;"",$P194&lt;$B194),"Closed date before received date",IF(AND($N194&lt;&gt;"",$O194&lt;&gt;"",$O194&lt;$N194),"Appointment before sent date","OK"))))))))))))))))))))</f>
        <v/>
      </c>
      <c r="AA194" s="24">
        <f>IF($A194="","",IF($Z194&lt;&gt;"OK","Check data",IF($W194=0,"Closed",IF($X194=1,"Past due",IF($Y194=1,"Follow-up due",IF($J194="Pending","Authorization pending","On track"))))))</f>
        <v/>
      </c>
    </row>
    <row r="195">
      <c r="A195" s="19" t="n"/>
      <c r="B195" s="38" t="n"/>
      <c r="C195" s="19" t="n"/>
      <c r="D195" s="19" t="n"/>
      <c r="E195" s="21" t="n"/>
      <c r="F195" s="19" t="n"/>
      <c r="G195" s="19" t="n"/>
      <c r="H195" s="21" t="n"/>
      <c r="I195" s="19" t="n"/>
      <c r="J195" s="19" t="n"/>
      <c r="K195" s="19" t="n"/>
      <c r="L195" s="19" t="n"/>
      <c r="M195" s="38" t="n"/>
      <c r="N195" s="38" t="n"/>
      <c r="O195" s="38" t="n"/>
      <c r="P195" s="38" t="n"/>
      <c r="Q195" s="38" t="n"/>
      <c r="R195" s="38" t="n"/>
      <c r="S195" s="21" t="n"/>
      <c r="T195" s="21" t="n"/>
      <c r="U195" s="22">
        <f>IF($A195="","",MAX(0,IF($P195&lt;&gt;"",$P195,Dashboard!$B$4)-$B195))</f>
        <v/>
      </c>
      <c r="V195" s="23">
        <f>IF($A195="","",IF($U195&lt;=7,"0-7 days",IF($U195&lt;=14,"8-14 days",IF($U195&lt;=30,"15-30 days",IF($U195&lt;=60,"31-60 days","61+ days")))))</f>
        <v/>
      </c>
      <c r="W195" s="22">
        <f>IF($A195="",0,IF(OR($L195="New",$L195="Sent",$L195="Scheduling",$L195="Scheduled"),1,0))</f>
        <v/>
      </c>
      <c r="X195" s="22">
        <f>IF($A195="",0,IF(AND($W195=1,$M195&lt;&gt;"",$M195&lt;Dashboard!$B$4),1,0))</f>
        <v/>
      </c>
      <c r="Y195" s="22">
        <f>IF($A195="",0,IF(AND($W195=1,$R195&lt;&gt;"",$R195&lt;=Dashboard!$B$4),1,0))</f>
        <v/>
      </c>
      <c r="Z195" s="24">
        <f>IF($A195="","",IF(COUNTIF($A$2:$A$501,$A195)&gt;1,"Duplicate referral ID",IF($B195="","Missing received date",IF($C195="","Missing client reference",IF($D195="","Missing clinic",IF($F195="","Missing specialty",IF($G195="","Missing urgency",IF($H195="","Missing reason category",IF($I195="","Missing payer category",IF($J195="","Missing authorization status",IF($K195="","Missing coordinator",IF($L195="","Missing status",IF(AND($W195=1,$M195=""),"Missing target action date",IF(AND(OR($L195="Sent",$L195="Scheduling",$L195="Scheduled",$L195="Completed"),$E195=""),"Missing destination",IF(AND(OR($L195="Sent",$L195="Scheduling",$L195="Scheduled",$L195="Completed"),$N195=""),"Missing sent date",IF(AND(OR($L195="Scheduled",$L195="Completed"),$O195=""),"Missing appointment date",IF(AND(OR($L195="Completed",$L195="Closed - Not Scheduled",$L195="Declined"),$P195=""),"Missing closed date",IF(AND(OR($L195="Completed",$L195="Closed - Not Scheduled",$L195="Declined"),$S195=""),"Missing close outcome",IF(AND($B195&lt;&gt;"",$N195&lt;&gt;"",$N195&lt;$B195),"Sent date before received date",IF(AND($B195&lt;&gt;"",$P195&lt;&gt;"",$P195&lt;$B195),"Closed date before received date",IF(AND($N195&lt;&gt;"",$O195&lt;&gt;"",$O195&lt;$N195),"Appointment before sent date","OK"))))))))))))))))))))</f>
        <v/>
      </c>
      <c r="AA195" s="24">
        <f>IF($A195="","",IF($Z195&lt;&gt;"OK","Check data",IF($W195=0,"Closed",IF($X195=1,"Past due",IF($Y195=1,"Follow-up due",IF($J195="Pending","Authorization pending","On track"))))))</f>
        <v/>
      </c>
    </row>
    <row r="196">
      <c r="A196" s="19" t="n"/>
      <c r="B196" s="38" t="n"/>
      <c r="C196" s="19" t="n"/>
      <c r="D196" s="19" t="n"/>
      <c r="E196" s="21" t="n"/>
      <c r="F196" s="19" t="n"/>
      <c r="G196" s="19" t="n"/>
      <c r="H196" s="21" t="n"/>
      <c r="I196" s="19" t="n"/>
      <c r="J196" s="19" t="n"/>
      <c r="K196" s="19" t="n"/>
      <c r="L196" s="19" t="n"/>
      <c r="M196" s="38" t="n"/>
      <c r="N196" s="38" t="n"/>
      <c r="O196" s="38" t="n"/>
      <c r="P196" s="38" t="n"/>
      <c r="Q196" s="38" t="n"/>
      <c r="R196" s="38" t="n"/>
      <c r="S196" s="21" t="n"/>
      <c r="T196" s="21" t="n"/>
      <c r="U196" s="22">
        <f>IF($A196="","",MAX(0,IF($P196&lt;&gt;"",$P196,Dashboard!$B$4)-$B196))</f>
        <v/>
      </c>
      <c r="V196" s="23">
        <f>IF($A196="","",IF($U196&lt;=7,"0-7 days",IF($U196&lt;=14,"8-14 days",IF($U196&lt;=30,"15-30 days",IF($U196&lt;=60,"31-60 days","61+ days")))))</f>
        <v/>
      </c>
      <c r="W196" s="22">
        <f>IF($A196="",0,IF(OR($L196="New",$L196="Sent",$L196="Scheduling",$L196="Scheduled"),1,0))</f>
        <v/>
      </c>
      <c r="X196" s="22">
        <f>IF($A196="",0,IF(AND($W196=1,$M196&lt;&gt;"",$M196&lt;Dashboard!$B$4),1,0))</f>
        <v/>
      </c>
      <c r="Y196" s="22">
        <f>IF($A196="",0,IF(AND($W196=1,$R196&lt;&gt;"",$R196&lt;=Dashboard!$B$4),1,0))</f>
        <v/>
      </c>
      <c r="Z196" s="24">
        <f>IF($A196="","",IF(COUNTIF($A$2:$A$501,$A196)&gt;1,"Duplicate referral ID",IF($B196="","Missing received date",IF($C196="","Missing client reference",IF($D196="","Missing clinic",IF($F196="","Missing specialty",IF($G196="","Missing urgency",IF($H196="","Missing reason category",IF($I196="","Missing payer category",IF($J196="","Missing authorization status",IF($K196="","Missing coordinator",IF($L196="","Missing status",IF(AND($W196=1,$M196=""),"Missing target action date",IF(AND(OR($L196="Sent",$L196="Scheduling",$L196="Scheduled",$L196="Completed"),$E196=""),"Missing destination",IF(AND(OR($L196="Sent",$L196="Scheduling",$L196="Scheduled",$L196="Completed"),$N196=""),"Missing sent date",IF(AND(OR($L196="Scheduled",$L196="Completed"),$O196=""),"Missing appointment date",IF(AND(OR($L196="Completed",$L196="Closed - Not Scheduled",$L196="Declined"),$P196=""),"Missing closed date",IF(AND(OR($L196="Completed",$L196="Closed - Not Scheduled",$L196="Declined"),$S196=""),"Missing close outcome",IF(AND($B196&lt;&gt;"",$N196&lt;&gt;"",$N196&lt;$B196),"Sent date before received date",IF(AND($B196&lt;&gt;"",$P196&lt;&gt;"",$P196&lt;$B196),"Closed date before received date",IF(AND($N196&lt;&gt;"",$O196&lt;&gt;"",$O196&lt;$N196),"Appointment before sent date","OK"))))))))))))))))))))</f>
        <v/>
      </c>
      <c r="AA196" s="24">
        <f>IF($A196="","",IF($Z196&lt;&gt;"OK","Check data",IF($W196=0,"Closed",IF($X196=1,"Past due",IF($Y196=1,"Follow-up due",IF($J196="Pending","Authorization pending","On track"))))))</f>
        <v/>
      </c>
    </row>
    <row r="197">
      <c r="A197" s="19" t="n"/>
      <c r="B197" s="38" t="n"/>
      <c r="C197" s="19" t="n"/>
      <c r="D197" s="19" t="n"/>
      <c r="E197" s="21" t="n"/>
      <c r="F197" s="19" t="n"/>
      <c r="G197" s="19" t="n"/>
      <c r="H197" s="21" t="n"/>
      <c r="I197" s="19" t="n"/>
      <c r="J197" s="19" t="n"/>
      <c r="K197" s="19" t="n"/>
      <c r="L197" s="19" t="n"/>
      <c r="M197" s="38" t="n"/>
      <c r="N197" s="38" t="n"/>
      <c r="O197" s="38" t="n"/>
      <c r="P197" s="38" t="n"/>
      <c r="Q197" s="38" t="n"/>
      <c r="R197" s="38" t="n"/>
      <c r="S197" s="21" t="n"/>
      <c r="T197" s="21" t="n"/>
      <c r="U197" s="22">
        <f>IF($A197="","",MAX(0,IF($P197&lt;&gt;"",$P197,Dashboard!$B$4)-$B197))</f>
        <v/>
      </c>
      <c r="V197" s="23">
        <f>IF($A197="","",IF($U197&lt;=7,"0-7 days",IF($U197&lt;=14,"8-14 days",IF($U197&lt;=30,"15-30 days",IF($U197&lt;=60,"31-60 days","61+ days")))))</f>
        <v/>
      </c>
      <c r="W197" s="22">
        <f>IF($A197="",0,IF(OR($L197="New",$L197="Sent",$L197="Scheduling",$L197="Scheduled"),1,0))</f>
        <v/>
      </c>
      <c r="X197" s="22">
        <f>IF($A197="",0,IF(AND($W197=1,$M197&lt;&gt;"",$M197&lt;Dashboard!$B$4),1,0))</f>
        <v/>
      </c>
      <c r="Y197" s="22">
        <f>IF($A197="",0,IF(AND($W197=1,$R197&lt;&gt;"",$R197&lt;=Dashboard!$B$4),1,0))</f>
        <v/>
      </c>
      <c r="Z197" s="24">
        <f>IF($A197="","",IF(COUNTIF($A$2:$A$501,$A197)&gt;1,"Duplicate referral ID",IF($B197="","Missing received date",IF($C197="","Missing client reference",IF($D197="","Missing clinic",IF($F197="","Missing specialty",IF($G197="","Missing urgency",IF($H197="","Missing reason category",IF($I197="","Missing payer category",IF($J197="","Missing authorization status",IF($K197="","Missing coordinator",IF($L197="","Missing status",IF(AND($W197=1,$M197=""),"Missing target action date",IF(AND(OR($L197="Sent",$L197="Scheduling",$L197="Scheduled",$L197="Completed"),$E197=""),"Missing destination",IF(AND(OR($L197="Sent",$L197="Scheduling",$L197="Scheduled",$L197="Completed"),$N197=""),"Missing sent date",IF(AND(OR($L197="Scheduled",$L197="Completed"),$O197=""),"Missing appointment date",IF(AND(OR($L197="Completed",$L197="Closed - Not Scheduled",$L197="Declined"),$P197=""),"Missing closed date",IF(AND(OR($L197="Completed",$L197="Closed - Not Scheduled",$L197="Declined"),$S197=""),"Missing close outcome",IF(AND($B197&lt;&gt;"",$N197&lt;&gt;"",$N197&lt;$B197),"Sent date before received date",IF(AND($B197&lt;&gt;"",$P197&lt;&gt;"",$P197&lt;$B197),"Closed date before received date",IF(AND($N197&lt;&gt;"",$O197&lt;&gt;"",$O197&lt;$N197),"Appointment before sent date","OK"))))))))))))))))))))</f>
        <v/>
      </c>
      <c r="AA197" s="24">
        <f>IF($A197="","",IF($Z197&lt;&gt;"OK","Check data",IF($W197=0,"Closed",IF($X197=1,"Past due",IF($Y197=1,"Follow-up due",IF($J197="Pending","Authorization pending","On track"))))))</f>
        <v/>
      </c>
    </row>
    <row r="198">
      <c r="A198" s="19" t="n"/>
      <c r="B198" s="38" t="n"/>
      <c r="C198" s="19" t="n"/>
      <c r="D198" s="19" t="n"/>
      <c r="E198" s="21" t="n"/>
      <c r="F198" s="19" t="n"/>
      <c r="G198" s="19" t="n"/>
      <c r="H198" s="21" t="n"/>
      <c r="I198" s="19" t="n"/>
      <c r="J198" s="19" t="n"/>
      <c r="K198" s="19" t="n"/>
      <c r="L198" s="19" t="n"/>
      <c r="M198" s="38" t="n"/>
      <c r="N198" s="38" t="n"/>
      <c r="O198" s="38" t="n"/>
      <c r="P198" s="38" t="n"/>
      <c r="Q198" s="38" t="n"/>
      <c r="R198" s="38" t="n"/>
      <c r="S198" s="21" t="n"/>
      <c r="T198" s="21" t="n"/>
      <c r="U198" s="22">
        <f>IF($A198="","",MAX(0,IF($P198&lt;&gt;"",$P198,Dashboard!$B$4)-$B198))</f>
        <v/>
      </c>
      <c r="V198" s="23">
        <f>IF($A198="","",IF($U198&lt;=7,"0-7 days",IF($U198&lt;=14,"8-14 days",IF($U198&lt;=30,"15-30 days",IF($U198&lt;=60,"31-60 days","61+ days")))))</f>
        <v/>
      </c>
      <c r="W198" s="22">
        <f>IF($A198="",0,IF(OR($L198="New",$L198="Sent",$L198="Scheduling",$L198="Scheduled"),1,0))</f>
        <v/>
      </c>
      <c r="X198" s="22">
        <f>IF($A198="",0,IF(AND($W198=1,$M198&lt;&gt;"",$M198&lt;Dashboard!$B$4),1,0))</f>
        <v/>
      </c>
      <c r="Y198" s="22">
        <f>IF($A198="",0,IF(AND($W198=1,$R198&lt;&gt;"",$R198&lt;=Dashboard!$B$4),1,0))</f>
        <v/>
      </c>
      <c r="Z198" s="24">
        <f>IF($A198="","",IF(COUNTIF($A$2:$A$501,$A198)&gt;1,"Duplicate referral ID",IF($B198="","Missing received date",IF($C198="","Missing client reference",IF($D198="","Missing clinic",IF($F198="","Missing specialty",IF($G198="","Missing urgency",IF($H198="","Missing reason category",IF($I198="","Missing payer category",IF($J198="","Missing authorization status",IF($K198="","Missing coordinator",IF($L198="","Missing status",IF(AND($W198=1,$M198=""),"Missing target action date",IF(AND(OR($L198="Sent",$L198="Scheduling",$L198="Scheduled",$L198="Completed"),$E198=""),"Missing destination",IF(AND(OR($L198="Sent",$L198="Scheduling",$L198="Scheduled",$L198="Completed"),$N198=""),"Missing sent date",IF(AND(OR($L198="Scheduled",$L198="Completed"),$O198=""),"Missing appointment date",IF(AND(OR($L198="Completed",$L198="Closed - Not Scheduled",$L198="Declined"),$P198=""),"Missing closed date",IF(AND(OR($L198="Completed",$L198="Closed - Not Scheduled",$L198="Declined"),$S198=""),"Missing close outcome",IF(AND($B198&lt;&gt;"",$N198&lt;&gt;"",$N198&lt;$B198),"Sent date before received date",IF(AND($B198&lt;&gt;"",$P198&lt;&gt;"",$P198&lt;$B198),"Closed date before received date",IF(AND($N198&lt;&gt;"",$O198&lt;&gt;"",$O198&lt;$N198),"Appointment before sent date","OK"))))))))))))))))))))</f>
        <v/>
      </c>
      <c r="AA198" s="24">
        <f>IF($A198="","",IF($Z198&lt;&gt;"OK","Check data",IF($W198=0,"Closed",IF($X198=1,"Past due",IF($Y198=1,"Follow-up due",IF($J198="Pending","Authorization pending","On track"))))))</f>
        <v/>
      </c>
    </row>
    <row r="199">
      <c r="A199" s="19" t="n"/>
      <c r="B199" s="38" t="n"/>
      <c r="C199" s="19" t="n"/>
      <c r="D199" s="19" t="n"/>
      <c r="E199" s="21" t="n"/>
      <c r="F199" s="19" t="n"/>
      <c r="G199" s="19" t="n"/>
      <c r="H199" s="21" t="n"/>
      <c r="I199" s="19" t="n"/>
      <c r="J199" s="19" t="n"/>
      <c r="K199" s="19" t="n"/>
      <c r="L199" s="19" t="n"/>
      <c r="M199" s="38" t="n"/>
      <c r="N199" s="38" t="n"/>
      <c r="O199" s="38" t="n"/>
      <c r="P199" s="38" t="n"/>
      <c r="Q199" s="38" t="n"/>
      <c r="R199" s="38" t="n"/>
      <c r="S199" s="21" t="n"/>
      <c r="T199" s="21" t="n"/>
      <c r="U199" s="22">
        <f>IF($A199="","",MAX(0,IF($P199&lt;&gt;"",$P199,Dashboard!$B$4)-$B199))</f>
        <v/>
      </c>
      <c r="V199" s="23">
        <f>IF($A199="","",IF($U199&lt;=7,"0-7 days",IF($U199&lt;=14,"8-14 days",IF($U199&lt;=30,"15-30 days",IF($U199&lt;=60,"31-60 days","61+ days")))))</f>
        <v/>
      </c>
      <c r="W199" s="22">
        <f>IF($A199="",0,IF(OR($L199="New",$L199="Sent",$L199="Scheduling",$L199="Scheduled"),1,0))</f>
        <v/>
      </c>
      <c r="X199" s="22">
        <f>IF($A199="",0,IF(AND($W199=1,$M199&lt;&gt;"",$M199&lt;Dashboard!$B$4),1,0))</f>
        <v/>
      </c>
      <c r="Y199" s="22">
        <f>IF($A199="",0,IF(AND($W199=1,$R199&lt;&gt;"",$R199&lt;=Dashboard!$B$4),1,0))</f>
        <v/>
      </c>
      <c r="Z199" s="24">
        <f>IF($A199="","",IF(COUNTIF($A$2:$A$501,$A199)&gt;1,"Duplicate referral ID",IF($B199="","Missing received date",IF($C199="","Missing client reference",IF($D199="","Missing clinic",IF($F199="","Missing specialty",IF($G199="","Missing urgency",IF($H199="","Missing reason category",IF($I199="","Missing payer category",IF($J199="","Missing authorization status",IF($K199="","Missing coordinator",IF($L199="","Missing status",IF(AND($W199=1,$M199=""),"Missing target action date",IF(AND(OR($L199="Sent",$L199="Scheduling",$L199="Scheduled",$L199="Completed"),$E199=""),"Missing destination",IF(AND(OR($L199="Sent",$L199="Scheduling",$L199="Scheduled",$L199="Completed"),$N199=""),"Missing sent date",IF(AND(OR($L199="Scheduled",$L199="Completed"),$O199=""),"Missing appointment date",IF(AND(OR($L199="Completed",$L199="Closed - Not Scheduled",$L199="Declined"),$P199=""),"Missing closed date",IF(AND(OR($L199="Completed",$L199="Closed - Not Scheduled",$L199="Declined"),$S199=""),"Missing close outcome",IF(AND($B199&lt;&gt;"",$N199&lt;&gt;"",$N199&lt;$B199),"Sent date before received date",IF(AND($B199&lt;&gt;"",$P199&lt;&gt;"",$P199&lt;$B199),"Closed date before received date",IF(AND($N199&lt;&gt;"",$O199&lt;&gt;"",$O199&lt;$N199),"Appointment before sent date","OK"))))))))))))))))))))</f>
        <v/>
      </c>
      <c r="AA199" s="24">
        <f>IF($A199="","",IF($Z199&lt;&gt;"OK","Check data",IF($W199=0,"Closed",IF($X199=1,"Past due",IF($Y199=1,"Follow-up due",IF($J199="Pending","Authorization pending","On track"))))))</f>
        <v/>
      </c>
    </row>
    <row r="200">
      <c r="A200" s="19" t="n"/>
      <c r="B200" s="38" t="n"/>
      <c r="C200" s="19" t="n"/>
      <c r="D200" s="19" t="n"/>
      <c r="E200" s="21" t="n"/>
      <c r="F200" s="19" t="n"/>
      <c r="G200" s="19" t="n"/>
      <c r="H200" s="21" t="n"/>
      <c r="I200" s="19" t="n"/>
      <c r="J200" s="19" t="n"/>
      <c r="K200" s="19" t="n"/>
      <c r="L200" s="19" t="n"/>
      <c r="M200" s="38" t="n"/>
      <c r="N200" s="38" t="n"/>
      <c r="O200" s="38" t="n"/>
      <c r="P200" s="38" t="n"/>
      <c r="Q200" s="38" t="n"/>
      <c r="R200" s="38" t="n"/>
      <c r="S200" s="21" t="n"/>
      <c r="T200" s="21" t="n"/>
      <c r="U200" s="22">
        <f>IF($A200="","",MAX(0,IF($P200&lt;&gt;"",$P200,Dashboard!$B$4)-$B200))</f>
        <v/>
      </c>
      <c r="V200" s="23">
        <f>IF($A200="","",IF($U200&lt;=7,"0-7 days",IF($U200&lt;=14,"8-14 days",IF($U200&lt;=30,"15-30 days",IF($U200&lt;=60,"31-60 days","61+ days")))))</f>
        <v/>
      </c>
      <c r="W200" s="22">
        <f>IF($A200="",0,IF(OR($L200="New",$L200="Sent",$L200="Scheduling",$L200="Scheduled"),1,0))</f>
        <v/>
      </c>
      <c r="X200" s="22">
        <f>IF($A200="",0,IF(AND($W200=1,$M200&lt;&gt;"",$M200&lt;Dashboard!$B$4),1,0))</f>
        <v/>
      </c>
      <c r="Y200" s="22">
        <f>IF($A200="",0,IF(AND($W200=1,$R200&lt;&gt;"",$R200&lt;=Dashboard!$B$4),1,0))</f>
        <v/>
      </c>
      <c r="Z200" s="24">
        <f>IF($A200="","",IF(COUNTIF($A$2:$A$501,$A200)&gt;1,"Duplicate referral ID",IF($B200="","Missing received date",IF($C200="","Missing client reference",IF($D200="","Missing clinic",IF($F200="","Missing specialty",IF($G200="","Missing urgency",IF($H200="","Missing reason category",IF($I200="","Missing payer category",IF($J200="","Missing authorization status",IF($K200="","Missing coordinator",IF($L200="","Missing status",IF(AND($W200=1,$M200=""),"Missing target action date",IF(AND(OR($L200="Sent",$L200="Scheduling",$L200="Scheduled",$L200="Completed"),$E200=""),"Missing destination",IF(AND(OR($L200="Sent",$L200="Scheduling",$L200="Scheduled",$L200="Completed"),$N200=""),"Missing sent date",IF(AND(OR($L200="Scheduled",$L200="Completed"),$O200=""),"Missing appointment date",IF(AND(OR($L200="Completed",$L200="Closed - Not Scheduled",$L200="Declined"),$P200=""),"Missing closed date",IF(AND(OR($L200="Completed",$L200="Closed - Not Scheduled",$L200="Declined"),$S200=""),"Missing close outcome",IF(AND($B200&lt;&gt;"",$N200&lt;&gt;"",$N200&lt;$B200),"Sent date before received date",IF(AND($B200&lt;&gt;"",$P200&lt;&gt;"",$P200&lt;$B200),"Closed date before received date",IF(AND($N200&lt;&gt;"",$O200&lt;&gt;"",$O200&lt;$N200),"Appointment before sent date","OK"))))))))))))))))))))</f>
        <v/>
      </c>
      <c r="AA200" s="24">
        <f>IF($A200="","",IF($Z200&lt;&gt;"OK","Check data",IF($W200=0,"Closed",IF($X200=1,"Past due",IF($Y200=1,"Follow-up due",IF($J200="Pending","Authorization pending","On track"))))))</f>
        <v/>
      </c>
    </row>
    <row r="201">
      <c r="A201" s="19" t="n"/>
      <c r="B201" s="38" t="n"/>
      <c r="C201" s="19" t="n"/>
      <c r="D201" s="19" t="n"/>
      <c r="E201" s="21" t="n"/>
      <c r="F201" s="19" t="n"/>
      <c r="G201" s="19" t="n"/>
      <c r="H201" s="21" t="n"/>
      <c r="I201" s="19" t="n"/>
      <c r="J201" s="19" t="n"/>
      <c r="K201" s="19" t="n"/>
      <c r="L201" s="19" t="n"/>
      <c r="M201" s="38" t="n"/>
      <c r="N201" s="38" t="n"/>
      <c r="O201" s="38" t="n"/>
      <c r="P201" s="38" t="n"/>
      <c r="Q201" s="38" t="n"/>
      <c r="R201" s="38" t="n"/>
      <c r="S201" s="21" t="n"/>
      <c r="T201" s="21" t="n"/>
      <c r="U201" s="22">
        <f>IF($A201="","",MAX(0,IF($P201&lt;&gt;"",$P201,Dashboard!$B$4)-$B201))</f>
        <v/>
      </c>
      <c r="V201" s="23">
        <f>IF($A201="","",IF($U201&lt;=7,"0-7 days",IF($U201&lt;=14,"8-14 days",IF($U201&lt;=30,"15-30 days",IF($U201&lt;=60,"31-60 days","61+ days")))))</f>
        <v/>
      </c>
      <c r="W201" s="22">
        <f>IF($A201="",0,IF(OR($L201="New",$L201="Sent",$L201="Scheduling",$L201="Scheduled"),1,0))</f>
        <v/>
      </c>
      <c r="X201" s="22">
        <f>IF($A201="",0,IF(AND($W201=1,$M201&lt;&gt;"",$M201&lt;Dashboard!$B$4),1,0))</f>
        <v/>
      </c>
      <c r="Y201" s="22">
        <f>IF($A201="",0,IF(AND($W201=1,$R201&lt;&gt;"",$R201&lt;=Dashboard!$B$4),1,0))</f>
        <v/>
      </c>
      <c r="Z201" s="24">
        <f>IF($A201="","",IF(COUNTIF($A$2:$A$501,$A201)&gt;1,"Duplicate referral ID",IF($B201="","Missing received date",IF($C201="","Missing client reference",IF($D201="","Missing clinic",IF($F201="","Missing specialty",IF($G201="","Missing urgency",IF($H201="","Missing reason category",IF($I201="","Missing payer category",IF($J201="","Missing authorization status",IF($K201="","Missing coordinator",IF($L201="","Missing status",IF(AND($W201=1,$M201=""),"Missing target action date",IF(AND(OR($L201="Sent",$L201="Scheduling",$L201="Scheduled",$L201="Completed"),$E201=""),"Missing destination",IF(AND(OR($L201="Sent",$L201="Scheduling",$L201="Scheduled",$L201="Completed"),$N201=""),"Missing sent date",IF(AND(OR($L201="Scheduled",$L201="Completed"),$O201=""),"Missing appointment date",IF(AND(OR($L201="Completed",$L201="Closed - Not Scheduled",$L201="Declined"),$P201=""),"Missing closed date",IF(AND(OR($L201="Completed",$L201="Closed - Not Scheduled",$L201="Declined"),$S201=""),"Missing close outcome",IF(AND($B201&lt;&gt;"",$N201&lt;&gt;"",$N201&lt;$B201),"Sent date before received date",IF(AND($B201&lt;&gt;"",$P201&lt;&gt;"",$P201&lt;$B201),"Closed date before received date",IF(AND($N201&lt;&gt;"",$O201&lt;&gt;"",$O201&lt;$N201),"Appointment before sent date","OK"))))))))))))))))))))</f>
        <v/>
      </c>
      <c r="AA201" s="24">
        <f>IF($A201="","",IF($Z201&lt;&gt;"OK","Check data",IF($W201=0,"Closed",IF($X201=1,"Past due",IF($Y201=1,"Follow-up due",IF($J201="Pending","Authorization pending","On track"))))))</f>
        <v/>
      </c>
    </row>
    <row r="202">
      <c r="A202" s="19" t="n"/>
      <c r="B202" s="38" t="n"/>
      <c r="C202" s="19" t="n"/>
      <c r="D202" s="19" t="n"/>
      <c r="E202" s="21" t="n"/>
      <c r="F202" s="19" t="n"/>
      <c r="G202" s="19" t="n"/>
      <c r="H202" s="21" t="n"/>
      <c r="I202" s="19" t="n"/>
      <c r="J202" s="19" t="n"/>
      <c r="K202" s="19" t="n"/>
      <c r="L202" s="19" t="n"/>
      <c r="M202" s="38" t="n"/>
      <c r="N202" s="38" t="n"/>
      <c r="O202" s="38" t="n"/>
      <c r="P202" s="38" t="n"/>
      <c r="Q202" s="38" t="n"/>
      <c r="R202" s="38" t="n"/>
      <c r="S202" s="21" t="n"/>
      <c r="T202" s="21" t="n"/>
      <c r="U202" s="22">
        <f>IF($A202="","",MAX(0,IF($P202&lt;&gt;"",$P202,Dashboard!$B$4)-$B202))</f>
        <v/>
      </c>
      <c r="V202" s="23">
        <f>IF($A202="","",IF($U202&lt;=7,"0-7 days",IF($U202&lt;=14,"8-14 days",IF($U202&lt;=30,"15-30 days",IF($U202&lt;=60,"31-60 days","61+ days")))))</f>
        <v/>
      </c>
      <c r="W202" s="22">
        <f>IF($A202="",0,IF(OR($L202="New",$L202="Sent",$L202="Scheduling",$L202="Scheduled"),1,0))</f>
        <v/>
      </c>
      <c r="X202" s="22">
        <f>IF($A202="",0,IF(AND($W202=1,$M202&lt;&gt;"",$M202&lt;Dashboard!$B$4),1,0))</f>
        <v/>
      </c>
      <c r="Y202" s="22">
        <f>IF($A202="",0,IF(AND($W202=1,$R202&lt;&gt;"",$R202&lt;=Dashboard!$B$4),1,0))</f>
        <v/>
      </c>
      <c r="Z202" s="24">
        <f>IF($A202="","",IF(COUNTIF($A$2:$A$501,$A202)&gt;1,"Duplicate referral ID",IF($B202="","Missing received date",IF($C202="","Missing client reference",IF($D202="","Missing clinic",IF($F202="","Missing specialty",IF($G202="","Missing urgency",IF($H202="","Missing reason category",IF($I202="","Missing payer category",IF($J202="","Missing authorization status",IF($K202="","Missing coordinator",IF($L202="","Missing status",IF(AND($W202=1,$M202=""),"Missing target action date",IF(AND(OR($L202="Sent",$L202="Scheduling",$L202="Scheduled",$L202="Completed"),$E202=""),"Missing destination",IF(AND(OR($L202="Sent",$L202="Scheduling",$L202="Scheduled",$L202="Completed"),$N202=""),"Missing sent date",IF(AND(OR($L202="Scheduled",$L202="Completed"),$O202=""),"Missing appointment date",IF(AND(OR($L202="Completed",$L202="Closed - Not Scheduled",$L202="Declined"),$P202=""),"Missing closed date",IF(AND(OR($L202="Completed",$L202="Closed - Not Scheduled",$L202="Declined"),$S202=""),"Missing close outcome",IF(AND($B202&lt;&gt;"",$N202&lt;&gt;"",$N202&lt;$B202),"Sent date before received date",IF(AND($B202&lt;&gt;"",$P202&lt;&gt;"",$P202&lt;$B202),"Closed date before received date",IF(AND($N202&lt;&gt;"",$O202&lt;&gt;"",$O202&lt;$N202),"Appointment before sent date","OK"))))))))))))))))))))</f>
        <v/>
      </c>
      <c r="AA202" s="24">
        <f>IF($A202="","",IF($Z202&lt;&gt;"OK","Check data",IF($W202=0,"Closed",IF($X202=1,"Past due",IF($Y202=1,"Follow-up due",IF($J202="Pending","Authorization pending","On track"))))))</f>
        <v/>
      </c>
    </row>
    <row r="203">
      <c r="A203" s="19" t="n"/>
      <c r="B203" s="38" t="n"/>
      <c r="C203" s="19" t="n"/>
      <c r="D203" s="19" t="n"/>
      <c r="E203" s="21" t="n"/>
      <c r="F203" s="19" t="n"/>
      <c r="G203" s="19" t="n"/>
      <c r="H203" s="21" t="n"/>
      <c r="I203" s="19" t="n"/>
      <c r="J203" s="19" t="n"/>
      <c r="K203" s="19" t="n"/>
      <c r="L203" s="19" t="n"/>
      <c r="M203" s="38" t="n"/>
      <c r="N203" s="38" t="n"/>
      <c r="O203" s="38" t="n"/>
      <c r="P203" s="38" t="n"/>
      <c r="Q203" s="38" t="n"/>
      <c r="R203" s="38" t="n"/>
      <c r="S203" s="21" t="n"/>
      <c r="T203" s="21" t="n"/>
      <c r="U203" s="22">
        <f>IF($A203="","",MAX(0,IF($P203&lt;&gt;"",$P203,Dashboard!$B$4)-$B203))</f>
        <v/>
      </c>
      <c r="V203" s="23">
        <f>IF($A203="","",IF($U203&lt;=7,"0-7 days",IF($U203&lt;=14,"8-14 days",IF($U203&lt;=30,"15-30 days",IF($U203&lt;=60,"31-60 days","61+ days")))))</f>
        <v/>
      </c>
      <c r="W203" s="22">
        <f>IF($A203="",0,IF(OR($L203="New",$L203="Sent",$L203="Scheduling",$L203="Scheduled"),1,0))</f>
        <v/>
      </c>
      <c r="X203" s="22">
        <f>IF($A203="",0,IF(AND($W203=1,$M203&lt;&gt;"",$M203&lt;Dashboard!$B$4),1,0))</f>
        <v/>
      </c>
      <c r="Y203" s="22">
        <f>IF($A203="",0,IF(AND($W203=1,$R203&lt;&gt;"",$R203&lt;=Dashboard!$B$4),1,0))</f>
        <v/>
      </c>
      <c r="Z203" s="24">
        <f>IF($A203="","",IF(COUNTIF($A$2:$A$501,$A203)&gt;1,"Duplicate referral ID",IF($B203="","Missing received date",IF($C203="","Missing client reference",IF($D203="","Missing clinic",IF($F203="","Missing specialty",IF($G203="","Missing urgency",IF($H203="","Missing reason category",IF($I203="","Missing payer category",IF($J203="","Missing authorization status",IF($K203="","Missing coordinator",IF($L203="","Missing status",IF(AND($W203=1,$M203=""),"Missing target action date",IF(AND(OR($L203="Sent",$L203="Scheduling",$L203="Scheduled",$L203="Completed"),$E203=""),"Missing destination",IF(AND(OR($L203="Sent",$L203="Scheduling",$L203="Scheduled",$L203="Completed"),$N203=""),"Missing sent date",IF(AND(OR($L203="Scheduled",$L203="Completed"),$O203=""),"Missing appointment date",IF(AND(OR($L203="Completed",$L203="Closed - Not Scheduled",$L203="Declined"),$P203=""),"Missing closed date",IF(AND(OR($L203="Completed",$L203="Closed - Not Scheduled",$L203="Declined"),$S203=""),"Missing close outcome",IF(AND($B203&lt;&gt;"",$N203&lt;&gt;"",$N203&lt;$B203),"Sent date before received date",IF(AND($B203&lt;&gt;"",$P203&lt;&gt;"",$P203&lt;$B203),"Closed date before received date",IF(AND($N203&lt;&gt;"",$O203&lt;&gt;"",$O203&lt;$N203),"Appointment before sent date","OK"))))))))))))))))))))</f>
        <v/>
      </c>
      <c r="AA203" s="24">
        <f>IF($A203="","",IF($Z203&lt;&gt;"OK","Check data",IF($W203=0,"Closed",IF($X203=1,"Past due",IF($Y203=1,"Follow-up due",IF($J203="Pending","Authorization pending","On track"))))))</f>
        <v/>
      </c>
    </row>
    <row r="204">
      <c r="A204" s="19" t="n"/>
      <c r="B204" s="38" t="n"/>
      <c r="C204" s="19" t="n"/>
      <c r="D204" s="19" t="n"/>
      <c r="E204" s="21" t="n"/>
      <c r="F204" s="19" t="n"/>
      <c r="G204" s="19" t="n"/>
      <c r="H204" s="21" t="n"/>
      <c r="I204" s="19" t="n"/>
      <c r="J204" s="19" t="n"/>
      <c r="K204" s="19" t="n"/>
      <c r="L204" s="19" t="n"/>
      <c r="M204" s="38" t="n"/>
      <c r="N204" s="38" t="n"/>
      <c r="O204" s="38" t="n"/>
      <c r="P204" s="38" t="n"/>
      <c r="Q204" s="38" t="n"/>
      <c r="R204" s="38" t="n"/>
      <c r="S204" s="21" t="n"/>
      <c r="T204" s="21" t="n"/>
      <c r="U204" s="22">
        <f>IF($A204="","",MAX(0,IF($P204&lt;&gt;"",$P204,Dashboard!$B$4)-$B204))</f>
        <v/>
      </c>
      <c r="V204" s="23">
        <f>IF($A204="","",IF($U204&lt;=7,"0-7 days",IF($U204&lt;=14,"8-14 days",IF($U204&lt;=30,"15-30 days",IF($U204&lt;=60,"31-60 days","61+ days")))))</f>
        <v/>
      </c>
      <c r="W204" s="22">
        <f>IF($A204="",0,IF(OR($L204="New",$L204="Sent",$L204="Scheduling",$L204="Scheduled"),1,0))</f>
        <v/>
      </c>
      <c r="X204" s="22">
        <f>IF($A204="",0,IF(AND($W204=1,$M204&lt;&gt;"",$M204&lt;Dashboard!$B$4),1,0))</f>
        <v/>
      </c>
      <c r="Y204" s="22">
        <f>IF($A204="",0,IF(AND($W204=1,$R204&lt;&gt;"",$R204&lt;=Dashboard!$B$4),1,0))</f>
        <v/>
      </c>
      <c r="Z204" s="24">
        <f>IF($A204="","",IF(COUNTIF($A$2:$A$501,$A204)&gt;1,"Duplicate referral ID",IF($B204="","Missing received date",IF($C204="","Missing client reference",IF($D204="","Missing clinic",IF($F204="","Missing specialty",IF($G204="","Missing urgency",IF($H204="","Missing reason category",IF($I204="","Missing payer category",IF($J204="","Missing authorization status",IF($K204="","Missing coordinator",IF($L204="","Missing status",IF(AND($W204=1,$M204=""),"Missing target action date",IF(AND(OR($L204="Sent",$L204="Scheduling",$L204="Scheduled",$L204="Completed"),$E204=""),"Missing destination",IF(AND(OR($L204="Sent",$L204="Scheduling",$L204="Scheduled",$L204="Completed"),$N204=""),"Missing sent date",IF(AND(OR($L204="Scheduled",$L204="Completed"),$O204=""),"Missing appointment date",IF(AND(OR($L204="Completed",$L204="Closed - Not Scheduled",$L204="Declined"),$P204=""),"Missing closed date",IF(AND(OR($L204="Completed",$L204="Closed - Not Scheduled",$L204="Declined"),$S204=""),"Missing close outcome",IF(AND($B204&lt;&gt;"",$N204&lt;&gt;"",$N204&lt;$B204),"Sent date before received date",IF(AND($B204&lt;&gt;"",$P204&lt;&gt;"",$P204&lt;$B204),"Closed date before received date",IF(AND($N204&lt;&gt;"",$O204&lt;&gt;"",$O204&lt;$N204),"Appointment before sent date","OK"))))))))))))))))))))</f>
        <v/>
      </c>
      <c r="AA204" s="24">
        <f>IF($A204="","",IF($Z204&lt;&gt;"OK","Check data",IF($W204=0,"Closed",IF($X204=1,"Past due",IF($Y204=1,"Follow-up due",IF($J204="Pending","Authorization pending","On track"))))))</f>
        <v/>
      </c>
    </row>
    <row r="205">
      <c r="A205" s="19" t="n"/>
      <c r="B205" s="38" t="n"/>
      <c r="C205" s="19" t="n"/>
      <c r="D205" s="19" t="n"/>
      <c r="E205" s="21" t="n"/>
      <c r="F205" s="19" t="n"/>
      <c r="G205" s="19" t="n"/>
      <c r="H205" s="21" t="n"/>
      <c r="I205" s="19" t="n"/>
      <c r="J205" s="19" t="n"/>
      <c r="K205" s="19" t="n"/>
      <c r="L205" s="19" t="n"/>
      <c r="M205" s="38" t="n"/>
      <c r="N205" s="38" t="n"/>
      <c r="O205" s="38" t="n"/>
      <c r="P205" s="38" t="n"/>
      <c r="Q205" s="38" t="n"/>
      <c r="R205" s="38" t="n"/>
      <c r="S205" s="21" t="n"/>
      <c r="T205" s="21" t="n"/>
      <c r="U205" s="22">
        <f>IF($A205="","",MAX(0,IF($P205&lt;&gt;"",$P205,Dashboard!$B$4)-$B205))</f>
        <v/>
      </c>
      <c r="V205" s="23">
        <f>IF($A205="","",IF($U205&lt;=7,"0-7 days",IF($U205&lt;=14,"8-14 days",IF($U205&lt;=30,"15-30 days",IF($U205&lt;=60,"31-60 days","61+ days")))))</f>
        <v/>
      </c>
      <c r="W205" s="22">
        <f>IF($A205="",0,IF(OR($L205="New",$L205="Sent",$L205="Scheduling",$L205="Scheduled"),1,0))</f>
        <v/>
      </c>
      <c r="X205" s="22">
        <f>IF($A205="",0,IF(AND($W205=1,$M205&lt;&gt;"",$M205&lt;Dashboard!$B$4),1,0))</f>
        <v/>
      </c>
      <c r="Y205" s="22">
        <f>IF($A205="",0,IF(AND($W205=1,$R205&lt;&gt;"",$R205&lt;=Dashboard!$B$4),1,0))</f>
        <v/>
      </c>
      <c r="Z205" s="24">
        <f>IF($A205="","",IF(COUNTIF($A$2:$A$501,$A205)&gt;1,"Duplicate referral ID",IF($B205="","Missing received date",IF($C205="","Missing client reference",IF($D205="","Missing clinic",IF($F205="","Missing specialty",IF($G205="","Missing urgency",IF($H205="","Missing reason category",IF($I205="","Missing payer category",IF($J205="","Missing authorization status",IF($K205="","Missing coordinator",IF($L205="","Missing status",IF(AND($W205=1,$M205=""),"Missing target action date",IF(AND(OR($L205="Sent",$L205="Scheduling",$L205="Scheduled",$L205="Completed"),$E205=""),"Missing destination",IF(AND(OR($L205="Sent",$L205="Scheduling",$L205="Scheduled",$L205="Completed"),$N205=""),"Missing sent date",IF(AND(OR($L205="Scheduled",$L205="Completed"),$O205=""),"Missing appointment date",IF(AND(OR($L205="Completed",$L205="Closed - Not Scheduled",$L205="Declined"),$P205=""),"Missing closed date",IF(AND(OR($L205="Completed",$L205="Closed - Not Scheduled",$L205="Declined"),$S205=""),"Missing close outcome",IF(AND($B205&lt;&gt;"",$N205&lt;&gt;"",$N205&lt;$B205),"Sent date before received date",IF(AND($B205&lt;&gt;"",$P205&lt;&gt;"",$P205&lt;$B205),"Closed date before received date",IF(AND($N205&lt;&gt;"",$O205&lt;&gt;"",$O205&lt;$N205),"Appointment before sent date","OK"))))))))))))))))))))</f>
        <v/>
      </c>
      <c r="AA205" s="24">
        <f>IF($A205="","",IF($Z205&lt;&gt;"OK","Check data",IF($W205=0,"Closed",IF($X205=1,"Past due",IF($Y205=1,"Follow-up due",IF($J205="Pending","Authorization pending","On track"))))))</f>
        <v/>
      </c>
    </row>
    <row r="206">
      <c r="A206" s="19" t="n"/>
      <c r="B206" s="38" t="n"/>
      <c r="C206" s="19" t="n"/>
      <c r="D206" s="19" t="n"/>
      <c r="E206" s="21" t="n"/>
      <c r="F206" s="19" t="n"/>
      <c r="G206" s="19" t="n"/>
      <c r="H206" s="21" t="n"/>
      <c r="I206" s="19" t="n"/>
      <c r="J206" s="19" t="n"/>
      <c r="K206" s="19" t="n"/>
      <c r="L206" s="19" t="n"/>
      <c r="M206" s="38" t="n"/>
      <c r="N206" s="38" t="n"/>
      <c r="O206" s="38" t="n"/>
      <c r="P206" s="38" t="n"/>
      <c r="Q206" s="38" t="n"/>
      <c r="R206" s="38" t="n"/>
      <c r="S206" s="21" t="n"/>
      <c r="T206" s="21" t="n"/>
      <c r="U206" s="22">
        <f>IF($A206="","",MAX(0,IF($P206&lt;&gt;"",$P206,Dashboard!$B$4)-$B206))</f>
        <v/>
      </c>
      <c r="V206" s="23">
        <f>IF($A206="","",IF($U206&lt;=7,"0-7 days",IF($U206&lt;=14,"8-14 days",IF($U206&lt;=30,"15-30 days",IF($U206&lt;=60,"31-60 days","61+ days")))))</f>
        <v/>
      </c>
      <c r="W206" s="22">
        <f>IF($A206="",0,IF(OR($L206="New",$L206="Sent",$L206="Scheduling",$L206="Scheduled"),1,0))</f>
        <v/>
      </c>
      <c r="X206" s="22">
        <f>IF($A206="",0,IF(AND($W206=1,$M206&lt;&gt;"",$M206&lt;Dashboard!$B$4),1,0))</f>
        <v/>
      </c>
      <c r="Y206" s="22">
        <f>IF($A206="",0,IF(AND($W206=1,$R206&lt;&gt;"",$R206&lt;=Dashboard!$B$4),1,0))</f>
        <v/>
      </c>
      <c r="Z206" s="24">
        <f>IF($A206="","",IF(COUNTIF($A$2:$A$501,$A206)&gt;1,"Duplicate referral ID",IF($B206="","Missing received date",IF($C206="","Missing client reference",IF($D206="","Missing clinic",IF($F206="","Missing specialty",IF($G206="","Missing urgency",IF($H206="","Missing reason category",IF($I206="","Missing payer category",IF($J206="","Missing authorization status",IF($K206="","Missing coordinator",IF($L206="","Missing status",IF(AND($W206=1,$M206=""),"Missing target action date",IF(AND(OR($L206="Sent",$L206="Scheduling",$L206="Scheduled",$L206="Completed"),$E206=""),"Missing destination",IF(AND(OR($L206="Sent",$L206="Scheduling",$L206="Scheduled",$L206="Completed"),$N206=""),"Missing sent date",IF(AND(OR($L206="Scheduled",$L206="Completed"),$O206=""),"Missing appointment date",IF(AND(OR($L206="Completed",$L206="Closed - Not Scheduled",$L206="Declined"),$P206=""),"Missing closed date",IF(AND(OR($L206="Completed",$L206="Closed - Not Scheduled",$L206="Declined"),$S206=""),"Missing close outcome",IF(AND($B206&lt;&gt;"",$N206&lt;&gt;"",$N206&lt;$B206),"Sent date before received date",IF(AND($B206&lt;&gt;"",$P206&lt;&gt;"",$P206&lt;$B206),"Closed date before received date",IF(AND($N206&lt;&gt;"",$O206&lt;&gt;"",$O206&lt;$N206),"Appointment before sent date","OK"))))))))))))))))))))</f>
        <v/>
      </c>
      <c r="AA206" s="24">
        <f>IF($A206="","",IF($Z206&lt;&gt;"OK","Check data",IF($W206=0,"Closed",IF($X206=1,"Past due",IF($Y206=1,"Follow-up due",IF($J206="Pending","Authorization pending","On track"))))))</f>
        <v/>
      </c>
    </row>
    <row r="207">
      <c r="A207" s="19" t="n"/>
      <c r="B207" s="38" t="n"/>
      <c r="C207" s="19" t="n"/>
      <c r="D207" s="19" t="n"/>
      <c r="E207" s="21" t="n"/>
      <c r="F207" s="19" t="n"/>
      <c r="G207" s="19" t="n"/>
      <c r="H207" s="21" t="n"/>
      <c r="I207" s="19" t="n"/>
      <c r="J207" s="19" t="n"/>
      <c r="K207" s="19" t="n"/>
      <c r="L207" s="19" t="n"/>
      <c r="M207" s="38" t="n"/>
      <c r="N207" s="38" t="n"/>
      <c r="O207" s="38" t="n"/>
      <c r="P207" s="38" t="n"/>
      <c r="Q207" s="38" t="n"/>
      <c r="R207" s="38" t="n"/>
      <c r="S207" s="21" t="n"/>
      <c r="T207" s="21" t="n"/>
      <c r="U207" s="22">
        <f>IF($A207="","",MAX(0,IF($P207&lt;&gt;"",$P207,Dashboard!$B$4)-$B207))</f>
        <v/>
      </c>
      <c r="V207" s="23">
        <f>IF($A207="","",IF($U207&lt;=7,"0-7 days",IF($U207&lt;=14,"8-14 days",IF($U207&lt;=30,"15-30 days",IF($U207&lt;=60,"31-60 days","61+ days")))))</f>
        <v/>
      </c>
      <c r="W207" s="22">
        <f>IF($A207="",0,IF(OR($L207="New",$L207="Sent",$L207="Scheduling",$L207="Scheduled"),1,0))</f>
        <v/>
      </c>
      <c r="X207" s="22">
        <f>IF($A207="",0,IF(AND($W207=1,$M207&lt;&gt;"",$M207&lt;Dashboard!$B$4),1,0))</f>
        <v/>
      </c>
      <c r="Y207" s="22">
        <f>IF($A207="",0,IF(AND($W207=1,$R207&lt;&gt;"",$R207&lt;=Dashboard!$B$4),1,0))</f>
        <v/>
      </c>
      <c r="Z207" s="24">
        <f>IF($A207="","",IF(COUNTIF($A$2:$A$501,$A207)&gt;1,"Duplicate referral ID",IF($B207="","Missing received date",IF($C207="","Missing client reference",IF($D207="","Missing clinic",IF($F207="","Missing specialty",IF($G207="","Missing urgency",IF($H207="","Missing reason category",IF($I207="","Missing payer category",IF($J207="","Missing authorization status",IF($K207="","Missing coordinator",IF($L207="","Missing status",IF(AND($W207=1,$M207=""),"Missing target action date",IF(AND(OR($L207="Sent",$L207="Scheduling",$L207="Scheduled",$L207="Completed"),$E207=""),"Missing destination",IF(AND(OR($L207="Sent",$L207="Scheduling",$L207="Scheduled",$L207="Completed"),$N207=""),"Missing sent date",IF(AND(OR($L207="Scheduled",$L207="Completed"),$O207=""),"Missing appointment date",IF(AND(OR($L207="Completed",$L207="Closed - Not Scheduled",$L207="Declined"),$P207=""),"Missing closed date",IF(AND(OR($L207="Completed",$L207="Closed - Not Scheduled",$L207="Declined"),$S207=""),"Missing close outcome",IF(AND($B207&lt;&gt;"",$N207&lt;&gt;"",$N207&lt;$B207),"Sent date before received date",IF(AND($B207&lt;&gt;"",$P207&lt;&gt;"",$P207&lt;$B207),"Closed date before received date",IF(AND($N207&lt;&gt;"",$O207&lt;&gt;"",$O207&lt;$N207),"Appointment before sent date","OK"))))))))))))))))))))</f>
        <v/>
      </c>
      <c r="AA207" s="24">
        <f>IF($A207="","",IF($Z207&lt;&gt;"OK","Check data",IF($W207=0,"Closed",IF($X207=1,"Past due",IF($Y207=1,"Follow-up due",IF($J207="Pending","Authorization pending","On track"))))))</f>
        <v/>
      </c>
    </row>
    <row r="208">
      <c r="A208" s="19" t="n"/>
      <c r="B208" s="38" t="n"/>
      <c r="C208" s="19" t="n"/>
      <c r="D208" s="19" t="n"/>
      <c r="E208" s="21" t="n"/>
      <c r="F208" s="19" t="n"/>
      <c r="G208" s="19" t="n"/>
      <c r="H208" s="21" t="n"/>
      <c r="I208" s="19" t="n"/>
      <c r="J208" s="19" t="n"/>
      <c r="K208" s="19" t="n"/>
      <c r="L208" s="19" t="n"/>
      <c r="M208" s="38" t="n"/>
      <c r="N208" s="38" t="n"/>
      <c r="O208" s="38" t="n"/>
      <c r="P208" s="38" t="n"/>
      <c r="Q208" s="38" t="n"/>
      <c r="R208" s="38" t="n"/>
      <c r="S208" s="21" t="n"/>
      <c r="T208" s="21" t="n"/>
      <c r="U208" s="22">
        <f>IF($A208="","",MAX(0,IF($P208&lt;&gt;"",$P208,Dashboard!$B$4)-$B208))</f>
        <v/>
      </c>
      <c r="V208" s="23">
        <f>IF($A208="","",IF($U208&lt;=7,"0-7 days",IF($U208&lt;=14,"8-14 days",IF($U208&lt;=30,"15-30 days",IF($U208&lt;=60,"31-60 days","61+ days")))))</f>
        <v/>
      </c>
      <c r="W208" s="22">
        <f>IF($A208="",0,IF(OR($L208="New",$L208="Sent",$L208="Scheduling",$L208="Scheduled"),1,0))</f>
        <v/>
      </c>
      <c r="X208" s="22">
        <f>IF($A208="",0,IF(AND($W208=1,$M208&lt;&gt;"",$M208&lt;Dashboard!$B$4),1,0))</f>
        <v/>
      </c>
      <c r="Y208" s="22">
        <f>IF($A208="",0,IF(AND($W208=1,$R208&lt;&gt;"",$R208&lt;=Dashboard!$B$4),1,0))</f>
        <v/>
      </c>
      <c r="Z208" s="24">
        <f>IF($A208="","",IF(COUNTIF($A$2:$A$501,$A208)&gt;1,"Duplicate referral ID",IF($B208="","Missing received date",IF($C208="","Missing client reference",IF($D208="","Missing clinic",IF($F208="","Missing specialty",IF($G208="","Missing urgency",IF($H208="","Missing reason category",IF($I208="","Missing payer category",IF($J208="","Missing authorization status",IF($K208="","Missing coordinator",IF($L208="","Missing status",IF(AND($W208=1,$M208=""),"Missing target action date",IF(AND(OR($L208="Sent",$L208="Scheduling",$L208="Scheduled",$L208="Completed"),$E208=""),"Missing destination",IF(AND(OR($L208="Sent",$L208="Scheduling",$L208="Scheduled",$L208="Completed"),$N208=""),"Missing sent date",IF(AND(OR($L208="Scheduled",$L208="Completed"),$O208=""),"Missing appointment date",IF(AND(OR($L208="Completed",$L208="Closed - Not Scheduled",$L208="Declined"),$P208=""),"Missing closed date",IF(AND(OR($L208="Completed",$L208="Closed - Not Scheduled",$L208="Declined"),$S208=""),"Missing close outcome",IF(AND($B208&lt;&gt;"",$N208&lt;&gt;"",$N208&lt;$B208),"Sent date before received date",IF(AND($B208&lt;&gt;"",$P208&lt;&gt;"",$P208&lt;$B208),"Closed date before received date",IF(AND($N208&lt;&gt;"",$O208&lt;&gt;"",$O208&lt;$N208),"Appointment before sent date","OK"))))))))))))))))))))</f>
        <v/>
      </c>
      <c r="AA208" s="24">
        <f>IF($A208="","",IF($Z208&lt;&gt;"OK","Check data",IF($W208=0,"Closed",IF($X208=1,"Past due",IF($Y208=1,"Follow-up due",IF($J208="Pending","Authorization pending","On track"))))))</f>
        <v/>
      </c>
    </row>
    <row r="209">
      <c r="A209" s="19" t="n"/>
      <c r="B209" s="38" t="n"/>
      <c r="C209" s="19" t="n"/>
      <c r="D209" s="19" t="n"/>
      <c r="E209" s="21" t="n"/>
      <c r="F209" s="19" t="n"/>
      <c r="G209" s="19" t="n"/>
      <c r="H209" s="21" t="n"/>
      <c r="I209" s="19" t="n"/>
      <c r="J209" s="19" t="n"/>
      <c r="K209" s="19" t="n"/>
      <c r="L209" s="19" t="n"/>
      <c r="M209" s="38" t="n"/>
      <c r="N209" s="38" t="n"/>
      <c r="O209" s="38" t="n"/>
      <c r="P209" s="38" t="n"/>
      <c r="Q209" s="38" t="n"/>
      <c r="R209" s="38" t="n"/>
      <c r="S209" s="21" t="n"/>
      <c r="T209" s="21" t="n"/>
      <c r="U209" s="22">
        <f>IF($A209="","",MAX(0,IF($P209&lt;&gt;"",$P209,Dashboard!$B$4)-$B209))</f>
        <v/>
      </c>
      <c r="V209" s="23">
        <f>IF($A209="","",IF($U209&lt;=7,"0-7 days",IF($U209&lt;=14,"8-14 days",IF($U209&lt;=30,"15-30 days",IF($U209&lt;=60,"31-60 days","61+ days")))))</f>
        <v/>
      </c>
      <c r="W209" s="22">
        <f>IF($A209="",0,IF(OR($L209="New",$L209="Sent",$L209="Scheduling",$L209="Scheduled"),1,0))</f>
        <v/>
      </c>
      <c r="X209" s="22">
        <f>IF($A209="",0,IF(AND($W209=1,$M209&lt;&gt;"",$M209&lt;Dashboard!$B$4),1,0))</f>
        <v/>
      </c>
      <c r="Y209" s="22">
        <f>IF($A209="",0,IF(AND($W209=1,$R209&lt;&gt;"",$R209&lt;=Dashboard!$B$4),1,0))</f>
        <v/>
      </c>
      <c r="Z209" s="24">
        <f>IF($A209="","",IF(COUNTIF($A$2:$A$501,$A209)&gt;1,"Duplicate referral ID",IF($B209="","Missing received date",IF($C209="","Missing client reference",IF($D209="","Missing clinic",IF($F209="","Missing specialty",IF($G209="","Missing urgency",IF($H209="","Missing reason category",IF($I209="","Missing payer category",IF($J209="","Missing authorization status",IF($K209="","Missing coordinator",IF($L209="","Missing status",IF(AND($W209=1,$M209=""),"Missing target action date",IF(AND(OR($L209="Sent",$L209="Scheduling",$L209="Scheduled",$L209="Completed"),$E209=""),"Missing destination",IF(AND(OR($L209="Sent",$L209="Scheduling",$L209="Scheduled",$L209="Completed"),$N209=""),"Missing sent date",IF(AND(OR($L209="Scheduled",$L209="Completed"),$O209=""),"Missing appointment date",IF(AND(OR($L209="Completed",$L209="Closed - Not Scheduled",$L209="Declined"),$P209=""),"Missing closed date",IF(AND(OR($L209="Completed",$L209="Closed - Not Scheduled",$L209="Declined"),$S209=""),"Missing close outcome",IF(AND($B209&lt;&gt;"",$N209&lt;&gt;"",$N209&lt;$B209),"Sent date before received date",IF(AND($B209&lt;&gt;"",$P209&lt;&gt;"",$P209&lt;$B209),"Closed date before received date",IF(AND($N209&lt;&gt;"",$O209&lt;&gt;"",$O209&lt;$N209),"Appointment before sent date","OK"))))))))))))))))))))</f>
        <v/>
      </c>
      <c r="AA209" s="24">
        <f>IF($A209="","",IF($Z209&lt;&gt;"OK","Check data",IF($W209=0,"Closed",IF($X209=1,"Past due",IF($Y209=1,"Follow-up due",IF($J209="Pending","Authorization pending","On track"))))))</f>
        <v/>
      </c>
    </row>
    <row r="210">
      <c r="A210" s="19" t="n"/>
      <c r="B210" s="38" t="n"/>
      <c r="C210" s="19" t="n"/>
      <c r="D210" s="19" t="n"/>
      <c r="E210" s="21" t="n"/>
      <c r="F210" s="19" t="n"/>
      <c r="G210" s="19" t="n"/>
      <c r="H210" s="21" t="n"/>
      <c r="I210" s="19" t="n"/>
      <c r="J210" s="19" t="n"/>
      <c r="K210" s="19" t="n"/>
      <c r="L210" s="19" t="n"/>
      <c r="M210" s="38" t="n"/>
      <c r="N210" s="38" t="n"/>
      <c r="O210" s="38" t="n"/>
      <c r="P210" s="38" t="n"/>
      <c r="Q210" s="38" t="n"/>
      <c r="R210" s="38" t="n"/>
      <c r="S210" s="21" t="n"/>
      <c r="T210" s="21" t="n"/>
      <c r="U210" s="22">
        <f>IF($A210="","",MAX(0,IF($P210&lt;&gt;"",$P210,Dashboard!$B$4)-$B210))</f>
        <v/>
      </c>
      <c r="V210" s="23">
        <f>IF($A210="","",IF($U210&lt;=7,"0-7 days",IF($U210&lt;=14,"8-14 days",IF($U210&lt;=30,"15-30 days",IF($U210&lt;=60,"31-60 days","61+ days")))))</f>
        <v/>
      </c>
      <c r="W210" s="22">
        <f>IF($A210="",0,IF(OR($L210="New",$L210="Sent",$L210="Scheduling",$L210="Scheduled"),1,0))</f>
        <v/>
      </c>
      <c r="X210" s="22">
        <f>IF($A210="",0,IF(AND($W210=1,$M210&lt;&gt;"",$M210&lt;Dashboard!$B$4),1,0))</f>
        <v/>
      </c>
      <c r="Y210" s="22">
        <f>IF($A210="",0,IF(AND($W210=1,$R210&lt;&gt;"",$R210&lt;=Dashboard!$B$4),1,0))</f>
        <v/>
      </c>
      <c r="Z210" s="24">
        <f>IF($A210="","",IF(COUNTIF($A$2:$A$501,$A210)&gt;1,"Duplicate referral ID",IF($B210="","Missing received date",IF($C210="","Missing client reference",IF($D210="","Missing clinic",IF($F210="","Missing specialty",IF($G210="","Missing urgency",IF($H210="","Missing reason category",IF($I210="","Missing payer category",IF($J210="","Missing authorization status",IF($K210="","Missing coordinator",IF($L210="","Missing status",IF(AND($W210=1,$M210=""),"Missing target action date",IF(AND(OR($L210="Sent",$L210="Scheduling",$L210="Scheduled",$L210="Completed"),$E210=""),"Missing destination",IF(AND(OR($L210="Sent",$L210="Scheduling",$L210="Scheduled",$L210="Completed"),$N210=""),"Missing sent date",IF(AND(OR($L210="Scheduled",$L210="Completed"),$O210=""),"Missing appointment date",IF(AND(OR($L210="Completed",$L210="Closed - Not Scheduled",$L210="Declined"),$P210=""),"Missing closed date",IF(AND(OR($L210="Completed",$L210="Closed - Not Scheduled",$L210="Declined"),$S210=""),"Missing close outcome",IF(AND($B210&lt;&gt;"",$N210&lt;&gt;"",$N210&lt;$B210),"Sent date before received date",IF(AND($B210&lt;&gt;"",$P210&lt;&gt;"",$P210&lt;$B210),"Closed date before received date",IF(AND($N210&lt;&gt;"",$O210&lt;&gt;"",$O210&lt;$N210),"Appointment before sent date","OK"))))))))))))))))))))</f>
        <v/>
      </c>
      <c r="AA210" s="24">
        <f>IF($A210="","",IF($Z210&lt;&gt;"OK","Check data",IF($W210=0,"Closed",IF($X210=1,"Past due",IF($Y210=1,"Follow-up due",IF($J210="Pending","Authorization pending","On track"))))))</f>
        <v/>
      </c>
    </row>
    <row r="211">
      <c r="A211" s="19" t="n"/>
      <c r="B211" s="38" t="n"/>
      <c r="C211" s="19" t="n"/>
      <c r="D211" s="19" t="n"/>
      <c r="E211" s="21" t="n"/>
      <c r="F211" s="19" t="n"/>
      <c r="G211" s="19" t="n"/>
      <c r="H211" s="21" t="n"/>
      <c r="I211" s="19" t="n"/>
      <c r="J211" s="19" t="n"/>
      <c r="K211" s="19" t="n"/>
      <c r="L211" s="19" t="n"/>
      <c r="M211" s="38" t="n"/>
      <c r="N211" s="38" t="n"/>
      <c r="O211" s="38" t="n"/>
      <c r="P211" s="38" t="n"/>
      <c r="Q211" s="38" t="n"/>
      <c r="R211" s="38" t="n"/>
      <c r="S211" s="21" t="n"/>
      <c r="T211" s="21" t="n"/>
      <c r="U211" s="22">
        <f>IF($A211="","",MAX(0,IF($P211&lt;&gt;"",$P211,Dashboard!$B$4)-$B211))</f>
        <v/>
      </c>
      <c r="V211" s="23">
        <f>IF($A211="","",IF($U211&lt;=7,"0-7 days",IF($U211&lt;=14,"8-14 days",IF($U211&lt;=30,"15-30 days",IF($U211&lt;=60,"31-60 days","61+ days")))))</f>
        <v/>
      </c>
      <c r="W211" s="22">
        <f>IF($A211="",0,IF(OR($L211="New",$L211="Sent",$L211="Scheduling",$L211="Scheduled"),1,0))</f>
        <v/>
      </c>
      <c r="X211" s="22">
        <f>IF($A211="",0,IF(AND($W211=1,$M211&lt;&gt;"",$M211&lt;Dashboard!$B$4),1,0))</f>
        <v/>
      </c>
      <c r="Y211" s="22">
        <f>IF($A211="",0,IF(AND($W211=1,$R211&lt;&gt;"",$R211&lt;=Dashboard!$B$4),1,0))</f>
        <v/>
      </c>
      <c r="Z211" s="24">
        <f>IF($A211="","",IF(COUNTIF($A$2:$A$501,$A211)&gt;1,"Duplicate referral ID",IF($B211="","Missing received date",IF($C211="","Missing client reference",IF($D211="","Missing clinic",IF($F211="","Missing specialty",IF($G211="","Missing urgency",IF($H211="","Missing reason category",IF($I211="","Missing payer category",IF($J211="","Missing authorization status",IF($K211="","Missing coordinator",IF($L211="","Missing status",IF(AND($W211=1,$M211=""),"Missing target action date",IF(AND(OR($L211="Sent",$L211="Scheduling",$L211="Scheduled",$L211="Completed"),$E211=""),"Missing destination",IF(AND(OR($L211="Sent",$L211="Scheduling",$L211="Scheduled",$L211="Completed"),$N211=""),"Missing sent date",IF(AND(OR($L211="Scheduled",$L211="Completed"),$O211=""),"Missing appointment date",IF(AND(OR($L211="Completed",$L211="Closed - Not Scheduled",$L211="Declined"),$P211=""),"Missing closed date",IF(AND(OR($L211="Completed",$L211="Closed - Not Scheduled",$L211="Declined"),$S211=""),"Missing close outcome",IF(AND($B211&lt;&gt;"",$N211&lt;&gt;"",$N211&lt;$B211),"Sent date before received date",IF(AND($B211&lt;&gt;"",$P211&lt;&gt;"",$P211&lt;$B211),"Closed date before received date",IF(AND($N211&lt;&gt;"",$O211&lt;&gt;"",$O211&lt;$N211),"Appointment before sent date","OK"))))))))))))))))))))</f>
        <v/>
      </c>
      <c r="AA211" s="24">
        <f>IF($A211="","",IF($Z211&lt;&gt;"OK","Check data",IF($W211=0,"Closed",IF($X211=1,"Past due",IF($Y211=1,"Follow-up due",IF($J211="Pending","Authorization pending","On track"))))))</f>
        <v/>
      </c>
    </row>
    <row r="212">
      <c r="A212" s="19" t="n"/>
      <c r="B212" s="38" t="n"/>
      <c r="C212" s="19" t="n"/>
      <c r="D212" s="19" t="n"/>
      <c r="E212" s="21" t="n"/>
      <c r="F212" s="19" t="n"/>
      <c r="G212" s="19" t="n"/>
      <c r="H212" s="21" t="n"/>
      <c r="I212" s="19" t="n"/>
      <c r="J212" s="19" t="n"/>
      <c r="K212" s="19" t="n"/>
      <c r="L212" s="19" t="n"/>
      <c r="M212" s="38" t="n"/>
      <c r="N212" s="38" t="n"/>
      <c r="O212" s="38" t="n"/>
      <c r="P212" s="38" t="n"/>
      <c r="Q212" s="38" t="n"/>
      <c r="R212" s="38" t="n"/>
      <c r="S212" s="21" t="n"/>
      <c r="T212" s="21" t="n"/>
      <c r="U212" s="22">
        <f>IF($A212="","",MAX(0,IF($P212&lt;&gt;"",$P212,Dashboard!$B$4)-$B212))</f>
        <v/>
      </c>
      <c r="V212" s="23">
        <f>IF($A212="","",IF($U212&lt;=7,"0-7 days",IF($U212&lt;=14,"8-14 days",IF($U212&lt;=30,"15-30 days",IF($U212&lt;=60,"31-60 days","61+ days")))))</f>
        <v/>
      </c>
      <c r="W212" s="22">
        <f>IF($A212="",0,IF(OR($L212="New",$L212="Sent",$L212="Scheduling",$L212="Scheduled"),1,0))</f>
        <v/>
      </c>
      <c r="X212" s="22">
        <f>IF($A212="",0,IF(AND($W212=1,$M212&lt;&gt;"",$M212&lt;Dashboard!$B$4),1,0))</f>
        <v/>
      </c>
      <c r="Y212" s="22">
        <f>IF($A212="",0,IF(AND($W212=1,$R212&lt;&gt;"",$R212&lt;=Dashboard!$B$4),1,0))</f>
        <v/>
      </c>
      <c r="Z212" s="24">
        <f>IF($A212="","",IF(COUNTIF($A$2:$A$501,$A212)&gt;1,"Duplicate referral ID",IF($B212="","Missing received date",IF($C212="","Missing client reference",IF($D212="","Missing clinic",IF($F212="","Missing specialty",IF($G212="","Missing urgency",IF($H212="","Missing reason category",IF($I212="","Missing payer category",IF($J212="","Missing authorization status",IF($K212="","Missing coordinator",IF($L212="","Missing status",IF(AND($W212=1,$M212=""),"Missing target action date",IF(AND(OR($L212="Sent",$L212="Scheduling",$L212="Scheduled",$L212="Completed"),$E212=""),"Missing destination",IF(AND(OR($L212="Sent",$L212="Scheduling",$L212="Scheduled",$L212="Completed"),$N212=""),"Missing sent date",IF(AND(OR($L212="Scheduled",$L212="Completed"),$O212=""),"Missing appointment date",IF(AND(OR($L212="Completed",$L212="Closed - Not Scheduled",$L212="Declined"),$P212=""),"Missing closed date",IF(AND(OR($L212="Completed",$L212="Closed - Not Scheduled",$L212="Declined"),$S212=""),"Missing close outcome",IF(AND($B212&lt;&gt;"",$N212&lt;&gt;"",$N212&lt;$B212),"Sent date before received date",IF(AND($B212&lt;&gt;"",$P212&lt;&gt;"",$P212&lt;$B212),"Closed date before received date",IF(AND($N212&lt;&gt;"",$O212&lt;&gt;"",$O212&lt;$N212),"Appointment before sent date","OK"))))))))))))))))))))</f>
        <v/>
      </c>
      <c r="AA212" s="24">
        <f>IF($A212="","",IF($Z212&lt;&gt;"OK","Check data",IF($W212=0,"Closed",IF($X212=1,"Past due",IF($Y212=1,"Follow-up due",IF($J212="Pending","Authorization pending","On track"))))))</f>
        <v/>
      </c>
    </row>
    <row r="213">
      <c r="A213" s="19" t="n"/>
      <c r="B213" s="38" t="n"/>
      <c r="C213" s="19" t="n"/>
      <c r="D213" s="19" t="n"/>
      <c r="E213" s="21" t="n"/>
      <c r="F213" s="19" t="n"/>
      <c r="G213" s="19" t="n"/>
      <c r="H213" s="21" t="n"/>
      <c r="I213" s="19" t="n"/>
      <c r="J213" s="19" t="n"/>
      <c r="K213" s="19" t="n"/>
      <c r="L213" s="19" t="n"/>
      <c r="M213" s="38" t="n"/>
      <c r="N213" s="38" t="n"/>
      <c r="O213" s="38" t="n"/>
      <c r="P213" s="38" t="n"/>
      <c r="Q213" s="38" t="n"/>
      <c r="R213" s="38" t="n"/>
      <c r="S213" s="21" t="n"/>
      <c r="T213" s="21" t="n"/>
      <c r="U213" s="22">
        <f>IF($A213="","",MAX(0,IF($P213&lt;&gt;"",$P213,Dashboard!$B$4)-$B213))</f>
        <v/>
      </c>
      <c r="V213" s="23">
        <f>IF($A213="","",IF($U213&lt;=7,"0-7 days",IF($U213&lt;=14,"8-14 days",IF($U213&lt;=30,"15-30 days",IF($U213&lt;=60,"31-60 days","61+ days")))))</f>
        <v/>
      </c>
      <c r="W213" s="22">
        <f>IF($A213="",0,IF(OR($L213="New",$L213="Sent",$L213="Scheduling",$L213="Scheduled"),1,0))</f>
        <v/>
      </c>
      <c r="X213" s="22">
        <f>IF($A213="",0,IF(AND($W213=1,$M213&lt;&gt;"",$M213&lt;Dashboard!$B$4),1,0))</f>
        <v/>
      </c>
      <c r="Y213" s="22">
        <f>IF($A213="",0,IF(AND($W213=1,$R213&lt;&gt;"",$R213&lt;=Dashboard!$B$4),1,0))</f>
        <v/>
      </c>
      <c r="Z213" s="24">
        <f>IF($A213="","",IF(COUNTIF($A$2:$A$501,$A213)&gt;1,"Duplicate referral ID",IF($B213="","Missing received date",IF($C213="","Missing client reference",IF($D213="","Missing clinic",IF($F213="","Missing specialty",IF($G213="","Missing urgency",IF($H213="","Missing reason category",IF($I213="","Missing payer category",IF($J213="","Missing authorization status",IF($K213="","Missing coordinator",IF($L213="","Missing status",IF(AND($W213=1,$M213=""),"Missing target action date",IF(AND(OR($L213="Sent",$L213="Scheduling",$L213="Scheduled",$L213="Completed"),$E213=""),"Missing destination",IF(AND(OR($L213="Sent",$L213="Scheduling",$L213="Scheduled",$L213="Completed"),$N213=""),"Missing sent date",IF(AND(OR($L213="Scheduled",$L213="Completed"),$O213=""),"Missing appointment date",IF(AND(OR($L213="Completed",$L213="Closed - Not Scheduled",$L213="Declined"),$P213=""),"Missing closed date",IF(AND(OR($L213="Completed",$L213="Closed - Not Scheduled",$L213="Declined"),$S213=""),"Missing close outcome",IF(AND($B213&lt;&gt;"",$N213&lt;&gt;"",$N213&lt;$B213),"Sent date before received date",IF(AND($B213&lt;&gt;"",$P213&lt;&gt;"",$P213&lt;$B213),"Closed date before received date",IF(AND($N213&lt;&gt;"",$O213&lt;&gt;"",$O213&lt;$N213),"Appointment before sent date","OK"))))))))))))))))))))</f>
        <v/>
      </c>
      <c r="AA213" s="24">
        <f>IF($A213="","",IF($Z213&lt;&gt;"OK","Check data",IF($W213=0,"Closed",IF($X213=1,"Past due",IF($Y213=1,"Follow-up due",IF($J213="Pending","Authorization pending","On track"))))))</f>
        <v/>
      </c>
    </row>
    <row r="214">
      <c r="A214" s="19" t="n"/>
      <c r="B214" s="38" t="n"/>
      <c r="C214" s="19" t="n"/>
      <c r="D214" s="19" t="n"/>
      <c r="E214" s="21" t="n"/>
      <c r="F214" s="19" t="n"/>
      <c r="G214" s="19" t="n"/>
      <c r="H214" s="21" t="n"/>
      <c r="I214" s="19" t="n"/>
      <c r="J214" s="19" t="n"/>
      <c r="K214" s="19" t="n"/>
      <c r="L214" s="19" t="n"/>
      <c r="M214" s="38" t="n"/>
      <c r="N214" s="38" t="n"/>
      <c r="O214" s="38" t="n"/>
      <c r="P214" s="38" t="n"/>
      <c r="Q214" s="38" t="n"/>
      <c r="R214" s="38" t="n"/>
      <c r="S214" s="21" t="n"/>
      <c r="T214" s="21" t="n"/>
      <c r="U214" s="22">
        <f>IF($A214="","",MAX(0,IF($P214&lt;&gt;"",$P214,Dashboard!$B$4)-$B214))</f>
        <v/>
      </c>
      <c r="V214" s="23">
        <f>IF($A214="","",IF($U214&lt;=7,"0-7 days",IF($U214&lt;=14,"8-14 days",IF($U214&lt;=30,"15-30 days",IF($U214&lt;=60,"31-60 days","61+ days")))))</f>
        <v/>
      </c>
      <c r="W214" s="22">
        <f>IF($A214="",0,IF(OR($L214="New",$L214="Sent",$L214="Scheduling",$L214="Scheduled"),1,0))</f>
        <v/>
      </c>
      <c r="X214" s="22">
        <f>IF($A214="",0,IF(AND($W214=1,$M214&lt;&gt;"",$M214&lt;Dashboard!$B$4),1,0))</f>
        <v/>
      </c>
      <c r="Y214" s="22">
        <f>IF($A214="",0,IF(AND($W214=1,$R214&lt;&gt;"",$R214&lt;=Dashboard!$B$4),1,0))</f>
        <v/>
      </c>
      <c r="Z214" s="24">
        <f>IF($A214="","",IF(COUNTIF($A$2:$A$501,$A214)&gt;1,"Duplicate referral ID",IF($B214="","Missing received date",IF($C214="","Missing client reference",IF($D214="","Missing clinic",IF($F214="","Missing specialty",IF($G214="","Missing urgency",IF($H214="","Missing reason category",IF($I214="","Missing payer category",IF($J214="","Missing authorization status",IF($K214="","Missing coordinator",IF($L214="","Missing status",IF(AND($W214=1,$M214=""),"Missing target action date",IF(AND(OR($L214="Sent",$L214="Scheduling",$L214="Scheduled",$L214="Completed"),$E214=""),"Missing destination",IF(AND(OR($L214="Sent",$L214="Scheduling",$L214="Scheduled",$L214="Completed"),$N214=""),"Missing sent date",IF(AND(OR($L214="Scheduled",$L214="Completed"),$O214=""),"Missing appointment date",IF(AND(OR($L214="Completed",$L214="Closed - Not Scheduled",$L214="Declined"),$P214=""),"Missing closed date",IF(AND(OR($L214="Completed",$L214="Closed - Not Scheduled",$L214="Declined"),$S214=""),"Missing close outcome",IF(AND($B214&lt;&gt;"",$N214&lt;&gt;"",$N214&lt;$B214),"Sent date before received date",IF(AND($B214&lt;&gt;"",$P214&lt;&gt;"",$P214&lt;$B214),"Closed date before received date",IF(AND($N214&lt;&gt;"",$O214&lt;&gt;"",$O214&lt;$N214),"Appointment before sent date","OK"))))))))))))))))))))</f>
        <v/>
      </c>
      <c r="AA214" s="24">
        <f>IF($A214="","",IF($Z214&lt;&gt;"OK","Check data",IF($W214=0,"Closed",IF($X214=1,"Past due",IF($Y214=1,"Follow-up due",IF($J214="Pending","Authorization pending","On track"))))))</f>
        <v/>
      </c>
    </row>
    <row r="215">
      <c r="A215" s="19" t="n"/>
      <c r="B215" s="38" t="n"/>
      <c r="C215" s="19" t="n"/>
      <c r="D215" s="19" t="n"/>
      <c r="E215" s="21" t="n"/>
      <c r="F215" s="19" t="n"/>
      <c r="G215" s="19" t="n"/>
      <c r="H215" s="21" t="n"/>
      <c r="I215" s="19" t="n"/>
      <c r="J215" s="19" t="n"/>
      <c r="K215" s="19" t="n"/>
      <c r="L215" s="19" t="n"/>
      <c r="M215" s="38" t="n"/>
      <c r="N215" s="38" t="n"/>
      <c r="O215" s="38" t="n"/>
      <c r="P215" s="38" t="n"/>
      <c r="Q215" s="38" t="n"/>
      <c r="R215" s="38" t="n"/>
      <c r="S215" s="21" t="n"/>
      <c r="T215" s="21" t="n"/>
      <c r="U215" s="22">
        <f>IF($A215="","",MAX(0,IF($P215&lt;&gt;"",$P215,Dashboard!$B$4)-$B215))</f>
        <v/>
      </c>
      <c r="V215" s="23">
        <f>IF($A215="","",IF($U215&lt;=7,"0-7 days",IF($U215&lt;=14,"8-14 days",IF($U215&lt;=30,"15-30 days",IF($U215&lt;=60,"31-60 days","61+ days")))))</f>
        <v/>
      </c>
      <c r="W215" s="22">
        <f>IF($A215="",0,IF(OR($L215="New",$L215="Sent",$L215="Scheduling",$L215="Scheduled"),1,0))</f>
        <v/>
      </c>
      <c r="X215" s="22">
        <f>IF($A215="",0,IF(AND($W215=1,$M215&lt;&gt;"",$M215&lt;Dashboard!$B$4),1,0))</f>
        <v/>
      </c>
      <c r="Y215" s="22">
        <f>IF($A215="",0,IF(AND($W215=1,$R215&lt;&gt;"",$R215&lt;=Dashboard!$B$4),1,0))</f>
        <v/>
      </c>
      <c r="Z215" s="24">
        <f>IF($A215="","",IF(COUNTIF($A$2:$A$501,$A215)&gt;1,"Duplicate referral ID",IF($B215="","Missing received date",IF($C215="","Missing client reference",IF($D215="","Missing clinic",IF($F215="","Missing specialty",IF($G215="","Missing urgency",IF($H215="","Missing reason category",IF($I215="","Missing payer category",IF($J215="","Missing authorization status",IF($K215="","Missing coordinator",IF($L215="","Missing status",IF(AND($W215=1,$M215=""),"Missing target action date",IF(AND(OR($L215="Sent",$L215="Scheduling",$L215="Scheduled",$L215="Completed"),$E215=""),"Missing destination",IF(AND(OR($L215="Sent",$L215="Scheduling",$L215="Scheduled",$L215="Completed"),$N215=""),"Missing sent date",IF(AND(OR($L215="Scheduled",$L215="Completed"),$O215=""),"Missing appointment date",IF(AND(OR($L215="Completed",$L215="Closed - Not Scheduled",$L215="Declined"),$P215=""),"Missing closed date",IF(AND(OR($L215="Completed",$L215="Closed - Not Scheduled",$L215="Declined"),$S215=""),"Missing close outcome",IF(AND($B215&lt;&gt;"",$N215&lt;&gt;"",$N215&lt;$B215),"Sent date before received date",IF(AND($B215&lt;&gt;"",$P215&lt;&gt;"",$P215&lt;$B215),"Closed date before received date",IF(AND($N215&lt;&gt;"",$O215&lt;&gt;"",$O215&lt;$N215),"Appointment before sent date","OK"))))))))))))))))))))</f>
        <v/>
      </c>
      <c r="AA215" s="24">
        <f>IF($A215="","",IF($Z215&lt;&gt;"OK","Check data",IF($W215=0,"Closed",IF($X215=1,"Past due",IF($Y215=1,"Follow-up due",IF($J215="Pending","Authorization pending","On track"))))))</f>
        <v/>
      </c>
    </row>
    <row r="216">
      <c r="A216" s="19" t="n"/>
      <c r="B216" s="38" t="n"/>
      <c r="C216" s="19" t="n"/>
      <c r="D216" s="19" t="n"/>
      <c r="E216" s="21" t="n"/>
      <c r="F216" s="19" t="n"/>
      <c r="G216" s="19" t="n"/>
      <c r="H216" s="21" t="n"/>
      <c r="I216" s="19" t="n"/>
      <c r="J216" s="19" t="n"/>
      <c r="K216" s="19" t="n"/>
      <c r="L216" s="19" t="n"/>
      <c r="M216" s="38" t="n"/>
      <c r="N216" s="38" t="n"/>
      <c r="O216" s="38" t="n"/>
      <c r="P216" s="38" t="n"/>
      <c r="Q216" s="38" t="n"/>
      <c r="R216" s="38" t="n"/>
      <c r="S216" s="21" t="n"/>
      <c r="T216" s="21" t="n"/>
      <c r="U216" s="22">
        <f>IF($A216="","",MAX(0,IF($P216&lt;&gt;"",$P216,Dashboard!$B$4)-$B216))</f>
        <v/>
      </c>
      <c r="V216" s="23">
        <f>IF($A216="","",IF($U216&lt;=7,"0-7 days",IF($U216&lt;=14,"8-14 days",IF($U216&lt;=30,"15-30 days",IF($U216&lt;=60,"31-60 days","61+ days")))))</f>
        <v/>
      </c>
      <c r="W216" s="22">
        <f>IF($A216="",0,IF(OR($L216="New",$L216="Sent",$L216="Scheduling",$L216="Scheduled"),1,0))</f>
        <v/>
      </c>
      <c r="X216" s="22">
        <f>IF($A216="",0,IF(AND($W216=1,$M216&lt;&gt;"",$M216&lt;Dashboard!$B$4),1,0))</f>
        <v/>
      </c>
      <c r="Y216" s="22">
        <f>IF($A216="",0,IF(AND($W216=1,$R216&lt;&gt;"",$R216&lt;=Dashboard!$B$4),1,0))</f>
        <v/>
      </c>
      <c r="Z216" s="24">
        <f>IF($A216="","",IF(COUNTIF($A$2:$A$501,$A216)&gt;1,"Duplicate referral ID",IF($B216="","Missing received date",IF($C216="","Missing client reference",IF($D216="","Missing clinic",IF($F216="","Missing specialty",IF($G216="","Missing urgency",IF($H216="","Missing reason category",IF($I216="","Missing payer category",IF($J216="","Missing authorization status",IF($K216="","Missing coordinator",IF($L216="","Missing status",IF(AND($W216=1,$M216=""),"Missing target action date",IF(AND(OR($L216="Sent",$L216="Scheduling",$L216="Scheduled",$L216="Completed"),$E216=""),"Missing destination",IF(AND(OR($L216="Sent",$L216="Scheduling",$L216="Scheduled",$L216="Completed"),$N216=""),"Missing sent date",IF(AND(OR($L216="Scheduled",$L216="Completed"),$O216=""),"Missing appointment date",IF(AND(OR($L216="Completed",$L216="Closed - Not Scheduled",$L216="Declined"),$P216=""),"Missing closed date",IF(AND(OR($L216="Completed",$L216="Closed - Not Scheduled",$L216="Declined"),$S216=""),"Missing close outcome",IF(AND($B216&lt;&gt;"",$N216&lt;&gt;"",$N216&lt;$B216),"Sent date before received date",IF(AND($B216&lt;&gt;"",$P216&lt;&gt;"",$P216&lt;$B216),"Closed date before received date",IF(AND($N216&lt;&gt;"",$O216&lt;&gt;"",$O216&lt;$N216),"Appointment before sent date","OK"))))))))))))))))))))</f>
        <v/>
      </c>
      <c r="AA216" s="24">
        <f>IF($A216="","",IF($Z216&lt;&gt;"OK","Check data",IF($W216=0,"Closed",IF($X216=1,"Past due",IF($Y216=1,"Follow-up due",IF($J216="Pending","Authorization pending","On track"))))))</f>
        <v/>
      </c>
    </row>
    <row r="217">
      <c r="A217" s="19" t="n"/>
      <c r="B217" s="38" t="n"/>
      <c r="C217" s="19" t="n"/>
      <c r="D217" s="19" t="n"/>
      <c r="E217" s="21" t="n"/>
      <c r="F217" s="19" t="n"/>
      <c r="G217" s="19" t="n"/>
      <c r="H217" s="21" t="n"/>
      <c r="I217" s="19" t="n"/>
      <c r="J217" s="19" t="n"/>
      <c r="K217" s="19" t="n"/>
      <c r="L217" s="19" t="n"/>
      <c r="M217" s="38" t="n"/>
      <c r="N217" s="38" t="n"/>
      <c r="O217" s="38" t="n"/>
      <c r="P217" s="38" t="n"/>
      <c r="Q217" s="38" t="n"/>
      <c r="R217" s="38" t="n"/>
      <c r="S217" s="21" t="n"/>
      <c r="T217" s="21" t="n"/>
      <c r="U217" s="22">
        <f>IF($A217="","",MAX(0,IF($P217&lt;&gt;"",$P217,Dashboard!$B$4)-$B217))</f>
        <v/>
      </c>
      <c r="V217" s="23">
        <f>IF($A217="","",IF($U217&lt;=7,"0-7 days",IF($U217&lt;=14,"8-14 days",IF($U217&lt;=30,"15-30 days",IF($U217&lt;=60,"31-60 days","61+ days")))))</f>
        <v/>
      </c>
      <c r="W217" s="22">
        <f>IF($A217="",0,IF(OR($L217="New",$L217="Sent",$L217="Scheduling",$L217="Scheduled"),1,0))</f>
        <v/>
      </c>
      <c r="X217" s="22">
        <f>IF($A217="",0,IF(AND($W217=1,$M217&lt;&gt;"",$M217&lt;Dashboard!$B$4),1,0))</f>
        <v/>
      </c>
      <c r="Y217" s="22">
        <f>IF($A217="",0,IF(AND($W217=1,$R217&lt;&gt;"",$R217&lt;=Dashboard!$B$4),1,0))</f>
        <v/>
      </c>
      <c r="Z217" s="24">
        <f>IF($A217="","",IF(COUNTIF($A$2:$A$501,$A217)&gt;1,"Duplicate referral ID",IF($B217="","Missing received date",IF($C217="","Missing client reference",IF($D217="","Missing clinic",IF($F217="","Missing specialty",IF($G217="","Missing urgency",IF($H217="","Missing reason category",IF($I217="","Missing payer category",IF($J217="","Missing authorization status",IF($K217="","Missing coordinator",IF($L217="","Missing status",IF(AND($W217=1,$M217=""),"Missing target action date",IF(AND(OR($L217="Sent",$L217="Scheduling",$L217="Scheduled",$L217="Completed"),$E217=""),"Missing destination",IF(AND(OR($L217="Sent",$L217="Scheduling",$L217="Scheduled",$L217="Completed"),$N217=""),"Missing sent date",IF(AND(OR($L217="Scheduled",$L217="Completed"),$O217=""),"Missing appointment date",IF(AND(OR($L217="Completed",$L217="Closed - Not Scheduled",$L217="Declined"),$P217=""),"Missing closed date",IF(AND(OR($L217="Completed",$L217="Closed - Not Scheduled",$L217="Declined"),$S217=""),"Missing close outcome",IF(AND($B217&lt;&gt;"",$N217&lt;&gt;"",$N217&lt;$B217),"Sent date before received date",IF(AND($B217&lt;&gt;"",$P217&lt;&gt;"",$P217&lt;$B217),"Closed date before received date",IF(AND($N217&lt;&gt;"",$O217&lt;&gt;"",$O217&lt;$N217),"Appointment before sent date","OK"))))))))))))))))))))</f>
        <v/>
      </c>
      <c r="AA217" s="24">
        <f>IF($A217="","",IF($Z217&lt;&gt;"OK","Check data",IF($W217=0,"Closed",IF($X217=1,"Past due",IF($Y217=1,"Follow-up due",IF($J217="Pending","Authorization pending","On track"))))))</f>
        <v/>
      </c>
    </row>
    <row r="218">
      <c r="A218" s="19" t="n"/>
      <c r="B218" s="38" t="n"/>
      <c r="C218" s="19" t="n"/>
      <c r="D218" s="19" t="n"/>
      <c r="E218" s="21" t="n"/>
      <c r="F218" s="19" t="n"/>
      <c r="G218" s="19" t="n"/>
      <c r="H218" s="21" t="n"/>
      <c r="I218" s="19" t="n"/>
      <c r="J218" s="19" t="n"/>
      <c r="K218" s="19" t="n"/>
      <c r="L218" s="19" t="n"/>
      <c r="M218" s="38" t="n"/>
      <c r="N218" s="38" t="n"/>
      <c r="O218" s="38" t="n"/>
      <c r="P218" s="38" t="n"/>
      <c r="Q218" s="38" t="n"/>
      <c r="R218" s="38" t="n"/>
      <c r="S218" s="21" t="n"/>
      <c r="T218" s="21" t="n"/>
      <c r="U218" s="22">
        <f>IF($A218="","",MAX(0,IF($P218&lt;&gt;"",$P218,Dashboard!$B$4)-$B218))</f>
        <v/>
      </c>
      <c r="V218" s="23">
        <f>IF($A218="","",IF($U218&lt;=7,"0-7 days",IF($U218&lt;=14,"8-14 days",IF($U218&lt;=30,"15-30 days",IF($U218&lt;=60,"31-60 days","61+ days")))))</f>
        <v/>
      </c>
      <c r="W218" s="22">
        <f>IF($A218="",0,IF(OR($L218="New",$L218="Sent",$L218="Scheduling",$L218="Scheduled"),1,0))</f>
        <v/>
      </c>
      <c r="X218" s="22">
        <f>IF($A218="",0,IF(AND($W218=1,$M218&lt;&gt;"",$M218&lt;Dashboard!$B$4),1,0))</f>
        <v/>
      </c>
      <c r="Y218" s="22">
        <f>IF($A218="",0,IF(AND($W218=1,$R218&lt;&gt;"",$R218&lt;=Dashboard!$B$4),1,0))</f>
        <v/>
      </c>
      <c r="Z218" s="24">
        <f>IF($A218="","",IF(COUNTIF($A$2:$A$501,$A218)&gt;1,"Duplicate referral ID",IF($B218="","Missing received date",IF($C218="","Missing client reference",IF($D218="","Missing clinic",IF($F218="","Missing specialty",IF($G218="","Missing urgency",IF($H218="","Missing reason category",IF($I218="","Missing payer category",IF($J218="","Missing authorization status",IF($K218="","Missing coordinator",IF($L218="","Missing status",IF(AND($W218=1,$M218=""),"Missing target action date",IF(AND(OR($L218="Sent",$L218="Scheduling",$L218="Scheduled",$L218="Completed"),$E218=""),"Missing destination",IF(AND(OR($L218="Sent",$L218="Scheduling",$L218="Scheduled",$L218="Completed"),$N218=""),"Missing sent date",IF(AND(OR($L218="Scheduled",$L218="Completed"),$O218=""),"Missing appointment date",IF(AND(OR($L218="Completed",$L218="Closed - Not Scheduled",$L218="Declined"),$P218=""),"Missing closed date",IF(AND(OR($L218="Completed",$L218="Closed - Not Scheduled",$L218="Declined"),$S218=""),"Missing close outcome",IF(AND($B218&lt;&gt;"",$N218&lt;&gt;"",$N218&lt;$B218),"Sent date before received date",IF(AND($B218&lt;&gt;"",$P218&lt;&gt;"",$P218&lt;$B218),"Closed date before received date",IF(AND($N218&lt;&gt;"",$O218&lt;&gt;"",$O218&lt;$N218),"Appointment before sent date","OK"))))))))))))))))))))</f>
        <v/>
      </c>
      <c r="AA218" s="24">
        <f>IF($A218="","",IF($Z218&lt;&gt;"OK","Check data",IF($W218=0,"Closed",IF($X218=1,"Past due",IF($Y218=1,"Follow-up due",IF($J218="Pending","Authorization pending","On track"))))))</f>
        <v/>
      </c>
    </row>
    <row r="219">
      <c r="A219" s="19" t="n"/>
      <c r="B219" s="38" t="n"/>
      <c r="C219" s="19" t="n"/>
      <c r="D219" s="19" t="n"/>
      <c r="E219" s="21" t="n"/>
      <c r="F219" s="19" t="n"/>
      <c r="G219" s="19" t="n"/>
      <c r="H219" s="21" t="n"/>
      <c r="I219" s="19" t="n"/>
      <c r="J219" s="19" t="n"/>
      <c r="K219" s="19" t="n"/>
      <c r="L219" s="19" t="n"/>
      <c r="M219" s="38" t="n"/>
      <c r="N219" s="38" t="n"/>
      <c r="O219" s="38" t="n"/>
      <c r="P219" s="38" t="n"/>
      <c r="Q219" s="38" t="n"/>
      <c r="R219" s="38" t="n"/>
      <c r="S219" s="21" t="n"/>
      <c r="T219" s="21" t="n"/>
      <c r="U219" s="22">
        <f>IF($A219="","",MAX(0,IF($P219&lt;&gt;"",$P219,Dashboard!$B$4)-$B219))</f>
        <v/>
      </c>
      <c r="V219" s="23">
        <f>IF($A219="","",IF($U219&lt;=7,"0-7 days",IF($U219&lt;=14,"8-14 days",IF($U219&lt;=30,"15-30 days",IF($U219&lt;=60,"31-60 days","61+ days")))))</f>
        <v/>
      </c>
      <c r="W219" s="22">
        <f>IF($A219="",0,IF(OR($L219="New",$L219="Sent",$L219="Scheduling",$L219="Scheduled"),1,0))</f>
        <v/>
      </c>
      <c r="X219" s="22">
        <f>IF($A219="",0,IF(AND($W219=1,$M219&lt;&gt;"",$M219&lt;Dashboard!$B$4),1,0))</f>
        <v/>
      </c>
      <c r="Y219" s="22">
        <f>IF($A219="",0,IF(AND($W219=1,$R219&lt;&gt;"",$R219&lt;=Dashboard!$B$4),1,0))</f>
        <v/>
      </c>
      <c r="Z219" s="24">
        <f>IF($A219="","",IF(COUNTIF($A$2:$A$501,$A219)&gt;1,"Duplicate referral ID",IF($B219="","Missing received date",IF($C219="","Missing client reference",IF($D219="","Missing clinic",IF($F219="","Missing specialty",IF($G219="","Missing urgency",IF($H219="","Missing reason category",IF($I219="","Missing payer category",IF($J219="","Missing authorization status",IF($K219="","Missing coordinator",IF($L219="","Missing status",IF(AND($W219=1,$M219=""),"Missing target action date",IF(AND(OR($L219="Sent",$L219="Scheduling",$L219="Scheduled",$L219="Completed"),$E219=""),"Missing destination",IF(AND(OR($L219="Sent",$L219="Scheduling",$L219="Scheduled",$L219="Completed"),$N219=""),"Missing sent date",IF(AND(OR($L219="Scheduled",$L219="Completed"),$O219=""),"Missing appointment date",IF(AND(OR($L219="Completed",$L219="Closed - Not Scheduled",$L219="Declined"),$P219=""),"Missing closed date",IF(AND(OR($L219="Completed",$L219="Closed - Not Scheduled",$L219="Declined"),$S219=""),"Missing close outcome",IF(AND($B219&lt;&gt;"",$N219&lt;&gt;"",$N219&lt;$B219),"Sent date before received date",IF(AND($B219&lt;&gt;"",$P219&lt;&gt;"",$P219&lt;$B219),"Closed date before received date",IF(AND($N219&lt;&gt;"",$O219&lt;&gt;"",$O219&lt;$N219),"Appointment before sent date","OK"))))))))))))))))))))</f>
        <v/>
      </c>
      <c r="AA219" s="24">
        <f>IF($A219="","",IF($Z219&lt;&gt;"OK","Check data",IF($W219=0,"Closed",IF($X219=1,"Past due",IF($Y219=1,"Follow-up due",IF($J219="Pending","Authorization pending","On track"))))))</f>
        <v/>
      </c>
    </row>
    <row r="220">
      <c r="A220" s="19" t="n"/>
      <c r="B220" s="38" t="n"/>
      <c r="C220" s="19" t="n"/>
      <c r="D220" s="19" t="n"/>
      <c r="E220" s="21" t="n"/>
      <c r="F220" s="19" t="n"/>
      <c r="G220" s="19" t="n"/>
      <c r="H220" s="21" t="n"/>
      <c r="I220" s="19" t="n"/>
      <c r="J220" s="19" t="n"/>
      <c r="K220" s="19" t="n"/>
      <c r="L220" s="19" t="n"/>
      <c r="M220" s="38" t="n"/>
      <c r="N220" s="38" t="n"/>
      <c r="O220" s="38" t="n"/>
      <c r="P220" s="38" t="n"/>
      <c r="Q220" s="38" t="n"/>
      <c r="R220" s="38" t="n"/>
      <c r="S220" s="21" t="n"/>
      <c r="T220" s="21" t="n"/>
      <c r="U220" s="22">
        <f>IF($A220="","",MAX(0,IF($P220&lt;&gt;"",$P220,Dashboard!$B$4)-$B220))</f>
        <v/>
      </c>
      <c r="V220" s="23">
        <f>IF($A220="","",IF($U220&lt;=7,"0-7 days",IF($U220&lt;=14,"8-14 days",IF($U220&lt;=30,"15-30 days",IF($U220&lt;=60,"31-60 days","61+ days")))))</f>
        <v/>
      </c>
      <c r="W220" s="22">
        <f>IF($A220="",0,IF(OR($L220="New",$L220="Sent",$L220="Scheduling",$L220="Scheduled"),1,0))</f>
        <v/>
      </c>
      <c r="X220" s="22">
        <f>IF($A220="",0,IF(AND($W220=1,$M220&lt;&gt;"",$M220&lt;Dashboard!$B$4),1,0))</f>
        <v/>
      </c>
      <c r="Y220" s="22">
        <f>IF($A220="",0,IF(AND($W220=1,$R220&lt;&gt;"",$R220&lt;=Dashboard!$B$4),1,0))</f>
        <v/>
      </c>
      <c r="Z220" s="24">
        <f>IF($A220="","",IF(COUNTIF($A$2:$A$501,$A220)&gt;1,"Duplicate referral ID",IF($B220="","Missing received date",IF($C220="","Missing client reference",IF($D220="","Missing clinic",IF($F220="","Missing specialty",IF($G220="","Missing urgency",IF($H220="","Missing reason category",IF($I220="","Missing payer category",IF($J220="","Missing authorization status",IF($K220="","Missing coordinator",IF($L220="","Missing status",IF(AND($W220=1,$M220=""),"Missing target action date",IF(AND(OR($L220="Sent",$L220="Scheduling",$L220="Scheduled",$L220="Completed"),$E220=""),"Missing destination",IF(AND(OR($L220="Sent",$L220="Scheduling",$L220="Scheduled",$L220="Completed"),$N220=""),"Missing sent date",IF(AND(OR($L220="Scheduled",$L220="Completed"),$O220=""),"Missing appointment date",IF(AND(OR($L220="Completed",$L220="Closed - Not Scheduled",$L220="Declined"),$P220=""),"Missing closed date",IF(AND(OR($L220="Completed",$L220="Closed - Not Scheduled",$L220="Declined"),$S220=""),"Missing close outcome",IF(AND($B220&lt;&gt;"",$N220&lt;&gt;"",$N220&lt;$B220),"Sent date before received date",IF(AND($B220&lt;&gt;"",$P220&lt;&gt;"",$P220&lt;$B220),"Closed date before received date",IF(AND($N220&lt;&gt;"",$O220&lt;&gt;"",$O220&lt;$N220),"Appointment before sent date","OK"))))))))))))))))))))</f>
        <v/>
      </c>
      <c r="AA220" s="24">
        <f>IF($A220="","",IF($Z220&lt;&gt;"OK","Check data",IF($W220=0,"Closed",IF($X220=1,"Past due",IF($Y220=1,"Follow-up due",IF($J220="Pending","Authorization pending","On track"))))))</f>
        <v/>
      </c>
    </row>
    <row r="221">
      <c r="A221" s="19" t="n"/>
      <c r="B221" s="38" t="n"/>
      <c r="C221" s="19" t="n"/>
      <c r="D221" s="19" t="n"/>
      <c r="E221" s="21" t="n"/>
      <c r="F221" s="19" t="n"/>
      <c r="G221" s="19" t="n"/>
      <c r="H221" s="21" t="n"/>
      <c r="I221" s="19" t="n"/>
      <c r="J221" s="19" t="n"/>
      <c r="K221" s="19" t="n"/>
      <c r="L221" s="19" t="n"/>
      <c r="M221" s="38" t="n"/>
      <c r="N221" s="38" t="n"/>
      <c r="O221" s="38" t="n"/>
      <c r="P221" s="38" t="n"/>
      <c r="Q221" s="38" t="n"/>
      <c r="R221" s="38" t="n"/>
      <c r="S221" s="21" t="n"/>
      <c r="T221" s="21" t="n"/>
      <c r="U221" s="22">
        <f>IF($A221="","",MAX(0,IF($P221&lt;&gt;"",$P221,Dashboard!$B$4)-$B221))</f>
        <v/>
      </c>
      <c r="V221" s="23">
        <f>IF($A221="","",IF($U221&lt;=7,"0-7 days",IF($U221&lt;=14,"8-14 days",IF($U221&lt;=30,"15-30 days",IF($U221&lt;=60,"31-60 days","61+ days")))))</f>
        <v/>
      </c>
      <c r="W221" s="22">
        <f>IF($A221="",0,IF(OR($L221="New",$L221="Sent",$L221="Scheduling",$L221="Scheduled"),1,0))</f>
        <v/>
      </c>
      <c r="X221" s="22">
        <f>IF($A221="",0,IF(AND($W221=1,$M221&lt;&gt;"",$M221&lt;Dashboard!$B$4),1,0))</f>
        <v/>
      </c>
      <c r="Y221" s="22">
        <f>IF($A221="",0,IF(AND($W221=1,$R221&lt;&gt;"",$R221&lt;=Dashboard!$B$4),1,0))</f>
        <v/>
      </c>
      <c r="Z221" s="24">
        <f>IF($A221="","",IF(COUNTIF($A$2:$A$501,$A221)&gt;1,"Duplicate referral ID",IF($B221="","Missing received date",IF($C221="","Missing client reference",IF($D221="","Missing clinic",IF($F221="","Missing specialty",IF($G221="","Missing urgency",IF($H221="","Missing reason category",IF($I221="","Missing payer category",IF($J221="","Missing authorization status",IF($K221="","Missing coordinator",IF($L221="","Missing status",IF(AND($W221=1,$M221=""),"Missing target action date",IF(AND(OR($L221="Sent",$L221="Scheduling",$L221="Scheduled",$L221="Completed"),$E221=""),"Missing destination",IF(AND(OR($L221="Sent",$L221="Scheduling",$L221="Scheduled",$L221="Completed"),$N221=""),"Missing sent date",IF(AND(OR($L221="Scheduled",$L221="Completed"),$O221=""),"Missing appointment date",IF(AND(OR($L221="Completed",$L221="Closed - Not Scheduled",$L221="Declined"),$P221=""),"Missing closed date",IF(AND(OR($L221="Completed",$L221="Closed - Not Scheduled",$L221="Declined"),$S221=""),"Missing close outcome",IF(AND($B221&lt;&gt;"",$N221&lt;&gt;"",$N221&lt;$B221),"Sent date before received date",IF(AND($B221&lt;&gt;"",$P221&lt;&gt;"",$P221&lt;$B221),"Closed date before received date",IF(AND($N221&lt;&gt;"",$O221&lt;&gt;"",$O221&lt;$N221),"Appointment before sent date","OK"))))))))))))))))))))</f>
        <v/>
      </c>
      <c r="AA221" s="24">
        <f>IF($A221="","",IF($Z221&lt;&gt;"OK","Check data",IF($W221=0,"Closed",IF($X221=1,"Past due",IF($Y221=1,"Follow-up due",IF($J221="Pending","Authorization pending","On track"))))))</f>
        <v/>
      </c>
    </row>
    <row r="222">
      <c r="A222" s="19" t="n"/>
      <c r="B222" s="38" t="n"/>
      <c r="C222" s="19" t="n"/>
      <c r="D222" s="19" t="n"/>
      <c r="E222" s="21" t="n"/>
      <c r="F222" s="19" t="n"/>
      <c r="G222" s="19" t="n"/>
      <c r="H222" s="21" t="n"/>
      <c r="I222" s="19" t="n"/>
      <c r="J222" s="19" t="n"/>
      <c r="K222" s="19" t="n"/>
      <c r="L222" s="19" t="n"/>
      <c r="M222" s="38" t="n"/>
      <c r="N222" s="38" t="n"/>
      <c r="O222" s="38" t="n"/>
      <c r="P222" s="38" t="n"/>
      <c r="Q222" s="38" t="n"/>
      <c r="R222" s="38" t="n"/>
      <c r="S222" s="21" t="n"/>
      <c r="T222" s="21" t="n"/>
      <c r="U222" s="22">
        <f>IF($A222="","",MAX(0,IF($P222&lt;&gt;"",$P222,Dashboard!$B$4)-$B222))</f>
        <v/>
      </c>
      <c r="V222" s="23">
        <f>IF($A222="","",IF($U222&lt;=7,"0-7 days",IF($U222&lt;=14,"8-14 days",IF($U222&lt;=30,"15-30 days",IF($U222&lt;=60,"31-60 days","61+ days")))))</f>
        <v/>
      </c>
      <c r="W222" s="22">
        <f>IF($A222="",0,IF(OR($L222="New",$L222="Sent",$L222="Scheduling",$L222="Scheduled"),1,0))</f>
        <v/>
      </c>
      <c r="X222" s="22">
        <f>IF($A222="",0,IF(AND($W222=1,$M222&lt;&gt;"",$M222&lt;Dashboard!$B$4),1,0))</f>
        <v/>
      </c>
      <c r="Y222" s="22">
        <f>IF($A222="",0,IF(AND($W222=1,$R222&lt;&gt;"",$R222&lt;=Dashboard!$B$4),1,0))</f>
        <v/>
      </c>
      <c r="Z222" s="24">
        <f>IF($A222="","",IF(COUNTIF($A$2:$A$501,$A222)&gt;1,"Duplicate referral ID",IF($B222="","Missing received date",IF($C222="","Missing client reference",IF($D222="","Missing clinic",IF($F222="","Missing specialty",IF($G222="","Missing urgency",IF($H222="","Missing reason category",IF($I222="","Missing payer category",IF($J222="","Missing authorization status",IF($K222="","Missing coordinator",IF($L222="","Missing status",IF(AND($W222=1,$M222=""),"Missing target action date",IF(AND(OR($L222="Sent",$L222="Scheduling",$L222="Scheduled",$L222="Completed"),$E222=""),"Missing destination",IF(AND(OR($L222="Sent",$L222="Scheduling",$L222="Scheduled",$L222="Completed"),$N222=""),"Missing sent date",IF(AND(OR($L222="Scheduled",$L222="Completed"),$O222=""),"Missing appointment date",IF(AND(OR($L222="Completed",$L222="Closed - Not Scheduled",$L222="Declined"),$P222=""),"Missing closed date",IF(AND(OR($L222="Completed",$L222="Closed - Not Scheduled",$L222="Declined"),$S222=""),"Missing close outcome",IF(AND($B222&lt;&gt;"",$N222&lt;&gt;"",$N222&lt;$B222),"Sent date before received date",IF(AND($B222&lt;&gt;"",$P222&lt;&gt;"",$P222&lt;$B222),"Closed date before received date",IF(AND($N222&lt;&gt;"",$O222&lt;&gt;"",$O222&lt;$N222),"Appointment before sent date","OK"))))))))))))))))))))</f>
        <v/>
      </c>
      <c r="AA222" s="24">
        <f>IF($A222="","",IF($Z222&lt;&gt;"OK","Check data",IF($W222=0,"Closed",IF($X222=1,"Past due",IF($Y222=1,"Follow-up due",IF($J222="Pending","Authorization pending","On track"))))))</f>
        <v/>
      </c>
    </row>
    <row r="223">
      <c r="A223" s="19" t="n"/>
      <c r="B223" s="38" t="n"/>
      <c r="C223" s="19" t="n"/>
      <c r="D223" s="19" t="n"/>
      <c r="E223" s="21" t="n"/>
      <c r="F223" s="19" t="n"/>
      <c r="G223" s="19" t="n"/>
      <c r="H223" s="21" t="n"/>
      <c r="I223" s="19" t="n"/>
      <c r="J223" s="19" t="n"/>
      <c r="K223" s="19" t="n"/>
      <c r="L223" s="19" t="n"/>
      <c r="M223" s="38" t="n"/>
      <c r="N223" s="38" t="n"/>
      <c r="O223" s="38" t="n"/>
      <c r="P223" s="38" t="n"/>
      <c r="Q223" s="38" t="n"/>
      <c r="R223" s="38" t="n"/>
      <c r="S223" s="21" t="n"/>
      <c r="T223" s="21" t="n"/>
      <c r="U223" s="22">
        <f>IF($A223="","",MAX(0,IF($P223&lt;&gt;"",$P223,Dashboard!$B$4)-$B223))</f>
        <v/>
      </c>
      <c r="V223" s="23">
        <f>IF($A223="","",IF($U223&lt;=7,"0-7 days",IF($U223&lt;=14,"8-14 days",IF($U223&lt;=30,"15-30 days",IF($U223&lt;=60,"31-60 days","61+ days")))))</f>
        <v/>
      </c>
      <c r="W223" s="22">
        <f>IF($A223="",0,IF(OR($L223="New",$L223="Sent",$L223="Scheduling",$L223="Scheduled"),1,0))</f>
        <v/>
      </c>
      <c r="X223" s="22">
        <f>IF($A223="",0,IF(AND($W223=1,$M223&lt;&gt;"",$M223&lt;Dashboard!$B$4),1,0))</f>
        <v/>
      </c>
      <c r="Y223" s="22">
        <f>IF($A223="",0,IF(AND($W223=1,$R223&lt;&gt;"",$R223&lt;=Dashboard!$B$4),1,0))</f>
        <v/>
      </c>
      <c r="Z223" s="24">
        <f>IF($A223="","",IF(COUNTIF($A$2:$A$501,$A223)&gt;1,"Duplicate referral ID",IF($B223="","Missing received date",IF($C223="","Missing client reference",IF($D223="","Missing clinic",IF($F223="","Missing specialty",IF($G223="","Missing urgency",IF($H223="","Missing reason category",IF($I223="","Missing payer category",IF($J223="","Missing authorization status",IF($K223="","Missing coordinator",IF($L223="","Missing status",IF(AND($W223=1,$M223=""),"Missing target action date",IF(AND(OR($L223="Sent",$L223="Scheduling",$L223="Scheduled",$L223="Completed"),$E223=""),"Missing destination",IF(AND(OR($L223="Sent",$L223="Scheduling",$L223="Scheduled",$L223="Completed"),$N223=""),"Missing sent date",IF(AND(OR($L223="Scheduled",$L223="Completed"),$O223=""),"Missing appointment date",IF(AND(OR($L223="Completed",$L223="Closed - Not Scheduled",$L223="Declined"),$P223=""),"Missing closed date",IF(AND(OR($L223="Completed",$L223="Closed - Not Scheduled",$L223="Declined"),$S223=""),"Missing close outcome",IF(AND($B223&lt;&gt;"",$N223&lt;&gt;"",$N223&lt;$B223),"Sent date before received date",IF(AND($B223&lt;&gt;"",$P223&lt;&gt;"",$P223&lt;$B223),"Closed date before received date",IF(AND($N223&lt;&gt;"",$O223&lt;&gt;"",$O223&lt;$N223),"Appointment before sent date","OK"))))))))))))))))))))</f>
        <v/>
      </c>
      <c r="AA223" s="24">
        <f>IF($A223="","",IF($Z223&lt;&gt;"OK","Check data",IF($W223=0,"Closed",IF($X223=1,"Past due",IF($Y223=1,"Follow-up due",IF($J223="Pending","Authorization pending","On track"))))))</f>
        <v/>
      </c>
    </row>
    <row r="224">
      <c r="A224" s="19" t="n"/>
      <c r="B224" s="38" t="n"/>
      <c r="C224" s="19" t="n"/>
      <c r="D224" s="19" t="n"/>
      <c r="E224" s="21" t="n"/>
      <c r="F224" s="19" t="n"/>
      <c r="G224" s="19" t="n"/>
      <c r="H224" s="21" t="n"/>
      <c r="I224" s="19" t="n"/>
      <c r="J224" s="19" t="n"/>
      <c r="K224" s="19" t="n"/>
      <c r="L224" s="19" t="n"/>
      <c r="M224" s="38" t="n"/>
      <c r="N224" s="38" t="n"/>
      <c r="O224" s="38" t="n"/>
      <c r="P224" s="38" t="n"/>
      <c r="Q224" s="38" t="n"/>
      <c r="R224" s="38" t="n"/>
      <c r="S224" s="21" t="n"/>
      <c r="T224" s="21" t="n"/>
      <c r="U224" s="22">
        <f>IF($A224="","",MAX(0,IF($P224&lt;&gt;"",$P224,Dashboard!$B$4)-$B224))</f>
        <v/>
      </c>
      <c r="V224" s="23">
        <f>IF($A224="","",IF($U224&lt;=7,"0-7 days",IF($U224&lt;=14,"8-14 days",IF($U224&lt;=30,"15-30 days",IF($U224&lt;=60,"31-60 days","61+ days")))))</f>
        <v/>
      </c>
      <c r="W224" s="22">
        <f>IF($A224="",0,IF(OR($L224="New",$L224="Sent",$L224="Scheduling",$L224="Scheduled"),1,0))</f>
        <v/>
      </c>
      <c r="X224" s="22">
        <f>IF($A224="",0,IF(AND($W224=1,$M224&lt;&gt;"",$M224&lt;Dashboard!$B$4),1,0))</f>
        <v/>
      </c>
      <c r="Y224" s="22">
        <f>IF($A224="",0,IF(AND($W224=1,$R224&lt;&gt;"",$R224&lt;=Dashboard!$B$4),1,0))</f>
        <v/>
      </c>
      <c r="Z224" s="24">
        <f>IF($A224="","",IF(COUNTIF($A$2:$A$501,$A224)&gt;1,"Duplicate referral ID",IF($B224="","Missing received date",IF($C224="","Missing client reference",IF($D224="","Missing clinic",IF($F224="","Missing specialty",IF($G224="","Missing urgency",IF($H224="","Missing reason category",IF($I224="","Missing payer category",IF($J224="","Missing authorization status",IF($K224="","Missing coordinator",IF($L224="","Missing status",IF(AND($W224=1,$M224=""),"Missing target action date",IF(AND(OR($L224="Sent",$L224="Scheduling",$L224="Scheduled",$L224="Completed"),$E224=""),"Missing destination",IF(AND(OR($L224="Sent",$L224="Scheduling",$L224="Scheduled",$L224="Completed"),$N224=""),"Missing sent date",IF(AND(OR($L224="Scheduled",$L224="Completed"),$O224=""),"Missing appointment date",IF(AND(OR($L224="Completed",$L224="Closed - Not Scheduled",$L224="Declined"),$P224=""),"Missing closed date",IF(AND(OR($L224="Completed",$L224="Closed - Not Scheduled",$L224="Declined"),$S224=""),"Missing close outcome",IF(AND($B224&lt;&gt;"",$N224&lt;&gt;"",$N224&lt;$B224),"Sent date before received date",IF(AND($B224&lt;&gt;"",$P224&lt;&gt;"",$P224&lt;$B224),"Closed date before received date",IF(AND($N224&lt;&gt;"",$O224&lt;&gt;"",$O224&lt;$N224),"Appointment before sent date","OK"))))))))))))))))))))</f>
        <v/>
      </c>
      <c r="AA224" s="24">
        <f>IF($A224="","",IF($Z224&lt;&gt;"OK","Check data",IF($W224=0,"Closed",IF($X224=1,"Past due",IF($Y224=1,"Follow-up due",IF($J224="Pending","Authorization pending","On track"))))))</f>
        <v/>
      </c>
    </row>
    <row r="225">
      <c r="A225" s="19" t="n"/>
      <c r="B225" s="38" t="n"/>
      <c r="C225" s="19" t="n"/>
      <c r="D225" s="19" t="n"/>
      <c r="E225" s="21" t="n"/>
      <c r="F225" s="19" t="n"/>
      <c r="G225" s="19" t="n"/>
      <c r="H225" s="21" t="n"/>
      <c r="I225" s="19" t="n"/>
      <c r="J225" s="19" t="n"/>
      <c r="K225" s="19" t="n"/>
      <c r="L225" s="19" t="n"/>
      <c r="M225" s="38" t="n"/>
      <c r="N225" s="38" t="n"/>
      <c r="O225" s="38" t="n"/>
      <c r="P225" s="38" t="n"/>
      <c r="Q225" s="38" t="n"/>
      <c r="R225" s="38" t="n"/>
      <c r="S225" s="21" t="n"/>
      <c r="T225" s="21" t="n"/>
      <c r="U225" s="22">
        <f>IF($A225="","",MAX(0,IF($P225&lt;&gt;"",$P225,Dashboard!$B$4)-$B225))</f>
        <v/>
      </c>
      <c r="V225" s="23">
        <f>IF($A225="","",IF($U225&lt;=7,"0-7 days",IF($U225&lt;=14,"8-14 days",IF($U225&lt;=30,"15-30 days",IF($U225&lt;=60,"31-60 days","61+ days")))))</f>
        <v/>
      </c>
      <c r="W225" s="22">
        <f>IF($A225="",0,IF(OR($L225="New",$L225="Sent",$L225="Scheduling",$L225="Scheduled"),1,0))</f>
        <v/>
      </c>
      <c r="X225" s="22">
        <f>IF($A225="",0,IF(AND($W225=1,$M225&lt;&gt;"",$M225&lt;Dashboard!$B$4),1,0))</f>
        <v/>
      </c>
      <c r="Y225" s="22">
        <f>IF($A225="",0,IF(AND($W225=1,$R225&lt;&gt;"",$R225&lt;=Dashboard!$B$4),1,0))</f>
        <v/>
      </c>
      <c r="Z225" s="24">
        <f>IF($A225="","",IF(COUNTIF($A$2:$A$501,$A225)&gt;1,"Duplicate referral ID",IF($B225="","Missing received date",IF($C225="","Missing client reference",IF($D225="","Missing clinic",IF($F225="","Missing specialty",IF($G225="","Missing urgency",IF($H225="","Missing reason category",IF($I225="","Missing payer category",IF($J225="","Missing authorization status",IF($K225="","Missing coordinator",IF($L225="","Missing status",IF(AND($W225=1,$M225=""),"Missing target action date",IF(AND(OR($L225="Sent",$L225="Scheduling",$L225="Scheduled",$L225="Completed"),$E225=""),"Missing destination",IF(AND(OR($L225="Sent",$L225="Scheduling",$L225="Scheduled",$L225="Completed"),$N225=""),"Missing sent date",IF(AND(OR($L225="Scheduled",$L225="Completed"),$O225=""),"Missing appointment date",IF(AND(OR($L225="Completed",$L225="Closed - Not Scheduled",$L225="Declined"),$P225=""),"Missing closed date",IF(AND(OR($L225="Completed",$L225="Closed - Not Scheduled",$L225="Declined"),$S225=""),"Missing close outcome",IF(AND($B225&lt;&gt;"",$N225&lt;&gt;"",$N225&lt;$B225),"Sent date before received date",IF(AND($B225&lt;&gt;"",$P225&lt;&gt;"",$P225&lt;$B225),"Closed date before received date",IF(AND($N225&lt;&gt;"",$O225&lt;&gt;"",$O225&lt;$N225),"Appointment before sent date","OK"))))))))))))))))))))</f>
        <v/>
      </c>
      <c r="AA225" s="24">
        <f>IF($A225="","",IF($Z225&lt;&gt;"OK","Check data",IF($W225=0,"Closed",IF($X225=1,"Past due",IF($Y225=1,"Follow-up due",IF($J225="Pending","Authorization pending","On track"))))))</f>
        <v/>
      </c>
    </row>
    <row r="226">
      <c r="A226" s="19" t="n"/>
      <c r="B226" s="38" t="n"/>
      <c r="C226" s="19" t="n"/>
      <c r="D226" s="19" t="n"/>
      <c r="E226" s="21" t="n"/>
      <c r="F226" s="19" t="n"/>
      <c r="G226" s="19" t="n"/>
      <c r="H226" s="21" t="n"/>
      <c r="I226" s="19" t="n"/>
      <c r="J226" s="19" t="n"/>
      <c r="K226" s="19" t="n"/>
      <c r="L226" s="19" t="n"/>
      <c r="M226" s="38" t="n"/>
      <c r="N226" s="38" t="n"/>
      <c r="O226" s="38" t="n"/>
      <c r="P226" s="38" t="n"/>
      <c r="Q226" s="38" t="n"/>
      <c r="R226" s="38" t="n"/>
      <c r="S226" s="21" t="n"/>
      <c r="T226" s="21" t="n"/>
      <c r="U226" s="22">
        <f>IF($A226="","",MAX(0,IF($P226&lt;&gt;"",$P226,Dashboard!$B$4)-$B226))</f>
        <v/>
      </c>
      <c r="V226" s="23">
        <f>IF($A226="","",IF($U226&lt;=7,"0-7 days",IF($U226&lt;=14,"8-14 days",IF($U226&lt;=30,"15-30 days",IF($U226&lt;=60,"31-60 days","61+ days")))))</f>
        <v/>
      </c>
      <c r="W226" s="22">
        <f>IF($A226="",0,IF(OR($L226="New",$L226="Sent",$L226="Scheduling",$L226="Scheduled"),1,0))</f>
        <v/>
      </c>
      <c r="X226" s="22">
        <f>IF($A226="",0,IF(AND($W226=1,$M226&lt;&gt;"",$M226&lt;Dashboard!$B$4),1,0))</f>
        <v/>
      </c>
      <c r="Y226" s="22">
        <f>IF($A226="",0,IF(AND($W226=1,$R226&lt;&gt;"",$R226&lt;=Dashboard!$B$4),1,0))</f>
        <v/>
      </c>
      <c r="Z226" s="24">
        <f>IF($A226="","",IF(COUNTIF($A$2:$A$501,$A226)&gt;1,"Duplicate referral ID",IF($B226="","Missing received date",IF($C226="","Missing client reference",IF($D226="","Missing clinic",IF($F226="","Missing specialty",IF($G226="","Missing urgency",IF($H226="","Missing reason category",IF($I226="","Missing payer category",IF($J226="","Missing authorization status",IF($K226="","Missing coordinator",IF($L226="","Missing status",IF(AND($W226=1,$M226=""),"Missing target action date",IF(AND(OR($L226="Sent",$L226="Scheduling",$L226="Scheduled",$L226="Completed"),$E226=""),"Missing destination",IF(AND(OR($L226="Sent",$L226="Scheduling",$L226="Scheduled",$L226="Completed"),$N226=""),"Missing sent date",IF(AND(OR($L226="Scheduled",$L226="Completed"),$O226=""),"Missing appointment date",IF(AND(OR($L226="Completed",$L226="Closed - Not Scheduled",$L226="Declined"),$P226=""),"Missing closed date",IF(AND(OR($L226="Completed",$L226="Closed - Not Scheduled",$L226="Declined"),$S226=""),"Missing close outcome",IF(AND($B226&lt;&gt;"",$N226&lt;&gt;"",$N226&lt;$B226),"Sent date before received date",IF(AND($B226&lt;&gt;"",$P226&lt;&gt;"",$P226&lt;$B226),"Closed date before received date",IF(AND($N226&lt;&gt;"",$O226&lt;&gt;"",$O226&lt;$N226),"Appointment before sent date","OK"))))))))))))))))))))</f>
        <v/>
      </c>
      <c r="AA226" s="24">
        <f>IF($A226="","",IF($Z226&lt;&gt;"OK","Check data",IF($W226=0,"Closed",IF($X226=1,"Past due",IF($Y226=1,"Follow-up due",IF($J226="Pending","Authorization pending","On track"))))))</f>
        <v/>
      </c>
    </row>
    <row r="227">
      <c r="A227" s="19" t="n"/>
      <c r="B227" s="38" t="n"/>
      <c r="C227" s="19" t="n"/>
      <c r="D227" s="19" t="n"/>
      <c r="E227" s="21" t="n"/>
      <c r="F227" s="19" t="n"/>
      <c r="G227" s="19" t="n"/>
      <c r="H227" s="21" t="n"/>
      <c r="I227" s="19" t="n"/>
      <c r="J227" s="19" t="n"/>
      <c r="K227" s="19" t="n"/>
      <c r="L227" s="19" t="n"/>
      <c r="M227" s="38" t="n"/>
      <c r="N227" s="38" t="n"/>
      <c r="O227" s="38" t="n"/>
      <c r="P227" s="38" t="n"/>
      <c r="Q227" s="38" t="n"/>
      <c r="R227" s="38" t="n"/>
      <c r="S227" s="21" t="n"/>
      <c r="T227" s="21" t="n"/>
      <c r="U227" s="22">
        <f>IF($A227="","",MAX(0,IF($P227&lt;&gt;"",$P227,Dashboard!$B$4)-$B227))</f>
        <v/>
      </c>
      <c r="V227" s="23">
        <f>IF($A227="","",IF($U227&lt;=7,"0-7 days",IF($U227&lt;=14,"8-14 days",IF($U227&lt;=30,"15-30 days",IF($U227&lt;=60,"31-60 days","61+ days")))))</f>
        <v/>
      </c>
      <c r="W227" s="22">
        <f>IF($A227="",0,IF(OR($L227="New",$L227="Sent",$L227="Scheduling",$L227="Scheduled"),1,0))</f>
        <v/>
      </c>
      <c r="X227" s="22">
        <f>IF($A227="",0,IF(AND($W227=1,$M227&lt;&gt;"",$M227&lt;Dashboard!$B$4),1,0))</f>
        <v/>
      </c>
      <c r="Y227" s="22">
        <f>IF($A227="",0,IF(AND($W227=1,$R227&lt;&gt;"",$R227&lt;=Dashboard!$B$4),1,0))</f>
        <v/>
      </c>
      <c r="Z227" s="24">
        <f>IF($A227="","",IF(COUNTIF($A$2:$A$501,$A227)&gt;1,"Duplicate referral ID",IF($B227="","Missing received date",IF($C227="","Missing client reference",IF($D227="","Missing clinic",IF($F227="","Missing specialty",IF($G227="","Missing urgency",IF($H227="","Missing reason category",IF($I227="","Missing payer category",IF($J227="","Missing authorization status",IF($K227="","Missing coordinator",IF($L227="","Missing status",IF(AND($W227=1,$M227=""),"Missing target action date",IF(AND(OR($L227="Sent",$L227="Scheduling",$L227="Scheduled",$L227="Completed"),$E227=""),"Missing destination",IF(AND(OR($L227="Sent",$L227="Scheduling",$L227="Scheduled",$L227="Completed"),$N227=""),"Missing sent date",IF(AND(OR($L227="Scheduled",$L227="Completed"),$O227=""),"Missing appointment date",IF(AND(OR($L227="Completed",$L227="Closed - Not Scheduled",$L227="Declined"),$P227=""),"Missing closed date",IF(AND(OR($L227="Completed",$L227="Closed - Not Scheduled",$L227="Declined"),$S227=""),"Missing close outcome",IF(AND($B227&lt;&gt;"",$N227&lt;&gt;"",$N227&lt;$B227),"Sent date before received date",IF(AND($B227&lt;&gt;"",$P227&lt;&gt;"",$P227&lt;$B227),"Closed date before received date",IF(AND($N227&lt;&gt;"",$O227&lt;&gt;"",$O227&lt;$N227),"Appointment before sent date","OK"))))))))))))))))))))</f>
        <v/>
      </c>
      <c r="AA227" s="24">
        <f>IF($A227="","",IF($Z227&lt;&gt;"OK","Check data",IF($W227=0,"Closed",IF($X227=1,"Past due",IF($Y227=1,"Follow-up due",IF($J227="Pending","Authorization pending","On track"))))))</f>
        <v/>
      </c>
    </row>
    <row r="228">
      <c r="A228" s="19" t="n"/>
      <c r="B228" s="38" t="n"/>
      <c r="C228" s="19" t="n"/>
      <c r="D228" s="19" t="n"/>
      <c r="E228" s="21" t="n"/>
      <c r="F228" s="19" t="n"/>
      <c r="G228" s="19" t="n"/>
      <c r="H228" s="21" t="n"/>
      <c r="I228" s="19" t="n"/>
      <c r="J228" s="19" t="n"/>
      <c r="K228" s="19" t="n"/>
      <c r="L228" s="19" t="n"/>
      <c r="M228" s="38" t="n"/>
      <c r="N228" s="38" t="n"/>
      <c r="O228" s="38" t="n"/>
      <c r="P228" s="38" t="n"/>
      <c r="Q228" s="38" t="n"/>
      <c r="R228" s="38" t="n"/>
      <c r="S228" s="21" t="n"/>
      <c r="T228" s="21" t="n"/>
      <c r="U228" s="22">
        <f>IF($A228="","",MAX(0,IF($P228&lt;&gt;"",$P228,Dashboard!$B$4)-$B228))</f>
        <v/>
      </c>
      <c r="V228" s="23">
        <f>IF($A228="","",IF($U228&lt;=7,"0-7 days",IF($U228&lt;=14,"8-14 days",IF($U228&lt;=30,"15-30 days",IF($U228&lt;=60,"31-60 days","61+ days")))))</f>
        <v/>
      </c>
      <c r="W228" s="22">
        <f>IF($A228="",0,IF(OR($L228="New",$L228="Sent",$L228="Scheduling",$L228="Scheduled"),1,0))</f>
        <v/>
      </c>
      <c r="X228" s="22">
        <f>IF($A228="",0,IF(AND($W228=1,$M228&lt;&gt;"",$M228&lt;Dashboard!$B$4),1,0))</f>
        <v/>
      </c>
      <c r="Y228" s="22">
        <f>IF($A228="",0,IF(AND($W228=1,$R228&lt;&gt;"",$R228&lt;=Dashboard!$B$4),1,0))</f>
        <v/>
      </c>
      <c r="Z228" s="24">
        <f>IF($A228="","",IF(COUNTIF($A$2:$A$501,$A228)&gt;1,"Duplicate referral ID",IF($B228="","Missing received date",IF($C228="","Missing client reference",IF($D228="","Missing clinic",IF($F228="","Missing specialty",IF($G228="","Missing urgency",IF($H228="","Missing reason category",IF($I228="","Missing payer category",IF($J228="","Missing authorization status",IF($K228="","Missing coordinator",IF($L228="","Missing status",IF(AND($W228=1,$M228=""),"Missing target action date",IF(AND(OR($L228="Sent",$L228="Scheduling",$L228="Scheduled",$L228="Completed"),$E228=""),"Missing destination",IF(AND(OR($L228="Sent",$L228="Scheduling",$L228="Scheduled",$L228="Completed"),$N228=""),"Missing sent date",IF(AND(OR($L228="Scheduled",$L228="Completed"),$O228=""),"Missing appointment date",IF(AND(OR($L228="Completed",$L228="Closed - Not Scheduled",$L228="Declined"),$P228=""),"Missing closed date",IF(AND(OR($L228="Completed",$L228="Closed - Not Scheduled",$L228="Declined"),$S228=""),"Missing close outcome",IF(AND($B228&lt;&gt;"",$N228&lt;&gt;"",$N228&lt;$B228),"Sent date before received date",IF(AND($B228&lt;&gt;"",$P228&lt;&gt;"",$P228&lt;$B228),"Closed date before received date",IF(AND($N228&lt;&gt;"",$O228&lt;&gt;"",$O228&lt;$N228),"Appointment before sent date","OK"))))))))))))))))))))</f>
        <v/>
      </c>
      <c r="AA228" s="24">
        <f>IF($A228="","",IF($Z228&lt;&gt;"OK","Check data",IF($W228=0,"Closed",IF($X228=1,"Past due",IF($Y228=1,"Follow-up due",IF($J228="Pending","Authorization pending","On track"))))))</f>
        <v/>
      </c>
    </row>
    <row r="229">
      <c r="A229" s="19" t="n"/>
      <c r="B229" s="38" t="n"/>
      <c r="C229" s="19" t="n"/>
      <c r="D229" s="19" t="n"/>
      <c r="E229" s="21" t="n"/>
      <c r="F229" s="19" t="n"/>
      <c r="G229" s="19" t="n"/>
      <c r="H229" s="21" t="n"/>
      <c r="I229" s="19" t="n"/>
      <c r="J229" s="19" t="n"/>
      <c r="K229" s="19" t="n"/>
      <c r="L229" s="19" t="n"/>
      <c r="M229" s="38" t="n"/>
      <c r="N229" s="38" t="n"/>
      <c r="O229" s="38" t="n"/>
      <c r="P229" s="38" t="n"/>
      <c r="Q229" s="38" t="n"/>
      <c r="R229" s="38" t="n"/>
      <c r="S229" s="21" t="n"/>
      <c r="T229" s="21" t="n"/>
      <c r="U229" s="22">
        <f>IF($A229="","",MAX(0,IF($P229&lt;&gt;"",$P229,Dashboard!$B$4)-$B229))</f>
        <v/>
      </c>
      <c r="V229" s="23">
        <f>IF($A229="","",IF($U229&lt;=7,"0-7 days",IF($U229&lt;=14,"8-14 days",IF($U229&lt;=30,"15-30 days",IF($U229&lt;=60,"31-60 days","61+ days")))))</f>
        <v/>
      </c>
      <c r="W229" s="22">
        <f>IF($A229="",0,IF(OR($L229="New",$L229="Sent",$L229="Scheduling",$L229="Scheduled"),1,0))</f>
        <v/>
      </c>
      <c r="X229" s="22">
        <f>IF($A229="",0,IF(AND($W229=1,$M229&lt;&gt;"",$M229&lt;Dashboard!$B$4),1,0))</f>
        <v/>
      </c>
      <c r="Y229" s="22">
        <f>IF($A229="",0,IF(AND($W229=1,$R229&lt;&gt;"",$R229&lt;=Dashboard!$B$4),1,0))</f>
        <v/>
      </c>
      <c r="Z229" s="24">
        <f>IF($A229="","",IF(COUNTIF($A$2:$A$501,$A229)&gt;1,"Duplicate referral ID",IF($B229="","Missing received date",IF($C229="","Missing client reference",IF($D229="","Missing clinic",IF($F229="","Missing specialty",IF($G229="","Missing urgency",IF($H229="","Missing reason category",IF($I229="","Missing payer category",IF($J229="","Missing authorization status",IF($K229="","Missing coordinator",IF($L229="","Missing status",IF(AND($W229=1,$M229=""),"Missing target action date",IF(AND(OR($L229="Sent",$L229="Scheduling",$L229="Scheduled",$L229="Completed"),$E229=""),"Missing destination",IF(AND(OR($L229="Sent",$L229="Scheduling",$L229="Scheduled",$L229="Completed"),$N229=""),"Missing sent date",IF(AND(OR($L229="Scheduled",$L229="Completed"),$O229=""),"Missing appointment date",IF(AND(OR($L229="Completed",$L229="Closed - Not Scheduled",$L229="Declined"),$P229=""),"Missing closed date",IF(AND(OR($L229="Completed",$L229="Closed - Not Scheduled",$L229="Declined"),$S229=""),"Missing close outcome",IF(AND($B229&lt;&gt;"",$N229&lt;&gt;"",$N229&lt;$B229),"Sent date before received date",IF(AND($B229&lt;&gt;"",$P229&lt;&gt;"",$P229&lt;$B229),"Closed date before received date",IF(AND($N229&lt;&gt;"",$O229&lt;&gt;"",$O229&lt;$N229),"Appointment before sent date","OK"))))))))))))))))))))</f>
        <v/>
      </c>
      <c r="AA229" s="24">
        <f>IF($A229="","",IF($Z229&lt;&gt;"OK","Check data",IF($W229=0,"Closed",IF($X229=1,"Past due",IF($Y229=1,"Follow-up due",IF($J229="Pending","Authorization pending","On track"))))))</f>
        <v/>
      </c>
    </row>
    <row r="230">
      <c r="A230" s="19" t="n"/>
      <c r="B230" s="38" t="n"/>
      <c r="C230" s="19" t="n"/>
      <c r="D230" s="19" t="n"/>
      <c r="E230" s="21" t="n"/>
      <c r="F230" s="19" t="n"/>
      <c r="G230" s="19" t="n"/>
      <c r="H230" s="21" t="n"/>
      <c r="I230" s="19" t="n"/>
      <c r="J230" s="19" t="n"/>
      <c r="K230" s="19" t="n"/>
      <c r="L230" s="19" t="n"/>
      <c r="M230" s="38" t="n"/>
      <c r="N230" s="38" t="n"/>
      <c r="O230" s="38" t="n"/>
      <c r="P230" s="38" t="n"/>
      <c r="Q230" s="38" t="n"/>
      <c r="R230" s="38" t="n"/>
      <c r="S230" s="21" t="n"/>
      <c r="T230" s="21" t="n"/>
      <c r="U230" s="22">
        <f>IF($A230="","",MAX(0,IF($P230&lt;&gt;"",$P230,Dashboard!$B$4)-$B230))</f>
        <v/>
      </c>
      <c r="V230" s="23">
        <f>IF($A230="","",IF($U230&lt;=7,"0-7 days",IF($U230&lt;=14,"8-14 days",IF($U230&lt;=30,"15-30 days",IF($U230&lt;=60,"31-60 days","61+ days")))))</f>
        <v/>
      </c>
      <c r="W230" s="22">
        <f>IF($A230="",0,IF(OR($L230="New",$L230="Sent",$L230="Scheduling",$L230="Scheduled"),1,0))</f>
        <v/>
      </c>
      <c r="X230" s="22">
        <f>IF($A230="",0,IF(AND($W230=1,$M230&lt;&gt;"",$M230&lt;Dashboard!$B$4),1,0))</f>
        <v/>
      </c>
      <c r="Y230" s="22">
        <f>IF($A230="",0,IF(AND($W230=1,$R230&lt;&gt;"",$R230&lt;=Dashboard!$B$4),1,0))</f>
        <v/>
      </c>
      <c r="Z230" s="24">
        <f>IF($A230="","",IF(COUNTIF($A$2:$A$501,$A230)&gt;1,"Duplicate referral ID",IF($B230="","Missing received date",IF($C230="","Missing client reference",IF($D230="","Missing clinic",IF($F230="","Missing specialty",IF($G230="","Missing urgency",IF($H230="","Missing reason category",IF($I230="","Missing payer category",IF($J230="","Missing authorization status",IF($K230="","Missing coordinator",IF($L230="","Missing status",IF(AND($W230=1,$M230=""),"Missing target action date",IF(AND(OR($L230="Sent",$L230="Scheduling",$L230="Scheduled",$L230="Completed"),$E230=""),"Missing destination",IF(AND(OR($L230="Sent",$L230="Scheduling",$L230="Scheduled",$L230="Completed"),$N230=""),"Missing sent date",IF(AND(OR($L230="Scheduled",$L230="Completed"),$O230=""),"Missing appointment date",IF(AND(OR($L230="Completed",$L230="Closed - Not Scheduled",$L230="Declined"),$P230=""),"Missing closed date",IF(AND(OR($L230="Completed",$L230="Closed - Not Scheduled",$L230="Declined"),$S230=""),"Missing close outcome",IF(AND($B230&lt;&gt;"",$N230&lt;&gt;"",$N230&lt;$B230),"Sent date before received date",IF(AND($B230&lt;&gt;"",$P230&lt;&gt;"",$P230&lt;$B230),"Closed date before received date",IF(AND($N230&lt;&gt;"",$O230&lt;&gt;"",$O230&lt;$N230),"Appointment before sent date","OK"))))))))))))))))))))</f>
        <v/>
      </c>
      <c r="AA230" s="24">
        <f>IF($A230="","",IF($Z230&lt;&gt;"OK","Check data",IF($W230=0,"Closed",IF($X230=1,"Past due",IF($Y230=1,"Follow-up due",IF($J230="Pending","Authorization pending","On track"))))))</f>
        <v/>
      </c>
    </row>
    <row r="231">
      <c r="A231" s="19" t="n"/>
      <c r="B231" s="38" t="n"/>
      <c r="C231" s="19" t="n"/>
      <c r="D231" s="19" t="n"/>
      <c r="E231" s="21" t="n"/>
      <c r="F231" s="19" t="n"/>
      <c r="G231" s="19" t="n"/>
      <c r="H231" s="21" t="n"/>
      <c r="I231" s="19" t="n"/>
      <c r="J231" s="19" t="n"/>
      <c r="K231" s="19" t="n"/>
      <c r="L231" s="19" t="n"/>
      <c r="M231" s="38" t="n"/>
      <c r="N231" s="38" t="n"/>
      <c r="O231" s="38" t="n"/>
      <c r="P231" s="38" t="n"/>
      <c r="Q231" s="38" t="n"/>
      <c r="R231" s="38" t="n"/>
      <c r="S231" s="21" t="n"/>
      <c r="T231" s="21" t="n"/>
      <c r="U231" s="22">
        <f>IF($A231="","",MAX(0,IF($P231&lt;&gt;"",$P231,Dashboard!$B$4)-$B231))</f>
        <v/>
      </c>
      <c r="V231" s="23">
        <f>IF($A231="","",IF($U231&lt;=7,"0-7 days",IF($U231&lt;=14,"8-14 days",IF($U231&lt;=30,"15-30 days",IF($U231&lt;=60,"31-60 days","61+ days")))))</f>
        <v/>
      </c>
      <c r="W231" s="22">
        <f>IF($A231="",0,IF(OR($L231="New",$L231="Sent",$L231="Scheduling",$L231="Scheduled"),1,0))</f>
        <v/>
      </c>
      <c r="X231" s="22">
        <f>IF($A231="",0,IF(AND($W231=1,$M231&lt;&gt;"",$M231&lt;Dashboard!$B$4),1,0))</f>
        <v/>
      </c>
      <c r="Y231" s="22">
        <f>IF($A231="",0,IF(AND($W231=1,$R231&lt;&gt;"",$R231&lt;=Dashboard!$B$4),1,0))</f>
        <v/>
      </c>
      <c r="Z231" s="24">
        <f>IF($A231="","",IF(COUNTIF($A$2:$A$501,$A231)&gt;1,"Duplicate referral ID",IF($B231="","Missing received date",IF($C231="","Missing client reference",IF($D231="","Missing clinic",IF($F231="","Missing specialty",IF($G231="","Missing urgency",IF($H231="","Missing reason category",IF($I231="","Missing payer category",IF($J231="","Missing authorization status",IF($K231="","Missing coordinator",IF($L231="","Missing status",IF(AND($W231=1,$M231=""),"Missing target action date",IF(AND(OR($L231="Sent",$L231="Scheduling",$L231="Scheduled",$L231="Completed"),$E231=""),"Missing destination",IF(AND(OR($L231="Sent",$L231="Scheduling",$L231="Scheduled",$L231="Completed"),$N231=""),"Missing sent date",IF(AND(OR($L231="Scheduled",$L231="Completed"),$O231=""),"Missing appointment date",IF(AND(OR($L231="Completed",$L231="Closed - Not Scheduled",$L231="Declined"),$P231=""),"Missing closed date",IF(AND(OR($L231="Completed",$L231="Closed - Not Scheduled",$L231="Declined"),$S231=""),"Missing close outcome",IF(AND($B231&lt;&gt;"",$N231&lt;&gt;"",$N231&lt;$B231),"Sent date before received date",IF(AND($B231&lt;&gt;"",$P231&lt;&gt;"",$P231&lt;$B231),"Closed date before received date",IF(AND($N231&lt;&gt;"",$O231&lt;&gt;"",$O231&lt;$N231),"Appointment before sent date","OK"))))))))))))))))))))</f>
        <v/>
      </c>
      <c r="AA231" s="24">
        <f>IF($A231="","",IF($Z231&lt;&gt;"OK","Check data",IF($W231=0,"Closed",IF($X231=1,"Past due",IF($Y231=1,"Follow-up due",IF($J231="Pending","Authorization pending","On track"))))))</f>
        <v/>
      </c>
    </row>
    <row r="232">
      <c r="A232" s="19" t="n"/>
      <c r="B232" s="38" t="n"/>
      <c r="C232" s="19" t="n"/>
      <c r="D232" s="19" t="n"/>
      <c r="E232" s="21" t="n"/>
      <c r="F232" s="19" t="n"/>
      <c r="G232" s="19" t="n"/>
      <c r="H232" s="21" t="n"/>
      <c r="I232" s="19" t="n"/>
      <c r="J232" s="19" t="n"/>
      <c r="K232" s="19" t="n"/>
      <c r="L232" s="19" t="n"/>
      <c r="M232" s="38" t="n"/>
      <c r="N232" s="38" t="n"/>
      <c r="O232" s="38" t="n"/>
      <c r="P232" s="38" t="n"/>
      <c r="Q232" s="38" t="n"/>
      <c r="R232" s="38" t="n"/>
      <c r="S232" s="21" t="n"/>
      <c r="T232" s="21" t="n"/>
      <c r="U232" s="22">
        <f>IF($A232="","",MAX(0,IF($P232&lt;&gt;"",$P232,Dashboard!$B$4)-$B232))</f>
        <v/>
      </c>
      <c r="V232" s="23">
        <f>IF($A232="","",IF($U232&lt;=7,"0-7 days",IF($U232&lt;=14,"8-14 days",IF($U232&lt;=30,"15-30 days",IF($U232&lt;=60,"31-60 days","61+ days")))))</f>
        <v/>
      </c>
      <c r="W232" s="22">
        <f>IF($A232="",0,IF(OR($L232="New",$L232="Sent",$L232="Scheduling",$L232="Scheduled"),1,0))</f>
        <v/>
      </c>
      <c r="X232" s="22">
        <f>IF($A232="",0,IF(AND($W232=1,$M232&lt;&gt;"",$M232&lt;Dashboard!$B$4),1,0))</f>
        <v/>
      </c>
      <c r="Y232" s="22">
        <f>IF($A232="",0,IF(AND($W232=1,$R232&lt;&gt;"",$R232&lt;=Dashboard!$B$4),1,0))</f>
        <v/>
      </c>
      <c r="Z232" s="24">
        <f>IF($A232="","",IF(COUNTIF($A$2:$A$501,$A232)&gt;1,"Duplicate referral ID",IF($B232="","Missing received date",IF($C232="","Missing client reference",IF($D232="","Missing clinic",IF($F232="","Missing specialty",IF($G232="","Missing urgency",IF($H232="","Missing reason category",IF($I232="","Missing payer category",IF($J232="","Missing authorization status",IF($K232="","Missing coordinator",IF($L232="","Missing status",IF(AND($W232=1,$M232=""),"Missing target action date",IF(AND(OR($L232="Sent",$L232="Scheduling",$L232="Scheduled",$L232="Completed"),$E232=""),"Missing destination",IF(AND(OR($L232="Sent",$L232="Scheduling",$L232="Scheduled",$L232="Completed"),$N232=""),"Missing sent date",IF(AND(OR($L232="Scheduled",$L232="Completed"),$O232=""),"Missing appointment date",IF(AND(OR($L232="Completed",$L232="Closed - Not Scheduled",$L232="Declined"),$P232=""),"Missing closed date",IF(AND(OR($L232="Completed",$L232="Closed - Not Scheduled",$L232="Declined"),$S232=""),"Missing close outcome",IF(AND($B232&lt;&gt;"",$N232&lt;&gt;"",$N232&lt;$B232),"Sent date before received date",IF(AND($B232&lt;&gt;"",$P232&lt;&gt;"",$P232&lt;$B232),"Closed date before received date",IF(AND($N232&lt;&gt;"",$O232&lt;&gt;"",$O232&lt;$N232),"Appointment before sent date","OK"))))))))))))))))))))</f>
        <v/>
      </c>
      <c r="AA232" s="24">
        <f>IF($A232="","",IF($Z232&lt;&gt;"OK","Check data",IF($W232=0,"Closed",IF($X232=1,"Past due",IF($Y232=1,"Follow-up due",IF($J232="Pending","Authorization pending","On track"))))))</f>
        <v/>
      </c>
    </row>
    <row r="233">
      <c r="A233" s="19" t="n"/>
      <c r="B233" s="38" t="n"/>
      <c r="C233" s="19" t="n"/>
      <c r="D233" s="19" t="n"/>
      <c r="E233" s="21" t="n"/>
      <c r="F233" s="19" t="n"/>
      <c r="G233" s="19" t="n"/>
      <c r="H233" s="21" t="n"/>
      <c r="I233" s="19" t="n"/>
      <c r="J233" s="19" t="n"/>
      <c r="K233" s="19" t="n"/>
      <c r="L233" s="19" t="n"/>
      <c r="M233" s="38" t="n"/>
      <c r="N233" s="38" t="n"/>
      <c r="O233" s="38" t="n"/>
      <c r="P233" s="38" t="n"/>
      <c r="Q233" s="38" t="n"/>
      <c r="R233" s="38" t="n"/>
      <c r="S233" s="21" t="n"/>
      <c r="T233" s="21" t="n"/>
      <c r="U233" s="22">
        <f>IF($A233="","",MAX(0,IF($P233&lt;&gt;"",$P233,Dashboard!$B$4)-$B233))</f>
        <v/>
      </c>
      <c r="V233" s="23">
        <f>IF($A233="","",IF($U233&lt;=7,"0-7 days",IF($U233&lt;=14,"8-14 days",IF($U233&lt;=30,"15-30 days",IF($U233&lt;=60,"31-60 days","61+ days")))))</f>
        <v/>
      </c>
      <c r="W233" s="22">
        <f>IF($A233="",0,IF(OR($L233="New",$L233="Sent",$L233="Scheduling",$L233="Scheduled"),1,0))</f>
        <v/>
      </c>
      <c r="X233" s="22">
        <f>IF($A233="",0,IF(AND($W233=1,$M233&lt;&gt;"",$M233&lt;Dashboard!$B$4),1,0))</f>
        <v/>
      </c>
      <c r="Y233" s="22">
        <f>IF($A233="",0,IF(AND($W233=1,$R233&lt;&gt;"",$R233&lt;=Dashboard!$B$4),1,0))</f>
        <v/>
      </c>
      <c r="Z233" s="24">
        <f>IF($A233="","",IF(COUNTIF($A$2:$A$501,$A233)&gt;1,"Duplicate referral ID",IF($B233="","Missing received date",IF($C233="","Missing client reference",IF($D233="","Missing clinic",IF($F233="","Missing specialty",IF($G233="","Missing urgency",IF($H233="","Missing reason category",IF($I233="","Missing payer category",IF($J233="","Missing authorization status",IF($K233="","Missing coordinator",IF($L233="","Missing status",IF(AND($W233=1,$M233=""),"Missing target action date",IF(AND(OR($L233="Sent",$L233="Scheduling",$L233="Scheduled",$L233="Completed"),$E233=""),"Missing destination",IF(AND(OR($L233="Sent",$L233="Scheduling",$L233="Scheduled",$L233="Completed"),$N233=""),"Missing sent date",IF(AND(OR($L233="Scheduled",$L233="Completed"),$O233=""),"Missing appointment date",IF(AND(OR($L233="Completed",$L233="Closed - Not Scheduled",$L233="Declined"),$P233=""),"Missing closed date",IF(AND(OR($L233="Completed",$L233="Closed - Not Scheduled",$L233="Declined"),$S233=""),"Missing close outcome",IF(AND($B233&lt;&gt;"",$N233&lt;&gt;"",$N233&lt;$B233),"Sent date before received date",IF(AND($B233&lt;&gt;"",$P233&lt;&gt;"",$P233&lt;$B233),"Closed date before received date",IF(AND($N233&lt;&gt;"",$O233&lt;&gt;"",$O233&lt;$N233),"Appointment before sent date","OK"))))))))))))))))))))</f>
        <v/>
      </c>
      <c r="AA233" s="24">
        <f>IF($A233="","",IF($Z233&lt;&gt;"OK","Check data",IF($W233=0,"Closed",IF($X233=1,"Past due",IF($Y233=1,"Follow-up due",IF($J233="Pending","Authorization pending","On track"))))))</f>
        <v/>
      </c>
    </row>
    <row r="234">
      <c r="A234" s="19" t="n"/>
      <c r="B234" s="38" t="n"/>
      <c r="C234" s="19" t="n"/>
      <c r="D234" s="19" t="n"/>
      <c r="E234" s="21" t="n"/>
      <c r="F234" s="19" t="n"/>
      <c r="G234" s="19" t="n"/>
      <c r="H234" s="21" t="n"/>
      <c r="I234" s="19" t="n"/>
      <c r="J234" s="19" t="n"/>
      <c r="K234" s="19" t="n"/>
      <c r="L234" s="19" t="n"/>
      <c r="M234" s="38" t="n"/>
      <c r="N234" s="38" t="n"/>
      <c r="O234" s="38" t="n"/>
      <c r="P234" s="38" t="n"/>
      <c r="Q234" s="38" t="n"/>
      <c r="R234" s="38" t="n"/>
      <c r="S234" s="21" t="n"/>
      <c r="T234" s="21" t="n"/>
      <c r="U234" s="22">
        <f>IF($A234="","",MAX(0,IF($P234&lt;&gt;"",$P234,Dashboard!$B$4)-$B234))</f>
        <v/>
      </c>
      <c r="V234" s="23">
        <f>IF($A234="","",IF($U234&lt;=7,"0-7 days",IF($U234&lt;=14,"8-14 days",IF($U234&lt;=30,"15-30 days",IF($U234&lt;=60,"31-60 days","61+ days")))))</f>
        <v/>
      </c>
      <c r="W234" s="22">
        <f>IF($A234="",0,IF(OR($L234="New",$L234="Sent",$L234="Scheduling",$L234="Scheduled"),1,0))</f>
        <v/>
      </c>
      <c r="X234" s="22">
        <f>IF($A234="",0,IF(AND($W234=1,$M234&lt;&gt;"",$M234&lt;Dashboard!$B$4),1,0))</f>
        <v/>
      </c>
      <c r="Y234" s="22">
        <f>IF($A234="",0,IF(AND($W234=1,$R234&lt;&gt;"",$R234&lt;=Dashboard!$B$4),1,0))</f>
        <v/>
      </c>
      <c r="Z234" s="24">
        <f>IF($A234="","",IF(COUNTIF($A$2:$A$501,$A234)&gt;1,"Duplicate referral ID",IF($B234="","Missing received date",IF($C234="","Missing client reference",IF($D234="","Missing clinic",IF($F234="","Missing specialty",IF($G234="","Missing urgency",IF($H234="","Missing reason category",IF($I234="","Missing payer category",IF($J234="","Missing authorization status",IF($K234="","Missing coordinator",IF($L234="","Missing status",IF(AND($W234=1,$M234=""),"Missing target action date",IF(AND(OR($L234="Sent",$L234="Scheduling",$L234="Scheduled",$L234="Completed"),$E234=""),"Missing destination",IF(AND(OR($L234="Sent",$L234="Scheduling",$L234="Scheduled",$L234="Completed"),$N234=""),"Missing sent date",IF(AND(OR($L234="Scheduled",$L234="Completed"),$O234=""),"Missing appointment date",IF(AND(OR($L234="Completed",$L234="Closed - Not Scheduled",$L234="Declined"),$P234=""),"Missing closed date",IF(AND(OR($L234="Completed",$L234="Closed - Not Scheduled",$L234="Declined"),$S234=""),"Missing close outcome",IF(AND($B234&lt;&gt;"",$N234&lt;&gt;"",$N234&lt;$B234),"Sent date before received date",IF(AND($B234&lt;&gt;"",$P234&lt;&gt;"",$P234&lt;$B234),"Closed date before received date",IF(AND($N234&lt;&gt;"",$O234&lt;&gt;"",$O234&lt;$N234),"Appointment before sent date","OK"))))))))))))))))))))</f>
        <v/>
      </c>
      <c r="AA234" s="24">
        <f>IF($A234="","",IF($Z234&lt;&gt;"OK","Check data",IF($W234=0,"Closed",IF($X234=1,"Past due",IF($Y234=1,"Follow-up due",IF($J234="Pending","Authorization pending","On track"))))))</f>
        <v/>
      </c>
    </row>
    <row r="235">
      <c r="A235" s="19" t="n"/>
      <c r="B235" s="38" t="n"/>
      <c r="C235" s="19" t="n"/>
      <c r="D235" s="19" t="n"/>
      <c r="E235" s="21" t="n"/>
      <c r="F235" s="19" t="n"/>
      <c r="G235" s="19" t="n"/>
      <c r="H235" s="21" t="n"/>
      <c r="I235" s="19" t="n"/>
      <c r="J235" s="19" t="n"/>
      <c r="K235" s="19" t="n"/>
      <c r="L235" s="19" t="n"/>
      <c r="M235" s="38" t="n"/>
      <c r="N235" s="38" t="n"/>
      <c r="O235" s="38" t="n"/>
      <c r="P235" s="38" t="n"/>
      <c r="Q235" s="38" t="n"/>
      <c r="R235" s="38" t="n"/>
      <c r="S235" s="21" t="n"/>
      <c r="T235" s="21" t="n"/>
      <c r="U235" s="22">
        <f>IF($A235="","",MAX(0,IF($P235&lt;&gt;"",$P235,Dashboard!$B$4)-$B235))</f>
        <v/>
      </c>
      <c r="V235" s="23">
        <f>IF($A235="","",IF($U235&lt;=7,"0-7 days",IF($U235&lt;=14,"8-14 days",IF($U235&lt;=30,"15-30 days",IF($U235&lt;=60,"31-60 days","61+ days")))))</f>
        <v/>
      </c>
      <c r="W235" s="22">
        <f>IF($A235="",0,IF(OR($L235="New",$L235="Sent",$L235="Scheduling",$L235="Scheduled"),1,0))</f>
        <v/>
      </c>
      <c r="X235" s="22">
        <f>IF($A235="",0,IF(AND($W235=1,$M235&lt;&gt;"",$M235&lt;Dashboard!$B$4),1,0))</f>
        <v/>
      </c>
      <c r="Y235" s="22">
        <f>IF($A235="",0,IF(AND($W235=1,$R235&lt;&gt;"",$R235&lt;=Dashboard!$B$4),1,0))</f>
        <v/>
      </c>
      <c r="Z235" s="24">
        <f>IF($A235="","",IF(COUNTIF($A$2:$A$501,$A235)&gt;1,"Duplicate referral ID",IF($B235="","Missing received date",IF($C235="","Missing client reference",IF($D235="","Missing clinic",IF($F235="","Missing specialty",IF($G235="","Missing urgency",IF($H235="","Missing reason category",IF($I235="","Missing payer category",IF($J235="","Missing authorization status",IF($K235="","Missing coordinator",IF($L235="","Missing status",IF(AND($W235=1,$M235=""),"Missing target action date",IF(AND(OR($L235="Sent",$L235="Scheduling",$L235="Scheduled",$L235="Completed"),$E235=""),"Missing destination",IF(AND(OR($L235="Sent",$L235="Scheduling",$L235="Scheduled",$L235="Completed"),$N235=""),"Missing sent date",IF(AND(OR($L235="Scheduled",$L235="Completed"),$O235=""),"Missing appointment date",IF(AND(OR($L235="Completed",$L235="Closed - Not Scheduled",$L235="Declined"),$P235=""),"Missing closed date",IF(AND(OR($L235="Completed",$L235="Closed - Not Scheduled",$L235="Declined"),$S235=""),"Missing close outcome",IF(AND($B235&lt;&gt;"",$N235&lt;&gt;"",$N235&lt;$B235),"Sent date before received date",IF(AND($B235&lt;&gt;"",$P235&lt;&gt;"",$P235&lt;$B235),"Closed date before received date",IF(AND($N235&lt;&gt;"",$O235&lt;&gt;"",$O235&lt;$N235),"Appointment before sent date","OK"))))))))))))))))))))</f>
        <v/>
      </c>
      <c r="AA235" s="24">
        <f>IF($A235="","",IF($Z235&lt;&gt;"OK","Check data",IF($W235=0,"Closed",IF($X235=1,"Past due",IF($Y235=1,"Follow-up due",IF($J235="Pending","Authorization pending","On track"))))))</f>
        <v/>
      </c>
    </row>
    <row r="236">
      <c r="A236" s="19" t="n"/>
      <c r="B236" s="38" t="n"/>
      <c r="C236" s="19" t="n"/>
      <c r="D236" s="19" t="n"/>
      <c r="E236" s="21" t="n"/>
      <c r="F236" s="19" t="n"/>
      <c r="G236" s="19" t="n"/>
      <c r="H236" s="21" t="n"/>
      <c r="I236" s="19" t="n"/>
      <c r="J236" s="19" t="n"/>
      <c r="K236" s="19" t="n"/>
      <c r="L236" s="19" t="n"/>
      <c r="M236" s="38" t="n"/>
      <c r="N236" s="38" t="n"/>
      <c r="O236" s="38" t="n"/>
      <c r="P236" s="38" t="n"/>
      <c r="Q236" s="38" t="n"/>
      <c r="R236" s="38" t="n"/>
      <c r="S236" s="21" t="n"/>
      <c r="T236" s="21" t="n"/>
      <c r="U236" s="22">
        <f>IF($A236="","",MAX(0,IF($P236&lt;&gt;"",$P236,Dashboard!$B$4)-$B236))</f>
        <v/>
      </c>
      <c r="V236" s="23">
        <f>IF($A236="","",IF($U236&lt;=7,"0-7 days",IF($U236&lt;=14,"8-14 days",IF($U236&lt;=30,"15-30 days",IF($U236&lt;=60,"31-60 days","61+ days")))))</f>
        <v/>
      </c>
      <c r="W236" s="22">
        <f>IF($A236="",0,IF(OR($L236="New",$L236="Sent",$L236="Scheduling",$L236="Scheduled"),1,0))</f>
        <v/>
      </c>
      <c r="X236" s="22">
        <f>IF($A236="",0,IF(AND($W236=1,$M236&lt;&gt;"",$M236&lt;Dashboard!$B$4),1,0))</f>
        <v/>
      </c>
      <c r="Y236" s="22">
        <f>IF($A236="",0,IF(AND($W236=1,$R236&lt;&gt;"",$R236&lt;=Dashboard!$B$4),1,0))</f>
        <v/>
      </c>
      <c r="Z236" s="24">
        <f>IF($A236="","",IF(COUNTIF($A$2:$A$501,$A236)&gt;1,"Duplicate referral ID",IF($B236="","Missing received date",IF($C236="","Missing client reference",IF($D236="","Missing clinic",IF($F236="","Missing specialty",IF($G236="","Missing urgency",IF($H236="","Missing reason category",IF($I236="","Missing payer category",IF($J236="","Missing authorization status",IF($K236="","Missing coordinator",IF($L236="","Missing status",IF(AND($W236=1,$M236=""),"Missing target action date",IF(AND(OR($L236="Sent",$L236="Scheduling",$L236="Scheduled",$L236="Completed"),$E236=""),"Missing destination",IF(AND(OR($L236="Sent",$L236="Scheduling",$L236="Scheduled",$L236="Completed"),$N236=""),"Missing sent date",IF(AND(OR($L236="Scheduled",$L236="Completed"),$O236=""),"Missing appointment date",IF(AND(OR($L236="Completed",$L236="Closed - Not Scheduled",$L236="Declined"),$P236=""),"Missing closed date",IF(AND(OR($L236="Completed",$L236="Closed - Not Scheduled",$L236="Declined"),$S236=""),"Missing close outcome",IF(AND($B236&lt;&gt;"",$N236&lt;&gt;"",$N236&lt;$B236),"Sent date before received date",IF(AND($B236&lt;&gt;"",$P236&lt;&gt;"",$P236&lt;$B236),"Closed date before received date",IF(AND($N236&lt;&gt;"",$O236&lt;&gt;"",$O236&lt;$N236),"Appointment before sent date","OK"))))))))))))))))))))</f>
        <v/>
      </c>
      <c r="AA236" s="24">
        <f>IF($A236="","",IF($Z236&lt;&gt;"OK","Check data",IF($W236=0,"Closed",IF($X236=1,"Past due",IF($Y236=1,"Follow-up due",IF($J236="Pending","Authorization pending","On track"))))))</f>
        <v/>
      </c>
    </row>
    <row r="237">
      <c r="A237" s="19" t="n"/>
      <c r="B237" s="38" t="n"/>
      <c r="C237" s="19" t="n"/>
      <c r="D237" s="19" t="n"/>
      <c r="E237" s="21" t="n"/>
      <c r="F237" s="19" t="n"/>
      <c r="G237" s="19" t="n"/>
      <c r="H237" s="21" t="n"/>
      <c r="I237" s="19" t="n"/>
      <c r="J237" s="19" t="n"/>
      <c r="K237" s="19" t="n"/>
      <c r="L237" s="19" t="n"/>
      <c r="M237" s="38" t="n"/>
      <c r="N237" s="38" t="n"/>
      <c r="O237" s="38" t="n"/>
      <c r="P237" s="38" t="n"/>
      <c r="Q237" s="38" t="n"/>
      <c r="R237" s="38" t="n"/>
      <c r="S237" s="21" t="n"/>
      <c r="T237" s="21" t="n"/>
      <c r="U237" s="22">
        <f>IF($A237="","",MAX(0,IF($P237&lt;&gt;"",$P237,Dashboard!$B$4)-$B237))</f>
        <v/>
      </c>
      <c r="V237" s="23">
        <f>IF($A237="","",IF($U237&lt;=7,"0-7 days",IF($U237&lt;=14,"8-14 days",IF($U237&lt;=30,"15-30 days",IF($U237&lt;=60,"31-60 days","61+ days")))))</f>
        <v/>
      </c>
      <c r="W237" s="22">
        <f>IF($A237="",0,IF(OR($L237="New",$L237="Sent",$L237="Scheduling",$L237="Scheduled"),1,0))</f>
        <v/>
      </c>
      <c r="X237" s="22">
        <f>IF($A237="",0,IF(AND($W237=1,$M237&lt;&gt;"",$M237&lt;Dashboard!$B$4),1,0))</f>
        <v/>
      </c>
      <c r="Y237" s="22">
        <f>IF($A237="",0,IF(AND($W237=1,$R237&lt;&gt;"",$R237&lt;=Dashboard!$B$4),1,0))</f>
        <v/>
      </c>
      <c r="Z237" s="24">
        <f>IF($A237="","",IF(COUNTIF($A$2:$A$501,$A237)&gt;1,"Duplicate referral ID",IF($B237="","Missing received date",IF($C237="","Missing client reference",IF($D237="","Missing clinic",IF($F237="","Missing specialty",IF($G237="","Missing urgency",IF($H237="","Missing reason category",IF($I237="","Missing payer category",IF($J237="","Missing authorization status",IF($K237="","Missing coordinator",IF($L237="","Missing status",IF(AND($W237=1,$M237=""),"Missing target action date",IF(AND(OR($L237="Sent",$L237="Scheduling",$L237="Scheduled",$L237="Completed"),$E237=""),"Missing destination",IF(AND(OR($L237="Sent",$L237="Scheduling",$L237="Scheduled",$L237="Completed"),$N237=""),"Missing sent date",IF(AND(OR($L237="Scheduled",$L237="Completed"),$O237=""),"Missing appointment date",IF(AND(OR($L237="Completed",$L237="Closed - Not Scheduled",$L237="Declined"),$P237=""),"Missing closed date",IF(AND(OR($L237="Completed",$L237="Closed - Not Scheduled",$L237="Declined"),$S237=""),"Missing close outcome",IF(AND($B237&lt;&gt;"",$N237&lt;&gt;"",$N237&lt;$B237),"Sent date before received date",IF(AND($B237&lt;&gt;"",$P237&lt;&gt;"",$P237&lt;$B237),"Closed date before received date",IF(AND($N237&lt;&gt;"",$O237&lt;&gt;"",$O237&lt;$N237),"Appointment before sent date","OK"))))))))))))))))))))</f>
        <v/>
      </c>
      <c r="AA237" s="24">
        <f>IF($A237="","",IF($Z237&lt;&gt;"OK","Check data",IF($W237=0,"Closed",IF($X237=1,"Past due",IF($Y237=1,"Follow-up due",IF($J237="Pending","Authorization pending","On track"))))))</f>
        <v/>
      </c>
    </row>
    <row r="238">
      <c r="A238" s="19" t="n"/>
      <c r="B238" s="38" t="n"/>
      <c r="C238" s="19" t="n"/>
      <c r="D238" s="19" t="n"/>
      <c r="E238" s="21" t="n"/>
      <c r="F238" s="19" t="n"/>
      <c r="G238" s="19" t="n"/>
      <c r="H238" s="21" t="n"/>
      <c r="I238" s="19" t="n"/>
      <c r="J238" s="19" t="n"/>
      <c r="K238" s="19" t="n"/>
      <c r="L238" s="19" t="n"/>
      <c r="M238" s="38" t="n"/>
      <c r="N238" s="38" t="n"/>
      <c r="O238" s="38" t="n"/>
      <c r="P238" s="38" t="n"/>
      <c r="Q238" s="38" t="n"/>
      <c r="R238" s="38" t="n"/>
      <c r="S238" s="21" t="n"/>
      <c r="T238" s="21" t="n"/>
      <c r="U238" s="22">
        <f>IF($A238="","",MAX(0,IF($P238&lt;&gt;"",$P238,Dashboard!$B$4)-$B238))</f>
        <v/>
      </c>
      <c r="V238" s="23">
        <f>IF($A238="","",IF($U238&lt;=7,"0-7 days",IF($U238&lt;=14,"8-14 days",IF($U238&lt;=30,"15-30 days",IF($U238&lt;=60,"31-60 days","61+ days")))))</f>
        <v/>
      </c>
      <c r="W238" s="22">
        <f>IF($A238="",0,IF(OR($L238="New",$L238="Sent",$L238="Scheduling",$L238="Scheduled"),1,0))</f>
        <v/>
      </c>
      <c r="X238" s="22">
        <f>IF($A238="",0,IF(AND($W238=1,$M238&lt;&gt;"",$M238&lt;Dashboard!$B$4),1,0))</f>
        <v/>
      </c>
      <c r="Y238" s="22">
        <f>IF($A238="",0,IF(AND($W238=1,$R238&lt;&gt;"",$R238&lt;=Dashboard!$B$4),1,0))</f>
        <v/>
      </c>
      <c r="Z238" s="24">
        <f>IF($A238="","",IF(COUNTIF($A$2:$A$501,$A238)&gt;1,"Duplicate referral ID",IF($B238="","Missing received date",IF($C238="","Missing client reference",IF($D238="","Missing clinic",IF($F238="","Missing specialty",IF($G238="","Missing urgency",IF($H238="","Missing reason category",IF($I238="","Missing payer category",IF($J238="","Missing authorization status",IF($K238="","Missing coordinator",IF($L238="","Missing status",IF(AND($W238=1,$M238=""),"Missing target action date",IF(AND(OR($L238="Sent",$L238="Scheduling",$L238="Scheduled",$L238="Completed"),$E238=""),"Missing destination",IF(AND(OR($L238="Sent",$L238="Scheduling",$L238="Scheduled",$L238="Completed"),$N238=""),"Missing sent date",IF(AND(OR($L238="Scheduled",$L238="Completed"),$O238=""),"Missing appointment date",IF(AND(OR($L238="Completed",$L238="Closed - Not Scheduled",$L238="Declined"),$P238=""),"Missing closed date",IF(AND(OR($L238="Completed",$L238="Closed - Not Scheduled",$L238="Declined"),$S238=""),"Missing close outcome",IF(AND($B238&lt;&gt;"",$N238&lt;&gt;"",$N238&lt;$B238),"Sent date before received date",IF(AND($B238&lt;&gt;"",$P238&lt;&gt;"",$P238&lt;$B238),"Closed date before received date",IF(AND($N238&lt;&gt;"",$O238&lt;&gt;"",$O238&lt;$N238),"Appointment before sent date","OK"))))))))))))))))))))</f>
        <v/>
      </c>
      <c r="AA238" s="24">
        <f>IF($A238="","",IF($Z238&lt;&gt;"OK","Check data",IF($W238=0,"Closed",IF($X238=1,"Past due",IF($Y238=1,"Follow-up due",IF($J238="Pending","Authorization pending","On track"))))))</f>
        <v/>
      </c>
    </row>
    <row r="239">
      <c r="A239" s="19" t="n"/>
      <c r="B239" s="38" t="n"/>
      <c r="C239" s="19" t="n"/>
      <c r="D239" s="19" t="n"/>
      <c r="E239" s="21" t="n"/>
      <c r="F239" s="19" t="n"/>
      <c r="G239" s="19" t="n"/>
      <c r="H239" s="21" t="n"/>
      <c r="I239" s="19" t="n"/>
      <c r="J239" s="19" t="n"/>
      <c r="K239" s="19" t="n"/>
      <c r="L239" s="19" t="n"/>
      <c r="M239" s="38" t="n"/>
      <c r="N239" s="38" t="n"/>
      <c r="O239" s="38" t="n"/>
      <c r="P239" s="38" t="n"/>
      <c r="Q239" s="38" t="n"/>
      <c r="R239" s="38" t="n"/>
      <c r="S239" s="21" t="n"/>
      <c r="T239" s="21" t="n"/>
      <c r="U239" s="22">
        <f>IF($A239="","",MAX(0,IF($P239&lt;&gt;"",$P239,Dashboard!$B$4)-$B239))</f>
        <v/>
      </c>
      <c r="V239" s="23">
        <f>IF($A239="","",IF($U239&lt;=7,"0-7 days",IF($U239&lt;=14,"8-14 days",IF($U239&lt;=30,"15-30 days",IF($U239&lt;=60,"31-60 days","61+ days")))))</f>
        <v/>
      </c>
      <c r="W239" s="22">
        <f>IF($A239="",0,IF(OR($L239="New",$L239="Sent",$L239="Scheduling",$L239="Scheduled"),1,0))</f>
        <v/>
      </c>
      <c r="X239" s="22">
        <f>IF($A239="",0,IF(AND($W239=1,$M239&lt;&gt;"",$M239&lt;Dashboard!$B$4),1,0))</f>
        <v/>
      </c>
      <c r="Y239" s="22">
        <f>IF($A239="",0,IF(AND($W239=1,$R239&lt;&gt;"",$R239&lt;=Dashboard!$B$4),1,0))</f>
        <v/>
      </c>
      <c r="Z239" s="24">
        <f>IF($A239="","",IF(COUNTIF($A$2:$A$501,$A239)&gt;1,"Duplicate referral ID",IF($B239="","Missing received date",IF($C239="","Missing client reference",IF($D239="","Missing clinic",IF($F239="","Missing specialty",IF($G239="","Missing urgency",IF($H239="","Missing reason category",IF($I239="","Missing payer category",IF($J239="","Missing authorization status",IF($K239="","Missing coordinator",IF($L239="","Missing status",IF(AND($W239=1,$M239=""),"Missing target action date",IF(AND(OR($L239="Sent",$L239="Scheduling",$L239="Scheduled",$L239="Completed"),$E239=""),"Missing destination",IF(AND(OR($L239="Sent",$L239="Scheduling",$L239="Scheduled",$L239="Completed"),$N239=""),"Missing sent date",IF(AND(OR($L239="Scheduled",$L239="Completed"),$O239=""),"Missing appointment date",IF(AND(OR($L239="Completed",$L239="Closed - Not Scheduled",$L239="Declined"),$P239=""),"Missing closed date",IF(AND(OR($L239="Completed",$L239="Closed - Not Scheduled",$L239="Declined"),$S239=""),"Missing close outcome",IF(AND($B239&lt;&gt;"",$N239&lt;&gt;"",$N239&lt;$B239),"Sent date before received date",IF(AND($B239&lt;&gt;"",$P239&lt;&gt;"",$P239&lt;$B239),"Closed date before received date",IF(AND($N239&lt;&gt;"",$O239&lt;&gt;"",$O239&lt;$N239),"Appointment before sent date","OK"))))))))))))))))))))</f>
        <v/>
      </c>
      <c r="AA239" s="24">
        <f>IF($A239="","",IF($Z239&lt;&gt;"OK","Check data",IF($W239=0,"Closed",IF($X239=1,"Past due",IF($Y239=1,"Follow-up due",IF($J239="Pending","Authorization pending","On track"))))))</f>
        <v/>
      </c>
    </row>
    <row r="240">
      <c r="A240" s="19" t="n"/>
      <c r="B240" s="38" t="n"/>
      <c r="C240" s="19" t="n"/>
      <c r="D240" s="19" t="n"/>
      <c r="E240" s="21" t="n"/>
      <c r="F240" s="19" t="n"/>
      <c r="G240" s="19" t="n"/>
      <c r="H240" s="21" t="n"/>
      <c r="I240" s="19" t="n"/>
      <c r="J240" s="19" t="n"/>
      <c r="K240" s="19" t="n"/>
      <c r="L240" s="19" t="n"/>
      <c r="M240" s="38" t="n"/>
      <c r="N240" s="38" t="n"/>
      <c r="O240" s="38" t="n"/>
      <c r="P240" s="38" t="n"/>
      <c r="Q240" s="38" t="n"/>
      <c r="R240" s="38" t="n"/>
      <c r="S240" s="21" t="n"/>
      <c r="T240" s="21" t="n"/>
      <c r="U240" s="22">
        <f>IF($A240="","",MAX(0,IF($P240&lt;&gt;"",$P240,Dashboard!$B$4)-$B240))</f>
        <v/>
      </c>
      <c r="V240" s="23">
        <f>IF($A240="","",IF($U240&lt;=7,"0-7 days",IF($U240&lt;=14,"8-14 days",IF($U240&lt;=30,"15-30 days",IF($U240&lt;=60,"31-60 days","61+ days")))))</f>
        <v/>
      </c>
      <c r="W240" s="22">
        <f>IF($A240="",0,IF(OR($L240="New",$L240="Sent",$L240="Scheduling",$L240="Scheduled"),1,0))</f>
        <v/>
      </c>
      <c r="X240" s="22">
        <f>IF($A240="",0,IF(AND($W240=1,$M240&lt;&gt;"",$M240&lt;Dashboard!$B$4),1,0))</f>
        <v/>
      </c>
      <c r="Y240" s="22">
        <f>IF($A240="",0,IF(AND($W240=1,$R240&lt;&gt;"",$R240&lt;=Dashboard!$B$4),1,0))</f>
        <v/>
      </c>
      <c r="Z240" s="24">
        <f>IF($A240="","",IF(COUNTIF($A$2:$A$501,$A240)&gt;1,"Duplicate referral ID",IF($B240="","Missing received date",IF($C240="","Missing client reference",IF($D240="","Missing clinic",IF($F240="","Missing specialty",IF($G240="","Missing urgency",IF($H240="","Missing reason category",IF($I240="","Missing payer category",IF($J240="","Missing authorization status",IF($K240="","Missing coordinator",IF($L240="","Missing status",IF(AND($W240=1,$M240=""),"Missing target action date",IF(AND(OR($L240="Sent",$L240="Scheduling",$L240="Scheduled",$L240="Completed"),$E240=""),"Missing destination",IF(AND(OR($L240="Sent",$L240="Scheduling",$L240="Scheduled",$L240="Completed"),$N240=""),"Missing sent date",IF(AND(OR($L240="Scheduled",$L240="Completed"),$O240=""),"Missing appointment date",IF(AND(OR($L240="Completed",$L240="Closed - Not Scheduled",$L240="Declined"),$P240=""),"Missing closed date",IF(AND(OR($L240="Completed",$L240="Closed - Not Scheduled",$L240="Declined"),$S240=""),"Missing close outcome",IF(AND($B240&lt;&gt;"",$N240&lt;&gt;"",$N240&lt;$B240),"Sent date before received date",IF(AND($B240&lt;&gt;"",$P240&lt;&gt;"",$P240&lt;$B240),"Closed date before received date",IF(AND($N240&lt;&gt;"",$O240&lt;&gt;"",$O240&lt;$N240),"Appointment before sent date","OK"))))))))))))))))))))</f>
        <v/>
      </c>
      <c r="AA240" s="24">
        <f>IF($A240="","",IF($Z240&lt;&gt;"OK","Check data",IF($W240=0,"Closed",IF($X240=1,"Past due",IF($Y240=1,"Follow-up due",IF($J240="Pending","Authorization pending","On track"))))))</f>
        <v/>
      </c>
    </row>
    <row r="241">
      <c r="A241" s="19" t="n"/>
      <c r="B241" s="38" t="n"/>
      <c r="C241" s="19" t="n"/>
      <c r="D241" s="19" t="n"/>
      <c r="E241" s="21" t="n"/>
      <c r="F241" s="19" t="n"/>
      <c r="G241" s="19" t="n"/>
      <c r="H241" s="21" t="n"/>
      <c r="I241" s="19" t="n"/>
      <c r="J241" s="19" t="n"/>
      <c r="K241" s="19" t="n"/>
      <c r="L241" s="19" t="n"/>
      <c r="M241" s="38" t="n"/>
      <c r="N241" s="38" t="n"/>
      <c r="O241" s="38" t="n"/>
      <c r="P241" s="38" t="n"/>
      <c r="Q241" s="38" t="n"/>
      <c r="R241" s="38" t="n"/>
      <c r="S241" s="21" t="n"/>
      <c r="T241" s="21" t="n"/>
      <c r="U241" s="22">
        <f>IF($A241="","",MAX(0,IF($P241&lt;&gt;"",$P241,Dashboard!$B$4)-$B241))</f>
        <v/>
      </c>
      <c r="V241" s="23">
        <f>IF($A241="","",IF($U241&lt;=7,"0-7 days",IF($U241&lt;=14,"8-14 days",IF($U241&lt;=30,"15-30 days",IF($U241&lt;=60,"31-60 days","61+ days")))))</f>
        <v/>
      </c>
      <c r="W241" s="22">
        <f>IF($A241="",0,IF(OR($L241="New",$L241="Sent",$L241="Scheduling",$L241="Scheduled"),1,0))</f>
        <v/>
      </c>
      <c r="X241" s="22">
        <f>IF($A241="",0,IF(AND($W241=1,$M241&lt;&gt;"",$M241&lt;Dashboard!$B$4),1,0))</f>
        <v/>
      </c>
      <c r="Y241" s="22">
        <f>IF($A241="",0,IF(AND($W241=1,$R241&lt;&gt;"",$R241&lt;=Dashboard!$B$4),1,0))</f>
        <v/>
      </c>
      <c r="Z241" s="24">
        <f>IF($A241="","",IF(COUNTIF($A$2:$A$501,$A241)&gt;1,"Duplicate referral ID",IF($B241="","Missing received date",IF($C241="","Missing client reference",IF($D241="","Missing clinic",IF($F241="","Missing specialty",IF($G241="","Missing urgency",IF($H241="","Missing reason category",IF($I241="","Missing payer category",IF($J241="","Missing authorization status",IF($K241="","Missing coordinator",IF($L241="","Missing status",IF(AND($W241=1,$M241=""),"Missing target action date",IF(AND(OR($L241="Sent",$L241="Scheduling",$L241="Scheduled",$L241="Completed"),$E241=""),"Missing destination",IF(AND(OR($L241="Sent",$L241="Scheduling",$L241="Scheduled",$L241="Completed"),$N241=""),"Missing sent date",IF(AND(OR($L241="Scheduled",$L241="Completed"),$O241=""),"Missing appointment date",IF(AND(OR($L241="Completed",$L241="Closed - Not Scheduled",$L241="Declined"),$P241=""),"Missing closed date",IF(AND(OR($L241="Completed",$L241="Closed - Not Scheduled",$L241="Declined"),$S241=""),"Missing close outcome",IF(AND($B241&lt;&gt;"",$N241&lt;&gt;"",$N241&lt;$B241),"Sent date before received date",IF(AND($B241&lt;&gt;"",$P241&lt;&gt;"",$P241&lt;$B241),"Closed date before received date",IF(AND($N241&lt;&gt;"",$O241&lt;&gt;"",$O241&lt;$N241),"Appointment before sent date","OK"))))))))))))))))))))</f>
        <v/>
      </c>
      <c r="AA241" s="24">
        <f>IF($A241="","",IF($Z241&lt;&gt;"OK","Check data",IF($W241=0,"Closed",IF($X241=1,"Past due",IF($Y241=1,"Follow-up due",IF($J241="Pending","Authorization pending","On track"))))))</f>
        <v/>
      </c>
    </row>
    <row r="242">
      <c r="A242" s="19" t="n"/>
      <c r="B242" s="38" t="n"/>
      <c r="C242" s="19" t="n"/>
      <c r="D242" s="19" t="n"/>
      <c r="E242" s="21" t="n"/>
      <c r="F242" s="19" t="n"/>
      <c r="G242" s="19" t="n"/>
      <c r="H242" s="21" t="n"/>
      <c r="I242" s="19" t="n"/>
      <c r="J242" s="19" t="n"/>
      <c r="K242" s="19" t="n"/>
      <c r="L242" s="19" t="n"/>
      <c r="M242" s="38" t="n"/>
      <c r="N242" s="38" t="n"/>
      <c r="O242" s="38" t="n"/>
      <c r="P242" s="38" t="n"/>
      <c r="Q242" s="38" t="n"/>
      <c r="R242" s="38" t="n"/>
      <c r="S242" s="21" t="n"/>
      <c r="T242" s="21" t="n"/>
      <c r="U242" s="22">
        <f>IF($A242="","",MAX(0,IF($P242&lt;&gt;"",$P242,Dashboard!$B$4)-$B242))</f>
        <v/>
      </c>
      <c r="V242" s="23">
        <f>IF($A242="","",IF($U242&lt;=7,"0-7 days",IF($U242&lt;=14,"8-14 days",IF($U242&lt;=30,"15-30 days",IF($U242&lt;=60,"31-60 days","61+ days")))))</f>
        <v/>
      </c>
      <c r="W242" s="22">
        <f>IF($A242="",0,IF(OR($L242="New",$L242="Sent",$L242="Scheduling",$L242="Scheduled"),1,0))</f>
        <v/>
      </c>
      <c r="X242" s="22">
        <f>IF($A242="",0,IF(AND($W242=1,$M242&lt;&gt;"",$M242&lt;Dashboard!$B$4),1,0))</f>
        <v/>
      </c>
      <c r="Y242" s="22">
        <f>IF($A242="",0,IF(AND($W242=1,$R242&lt;&gt;"",$R242&lt;=Dashboard!$B$4),1,0))</f>
        <v/>
      </c>
      <c r="Z242" s="24">
        <f>IF($A242="","",IF(COUNTIF($A$2:$A$501,$A242)&gt;1,"Duplicate referral ID",IF($B242="","Missing received date",IF($C242="","Missing client reference",IF($D242="","Missing clinic",IF($F242="","Missing specialty",IF($G242="","Missing urgency",IF($H242="","Missing reason category",IF($I242="","Missing payer category",IF($J242="","Missing authorization status",IF($K242="","Missing coordinator",IF($L242="","Missing status",IF(AND($W242=1,$M242=""),"Missing target action date",IF(AND(OR($L242="Sent",$L242="Scheduling",$L242="Scheduled",$L242="Completed"),$E242=""),"Missing destination",IF(AND(OR($L242="Sent",$L242="Scheduling",$L242="Scheduled",$L242="Completed"),$N242=""),"Missing sent date",IF(AND(OR($L242="Scheduled",$L242="Completed"),$O242=""),"Missing appointment date",IF(AND(OR($L242="Completed",$L242="Closed - Not Scheduled",$L242="Declined"),$P242=""),"Missing closed date",IF(AND(OR($L242="Completed",$L242="Closed - Not Scheduled",$L242="Declined"),$S242=""),"Missing close outcome",IF(AND($B242&lt;&gt;"",$N242&lt;&gt;"",$N242&lt;$B242),"Sent date before received date",IF(AND($B242&lt;&gt;"",$P242&lt;&gt;"",$P242&lt;$B242),"Closed date before received date",IF(AND($N242&lt;&gt;"",$O242&lt;&gt;"",$O242&lt;$N242),"Appointment before sent date","OK"))))))))))))))))))))</f>
        <v/>
      </c>
      <c r="AA242" s="24">
        <f>IF($A242="","",IF($Z242&lt;&gt;"OK","Check data",IF($W242=0,"Closed",IF($X242=1,"Past due",IF($Y242=1,"Follow-up due",IF($J242="Pending","Authorization pending","On track"))))))</f>
        <v/>
      </c>
    </row>
    <row r="243">
      <c r="A243" s="19" t="n"/>
      <c r="B243" s="38" t="n"/>
      <c r="C243" s="19" t="n"/>
      <c r="D243" s="19" t="n"/>
      <c r="E243" s="21" t="n"/>
      <c r="F243" s="19" t="n"/>
      <c r="G243" s="19" t="n"/>
      <c r="H243" s="21" t="n"/>
      <c r="I243" s="19" t="n"/>
      <c r="J243" s="19" t="n"/>
      <c r="K243" s="19" t="n"/>
      <c r="L243" s="19" t="n"/>
      <c r="M243" s="38" t="n"/>
      <c r="N243" s="38" t="n"/>
      <c r="O243" s="38" t="n"/>
      <c r="P243" s="38" t="n"/>
      <c r="Q243" s="38" t="n"/>
      <c r="R243" s="38" t="n"/>
      <c r="S243" s="21" t="n"/>
      <c r="T243" s="21" t="n"/>
      <c r="U243" s="22">
        <f>IF($A243="","",MAX(0,IF($P243&lt;&gt;"",$P243,Dashboard!$B$4)-$B243))</f>
        <v/>
      </c>
      <c r="V243" s="23">
        <f>IF($A243="","",IF($U243&lt;=7,"0-7 days",IF($U243&lt;=14,"8-14 days",IF($U243&lt;=30,"15-30 days",IF($U243&lt;=60,"31-60 days","61+ days")))))</f>
        <v/>
      </c>
      <c r="W243" s="22">
        <f>IF($A243="",0,IF(OR($L243="New",$L243="Sent",$L243="Scheduling",$L243="Scheduled"),1,0))</f>
        <v/>
      </c>
      <c r="X243" s="22">
        <f>IF($A243="",0,IF(AND($W243=1,$M243&lt;&gt;"",$M243&lt;Dashboard!$B$4),1,0))</f>
        <v/>
      </c>
      <c r="Y243" s="22">
        <f>IF($A243="",0,IF(AND($W243=1,$R243&lt;&gt;"",$R243&lt;=Dashboard!$B$4),1,0))</f>
        <v/>
      </c>
      <c r="Z243" s="24">
        <f>IF($A243="","",IF(COUNTIF($A$2:$A$501,$A243)&gt;1,"Duplicate referral ID",IF($B243="","Missing received date",IF($C243="","Missing client reference",IF($D243="","Missing clinic",IF($F243="","Missing specialty",IF($G243="","Missing urgency",IF($H243="","Missing reason category",IF($I243="","Missing payer category",IF($J243="","Missing authorization status",IF($K243="","Missing coordinator",IF($L243="","Missing status",IF(AND($W243=1,$M243=""),"Missing target action date",IF(AND(OR($L243="Sent",$L243="Scheduling",$L243="Scheduled",$L243="Completed"),$E243=""),"Missing destination",IF(AND(OR($L243="Sent",$L243="Scheduling",$L243="Scheduled",$L243="Completed"),$N243=""),"Missing sent date",IF(AND(OR($L243="Scheduled",$L243="Completed"),$O243=""),"Missing appointment date",IF(AND(OR($L243="Completed",$L243="Closed - Not Scheduled",$L243="Declined"),$P243=""),"Missing closed date",IF(AND(OR($L243="Completed",$L243="Closed - Not Scheduled",$L243="Declined"),$S243=""),"Missing close outcome",IF(AND($B243&lt;&gt;"",$N243&lt;&gt;"",$N243&lt;$B243),"Sent date before received date",IF(AND($B243&lt;&gt;"",$P243&lt;&gt;"",$P243&lt;$B243),"Closed date before received date",IF(AND($N243&lt;&gt;"",$O243&lt;&gt;"",$O243&lt;$N243),"Appointment before sent date","OK"))))))))))))))))))))</f>
        <v/>
      </c>
      <c r="AA243" s="24">
        <f>IF($A243="","",IF($Z243&lt;&gt;"OK","Check data",IF($W243=0,"Closed",IF($X243=1,"Past due",IF($Y243=1,"Follow-up due",IF($J243="Pending","Authorization pending","On track"))))))</f>
        <v/>
      </c>
    </row>
    <row r="244">
      <c r="A244" s="19" t="n"/>
      <c r="B244" s="38" t="n"/>
      <c r="C244" s="19" t="n"/>
      <c r="D244" s="19" t="n"/>
      <c r="E244" s="21" t="n"/>
      <c r="F244" s="19" t="n"/>
      <c r="G244" s="19" t="n"/>
      <c r="H244" s="21" t="n"/>
      <c r="I244" s="19" t="n"/>
      <c r="J244" s="19" t="n"/>
      <c r="K244" s="19" t="n"/>
      <c r="L244" s="19" t="n"/>
      <c r="M244" s="38" t="n"/>
      <c r="N244" s="38" t="n"/>
      <c r="O244" s="38" t="n"/>
      <c r="P244" s="38" t="n"/>
      <c r="Q244" s="38" t="n"/>
      <c r="R244" s="38" t="n"/>
      <c r="S244" s="21" t="n"/>
      <c r="T244" s="21" t="n"/>
      <c r="U244" s="22">
        <f>IF($A244="","",MAX(0,IF($P244&lt;&gt;"",$P244,Dashboard!$B$4)-$B244))</f>
        <v/>
      </c>
      <c r="V244" s="23">
        <f>IF($A244="","",IF($U244&lt;=7,"0-7 days",IF($U244&lt;=14,"8-14 days",IF($U244&lt;=30,"15-30 days",IF($U244&lt;=60,"31-60 days","61+ days")))))</f>
        <v/>
      </c>
      <c r="W244" s="22">
        <f>IF($A244="",0,IF(OR($L244="New",$L244="Sent",$L244="Scheduling",$L244="Scheduled"),1,0))</f>
        <v/>
      </c>
      <c r="X244" s="22">
        <f>IF($A244="",0,IF(AND($W244=1,$M244&lt;&gt;"",$M244&lt;Dashboard!$B$4),1,0))</f>
        <v/>
      </c>
      <c r="Y244" s="22">
        <f>IF($A244="",0,IF(AND($W244=1,$R244&lt;&gt;"",$R244&lt;=Dashboard!$B$4),1,0))</f>
        <v/>
      </c>
      <c r="Z244" s="24">
        <f>IF($A244="","",IF(COUNTIF($A$2:$A$501,$A244)&gt;1,"Duplicate referral ID",IF($B244="","Missing received date",IF($C244="","Missing client reference",IF($D244="","Missing clinic",IF($F244="","Missing specialty",IF($G244="","Missing urgency",IF($H244="","Missing reason category",IF($I244="","Missing payer category",IF($J244="","Missing authorization status",IF($K244="","Missing coordinator",IF($L244="","Missing status",IF(AND($W244=1,$M244=""),"Missing target action date",IF(AND(OR($L244="Sent",$L244="Scheduling",$L244="Scheduled",$L244="Completed"),$E244=""),"Missing destination",IF(AND(OR($L244="Sent",$L244="Scheduling",$L244="Scheduled",$L244="Completed"),$N244=""),"Missing sent date",IF(AND(OR($L244="Scheduled",$L244="Completed"),$O244=""),"Missing appointment date",IF(AND(OR($L244="Completed",$L244="Closed - Not Scheduled",$L244="Declined"),$P244=""),"Missing closed date",IF(AND(OR($L244="Completed",$L244="Closed - Not Scheduled",$L244="Declined"),$S244=""),"Missing close outcome",IF(AND($B244&lt;&gt;"",$N244&lt;&gt;"",$N244&lt;$B244),"Sent date before received date",IF(AND($B244&lt;&gt;"",$P244&lt;&gt;"",$P244&lt;$B244),"Closed date before received date",IF(AND($N244&lt;&gt;"",$O244&lt;&gt;"",$O244&lt;$N244),"Appointment before sent date","OK"))))))))))))))))))))</f>
        <v/>
      </c>
      <c r="AA244" s="24">
        <f>IF($A244="","",IF($Z244&lt;&gt;"OK","Check data",IF($W244=0,"Closed",IF($X244=1,"Past due",IF($Y244=1,"Follow-up due",IF($J244="Pending","Authorization pending","On track"))))))</f>
        <v/>
      </c>
    </row>
    <row r="245">
      <c r="A245" s="19" t="n"/>
      <c r="B245" s="38" t="n"/>
      <c r="C245" s="19" t="n"/>
      <c r="D245" s="19" t="n"/>
      <c r="E245" s="21" t="n"/>
      <c r="F245" s="19" t="n"/>
      <c r="G245" s="19" t="n"/>
      <c r="H245" s="21" t="n"/>
      <c r="I245" s="19" t="n"/>
      <c r="J245" s="19" t="n"/>
      <c r="K245" s="19" t="n"/>
      <c r="L245" s="19" t="n"/>
      <c r="M245" s="38" t="n"/>
      <c r="N245" s="38" t="n"/>
      <c r="O245" s="38" t="n"/>
      <c r="P245" s="38" t="n"/>
      <c r="Q245" s="38" t="n"/>
      <c r="R245" s="38" t="n"/>
      <c r="S245" s="21" t="n"/>
      <c r="T245" s="21" t="n"/>
      <c r="U245" s="22">
        <f>IF($A245="","",MAX(0,IF($P245&lt;&gt;"",$P245,Dashboard!$B$4)-$B245))</f>
        <v/>
      </c>
      <c r="V245" s="23">
        <f>IF($A245="","",IF($U245&lt;=7,"0-7 days",IF($U245&lt;=14,"8-14 days",IF($U245&lt;=30,"15-30 days",IF($U245&lt;=60,"31-60 days","61+ days")))))</f>
        <v/>
      </c>
      <c r="W245" s="22">
        <f>IF($A245="",0,IF(OR($L245="New",$L245="Sent",$L245="Scheduling",$L245="Scheduled"),1,0))</f>
        <v/>
      </c>
      <c r="X245" s="22">
        <f>IF($A245="",0,IF(AND($W245=1,$M245&lt;&gt;"",$M245&lt;Dashboard!$B$4),1,0))</f>
        <v/>
      </c>
      <c r="Y245" s="22">
        <f>IF($A245="",0,IF(AND($W245=1,$R245&lt;&gt;"",$R245&lt;=Dashboard!$B$4),1,0))</f>
        <v/>
      </c>
      <c r="Z245" s="24">
        <f>IF($A245="","",IF(COUNTIF($A$2:$A$501,$A245)&gt;1,"Duplicate referral ID",IF($B245="","Missing received date",IF($C245="","Missing client reference",IF($D245="","Missing clinic",IF($F245="","Missing specialty",IF($G245="","Missing urgency",IF($H245="","Missing reason category",IF($I245="","Missing payer category",IF($J245="","Missing authorization status",IF($K245="","Missing coordinator",IF($L245="","Missing status",IF(AND($W245=1,$M245=""),"Missing target action date",IF(AND(OR($L245="Sent",$L245="Scheduling",$L245="Scheduled",$L245="Completed"),$E245=""),"Missing destination",IF(AND(OR($L245="Sent",$L245="Scheduling",$L245="Scheduled",$L245="Completed"),$N245=""),"Missing sent date",IF(AND(OR($L245="Scheduled",$L245="Completed"),$O245=""),"Missing appointment date",IF(AND(OR($L245="Completed",$L245="Closed - Not Scheduled",$L245="Declined"),$P245=""),"Missing closed date",IF(AND(OR($L245="Completed",$L245="Closed - Not Scheduled",$L245="Declined"),$S245=""),"Missing close outcome",IF(AND($B245&lt;&gt;"",$N245&lt;&gt;"",$N245&lt;$B245),"Sent date before received date",IF(AND($B245&lt;&gt;"",$P245&lt;&gt;"",$P245&lt;$B245),"Closed date before received date",IF(AND($N245&lt;&gt;"",$O245&lt;&gt;"",$O245&lt;$N245),"Appointment before sent date","OK"))))))))))))))))))))</f>
        <v/>
      </c>
      <c r="AA245" s="24">
        <f>IF($A245="","",IF($Z245&lt;&gt;"OK","Check data",IF($W245=0,"Closed",IF($X245=1,"Past due",IF($Y245=1,"Follow-up due",IF($J245="Pending","Authorization pending","On track"))))))</f>
        <v/>
      </c>
    </row>
    <row r="246">
      <c r="A246" s="19" t="n"/>
      <c r="B246" s="38" t="n"/>
      <c r="C246" s="19" t="n"/>
      <c r="D246" s="19" t="n"/>
      <c r="E246" s="21" t="n"/>
      <c r="F246" s="19" t="n"/>
      <c r="G246" s="19" t="n"/>
      <c r="H246" s="21" t="n"/>
      <c r="I246" s="19" t="n"/>
      <c r="J246" s="19" t="n"/>
      <c r="K246" s="19" t="n"/>
      <c r="L246" s="19" t="n"/>
      <c r="M246" s="38" t="n"/>
      <c r="N246" s="38" t="n"/>
      <c r="O246" s="38" t="n"/>
      <c r="P246" s="38" t="n"/>
      <c r="Q246" s="38" t="n"/>
      <c r="R246" s="38" t="n"/>
      <c r="S246" s="21" t="n"/>
      <c r="T246" s="21" t="n"/>
      <c r="U246" s="22">
        <f>IF($A246="","",MAX(0,IF($P246&lt;&gt;"",$P246,Dashboard!$B$4)-$B246))</f>
        <v/>
      </c>
      <c r="V246" s="23">
        <f>IF($A246="","",IF($U246&lt;=7,"0-7 days",IF($U246&lt;=14,"8-14 days",IF($U246&lt;=30,"15-30 days",IF($U246&lt;=60,"31-60 days","61+ days")))))</f>
        <v/>
      </c>
      <c r="W246" s="22">
        <f>IF($A246="",0,IF(OR($L246="New",$L246="Sent",$L246="Scheduling",$L246="Scheduled"),1,0))</f>
        <v/>
      </c>
      <c r="X246" s="22">
        <f>IF($A246="",0,IF(AND($W246=1,$M246&lt;&gt;"",$M246&lt;Dashboard!$B$4),1,0))</f>
        <v/>
      </c>
      <c r="Y246" s="22">
        <f>IF($A246="",0,IF(AND($W246=1,$R246&lt;&gt;"",$R246&lt;=Dashboard!$B$4),1,0))</f>
        <v/>
      </c>
      <c r="Z246" s="24">
        <f>IF($A246="","",IF(COUNTIF($A$2:$A$501,$A246)&gt;1,"Duplicate referral ID",IF($B246="","Missing received date",IF($C246="","Missing client reference",IF($D246="","Missing clinic",IF($F246="","Missing specialty",IF($G246="","Missing urgency",IF($H246="","Missing reason category",IF($I246="","Missing payer category",IF($J246="","Missing authorization status",IF($K246="","Missing coordinator",IF($L246="","Missing status",IF(AND($W246=1,$M246=""),"Missing target action date",IF(AND(OR($L246="Sent",$L246="Scheduling",$L246="Scheduled",$L246="Completed"),$E246=""),"Missing destination",IF(AND(OR($L246="Sent",$L246="Scheduling",$L246="Scheduled",$L246="Completed"),$N246=""),"Missing sent date",IF(AND(OR($L246="Scheduled",$L246="Completed"),$O246=""),"Missing appointment date",IF(AND(OR($L246="Completed",$L246="Closed - Not Scheduled",$L246="Declined"),$P246=""),"Missing closed date",IF(AND(OR($L246="Completed",$L246="Closed - Not Scheduled",$L246="Declined"),$S246=""),"Missing close outcome",IF(AND($B246&lt;&gt;"",$N246&lt;&gt;"",$N246&lt;$B246),"Sent date before received date",IF(AND($B246&lt;&gt;"",$P246&lt;&gt;"",$P246&lt;$B246),"Closed date before received date",IF(AND($N246&lt;&gt;"",$O246&lt;&gt;"",$O246&lt;$N246),"Appointment before sent date","OK"))))))))))))))))))))</f>
        <v/>
      </c>
      <c r="AA246" s="24">
        <f>IF($A246="","",IF($Z246&lt;&gt;"OK","Check data",IF($W246=0,"Closed",IF($X246=1,"Past due",IF($Y246=1,"Follow-up due",IF($J246="Pending","Authorization pending","On track"))))))</f>
        <v/>
      </c>
    </row>
    <row r="247">
      <c r="A247" s="19" t="n"/>
      <c r="B247" s="38" t="n"/>
      <c r="C247" s="19" t="n"/>
      <c r="D247" s="19" t="n"/>
      <c r="E247" s="21" t="n"/>
      <c r="F247" s="19" t="n"/>
      <c r="G247" s="19" t="n"/>
      <c r="H247" s="21" t="n"/>
      <c r="I247" s="19" t="n"/>
      <c r="J247" s="19" t="n"/>
      <c r="K247" s="19" t="n"/>
      <c r="L247" s="19" t="n"/>
      <c r="M247" s="38" t="n"/>
      <c r="N247" s="38" t="n"/>
      <c r="O247" s="38" t="n"/>
      <c r="P247" s="38" t="n"/>
      <c r="Q247" s="38" t="n"/>
      <c r="R247" s="38" t="n"/>
      <c r="S247" s="21" t="n"/>
      <c r="T247" s="21" t="n"/>
      <c r="U247" s="22">
        <f>IF($A247="","",MAX(0,IF($P247&lt;&gt;"",$P247,Dashboard!$B$4)-$B247))</f>
        <v/>
      </c>
      <c r="V247" s="23">
        <f>IF($A247="","",IF($U247&lt;=7,"0-7 days",IF($U247&lt;=14,"8-14 days",IF($U247&lt;=30,"15-30 days",IF($U247&lt;=60,"31-60 days","61+ days")))))</f>
        <v/>
      </c>
      <c r="W247" s="22">
        <f>IF($A247="",0,IF(OR($L247="New",$L247="Sent",$L247="Scheduling",$L247="Scheduled"),1,0))</f>
        <v/>
      </c>
      <c r="X247" s="22">
        <f>IF($A247="",0,IF(AND($W247=1,$M247&lt;&gt;"",$M247&lt;Dashboard!$B$4),1,0))</f>
        <v/>
      </c>
      <c r="Y247" s="22">
        <f>IF($A247="",0,IF(AND($W247=1,$R247&lt;&gt;"",$R247&lt;=Dashboard!$B$4),1,0))</f>
        <v/>
      </c>
      <c r="Z247" s="24">
        <f>IF($A247="","",IF(COUNTIF($A$2:$A$501,$A247)&gt;1,"Duplicate referral ID",IF($B247="","Missing received date",IF($C247="","Missing client reference",IF($D247="","Missing clinic",IF($F247="","Missing specialty",IF($G247="","Missing urgency",IF($H247="","Missing reason category",IF($I247="","Missing payer category",IF($J247="","Missing authorization status",IF($K247="","Missing coordinator",IF($L247="","Missing status",IF(AND($W247=1,$M247=""),"Missing target action date",IF(AND(OR($L247="Sent",$L247="Scheduling",$L247="Scheduled",$L247="Completed"),$E247=""),"Missing destination",IF(AND(OR($L247="Sent",$L247="Scheduling",$L247="Scheduled",$L247="Completed"),$N247=""),"Missing sent date",IF(AND(OR($L247="Scheduled",$L247="Completed"),$O247=""),"Missing appointment date",IF(AND(OR($L247="Completed",$L247="Closed - Not Scheduled",$L247="Declined"),$P247=""),"Missing closed date",IF(AND(OR($L247="Completed",$L247="Closed - Not Scheduled",$L247="Declined"),$S247=""),"Missing close outcome",IF(AND($B247&lt;&gt;"",$N247&lt;&gt;"",$N247&lt;$B247),"Sent date before received date",IF(AND($B247&lt;&gt;"",$P247&lt;&gt;"",$P247&lt;$B247),"Closed date before received date",IF(AND($N247&lt;&gt;"",$O247&lt;&gt;"",$O247&lt;$N247),"Appointment before sent date","OK"))))))))))))))))))))</f>
        <v/>
      </c>
      <c r="AA247" s="24">
        <f>IF($A247="","",IF($Z247&lt;&gt;"OK","Check data",IF($W247=0,"Closed",IF($X247=1,"Past due",IF($Y247=1,"Follow-up due",IF($J247="Pending","Authorization pending","On track"))))))</f>
        <v/>
      </c>
    </row>
    <row r="248">
      <c r="A248" s="19" t="n"/>
      <c r="B248" s="38" t="n"/>
      <c r="C248" s="19" t="n"/>
      <c r="D248" s="19" t="n"/>
      <c r="E248" s="21" t="n"/>
      <c r="F248" s="19" t="n"/>
      <c r="G248" s="19" t="n"/>
      <c r="H248" s="21" t="n"/>
      <c r="I248" s="19" t="n"/>
      <c r="J248" s="19" t="n"/>
      <c r="K248" s="19" t="n"/>
      <c r="L248" s="19" t="n"/>
      <c r="M248" s="38" t="n"/>
      <c r="N248" s="38" t="n"/>
      <c r="O248" s="38" t="n"/>
      <c r="P248" s="38" t="n"/>
      <c r="Q248" s="38" t="n"/>
      <c r="R248" s="38" t="n"/>
      <c r="S248" s="21" t="n"/>
      <c r="T248" s="21" t="n"/>
      <c r="U248" s="22">
        <f>IF($A248="","",MAX(0,IF($P248&lt;&gt;"",$P248,Dashboard!$B$4)-$B248))</f>
        <v/>
      </c>
      <c r="V248" s="23">
        <f>IF($A248="","",IF($U248&lt;=7,"0-7 days",IF($U248&lt;=14,"8-14 days",IF($U248&lt;=30,"15-30 days",IF($U248&lt;=60,"31-60 days","61+ days")))))</f>
        <v/>
      </c>
      <c r="W248" s="22">
        <f>IF($A248="",0,IF(OR($L248="New",$L248="Sent",$L248="Scheduling",$L248="Scheduled"),1,0))</f>
        <v/>
      </c>
      <c r="X248" s="22">
        <f>IF($A248="",0,IF(AND($W248=1,$M248&lt;&gt;"",$M248&lt;Dashboard!$B$4),1,0))</f>
        <v/>
      </c>
      <c r="Y248" s="22">
        <f>IF($A248="",0,IF(AND($W248=1,$R248&lt;&gt;"",$R248&lt;=Dashboard!$B$4),1,0))</f>
        <v/>
      </c>
      <c r="Z248" s="24">
        <f>IF($A248="","",IF(COUNTIF($A$2:$A$501,$A248)&gt;1,"Duplicate referral ID",IF($B248="","Missing received date",IF($C248="","Missing client reference",IF($D248="","Missing clinic",IF($F248="","Missing specialty",IF($G248="","Missing urgency",IF($H248="","Missing reason category",IF($I248="","Missing payer category",IF($J248="","Missing authorization status",IF($K248="","Missing coordinator",IF($L248="","Missing status",IF(AND($W248=1,$M248=""),"Missing target action date",IF(AND(OR($L248="Sent",$L248="Scheduling",$L248="Scheduled",$L248="Completed"),$E248=""),"Missing destination",IF(AND(OR($L248="Sent",$L248="Scheduling",$L248="Scheduled",$L248="Completed"),$N248=""),"Missing sent date",IF(AND(OR($L248="Scheduled",$L248="Completed"),$O248=""),"Missing appointment date",IF(AND(OR($L248="Completed",$L248="Closed - Not Scheduled",$L248="Declined"),$P248=""),"Missing closed date",IF(AND(OR($L248="Completed",$L248="Closed - Not Scheduled",$L248="Declined"),$S248=""),"Missing close outcome",IF(AND($B248&lt;&gt;"",$N248&lt;&gt;"",$N248&lt;$B248),"Sent date before received date",IF(AND($B248&lt;&gt;"",$P248&lt;&gt;"",$P248&lt;$B248),"Closed date before received date",IF(AND($N248&lt;&gt;"",$O248&lt;&gt;"",$O248&lt;$N248),"Appointment before sent date","OK"))))))))))))))))))))</f>
        <v/>
      </c>
      <c r="AA248" s="24">
        <f>IF($A248="","",IF($Z248&lt;&gt;"OK","Check data",IF($W248=0,"Closed",IF($X248=1,"Past due",IF($Y248=1,"Follow-up due",IF($J248="Pending","Authorization pending","On track"))))))</f>
        <v/>
      </c>
    </row>
    <row r="249">
      <c r="A249" s="19" t="n"/>
      <c r="B249" s="38" t="n"/>
      <c r="C249" s="19" t="n"/>
      <c r="D249" s="19" t="n"/>
      <c r="E249" s="21" t="n"/>
      <c r="F249" s="19" t="n"/>
      <c r="G249" s="19" t="n"/>
      <c r="H249" s="21" t="n"/>
      <c r="I249" s="19" t="n"/>
      <c r="J249" s="19" t="n"/>
      <c r="K249" s="19" t="n"/>
      <c r="L249" s="19" t="n"/>
      <c r="M249" s="38" t="n"/>
      <c r="N249" s="38" t="n"/>
      <c r="O249" s="38" t="n"/>
      <c r="P249" s="38" t="n"/>
      <c r="Q249" s="38" t="n"/>
      <c r="R249" s="38" t="n"/>
      <c r="S249" s="21" t="n"/>
      <c r="T249" s="21" t="n"/>
      <c r="U249" s="22">
        <f>IF($A249="","",MAX(0,IF($P249&lt;&gt;"",$P249,Dashboard!$B$4)-$B249))</f>
        <v/>
      </c>
      <c r="V249" s="23">
        <f>IF($A249="","",IF($U249&lt;=7,"0-7 days",IF($U249&lt;=14,"8-14 days",IF($U249&lt;=30,"15-30 days",IF($U249&lt;=60,"31-60 days","61+ days")))))</f>
        <v/>
      </c>
      <c r="W249" s="22">
        <f>IF($A249="",0,IF(OR($L249="New",$L249="Sent",$L249="Scheduling",$L249="Scheduled"),1,0))</f>
        <v/>
      </c>
      <c r="X249" s="22">
        <f>IF($A249="",0,IF(AND($W249=1,$M249&lt;&gt;"",$M249&lt;Dashboard!$B$4),1,0))</f>
        <v/>
      </c>
      <c r="Y249" s="22">
        <f>IF($A249="",0,IF(AND($W249=1,$R249&lt;&gt;"",$R249&lt;=Dashboard!$B$4),1,0))</f>
        <v/>
      </c>
      <c r="Z249" s="24">
        <f>IF($A249="","",IF(COUNTIF($A$2:$A$501,$A249)&gt;1,"Duplicate referral ID",IF($B249="","Missing received date",IF($C249="","Missing client reference",IF($D249="","Missing clinic",IF($F249="","Missing specialty",IF($G249="","Missing urgency",IF($H249="","Missing reason category",IF($I249="","Missing payer category",IF($J249="","Missing authorization status",IF($K249="","Missing coordinator",IF($L249="","Missing status",IF(AND($W249=1,$M249=""),"Missing target action date",IF(AND(OR($L249="Sent",$L249="Scheduling",$L249="Scheduled",$L249="Completed"),$E249=""),"Missing destination",IF(AND(OR($L249="Sent",$L249="Scheduling",$L249="Scheduled",$L249="Completed"),$N249=""),"Missing sent date",IF(AND(OR($L249="Scheduled",$L249="Completed"),$O249=""),"Missing appointment date",IF(AND(OR($L249="Completed",$L249="Closed - Not Scheduled",$L249="Declined"),$P249=""),"Missing closed date",IF(AND(OR($L249="Completed",$L249="Closed - Not Scheduled",$L249="Declined"),$S249=""),"Missing close outcome",IF(AND($B249&lt;&gt;"",$N249&lt;&gt;"",$N249&lt;$B249),"Sent date before received date",IF(AND($B249&lt;&gt;"",$P249&lt;&gt;"",$P249&lt;$B249),"Closed date before received date",IF(AND($N249&lt;&gt;"",$O249&lt;&gt;"",$O249&lt;$N249),"Appointment before sent date","OK"))))))))))))))))))))</f>
        <v/>
      </c>
      <c r="AA249" s="24">
        <f>IF($A249="","",IF($Z249&lt;&gt;"OK","Check data",IF($W249=0,"Closed",IF($X249=1,"Past due",IF($Y249=1,"Follow-up due",IF($J249="Pending","Authorization pending","On track"))))))</f>
        <v/>
      </c>
    </row>
    <row r="250">
      <c r="A250" s="19" t="n"/>
      <c r="B250" s="38" t="n"/>
      <c r="C250" s="19" t="n"/>
      <c r="D250" s="19" t="n"/>
      <c r="E250" s="21" t="n"/>
      <c r="F250" s="19" t="n"/>
      <c r="G250" s="19" t="n"/>
      <c r="H250" s="21" t="n"/>
      <c r="I250" s="19" t="n"/>
      <c r="J250" s="19" t="n"/>
      <c r="K250" s="19" t="n"/>
      <c r="L250" s="19" t="n"/>
      <c r="M250" s="38" t="n"/>
      <c r="N250" s="38" t="n"/>
      <c r="O250" s="38" t="n"/>
      <c r="P250" s="38" t="n"/>
      <c r="Q250" s="38" t="n"/>
      <c r="R250" s="38" t="n"/>
      <c r="S250" s="21" t="n"/>
      <c r="T250" s="21" t="n"/>
      <c r="U250" s="22">
        <f>IF($A250="","",MAX(0,IF($P250&lt;&gt;"",$P250,Dashboard!$B$4)-$B250))</f>
        <v/>
      </c>
      <c r="V250" s="23">
        <f>IF($A250="","",IF($U250&lt;=7,"0-7 days",IF($U250&lt;=14,"8-14 days",IF($U250&lt;=30,"15-30 days",IF($U250&lt;=60,"31-60 days","61+ days")))))</f>
        <v/>
      </c>
      <c r="W250" s="22">
        <f>IF($A250="",0,IF(OR($L250="New",$L250="Sent",$L250="Scheduling",$L250="Scheduled"),1,0))</f>
        <v/>
      </c>
      <c r="X250" s="22">
        <f>IF($A250="",0,IF(AND($W250=1,$M250&lt;&gt;"",$M250&lt;Dashboard!$B$4),1,0))</f>
        <v/>
      </c>
      <c r="Y250" s="22">
        <f>IF($A250="",0,IF(AND($W250=1,$R250&lt;&gt;"",$R250&lt;=Dashboard!$B$4),1,0))</f>
        <v/>
      </c>
      <c r="Z250" s="24">
        <f>IF($A250="","",IF(COUNTIF($A$2:$A$501,$A250)&gt;1,"Duplicate referral ID",IF($B250="","Missing received date",IF($C250="","Missing client reference",IF($D250="","Missing clinic",IF($F250="","Missing specialty",IF($G250="","Missing urgency",IF($H250="","Missing reason category",IF($I250="","Missing payer category",IF($J250="","Missing authorization status",IF($K250="","Missing coordinator",IF($L250="","Missing status",IF(AND($W250=1,$M250=""),"Missing target action date",IF(AND(OR($L250="Sent",$L250="Scheduling",$L250="Scheduled",$L250="Completed"),$E250=""),"Missing destination",IF(AND(OR($L250="Sent",$L250="Scheduling",$L250="Scheduled",$L250="Completed"),$N250=""),"Missing sent date",IF(AND(OR($L250="Scheduled",$L250="Completed"),$O250=""),"Missing appointment date",IF(AND(OR($L250="Completed",$L250="Closed - Not Scheduled",$L250="Declined"),$P250=""),"Missing closed date",IF(AND(OR($L250="Completed",$L250="Closed - Not Scheduled",$L250="Declined"),$S250=""),"Missing close outcome",IF(AND($B250&lt;&gt;"",$N250&lt;&gt;"",$N250&lt;$B250),"Sent date before received date",IF(AND($B250&lt;&gt;"",$P250&lt;&gt;"",$P250&lt;$B250),"Closed date before received date",IF(AND($N250&lt;&gt;"",$O250&lt;&gt;"",$O250&lt;$N250),"Appointment before sent date","OK"))))))))))))))))))))</f>
        <v/>
      </c>
      <c r="AA250" s="24">
        <f>IF($A250="","",IF($Z250&lt;&gt;"OK","Check data",IF($W250=0,"Closed",IF($X250=1,"Past due",IF($Y250=1,"Follow-up due",IF($J250="Pending","Authorization pending","On track"))))))</f>
        <v/>
      </c>
    </row>
    <row r="251">
      <c r="A251" s="19" t="n"/>
      <c r="B251" s="38" t="n"/>
      <c r="C251" s="19" t="n"/>
      <c r="D251" s="19" t="n"/>
      <c r="E251" s="21" t="n"/>
      <c r="F251" s="19" t="n"/>
      <c r="G251" s="19" t="n"/>
      <c r="H251" s="21" t="n"/>
      <c r="I251" s="19" t="n"/>
      <c r="J251" s="19" t="n"/>
      <c r="K251" s="19" t="n"/>
      <c r="L251" s="19" t="n"/>
      <c r="M251" s="38" t="n"/>
      <c r="N251" s="38" t="n"/>
      <c r="O251" s="38" t="n"/>
      <c r="P251" s="38" t="n"/>
      <c r="Q251" s="38" t="n"/>
      <c r="R251" s="38" t="n"/>
      <c r="S251" s="21" t="n"/>
      <c r="T251" s="21" t="n"/>
      <c r="U251" s="22">
        <f>IF($A251="","",MAX(0,IF($P251&lt;&gt;"",$P251,Dashboard!$B$4)-$B251))</f>
        <v/>
      </c>
      <c r="V251" s="23">
        <f>IF($A251="","",IF($U251&lt;=7,"0-7 days",IF($U251&lt;=14,"8-14 days",IF($U251&lt;=30,"15-30 days",IF($U251&lt;=60,"31-60 days","61+ days")))))</f>
        <v/>
      </c>
      <c r="W251" s="22">
        <f>IF($A251="",0,IF(OR($L251="New",$L251="Sent",$L251="Scheduling",$L251="Scheduled"),1,0))</f>
        <v/>
      </c>
      <c r="X251" s="22">
        <f>IF($A251="",0,IF(AND($W251=1,$M251&lt;&gt;"",$M251&lt;Dashboard!$B$4),1,0))</f>
        <v/>
      </c>
      <c r="Y251" s="22">
        <f>IF($A251="",0,IF(AND($W251=1,$R251&lt;&gt;"",$R251&lt;=Dashboard!$B$4),1,0))</f>
        <v/>
      </c>
      <c r="Z251" s="24">
        <f>IF($A251="","",IF(COUNTIF($A$2:$A$501,$A251)&gt;1,"Duplicate referral ID",IF($B251="","Missing received date",IF($C251="","Missing client reference",IF($D251="","Missing clinic",IF($F251="","Missing specialty",IF($G251="","Missing urgency",IF($H251="","Missing reason category",IF($I251="","Missing payer category",IF($J251="","Missing authorization status",IF($K251="","Missing coordinator",IF($L251="","Missing status",IF(AND($W251=1,$M251=""),"Missing target action date",IF(AND(OR($L251="Sent",$L251="Scheduling",$L251="Scheduled",$L251="Completed"),$E251=""),"Missing destination",IF(AND(OR($L251="Sent",$L251="Scheduling",$L251="Scheduled",$L251="Completed"),$N251=""),"Missing sent date",IF(AND(OR($L251="Scheduled",$L251="Completed"),$O251=""),"Missing appointment date",IF(AND(OR($L251="Completed",$L251="Closed - Not Scheduled",$L251="Declined"),$P251=""),"Missing closed date",IF(AND(OR($L251="Completed",$L251="Closed - Not Scheduled",$L251="Declined"),$S251=""),"Missing close outcome",IF(AND($B251&lt;&gt;"",$N251&lt;&gt;"",$N251&lt;$B251),"Sent date before received date",IF(AND($B251&lt;&gt;"",$P251&lt;&gt;"",$P251&lt;$B251),"Closed date before received date",IF(AND($N251&lt;&gt;"",$O251&lt;&gt;"",$O251&lt;$N251),"Appointment before sent date","OK"))))))))))))))))))))</f>
        <v/>
      </c>
      <c r="AA251" s="24">
        <f>IF($A251="","",IF($Z251&lt;&gt;"OK","Check data",IF($W251=0,"Closed",IF($X251=1,"Past due",IF($Y251=1,"Follow-up due",IF($J251="Pending","Authorization pending","On track"))))))</f>
        <v/>
      </c>
    </row>
    <row r="252">
      <c r="A252" s="19" t="n"/>
      <c r="B252" s="38" t="n"/>
      <c r="C252" s="19" t="n"/>
      <c r="D252" s="19" t="n"/>
      <c r="E252" s="21" t="n"/>
      <c r="F252" s="19" t="n"/>
      <c r="G252" s="19" t="n"/>
      <c r="H252" s="21" t="n"/>
      <c r="I252" s="19" t="n"/>
      <c r="J252" s="19" t="n"/>
      <c r="K252" s="19" t="n"/>
      <c r="L252" s="19" t="n"/>
      <c r="M252" s="38" t="n"/>
      <c r="N252" s="38" t="n"/>
      <c r="O252" s="38" t="n"/>
      <c r="P252" s="38" t="n"/>
      <c r="Q252" s="38" t="n"/>
      <c r="R252" s="38" t="n"/>
      <c r="S252" s="21" t="n"/>
      <c r="T252" s="21" t="n"/>
      <c r="U252" s="22">
        <f>IF($A252="","",MAX(0,IF($P252&lt;&gt;"",$P252,Dashboard!$B$4)-$B252))</f>
        <v/>
      </c>
      <c r="V252" s="23">
        <f>IF($A252="","",IF($U252&lt;=7,"0-7 days",IF($U252&lt;=14,"8-14 days",IF($U252&lt;=30,"15-30 days",IF($U252&lt;=60,"31-60 days","61+ days")))))</f>
        <v/>
      </c>
      <c r="W252" s="22">
        <f>IF($A252="",0,IF(OR($L252="New",$L252="Sent",$L252="Scheduling",$L252="Scheduled"),1,0))</f>
        <v/>
      </c>
      <c r="X252" s="22">
        <f>IF($A252="",0,IF(AND($W252=1,$M252&lt;&gt;"",$M252&lt;Dashboard!$B$4),1,0))</f>
        <v/>
      </c>
      <c r="Y252" s="22">
        <f>IF($A252="",0,IF(AND($W252=1,$R252&lt;&gt;"",$R252&lt;=Dashboard!$B$4),1,0))</f>
        <v/>
      </c>
      <c r="Z252" s="24">
        <f>IF($A252="","",IF(COUNTIF($A$2:$A$501,$A252)&gt;1,"Duplicate referral ID",IF($B252="","Missing received date",IF($C252="","Missing client reference",IF($D252="","Missing clinic",IF($F252="","Missing specialty",IF($G252="","Missing urgency",IF($H252="","Missing reason category",IF($I252="","Missing payer category",IF($J252="","Missing authorization status",IF($K252="","Missing coordinator",IF($L252="","Missing status",IF(AND($W252=1,$M252=""),"Missing target action date",IF(AND(OR($L252="Sent",$L252="Scheduling",$L252="Scheduled",$L252="Completed"),$E252=""),"Missing destination",IF(AND(OR($L252="Sent",$L252="Scheduling",$L252="Scheduled",$L252="Completed"),$N252=""),"Missing sent date",IF(AND(OR($L252="Scheduled",$L252="Completed"),$O252=""),"Missing appointment date",IF(AND(OR($L252="Completed",$L252="Closed - Not Scheduled",$L252="Declined"),$P252=""),"Missing closed date",IF(AND(OR($L252="Completed",$L252="Closed - Not Scheduled",$L252="Declined"),$S252=""),"Missing close outcome",IF(AND($B252&lt;&gt;"",$N252&lt;&gt;"",$N252&lt;$B252),"Sent date before received date",IF(AND($B252&lt;&gt;"",$P252&lt;&gt;"",$P252&lt;$B252),"Closed date before received date",IF(AND($N252&lt;&gt;"",$O252&lt;&gt;"",$O252&lt;$N252),"Appointment before sent date","OK"))))))))))))))))))))</f>
        <v/>
      </c>
      <c r="AA252" s="24">
        <f>IF($A252="","",IF($Z252&lt;&gt;"OK","Check data",IF($W252=0,"Closed",IF($X252=1,"Past due",IF($Y252=1,"Follow-up due",IF($J252="Pending","Authorization pending","On track"))))))</f>
        <v/>
      </c>
    </row>
    <row r="253">
      <c r="A253" s="19" t="n"/>
      <c r="B253" s="38" t="n"/>
      <c r="C253" s="19" t="n"/>
      <c r="D253" s="19" t="n"/>
      <c r="E253" s="21" t="n"/>
      <c r="F253" s="19" t="n"/>
      <c r="G253" s="19" t="n"/>
      <c r="H253" s="21" t="n"/>
      <c r="I253" s="19" t="n"/>
      <c r="J253" s="19" t="n"/>
      <c r="K253" s="19" t="n"/>
      <c r="L253" s="19" t="n"/>
      <c r="M253" s="38" t="n"/>
      <c r="N253" s="38" t="n"/>
      <c r="O253" s="38" t="n"/>
      <c r="P253" s="38" t="n"/>
      <c r="Q253" s="38" t="n"/>
      <c r="R253" s="38" t="n"/>
      <c r="S253" s="21" t="n"/>
      <c r="T253" s="21" t="n"/>
      <c r="U253" s="22">
        <f>IF($A253="","",MAX(0,IF($P253&lt;&gt;"",$P253,Dashboard!$B$4)-$B253))</f>
        <v/>
      </c>
      <c r="V253" s="23">
        <f>IF($A253="","",IF($U253&lt;=7,"0-7 days",IF($U253&lt;=14,"8-14 days",IF($U253&lt;=30,"15-30 days",IF($U253&lt;=60,"31-60 days","61+ days")))))</f>
        <v/>
      </c>
      <c r="W253" s="22">
        <f>IF($A253="",0,IF(OR($L253="New",$L253="Sent",$L253="Scheduling",$L253="Scheduled"),1,0))</f>
        <v/>
      </c>
      <c r="X253" s="22">
        <f>IF($A253="",0,IF(AND($W253=1,$M253&lt;&gt;"",$M253&lt;Dashboard!$B$4),1,0))</f>
        <v/>
      </c>
      <c r="Y253" s="22">
        <f>IF($A253="",0,IF(AND($W253=1,$R253&lt;&gt;"",$R253&lt;=Dashboard!$B$4),1,0))</f>
        <v/>
      </c>
      <c r="Z253" s="24">
        <f>IF($A253="","",IF(COUNTIF($A$2:$A$501,$A253)&gt;1,"Duplicate referral ID",IF($B253="","Missing received date",IF($C253="","Missing client reference",IF($D253="","Missing clinic",IF($F253="","Missing specialty",IF($G253="","Missing urgency",IF($H253="","Missing reason category",IF($I253="","Missing payer category",IF($J253="","Missing authorization status",IF($K253="","Missing coordinator",IF($L253="","Missing status",IF(AND($W253=1,$M253=""),"Missing target action date",IF(AND(OR($L253="Sent",$L253="Scheduling",$L253="Scheduled",$L253="Completed"),$E253=""),"Missing destination",IF(AND(OR($L253="Sent",$L253="Scheduling",$L253="Scheduled",$L253="Completed"),$N253=""),"Missing sent date",IF(AND(OR($L253="Scheduled",$L253="Completed"),$O253=""),"Missing appointment date",IF(AND(OR($L253="Completed",$L253="Closed - Not Scheduled",$L253="Declined"),$P253=""),"Missing closed date",IF(AND(OR($L253="Completed",$L253="Closed - Not Scheduled",$L253="Declined"),$S253=""),"Missing close outcome",IF(AND($B253&lt;&gt;"",$N253&lt;&gt;"",$N253&lt;$B253),"Sent date before received date",IF(AND($B253&lt;&gt;"",$P253&lt;&gt;"",$P253&lt;$B253),"Closed date before received date",IF(AND($N253&lt;&gt;"",$O253&lt;&gt;"",$O253&lt;$N253),"Appointment before sent date","OK"))))))))))))))))))))</f>
        <v/>
      </c>
      <c r="AA253" s="24">
        <f>IF($A253="","",IF($Z253&lt;&gt;"OK","Check data",IF($W253=0,"Closed",IF($X253=1,"Past due",IF($Y253=1,"Follow-up due",IF($J253="Pending","Authorization pending","On track"))))))</f>
        <v/>
      </c>
    </row>
    <row r="254">
      <c r="A254" s="19" t="n"/>
      <c r="B254" s="38" t="n"/>
      <c r="C254" s="19" t="n"/>
      <c r="D254" s="19" t="n"/>
      <c r="E254" s="21" t="n"/>
      <c r="F254" s="19" t="n"/>
      <c r="G254" s="19" t="n"/>
      <c r="H254" s="21" t="n"/>
      <c r="I254" s="19" t="n"/>
      <c r="J254" s="19" t="n"/>
      <c r="K254" s="19" t="n"/>
      <c r="L254" s="19" t="n"/>
      <c r="M254" s="38" t="n"/>
      <c r="N254" s="38" t="n"/>
      <c r="O254" s="38" t="n"/>
      <c r="P254" s="38" t="n"/>
      <c r="Q254" s="38" t="n"/>
      <c r="R254" s="38" t="n"/>
      <c r="S254" s="21" t="n"/>
      <c r="T254" s="21" t="n"/>
      <c r="U254" s="22">
        <f>IF($A254="","",MAX(0,IF($P254&lt;&gt;"",$P254,Dashboard!$B$4)-$B254))</f>
        <v/>
      </c>
      <c r="V254" s="23">
        <f>IF($A254="","",IF($U254&lt;=7,"0-7 days",IF($U254&lt;=14,"8-14 days",IF($U254&lt;=30,"15-30 days",IF($U254&lt;=60,"31-60 days","61+ days")))))</f>
        <v/>
      </c>
      <c r="W254" s="22">
        <f>IF($A254="",0,IF(OR($L254="New",$L254="Sent",$L254="Scheduling",$L254="Scheduled"),1,0))</f>
        <v/>
      </c>
      <c r="X254" s="22">
        <f>IF($A254="",0,IF(AND($W254=1,$M254&lt;&gt;"",$M254&lt;Dashboard!$B$4),1,0))</f>
        <v/>
      </c>
      <c r="Y254" s="22">
        <f>IF($A254="",0,IF(AND($W254=1,$R254&lt;&gt;"",$R254&lt;=Dashboard!$B$4),1,0))</f>
        <v/>
      </c>
      <c r="Z254" s="24">
        <f>IF($A254="","",IF(COUNTIF($A$2:$A$501,$A254)&gt;1,"Duplicate referral ID",IF($B254="","Missing received date",IF($C254="","Missing client reference",IF($D254="","Missing clinic",IF($F254="","Missing specialty",IF($G254="","Missing urgency",IF($H254="","Missing reason category",IF($I254="","Missing payer category",IF($J254="","Missing authorization status",IF($K254="","Missing coordinator",IF($L254="","Missing status",IF(AND($W254=1,$M254=""),"Missing target action date",IF(AND(OR($L254="Sent",$L254="Scheduling",$L254="Scheduled",$L254="Completed"),$E254=""),"Missing destination",IF(AND(OR($L254="Sent",$L254="Scheduling",$L254="Scheduled",$L254="Completed"),$N254=""),"Missing sent date",IF(AND(OR($L254="Scheduled",$L254="Completed"),$O254=""),"Missing appointment date",IF(AND(OR($L254="Completed",$L254="Closed - Not Scheduled",$L254="Declined"),$P254=""),"Missing closed date",IF(AND(OR($L254="Completed",$L254="Closed - Not Scheduled",$L254="Declined"),$S254=""),"Missing close outcome",IF(AND($B254&lt;&gt;"",$N254&lt;&gt;"",$N254&lt;$B254),"Sent date before received date",IF(AND($B254&lt;&gt;"",$P254&lt;&gt;"",$P254&lt;$B254),"Closed date before received date",IF(AND($N254&lt;&gt;"",$O254&lt;&gt;"",$O254&lt;$N254),"Appointment before sent date","OK"))))))))))))))))))))</f>
        <v/>
      </c>
      <c r="AA254" s="24">
        <f>IF($A254="","",IF($Z254&lt;&gt;"OK","Check data",IF($W254=0,"Closed",IF($X254=1,"Past due",IF($Y254=1,"Follow-up due",IF($J254="Pending","Authorization pending","On track"))))))</f>
        <v/>
      </c>
    </row>
    <row r="255">
      <c r="A255" s="19" t="n"/>
      <c r="B255" s="38" t="n"/>
      <c r="C255" s="19" t="n"/>
      <c r="D255" s="19" t="n"/>
      <c r="E255" s="21" t="n"/>
      <c r="F255" s="19" t="n"/>
      <c r="G255" s="19" t="n"/>
      <c r="H255" s="21" t="n"/>
      <c r="I255" s="19" t="n"/>
      <c r="J255" s="19" t="n"/>
      <c r="K255" s="19" t="n"/>
      <c r="L255" s="19" t="n"/>
      <c r="M255" s="38" t="n"/>
      <c r="N255" s="38" t="n"/>
      <c r="O255" s="38" t="n"/>
      <c r="P255" s="38" t="n"/>
      <c r="Q255" s="38" t="n"/>
      <c r="R255" s="38" t="n"/>
      <c r="S255" s="21" t="n"/>
      <c r="T255" s="21" t="n"/>
      <c r="U255" s="22">
        <f>IF($A255="","",MAX(0,IF($P255&lt;&gt;"",$P255,Dashboard!$B$4)-$B255))</f>
        <v/>
      </c>
      <c r="V255" s="23">
        <f>IF($A255="","",IF($U255&lt;=7,"0-7 days",IF($U255&lt;=14,"8-14 days",IF($U255&lt;=30,"15-30 days",IF($U255&lt;=60,"31-60 days","61+ days")))))</f>
        <v/>
      </c>
      <c r="W255" s="22">
        <f>IF($A255="",0,IF(OR($L255="New",$L255="Sent",$L255="Scheduling",$L255="Scheduled"),1,0))</f>
        <v/>
      </c>
      <c r="X255" s="22">
        <f>IF($A255="",0,IF(AND($W255=1,$M255&lt;&gt;"",$M255&lt;Dashboard!$B$4),1,0))</f>
        <v/>
      </c>
      <c r="Y255" s="22">
        <f>IF($A255="",0,IF(AND($W255=1,$R255&lt;&gt;"",$R255&lt;=Dashboard!$B$4),1,0))</f>
        <v/>
      </c>
      <c r="Z255" s="24">
        <f>IF($A255="","",IF(COUNTIF($A$2:$A$501,$A255)&gt;1,"Duplicate referral ID",IF($B255="","Missing received date",IF($C255="","Missing client reference",IF($D255="","Missing clinic",IF($F255="","Missing specialty",IF($G255="","Missing urgency",IF($H255="","Missing reason category",IF($I255="","Missing payer category",IF($J255="","Missing authorization status",IF($K255="","Missing coordinator",IF($L255="","Missing status",IF(AND($W255=1,$M255=""),"Missing target action date",IF(AND(OR($L255="Sent",$L255="Scheduling",$L255="Scheduled",$L255="Completed"),$E255=""),"Missing destination",IF(AND(OR($L255="Sent",$L255="Scheduling",$L255="Scheduled",$L255="Completed"),$N255=""),"Missing sent date",IF(AND(OR($L255="Scheduled",$L255="Completed"),$O255=""),"Missing appointment date",IF(AND(OR($L255="Completed",$L255="Closed - Not Scheduled",$L255="Declined"),$P255=""),"Missing closed date",IF(AND(OR($L255="Completed",$L255="Closed - Not Scheduled",$L255="Declined"),$S255=""),"Missing close outcome",IF(AND($B255&lt;&gt;"",$N255&lt;&gt;"",$N255&lt;$B255),"Sent date before received date",IF(AND($B255&lt;&gt;"",$P255&lt;&gt;"",$P255&lt;$B255),"Closed date before received date",IF(AND($N255&lt;&gt;"",$O255&lt;&gt;"",$O255&lt;$N255),"Appointment before sent date","OK"))))))))))))))))))))</f>
        <v/>
      </c>
      <c r="AA255" s="24">
        <f>IF($A255="","",IF($Z255&lt;&gt;"OK","Check data",IF($W255=0,"Closed",IF($X255=1,"Past due",IF($Y255=1,"Follow-up due",IF($J255="Pending","Authorization pending","On track"))))))</f>
        <v/>
      </c>
    </row>
    <row r="256">
      <c r="A256" s="19" t="n"/>
      <c r="B256" s="38" t="n"/>
      <c r="C256" s="19" t="n"/>
      <c r="D256" s="19" t="n"/>
      <c r="E256" s="21" t="n"/>
      <c r="F256" s="19" t="n"/>
      <c r="G256" s="19" t="n"/>
      <c r="H256" s="21" t="n"/>
      <c r="I256" s="19" t="n"/>
      <c r="J256" s="19" t="n"/>
      <c r="K256" s="19" t="n"/>
      <c r="L256" s="19" t="n"/>
      <c r="M256" s="38" t="n"/>
      <c r="N256" s="38" t="n"/>
      <c r="O256" s="38" t="n"/>
      <c r="P256" s="38" t="n"/>
      <c r="Q256" s="38" t="n"/>
      <c r="R256" s="38" t="n"/>
      <c r="S256" s="21" t="n"/>
      <c r="T256" s="21" t="n"/>
      <c r="U256" s="22">
        <f>IF($A256="","",MAX(0,IF($P256&lt;&gt;"",$P256,Dashboard!$B$4)-$B256))</f>
        <v/>
      </c>
      <c r="V256" s="23">
        <f>IF($A256="","",IF($U256&lt;=7,"0-7 days",IF($U256&lt;=14,"8-14 days",IF($U256&lt;=30,"15-30 days",IF($U256&lt;=60,"31-60 days","61+ days")))))</f>
        <v/>
      </c>
      <c r="W256" s="22">
        <f>IF($A256="",0,IF(OR($L256="New",$L256="Sent",$L256="Scheduling",$L256="Scheduled"),1,0))</f>
        <v/>
      </c>
      <c r="X256" s="22">
        <f>IF($A256="",0,IF(AND($W256=1,$M256&lt;&gt;"",$M256&lt;Dashboard!$B$4),1,0))</f>
        <v/>
      </c>
      <c r="Y256" s="22">
        <f>IF($A256="",0,IF(AND($W256=1,$R256&lt;&gt;"",$R256&lt;=Dashboard!$B$4),1,0))</f>
        <v/>
      </c>
      <c r="Z256" s="24">
        <f>IF($A256="","",IF(COUNTIF($A$2:$A$501,$A256)&gt;1,"Duplicate referral ID",IF($B256="","Missing received date",IF($C256="","Missing client reference",IF($D256="","Missing clinic",IF($F256="","Missing specialty",IF($G256="","Missing urgency",IF($H256="","Missing reason category",IF($I256="","Missing payer category",IF($J256="","Missing authorization status",IF($K256="","Missing coordinator",IF($L256="","Missing status",IF(AND($W256=1,$M256=""),"Missing target action date",IF(AND(OR($L256="Sent",$L256="Scheduling",$L256="Scheduled",$L256="Completed"),$E256=""),"Missing destination",IF(AND(OR($L256="Sent",$L256="Scheduling",$L256="Scheduled",$L256="Completed"),$N256=""),"Missing sent date",IF(AND(OR($L256="Scheduled",$L256="Completed"),$O256=""),"Missing appointment date",IF(AND(OR($L256="Completed",$L256="Closed - Not Scheduled",$L256="Declined"),$P256=""),"Missing closed date",IF(AND(OR($L256="Completed",$L256="Closed - Not Scheduled",$L256="Declined"),$S256=""),"Missing close outcome",IF(AND($B256&lt;&gt;"",$N256&lt;&gt;"",$N256&lt;$B256),"Sent date before received date",IF(AND($B256&lt;&gt;"",$P256&lt;&gt;"",$P256&lt;$B256),"Closed date before received date",IF(AND($N256&lt;&gt;"",$O256&lt;&gt;"",$O256&lt;$N256),"Appointment before sent date","OK"))))))))))))))))))))</f>
        <v/>
      </c>
      <c r="AA256" s="24">
        <f>IF($A256="","",IF($Z256&lt;&gt;"OK","Check data",IF($W256=0,"Closed",IF($X256=1,"Past due",IF($Y256=1,"Follow-up due",IF($J256="Pending","Authorization pending","On track"))))))</f>
        <v/>
      </c>
    </row>
    <row r="257">
      <c r="A257" s="19" t="n"/>
      <c r="B257" s="38" t="n"/>
      <c r="C257" s="19" t="n"/>
      <c r="D257" s="19" t="n"/>
      <c r="E257" s="21" t="n"/>
      <c r="F257" s="19" t="n"/>
      <c r="G257" s="19" t="n"/>
      <c r="H257" s="21" t="n"/>
      <c r="I257" s="19" t="n"/>
      <c r="J257" s="19" t="n"/>
      <c r="K257" s="19" t="n"/>
      <c r="L257" s="19" t="n"/>
      <c r="M257" s="38" t="n"/>
      <c r="N257" s="38" t="n"/>
      <c r="O257" s="38" t="n"/>
      <c r="P257" s="38" t="n"/>
      <c r="Q257" s="38" t="n"/>
      <c r="R257" s="38" t="n"/>
      <c r="S257" s="21" t="n"/>
      <c r="T257" s="21" t="n"/>
      <c r="U257" s="22">
        <f>IF($A257="","",MAX(0,IF($P257&lt;&gt;"",$P257,Dashboard!$B$4)-$B257))</f>
        <v/>
      </c>
      <c r="V257" s="23">
        <f>IF($A257="","",IF($U257&lt;=7,"0-7 days",IF($U257&lt;=14,"8-14 days",IF($U257&lt;=30,"15-30 days",IF($U257&lt;=60,"31-60 days","61+ days")))))</f>
        <v/>
      </c>
      <c r="W257" s="22">
        <f>IF($A257="",0,IF(OR($L257="New",$L257="Sent",$L257="Scheduling",$L257="Scheduled"),1,0))</f>
        <v/>
      </c>
      <c r="X257" s="22">
        <f>IF($A257="",0,IF(AND($W257=1,$M257&lt;&gt;"",$M257&lt;Dashboard!$B$4),1,0))</f>
        <v/>
      </c>
      <c r="Y257" s="22">
        <f>IF($A257="",0,IF(AND($W257=1,$R257&lt;&gt;"",$R257&lt;=Dashboard!$B$4),1,0))</f>
        <v/>
      </c>
      <c r="Z257" s="24">
        <f>IF($A257="","",IF(COUNTIF($A$2:$A$501,$A257)&gt;1,"Duplicate referral ID",IF($B257="","Missing received date",IF($C257="","Missing client reference",IF($D257="","Missing clinic",IF($F257="","Missing specialty",IF($G257="","Missing urgency",IF($H257="","Missing reason category",IF($I257="","Missing payer category",IF($J257="","Missing authorization status",IF($K257="","Missing coordinator",IF($L257="","Missing status",IF(AND($W257=1,$M257=""),"Missing target action date",IF(AND(OR($L257="Sent",$L257="Scheduling",$L257="Scheduled",$L257="Completed"),$E257=""),"Missing destination",IF(AND(OR($L257="Sent",$L257="Scheduling",$L257="Scheduled",$L257="Completed"),$N257=""),"Missing sent date",IF(AND(OR($L257="Scheduled",$L257="Completed"),$O257=""),"Missing appointment date",IF(AND(OR($L257="Completed",$L257="Closed - Not Scheduled",$L257="Declined"),$P257=""),"Missing closed date",IF(AND(OR($L257="Completed",$L257="Closed - Not Scheduled",$L257="Declined"),$S257=""),"Missing close outcome",IF(AND($B257&lt;&gt;"",$N257&lt;&gt;"",$N257&lt;$B257),"Sent date before received date",IF(AND($B257&lt;&gt;"",$P257&lt;&gt;"",$P257&lt;$B257),"Closed date before received date",IF(AND($N257&lt;&gt;"",$O257&lt;&gt;"",$O257&lt;$N257),"Appointment before sent date","OK"))))))))))))))))))))</f>
        <v/>
      </c>
      <c r="AA257" s="24">
        <f>IF($A257="","",IF($Z257&lt;&gt;"OK","Check data",IF($W257=0,"Closed",IF($X257=1,"Past due",IF($Y257=1,"Follow-up due",IF($J257="Pending","Authorization pending","On track"))))))</f>
        <v/>
      </c>
    </row>
    <row r="258">
      <c r="A258" s="19" t="n"/>
      <c r="B258" s="38" t="n"/>
      <c r="C258" s="19" t="n"/>
      <c r="D258" s="19" t="n"/>
      <c r="E258" s="21" t="n"/>
      <c r="F258" s="19" t="n"/>
      <c r="G258" s="19" t="n"/>
      <c r="H258" s="21" t="n"/>
      <c r="I258" s="19" t="n"/>
      <c r="J258" s="19" t="n"/>
      <c r="K258" s="19" t="n"/>
      <c r="L258" s="19" t="n"/>
      <c r="M258" s="38" t="n"/>
      <c r="N258" s="38" t="n"/>
      <c r="O258" s="38" t="n"/>
      <c r="P258" s="38" t="n"/>
      <c r="Q258" s="38" t="n"/>
      <c r="R258" s="38" t="n"/>
      <c r="S258" s="21" t="n"/>
      <c r="T258" s="21" t="n"/>
      <c r="U258" s="22">
        <f>IF($A258="","",MAX(0,IF($P258&lt;&gt;"",$P258,Dashboard!$B$4)-$B258))</f>
        <v/>
      </c>
      <c r="V258" s="23">
        <f>IF($A258="","",IF($U258&lt;=7,"0-7 days",IF($U258&lt;=14,"8-14 days",IF($U258&lt;=30,"15-30 days",IF($U258&lt;=60,"31-60 days","61+ days")))))</f>
        <v/>
      </c>
      <c r="W258" s="22">
        <f>IF($A258="",0,IF(OR($L258="New",$L258="Sent",$L258="Scheduling",$L258="Scheduled"),1,0))</f>
        <v/>
      </c>
      <c r="X258" s="22">
        <f>IF($A258="",0,IF(AND($W258=1,$M258&lt;&gt;"",$M258&lt;Dashboard!$B$4),1,0))</f>
        <v/>
      </c>
      <c r="Y258" s="22">
        <f>IF($A258="",0,IF(AND($W258=1,$R258&lt;&gt;"",$R258&lt;=Dashboard!$B$4),1,0))</f>
        <v/>
      </c>
      <c r="Z258" s="24">
        <f>IF($A258="","",IF(COUNTIF($A$2:$A$501,$A258)&gt;1,"Duplicate referral ID",IF($B258="","Missing received date",IF($C258="","Missing client reference",IF($D258="","Missing clinic",IF($F258="","Missing specialty",IF($G258="","Missing urgency",IF($H258="","Missing reason category",IF($I258="","Missing payer category",IF($J258="","Missing authorization status",IF($K258="","Missing coordinator",IF($L258="","Missing status",IF(AND($W258=1,$M258=""),"Missing target action date",IF(AND(OR($L258="Sent",$L258="Scheduling",$L258="Scheduled",$L258="Completed"),$E258=""),"Missing destination",IF(AND(OR($L258="Sent",$L258="Scheduling",$L258="Scheduled",$L258="Completed"),$N258=""),"Missing sent date",IF(AND(OR($L258="Scheduled",$L258="Completed"),$O258=""),"Missing appointment date",IF(AND(OR($L258="Completed",$L258="Closed - Not Scheduled",$L258="Declined"),$P258=""),"Missing closed date",IF(AND(OR($L258="Completed",$L258="Closed - Not Scheduled",$L258="Declined"),$S258=""),"Missing close outcome",IF(AND($B258&lt;&gt;"",$N258&lt;&gt;"",$N258&lt;$B258),"Sent date before received date",IF(AND($B258&lt;&gt;"",$P258&lt;&gt;"",$P258&lt;$B258),"Closed date before received date",IF(AND($N258&lt;&gt;"",$O258&lt;&gt;"",$O258&lt;$N258),"Appointment before sent date","OK"))))))))))))))))))))</f>
        <v/>
      </c>
      <c r="AA258" s="24">
        <f>IF($A258="","",IF($Z258&lt;&gt;"OK","Check data",IF($W258=0,"Closed",IF($X258=1,"Past due",IF($Y258=1,"Follow-up due",IF($J258="Pending","Authorization pending","On track"))))))</f>
        <v/>
      </c>
    </row>
    <row r="259">
      <c r="A259" s="19" t="n"/>
      <c r="B259" s="38" t="n"/>
      <c r="C259" s="19" t="n"/>
      <c r="D259" s="19" t="n"/>
      <c r="E259" s="21" t="n"/>
      <c r="F259" s="19" t="n"/>
      <c r="G259" s="19" t="n"/>
      <c r="H259" s="21" t="n"/>
      <c r="I259" s="19" t="n"/>
      <c r="J259" s="19" t="n"/>
      <c r="K259" s="19" t="n"/>
      <c r="L259" s="19" t="n"/>
      <c r="M259" s="38" t="n"/>
      <c r="N259" s="38" t="n"/>
      <c r="O259" s="38" t="n"/>
      <c r="P259" s="38" t="n"/>
      <c r="Q259" s="38" t="n"/>
      <c r="R259" s="38" t="n"/>
      <c r="S259" s="21" t="n"/>
      <c r="T259" s="21" t="n"/>
      <c r="U259" s="22">
        <f>IF($A259="","",MAX(0,IF($P259&lt;&gt;"",$P259,Dashboard!$B$4)-$B259))</f>
        <v/>
      </c>
      <c r="V259" s="23">
        <f>IF($A259="","",IF($U259&lt;=7,"0-7 days",IF($U259&lt;=14,"8-14 days",IF($U259&lt;=30,"15-30 days",IF($U259&lt;=60,"31-60 days","61+ days")))))</f>
        <v/>
      </c>
      <c r="W259" s="22">
        <f>IF($A259="",0,IF(OR($L259="New",$L259="Sent",$L259="Scheduling",$L259="Scheduled"),1,0))</f>
        <v/>
      </c>
      <c r="X259" s="22">
        <f>IF($A259="",0,IF(AND($W259=1,$M259&lt;&gt;"",$M259&lt;Dashboard!$B$4),1,0))</f>
        <v/>
      </c>
      <c r="Y259" s="22">
        <f>IF($A259="",0,IF(AND($W259=1,$R259&lt;&gt;"",$R259&lt;=Dashboard!$B$4),1,0))</f>
        <v/>
      </c>
      <c r="Z259" s="24">
        <f>IF($A259="","",IF(COUNTIF($A$2:$A$501,$A259)&gt;1,"Duplicate referral ID",IF($B259="","Missing received date",IF($C259="","Missing client reference",IF($D259="","Missing clinic",IF($F259="","Missing specialty",IF($G259="","Missing urgency",IF($H259="","Missing reason category",IF($I259="","Missing payer category",IF($J259="","Missing authorization status",IF($K259="","Missing coordinator",IF($L259="","Missing status",IF(AND($W259=1,$M259=""),"Missing target action date",IF(AND(OR($L259="Sent",$L259="Scheduling",$L259="Scheduled",$L259="Completed"),$E259=""),"Missing destination",IF(AND(OR($L259="Sent",$L259="Scheduling",$L259="Scheduled",$L259="Completed"),$N259=""),"Missing sent date",IF(AND(OR($L259="Scheduled",$L259="Completed"),$O259=""),"Missing appointment date",IF(AND(OR($L259="Completed",$L259="Closed - Not Scheduled",$L259="Declined"),$P259=""),"Missing closed date",IF(AND(OR($L259="Completed",$L259="Closed - Not Scheduled",$L259="Declined"),$S259=""),"Missing close outcome",IF(AND($B259&lt;&gt;"",$N259&lt;&gt;"",$N259&lt;$B259),"Sent date before received date",IF(AND($B259&lt;&gt;"",$P259&lt;&gt;"",$P259&lt;$B259),"Closed date before received date",IF(AND($N259&lt;&gt;"",$O259&lt;&gt;"",$O259&lt;$N259),"Appointment before sent date","OK"))))))))))))))))))))</f>
        <v/>
      </c>
      <c r="AA259" s="24">
        <f>IF($A259="","",IF($Z259&lt;&gt;"OK","Check data",IF($W259=0,"Closed",IF($X259=1,"Past due",IF($Y259=1,"Follow-up due",IF($J259="Pending","Authorization pending","On track"))))))</f>
        <v/>
      </c>
    </row>
    <row r="260">
      <c r="A260" s="19" t="n"/>
      <c r="B260" s="38" t="n"/>
      <c r="C260" s="19" t="n"/>
      <c r="D260" s="19" t="n"/>
      <c r="E260" s="21" t="n"/>
      <c r="F260" s="19" t="n"/>
      <c r="G260" s="19" t="n"/>
      <c r="H260" s="21" t="n"/>
      <c r="I260" s="19" t="n"/>
      <c r="J260" s="19" t="n"/>
      <c r="K260" s="19" t="n"/>
      <c r="L260" s="19" t="n"/>
      <c r="M260" s="38" t="n"/>
      <c r="N260" s="38" t="n"/>
      <c r="O260" s="38" t="n"/>
      <c r="P260" s="38" t="n"/>
      <c r="Q260" s="38" t="n"/>
      <c r="R260" s="38" t="n"/>
      <c r="S260" s="21" t="n"/>
      <c r="T260" s="21" t="n"/>
      <c r="U260" s="22">
        <f>IF($A260="","",MAX(0,IF($P260&lt;&gt;"",$P260,Dashboard!$B$4)-$B260))</f>
        <v/>
      </c>
      <c r="V260" s="23">
        <f>IF($A260="","",IF($U260&lt;=7,"0-7 days",IF($U260&lt;=14,"8-14 days",IF($U260&lt;=30,"15-30 days",IF($U260&lt;=60,"31-60 days","61+ days")))))</f>
        <v/>
      </c>
      <c r="W260" s="22">
        <f>IF($A260="",0,IF(OR($L260="New",$L260="Sent",$L260="Scheduling",$L260="Scheduled"),1,0))</f>
        <v/>
      </c>
      <c r="X260" s="22">
        <f>IF($A260="",0,IF(AND($W260=1,$M260&lt;&gt;"",$M260&lt;Dashboard!$B$4),1,0))</f>
        <v/>
      </c>
      <c r="Y260" s="22">
        <f>IF($A260="",0,IF(AND($W260=1,$R260&lt;&gt;"",$R260&lt;=Dashboard!$B$4),1,0))</f>
        <v/>
      </c>
      <c r="Z260" s="24">
        <f>IF($A260="","",IF(COUNTIF($A$2:$A$501,$A260)&gt;1,"Duplicate referral ID",IF($B260="","Missing received date",IF($C260="","Missing client reference",IF($D260="","Missing clinic",IF($F260="","Missing specialty",IF($G260="","Missing urgency",IF($H260="","Missing reason category",IF($I260="","Missing payer category",IF($J260="","Missing authorization status",IF($K260="","Missing coordinator",IF($L260="","Missing status",IF(AND($W260=1,$M260=""),"Missing target action date",IF(AND(OR($L260="Sent",$L260="Scheduling",$L260="Scheduled",$L260="Completed"),$E260=""),"Missing destination",IF(AND(OR($L260="Sent",$L260="Scheduling",$L260="Scheduled",$L260="Completed"),$N260=""),"Missing sent date",IF(AND(OR($L260="Scheduled",$L260="Completed"),$O260=""),"Missing appointment date",IF(AND(OR($L260="Completed",$L260="Closed - Not Scheduled",$L260="Declined"),$P260=""),"Missing closed date",IF(AND(OR($L260="Completed",$L260="Closed - Not Scheduled",$L260="Declined"),$S260=""),"Missing close outcome",IF(AND($B260&lt;&gt;"",$N260&lt;&gt;"",$N260&lt;$B260),"Sent date before received date",IF(AND($B260&lt;&gt;"",$P260&lt;&gt;"",$P260&lt;$B260),"Closed date before received date",IF(AND($N260&lt;&gt;"",$O260&lt;&gt;"",$O260&lt;$N260),"Appointment before sent date","OK"))))))))))))))))))))</f>
        <v/>
      </c>
      <c r="AA260" s="24">
        <f>IF($A260="","",IF($Z260&lt;&gt;"OK","Check data",IF($W260=0,"Closed",IF($X260=1,"Past due",IF($Y260=1,"Follow-up due",IF($J260="Pending","Authorization pending","On track"))))))</f>
        <v/>
      </c>
    </row>
    <row r="261">
      <c r="A261" s="19" t="n"/>
      <c r="B261" s="38" t="n"/>
      <c r="C261" s="19" t="n"/>
      <c r="D261" s="19" t="n"/>
      <c r="E261" s="21" t="n"/>
      <c r="F261" s="19" t="n"/>
      <c r="G261" s="19" t="n"/>
      <c r="H261" s="21" t="n"/>
      <c r="I261" s="19" t="n"/>
      <c r="J261" s="19" t="n"/>
      <c r="K261" s="19" t="n"/>
      <c r="L261" s="19" t="n"/>
      <c r="M261" s="38" t="n"/>
      <c r="N261" s="38" t="n"/>
      <c r="O261" s="38" t="n"/>
      <c r="P261" s="38" t="n"/>
      <c r="Q261" s="38" t="n"/>
      <c r="R261" s="38" t="n"/>
      <c r="S261" s="21" t="n"/>
      <c r="T261" s="21" t="n"/>
      <c r="U261" s="22">
        <f>IF($A261="","",MAX(0,IF($P261&lt;&gt;"",$P261,Dashboard!$B$4)-$B261))</f>
        <v/>
      </c>
      <c r="V261" s="23">
        <f>IF($A261="","",IF($U261&lt;=7,"0-7 days",IF($U261&lt;=14,"8-14 days",IF($U261&lt;=30,"15-30 days",IF($U261&lt;=60,"31-60 days","61+ days")))))</f>
        <v/>
      </c>
      <c r="W261" s="22">
        <f>IF($A261="",0,IF(OR($L261="New",$L261="Sent",$L261="Scheduling",$L261="Scheduled"),1,0))</f>
        <v/>
      </c>
      <c r="X261" s="22">
        <f>IF($A261="",0,IF(AND($W261=1,$M261&lt;&gt;"",$M261&lt;Dashboard!$B$4),1,0))</f>
        <v/>
      </c>
      <c r="Y261" s="22">
        <f>IF($A261="",0,IF(AND($W261=1,$R261&lt;&gt;"",$R261&lt;=Dashboard!$B$4),1,0))</f>
        <v/>
      </c>
      <c r="Z261" s="24">
        <f>IF($A261="","",IF(COUNTIF($A$2:$A$501,$A261)&gt;1,"Duplicate referral ID",IF($B261="","Missing received date",IF($C261="","Missing client reference",IF($D261="","Missing clinic",IF($F261="","Missing specialty",IF($G261="","Missing urgency",IF($H261="","Missing reason category",IF($I261="","Missing payer category",IF($J261="","Missing authorization status",IF($K261="","Missing coordinator",IF($L261="","Missing status",IF(AND($W261=1,$M261=""),"Missing target action date",IF(AND(OR($L261="Sent",$L261="Scheduling",$L261="Scheduled",$L261="Completed"),$E261=""),"Missing destination",IF(AND(OR($L261="Sent",$L261="Scheduling",$L261="Scheduled",$L261="Completed"),$N261=""),"Missing sent date",IF(AND(OR($L261="Scheduled",$L261="Completed"),$O261=""),"Missing appointment date",IF(AND(OR($L261="Completed",$L261="Closed - Not Scheduled",$L261="Declined"),$P261=""),"Missing closed date",IF(AND(OR($L261="Completed",$L261="Closed - Not Scheduled",$L261="Declined"),$S261=""),"Missing close outcome",IF(AND($B261&lt;&gt;"",$N261&lt;&gt;"",$N261&lt;$B261),"Sent date before received date",IF(AND($B261&lt;&gt;"",$P261&lt;&gt;"",$P261&lt;$B261),"Closed date before received date",IF(AND($N261&lt;&gt;"",$O261&lt;&gt;"",$O261&lt;$N261),"Appointment before sent date","OK"))))))))))))))))))))</f>
        <v/>
      </c>
      <c r="AA261" s="24">
        <f>IF($A261="","",IF($Z261&lt;&gt;"OK","Check data",IF($W261=0,"Closed",IF($X261=1,"Past due",IF($Y261=1,"Follow-up due",IF($J261="Pending","Authorization pending","On track"))))))</f>
        <v/>
      </c>
    </row>
    <row r="262">
      <c r="A262" s="19" t="n"/>
      <c r="B262" s="38" t="n"/>
      <c r="C262" s="19" t="n"/>
      <c r="D262" s="19" t="n"/>
      <c r="E262" s="21" t="n"/>
      <c r="F262" s="19" t="n"/>
      <c r="G262" s="19" t="n"/>
      <c r="H262" s="21" t="n"/>
      <c r="I262" s="19" t="n"/>
      <c r="J262" s="19" t="n"/>
      <c r="K262" s="19" t="n"/>
      <c r="L262" s="19" t="n"/>
      <c r="M262" s="38" t="n"/>
      <c r="N262" s="38" t="n"/>
      <c r="O262" s="38" t="n"/>
      <c r="P262" s="38" t="n"/>
      <c r="Q262" s="38" t="n"/>
      <c r="R262" s="38" t="n"/>
      <c r="S262" s="21" t="n"/>
      <c r="T262" s="21" t="n"/>
      <c r="U262" s="22">
        <f>IF($A262="","",MAX(0,IF($P262&lt;&gt;"",$P262,Dashboard!$B$4)-$B262))</f>
        <v/>
      </c>
      <c r="V262" s="23">
        <f>IF($A262="","",IF($U262&lt;=7,"0-7 days",IF($U262&lt;=14,"8-14 days",IF($U262&lt;=30,"15-30 days",IF($U262&lt;=60,"31-60 days","61+ days")))))</f>
        <v/>
      </c>
      <c r="W262" s="22">
        <f>IF($A262="",0,IF(OR($L262="New",$L262="Sent",$L262="Scheduling",$L262="Scheduled"),1,0))</f>
        <v/>
      </c>
      <c r="X262" s="22">
        <f>IF($A262="",0,IF(AND($W262=1,$M262&lt;&gt;"",$M262&lt;Dashboard!$B$4),1,0))</f>
        <v/>
      </c>
      <c r="Y262" s="22">
        <f>IF($A262="",0,IF(AND($W262=1,$R262&lt;&gt;"",$R262&lt;=Dashboard!$B$4),1,0))</f>
        <v/>
      </c>
      <c r="Z262" s="24">
        <f>IF($A262="","",IF(COUNTIF($A$2:$A$501,$A262)&gt;1,"Duplicate referral ID",IF($B262="","Missing received date",IF($C262="","Missing client reference",IF($D262="","Missing clinic",IF($F262="","Missing specialty",IF($G262="","Missing urgency",IF($H262="","Missing reason category",IF($I262="","Missing payer category",IF($J262="","Missing authorization status",IF($K262="","Missing coordinator",IF($L262="","Missing status",IF(AND($W262=1,$M262=""),"Missing target action date",IF(AND(OR($L262="Sent",$L262="Scheduling",$L262="Scheduled",$L262="Completed"),$E262=""),"Missing destination",IF(AND(OR($L262="Sent",$L262="Scheduling",$L262="Scheduled",$L262="Completed"),$N262=""),"Missing sent date",IF(AND(OR($L262="Scheduled",$L262="Completed"),$O262=""),"Missing appointment date",IF(AND(OR($L262="Completed",$L262="Closed - Not Scheduled",$L262="Declined"),$P262=""),"Missing closed date",IF(AND(OR($L262="Completed",$L262="Closed - Not Scheduled",$L262="Declined"),$S262=""),"Missing close outcome",IF(AND($B262&lt;&gt;"",$N262&lt;&gt;"",$N262&lt;$B262),"Sent date before received date",IF(AND($B262&lt;&gt;"",$P262&lt;&gt;"",$P262&lt;$B262),"Closed date before received date",IF(AND($N262&lt;&gt;"",$O262&lt;&gt;"",$O262&lt;$N262),"Appointment before sent date","OK"))))))))))))))))))))</f>
        <v/>
      </c>
      <c r="AA262" s="24">
        <f>IF($A262="","",IF($Z262&lt;&gt;"OK","Check data",IF($W262=0,"Closed",IF($X262=1,"Past due",IF($Y262=1,"Follow-up due",IF($J262="Pending","Authorization pending","On track"))))))</f>
        <v/>
      </c>
    </row>
    <row r="263">
      <c r="A263" s="19" t="n"/>
      <c r="B263" s="38" t="n"/>
      <c r="C263" s="19" t="n"/>
      <c r="D263" s="19" t="n"/>
      <c r="E263" s="21" t="n"/>
      <c r="F263" s="19" t="n"/>
      <c r="G263" s="19" t="n"/>
      <c r="H263" s="21" t="n"/>
      <c r="I263" s="19" t="n"/>
      <c r="J263" s="19" t="n"/>
      <c r="K263" s="19" t="n"/>
      <c r="L263" s="19" t="n"/>
      <c r="M263" s="38" t="n"/>
      <c r="N263" s="38" t="n"/>
      <c r="O263" s="38" t="n"/>
      <c r="P263" s="38" t="n"/>
      <c r="Q263" s="38" t="n"/>
      <c r="R263" s="38" t="n"/>
      <c r="S263" s="21" t="n"/>
      <c r="T263" s="21" t="n"/>
      <c r="U263" s="22">
        <f>IF($A263="","",MAX(0,IF($P263&lt;&gt;"",$P263,Dashboard!$B$4)-$B263))</f>
        <v/>
      </c>
      <c r="V263" s="23">
        <f>IF($A263="","",IF($U263&lt;=7,"0-7 days",IF($U263&lt;=14,"8-14 days",IF($U263&lt;=30,"15-30 days",IF($U263&lt;=60,"31-60 days","61+ days")))))</f>
        <v/>
      </c>
      <c r="W263" s="22">
        <f>IF($A263="",0,IF(OR($L263="New",$L263="Sent",$L263="Scheduling",$L263="Scheduled"),1,0))</f>
        <v/>
      </c>
      <c r="X263" s="22">
        <f>IF($A263="",0,IF(AND($W263=1,$M263&lt;&gt;"",$M263&lt;Dashboard!$B$4),1,0))</f>
        <v/>
      </c>
      <c r="Y263" s="22">
        <f>IF($A263="",0,IF(AND($W263=1,$R263&lt;&gt;"",$R263&lt;=Dashboard!$B$4),1,0))</f>
        <v/>
      </c>
      <c r="Z263" s="24">
        <f>IF($A263="","",IF(COUNTIF($A$2:$A$501,$A263)&gt;1,"Duplicate referral ID",IF($B263="","Missing received date",IF($C263="","Missing client reference",IF($D263="","Missing clinic",IF($F263="","Missing specialty",IF($G263="","Missing urgency",IF($H263="","Missing reason category",IF($I263="","Missing payer category",IF($J263="","Missing authorization status",IF($K263="","Missing coordinator",IF($L263="","Missing status",IF(AND($W263=1,$M263=""),"Missing target action date",IF(AND(OR($L263="Sent",$L263="Scheduling",$L263="Scheduled",$L263="Completed"),$E263=""),"Missing destination",IF(AND(OR($L263="Sent",$L263="Scheduling",$L263="Scheduled",$L263="Completed"),$N263=""),"Missing sent date",IF(AND(OR($L263="Scheduled",$L263="Completed"),$O263=""),"Missing appointment date",IF(AND(OR($L263="Completed",$L263="Closed - Not Scheduled",$L263="Declined"),$P263=""),"Missing closed date",IF(AND(OR($L263="Completed",$L263="Closed - Not Scheduled",$L263="Declined"),$S263=""),"Missing close outcome",IF(AND($B263&lt;&gt;"",$N263&lt;&gt;"",$N263&lt;$B263),"Sent date before received date",IF(AND($B263&lt;&gt;"",$P263&lt;&gt;"",$P263&lt;$B263),"Closed date before received date",IF(AND($N263&lt;&gt;"",$O263&lt;&gt;"",$O263&lt;$N263),"Appointment before sent date","OK"))))))))))))))))))))</f>
        <v/>
      </c>
      <c r="AA263" s="24">
        <f>IF($A263="","",IF($Z263&lt;&gt;"OK","Check data",IF($W263=0,"Closed",IF($X263=1,"Past due",IF($Y263=1,"Follow-up due",IF($J263="Pending","Authorization pending","On track"))))))</f>
        <v/>
      </c>
    </row>
    <row r="264">
      <c r="A264" s="19" t="n"/>
      <c r="B264" s="38" t="n"/>
      <c r="C264" s="19" t="n"/>
      <c r="D264" s="19" t="n"/>
      <c r="E264" s="21" t="n"/>
      <c r="F264" s="19" t="n"/>
      <c r="G264" s="19" t="n"/>
      <c r="H264" s="21" t="n"/>
      <c r="I264" s="19" t="n"/>
      <c r="J264" s="19" t="n"/>
      <c r="K264" s="19" t="n"/>
      <c r="L264" s="19" t="n"/>
      <c r="M264" s="38" t="n"/>
      <c r="N264" s="38" t="n"/>
      <c r="O264" s="38" t="n"/>
      <c r="P264" s="38" t="n"/>
      <c r="Q264" s="38" t="n"/>
      <c r="R264" s="38" t="n"/>
      <c r="S264" s="21" t="n"/>
      <c r="T264" s="21" t="n"/>
      <c r="U264" s="22">
        <f>IF($A264="","",MAX(0,IF($P264&lt;&gt;"",$P264,Dashboard!$B$4)-$B264))</f>
        <v/>
      </c>
      <c r="V264" s="23">
        <f>IF($A264="","",IF($U264&lt;=7,"0-7 days",IF($U264&lt;=14,"8-14 days",IF($U264&lt;=30,"15-30 days",IF($U264&lt;=60,"31-60 days","61+ days")))))</f>
        <v/>
      </c>
      <c r="W264" s="22">
        <f>IF($A264="",0,IF(OR($L264="New",$L264="Sent",$L264="Scheduling",$L264="Scheduled"),1,0))</f>
        <v/>
      </c>
      <c r="X264" s="22">
        <f>IF($A264="",0,IF(AND($W264=1,$M264&lt;&gt;"",$M264&lt;Dashboard!$B$4),1,0))</f>
        <v/>
      </c>
      <c r="Y264" s="22">
        <f>IF($A264="",0,IF(AND($W264=1,$R264&lt;&gt;"",$R264&lt;=Dashboard!$B$4),1,0))</f>
        <v/>
      </c>
      <c r="Z264" s="24">
        <f>IF($A264="","",IF(COUNTIF($A$2:$A$501,$A264)&gt;1,"Duplicate referral ID",IF($B264="","Missing received date",IF($C264="","Missing client reference",IF($D264="","Missing clinic",IF($F264="","Missing specialty",IF($G264="","Missing urgency",IF($H264="","Missing reason category",IF($I264="","Missing payer category",IF($J264="","Missing authorization status",IF($K264="","Missing coordinator",IF($L264="","Missing status",IF(AND($W264=1,$M264=""),"Missing target action date",IF(AND(OR($L264="Sent",$L264="Scheduling",$L264="Scheduled",$L264="Completed"),$E264=""),"Missing destination",IF(AND(OR($L264="Sent",$L264="Scheduling",$L264="Scheduled",$L264="Completed"),$N264=""),"Missing sent date",IF(AND(OR($L264="Scheduled",$L264="Completed"),$O264=""),"Missing appointment date",IF(AND(OR($L264="Completed",$L264="Closed - Not Scheduled",$L264="Declined"),$P264=""),"Missing closed date",IF(AND(OR($L264="Completed",$L264="Closed - Not Scheduled",$L264="Declined"),$S264=""),"Missing close outcome",IF(AND($B264&lt;&gt;"",$N264&lt;&gt;"",$N264&lt;$B264),"Sent date before received date",IF(AND($B264&lt;&gt;"",$P264&lt;&gt;"",$P264&lt;$B264),"Closed date before received date",IF(AND($N264&lt;&gt;"",$O264&lt;&gt;"",$O264&lt;$N264),"Appointment before sent date","OK"))))))))))))))))))))</f>
        <v/>
      </c>
      <c r="AA264" s="24">
        <f>IF($A264="","",IF($Z264&lt;&gt;"OK","Check data",IF($W264=0,"Closed",IF($X264=1,"Past due",IF($Y264=1,"Follow-up due",IF($J264="Pending","Authorization pending","On track"))))))</f>
        <v/>
      </c>
    </row>
    <row r="265">
      <c r="A265" s="19" t="n"/>
      <c r="B265" s="38" t="n"/>
      <c r="C265" s="19" t="n"/>
      <c r="D265" s="19" t="n"/>
      <c r="E265" s="21" t="n"/>
      <c r="F265" s="19" t="n"/>
      <c r="G265" s="19" t="n"/>
      <c r="H265" s="21" t="n"/>
      <c r="I265" s="19" t="n"/>
      <c r="J265" s="19" t="n"/>
      <c r="K265" s="19" t="n"/>
      <c r="L265" s="19" t="n"/>
      <c r="M265" s="38" t="n"/>
      <c r="N265" s="38" t="n"/>
      <c r="O265" s="38" t="n"/>
      <c r="P265" s="38" t="n"/>
      <c r="Q265" s="38" t="n"/>
      <c r="R265" s="38" t="n"/>
      <c r="S265" s="21" t="n"/>
      <c r="T265" s="21" t="n"/>
      <c r="U265" s="22">
        <f>IF($A265="","",MAX(0,IF($P265&lt;&gt;"",$P265,Dashboard!$B$4)-$B265))</f>
        <v/>
      </c>
      <c r="V265" s="23">
        <f>IF($A265="","",IF($U265&lt;=7,"0-7 days",IF($U265&lt;=14,"8-14 days",IF($U265&lt;=30,"15-30 days",IF($U265&lt;=60,"31-60 days","61+ days")))))</f>
        <v/>
      </c>
      <c r="W265" s="22">
        <f>IF($A265="",0,IF(OR($L265="New",$L265="Sent",$L265="Scheduling",$L265="Scheduled"),1,0))</f>
        <v/>
      </c>
      <c r="X265" s="22">
        <f>IF($A265="",0,IF(AND($W265=1,$M265&lt;&gt;"",$M265&lt;Dashboard!$B$4),1,0))</f>
        <v/>
      </c>
      <c r="Y265" s="22">
        <f>IF($A265="",0,IF(AND($W265=1,$R265&lt;&gt;"",$R265&lt;=Dashboard!$B$4),1,0))</f>
        <v/>
      </c>
      <c r="Z265" s="24">
        <f>IF($A265="","",IF(COUNTIF($A$2:$A$501,$A265)&gt;1,"Duplicate referral ID",IF($B265="","Missing received date",IF($C265="","Missing client reference",IF($D265="","Missing clinic",IF($F265="","Missing specialty",IF($G265="","Missing urgency",IF($H265="","Missing reason category",IF($I265="","Missing payer category",IF($J265="","Missing authorization status",IF($K265="","Missing coordinator",IF($L265="","Missing status",IF(AND($W265=1,$M265=""),"Missing target action date",IF(AND(OR($L265="Sent",$L265="Scheduling",$L265="Scheduled",$L265="Completed"),$E265=""),"Missing destination",IF(AND(OR($L265="Sent",$L265="Scheduling",$L265="Scheduled",$L265="Completed"),$N265=""),"Missing sent date",IF(AND(OR($L265="Scheduled",$L265="Completed"),$O265=""),"Missing appointment date",IF(AND(OR($L265="Completed",$L265="Closed - Not Scheduled",$L265="Declined"),$P265=""),"Missing closed date",IF(AND(OR($L265="Completed",$L265="Closed - Not Scheduled",$L265="Declined"),$S265=""),"Missing close outcome",IF(AND($B265&lt;&gt;"",$N265&lt;&gt;"",$N265&lt;$B265),"Sent date before received date",IF(AND($B265&lt;&gt;"",$P265&lt;&gt;"",$P265&lt;$B265),"Closed date before received date",IF(AND($N265&lt;&gt;"",$O265&lt;&gt;"",$O265&lt;$N265),"Appointment before sent date","OK"))))))))))))))))))))</f>
        <v/>
      </c>
      <c r="AA265" s="24">
        <f>IF($A265="","",IF($Z265&lt;&gt;"OK","Check data",IF($W265=0,"Closed",IF($X265=1,"Past due",IF($Y265=1,"Follow-up due",IF($J265="Pending","Authorization pending","On track"))))))</f>
        <v/>
      </c>
    </row>
    <row r="266">
      <c r="A266" s="19" t="n"/>
      <c r="B266" s="38" t="n"/>
      <c r="C266" s="19" t="n"/>
      <c r="D266" s="19" t="n"/>
      <c r="E266" s="21" t="n"/>
      <c r="F266" s="19" t="n"/>
      <c r="G266" s="19" t="n"/>
      <c r="H266" s="21" t="n"/>
      <c r="I266" s="19" t="n"/>
      <c r="J266" s="19" t="n"/>
      <c r="K266" s="19" t="n"/>
      <c r="L266" s="19" t="n"/>
      <c r="M266" s="38" t="n"/>
      <c r="N266" s="38" t="n"/>
      <c r="O266" s="38" t="n"/>
      <c r="P266" s="38" t="n"/>
      <c r="Q266" s="38" t="n"/>
      <c r="R266" s="38" t="n"/>
      <c r="S266" s="21" t="n"/>
      <c r="T266" s="21" t="n"/>
      <c r="U266" s="22">
        <f>IF($A266="","",MAX(0,IF($P266&lt;&gt;"",$P266,Dashboard!$B$4)-$B266))</f>
        <v/>
      </c>
      <c r="V266" s="23">
        <f>IF($A266="","",IF($U266&lt;=7,"0-7 days",IF($U266&lt;=14,"8-14 days",IF($U266&lt;=30,"15-30 days",IF($U266&lt;=60,"31-60 days","61+ days")))))</f>
        <v/>
      </c>
      <c r="W266" s="22">
        <f>IF($A266="",0,IF(OR($L266="New",$L266="Sent",$L266="Scheduling",$L266="Scheduled"),1,0))</f>
        <v/>
      </c>
      <c r="X266" s="22">
        <f>IF($A266="",0,IF(AND($W266=1,$M266&lt;&gt;"",$M266&lt;Dashboard!$B$4),1,0))</f>
        <v/>
      </c>
      <c r="Y266" s="22">
        <f>IF($A266="",0,IF(AND($W266=1,$R266&lt;&gt;"",$R266&lt;=Dashboard!$B$4),1,0))</f>
        <v/>
      </c>
      <c r="Z266" s="24">
        <f>IF($A266="","",IF(COUNTIF($A$2:$A$501,$A266)&gt;1,"Duplicate referral ID",IF($B266="","Missing received date",IF($C266="","Missing client reference",IF($D266="","Missing clinic",IF($F266="","Missing specialty",IF($G266="","Missing urgency",IF($H266="","Missing reason category",IF($I266="","Missing payer category",IF($J266="","Missing authorization status",IF($K266="","Missing coordinator",IF($L266="","Missing status",IF(AND($W266=1,$M266=""),"Missing target action date",IF(AND(OR($L266="Sent",$L266="Scheduling",$L266="Scheduled",$L266="Completed"),$E266=""),"Missing destination",IF(AND(OR($L266="Sent",$L266="Scheduling",$L266="Scheduled",$L266="Completed"),$N266=""),"Missing sent date",IF(AND(OR($L266="Scheduled",$L266="Completed"),$O266=""),"Missing appointment date",IF(AND(OR($L266="Completed",$L266="Closed - Not Scheduled",$L266="Declined"),$P266=""),"Missing closed date",IF(AND(OR($L266="Completed",$L266="Closed - Not Scheduled",$L266="Declined"),$S266=""),"Missing close outcome",IF(AND($B266&lt;&gt;"",$N266&lt;&gt;"",$N266&lt;$B266),"Sent date before received date",IF(AND($B266&lt;&gt;"",$P266&lt;&gt;"",$P266&lt;$B266),"Closed date before received date",IF(AND($N266&lt;&gt;"",$O266&lt;&gt;"",$O266&lt;$N266),"Appointment before sent date","OK"))))))))))))))))))))</f>
        <v/>
      </c>
      <c r="AA266" s="24">
        <f>IF($A266="","",IF($Z266&lt;&gt;"OK","Check data",IF($W266=0,"Closed",IF($X266=1,"Past due",IF($Y266=1,"Follow-up due",IF($J266="Pending","Authorization pending","On track"))))))</f>
        <v/>
      </c>
    </row>
    <row r="267">
      <c r="A267" s="19" t="n"/>
      <c r="B267" s="38" t="n"/>
      <c r="C267" s="19" t="n"/>
      <c r="D267" s="19" t="n"/>
      <c r="E267" s="21" t="n"/>
      <c r="F267" s="19" t="n"/>
      <c r="G267" s="19" t="n"/>
      <c r="H267" s="21" t="n"/>
      <c r="I267" s="19" t="n"/>
      <c r="J267" s="19" t="n"/>
      <c r="K267" s="19" t="n"/>
      <c r="L267" s="19" t="n"/>
      <c r="M267" s="38" t="n"/>
      <c r="N267" s="38" t="n"/>
      <c r="O267" s="38" t="n"/>
      <c r="P267" s="38" t="n"/>
      <c r="Q267" s="38" t="n"/>
      <c r="R267" s="38" t="n"/>
      <c r="S267" s="21" t="n"/>
      <c r="T267" s="21" t="n"/>
      <c r="U267" s="22">
        <f>IF($A267="","",MAX(0,IF($P267&lt;&gt;"",$P267,Dashboard!$B$4)-$B267))</f>
        <v/>
      </c>
      <c r="V267" s="23">
        <f>IF($A267="","",IF($U267&lt;=7,"0-7 days",IF($U267&lt;=14,"8-14 days",IF($U267&lt;=30,"15-30 days",IF($U267&lt;=60,"31-60 days","61+ days")))))</f>
        <v/>
      </c>
      <c r="W267" s="22">
        <f>IF($A267="",0,IF(OR($L267="New",$L267="Sent",$L267="Scheduling",$L267="Scheduled"),1,0))</f>
        <v/>
      </c>
      <c r="X267" s="22">
        <f>IF($A267="",0,IF(AND($W267=1,$M267&lt;&gt;"",$M267&lt;Dashboard!$B$4),1,0))</f>
        <v/>
      </c>
      <c r="Y267" s="22">
        <f>IF($A267="",0,IF(AND($W267=1,$R267&lt;&gt;"",$R267&lt;=Dashboard!$B$4),1,0))</f>
        <v/>
      </c>
      <c r="Z267" s="24">
        <f>IF($A267="","",IF(COUNTIF($A$2:$A$501,$A267)&gt;1,"Duplicate referral ID",IF($B267="","Missing received date",IF($C267="","Missing client reference",IF($D267="","Missing clinic",IF($F267="","Missing specialty",IF($G267="","Missing urgency",IF($H267="","Missing reason category",IF($I267="","Missing payer category",IF($J267="","Missing authorization status",IF($K267="","Missing coordinator",IF($L267="","Missing status",IF(AND($W267=1,$M267=""),"Missing target action date",IF(AND(OR($L267="Sent",$L267="Scheduling",$L267="Scheduled",$L267="Completed"),$E267=""),"Missing destination",IF(AND(OR($L267="Sent",$L267="Scheduling",$L267="Scheduled",$L267="Completed"),$N267=""),"Missing sent date",IF(AND(OR($L267="Scheduled",$L267="Completed"),$O267=""),"Missing appointment date",IF(AND(OR($L267="Completed",$L267="Closed - Not Scheduled",$L267="Declined"),$P267=""),"Missing closed date",IF(AND(OR($L267="Completed",$L267="Closed - Not Scheduled",$L267="Declined"),$S267=""),"Missing close outcome",IF(AND($B267&lt;&gt;"",$N267&lt;&gt;"",$N267&lt;$B267),"Sent date before received date",IF(AND($B267&lt;&gt;"",$P267&lt;&gt;"",$P267&lt;$B267),"Closed date before received date",IF(AND($N267&lt;&gt;"",$O267&lt;&gt;"",$O267&lt;$N267),"Appointment before sent date","OK"))))))))))))))))))))</f>
        <v/>
      </c>
      <c r="AA267" s="24">
        <f>IF($A267="","",IF($Z267&lt;&gt;"OK","Check data",IF($W267=0,"Closed",IF($X267=1,"Past due",IF($Y267=1,"Follow-up due",IF($J267="Pending","Authorization pending","On track"))))))</f>
        <v/>
      </c>
    </row>
    <row r="268">
      <c r="A268" s="19" t="n"/>
      <c r="B268" s="38" t="n"/>
      <c r="C268" s="19" t="n"/>
      <c r="D268" s="19" t="n"/>
      <c r="E268" s="21" t="n"/>
      <c r="F268" s="19" t="n"/>
      <c r="G268" s="19" t="n"/>
      <c r="H268" s="21" t="n"/>
      <c r="I268" s="19" t="n"/>
      <c r="J268" s="19" t="n"/>
      <c r="K268" s="19" t="n"/>
      <c r="L268" s="19" t="n"/>
      <c r="M268" s="38" t="n"/>
      <c r="N268" s="38" t="n"/>
      <c r="O268" s="38" t="n"/>
      <c r="P268" s="38" t="n"/>
      <c r="Q268" s="38" t="n"/>
      <c r="R268" s="38" t="n"/>
      <c r="S268" s="21" t="n"/>
      <c r="T268" s="21" t="n"/>
      <c r="U268" s="22">
        <f>IF($A268="","",MAX(0,IF($P268&lt;&gt;"",$P268,Dashboard!$B$4)-$B268))</f>
        <v/>
      </c>
      <c r="V268" s="23">
        <f>IF($A268="","",IF($U268&lt;=7,"0-7 days",IF($U268&lt;=14,"8-14 days",IF($U268&lt;=30,"15-30 days",IF($U268&lt;=60,"31-60 days","61+ days")))))</f>
        <v/>
      </c>
      <c r="W268" s="22">
        <f>IF($A268="",0,IF(OR($L268="New",$L268="Sent",$L268="Scheduling",$L268="Scheduled"),1,0))</f>
        <v/>
      </c>
      <c r="X268" s="22">
        <f>IF($A268="",0,IF(AND($W268=1,$M268&lt;&gt;"",$M268&lt;Dashboard!$B$4),1,0))</f>
        <v/>
      </c>
      <c r="Y268" s="22">
        <f>IF($A268="",0,IF(AND($W268=1,$R268&lt;&gt;"",$R268&lt;=Dashboard!$B$4),1,0))</f>
        <v/>
      </c>
      <c r="Z268" s="24">
        <f>IF($A268="","",IF(COUNTIF($A$2:$A$501,$A268)&gt;1,"Duplicate referral ID",IF($B268="","Missing received date",IF($C268="","Missing client reference",IF($D268="","Missing clinic",IF($F268="","Missing specialty",IF($G268="","Missing urgency",IF($H268="","Missing reason category",IF($I268="","Missing payer category",IF($J268="","Missing authorization status",IF($K268="","Missing coordinator",IF($L268="","Missing status",IF(AND($W268=1,$M268=""),"Missing target action date",IF(AND(OR($L268="Sent",$L268="Scheduling",$L268="Scheduled",$L268="Completed"),$E268=""),"Missing destination",IF(AND(OR($L268="Sent",$L268="Scheduling",$L268="Scheduled",$L268="Completed"),$N268=""),"Missing sent date",IF(AND(OR($L268="Scheduled",$L268="Completed"),$O268=""),"Missing appointment date",IF(AND(OR($L268="Completed",$L268="Closed - Not Scheduled",$L268="Declined"),$P268=""),"Missing closed date",IF(AND(OR($L268="Completed",$L268="Closed - Not Scheduled",$L268="Declined"),$S268=""),"Missing close outcome",IF(AND($B268&lt;&gt;"",$N268&lt;&gt;"",$N268&lt;$B268),"Sent date before received date",IF(AND($B268&lt;&gt;"",$P268&lt;&gt;"",$P268&lt;$B268),"Closed date before received date",IF(AND($N268&lt;&gt;"",$O268&lt;&gt;"",$O268&lt;$N268),"Appointment before sent date","OK"))))))))))))))))))))</f>
        <v/>
      </c>
      <c r="AA268" s="24">
        <f>IF($A268="","",IF($Z268&lt;&gt;"OK","Check data",IF($W268=0,"Closed",IF($X268=1,"Past due",IF($Y268=1,"Follow-up due",IF($J268="Pending","Authorization pending","On track"))))))</f>
        <v/>
      </c>
    </row>
    <row r="269">
      <c r="A269" s="19" t="n"/>
      <c r="B269" s="38" t="n"/>
      <c r="C269" s="19" t="n"/>
      <c r="D269" s="19" t="n"/>
      <c r="E269" s="21" t="n"/>
      <c r="F269" s="19" t="n"/>
      <c r="G269" s="19" t="n"/>
      <c r="H269" s="21" t="n"/>
      <c r="I269" s="19" t="n"/>
      <c r="J269" s="19" t="n"/>
      <c r="K269" s="19" t="n"/>
      <c r="L269" s="19" t="n"/>
      <c r="M269" s="38" t="n"/>
      <c r="N269" s="38" t="n"/>
      <c r="O269" s="38" t="n"/>
      <c r="P269" s="38" t="n"/>
      <c r="Q269" s="38" t="n"/>
      <c r="R269" s="38" t="n"/>
      <c r="S269" s="21" t="n"/>
      <c r="T269" s="21" t="n"/>
      <c r="U269" s="22">
        <f>IF($A269="","",MAX(0,IF($P269&lt;&gt;"",$P269,Dashboard!$B$4)-$B269))</f>
        <v/>
      </c>
      <c r="V269" s="23">
        <f>IF($A269="","",IF($U269&lt;=7,"0-7 days",IF($U269&lt;=14,"8-14 days",IF($U269&lt;=30,"15-30 days",IF($U269&lt;=60,"31-60 days","61+ days")))))</f>
        <v/>
      </c>
      <c r="W269" s="22">
        <f>IF($A269="",0,IF(OR($L269="New",$L269="Sent",$L269="Scheduling",$L269="Scheduled"),1,0))</f>
        <v/>
      </c>
      <c r="X269" s="22">
        <f>IF($A269="",0,IF(AND($W269=1,$M269&lt;&gt;"",$M269&lt;Dashboard!$B$4),1,0))</f>
        <v/>
      </c>
      <c r="Y269" s="22">
        <f>IF($A269="",0,IF(AND($W269=1,$R269&lt;&gt;"",$R269&lt;=Dashboard!$B$4),1,0))</f>
        <v/>
      </c>
      <c r="Z269" s="24">
        <f>IF($A269="","",IF(COUNTIF($A$2:$A$501,$A269)&gt;1,"Duplicate referral ID",IF($B269="","Missing received date",IF($C269="","Missing client reference",IF($D269="","Missing clinic",IF($F269="","Missing specialty",IF($G269="","Missing urgency",IF($H269="","Missing reason category",IF($I269="","Missing payer category",IF($J269="","Missing authorization status",IF($K269="","Missing coordinator",IF($L269="","Missing status",IF(AND($W269=1,$M269=""),"Missing target action date",IF(AND(OR($L269="Sent",$L269="Scheduling",$L269="Scheduled",$L269="Completed"),$E269=""),"Missing destination",IF(AND(OR($L269="Sent",$L269="Scheduling",$L269="Scheduled",$L269="Completed"),$N269=""),"Missing sent date",IF(AND(OR($L269="Scheduled",$L269="Completed"),$O269=""),"Missing appointment date",IF(AND(OR($L269="Completed",$L269="Closed - Not Scheduled",$L269="Declined"),$P269=""),"Missing closed date",IF(AND(OR($L269="Completed",$L269="Closed - Not Scheduled",$L269="Declined"),$S269=""),"Missing close outcome",IF(AND($B269&lt;&gt;"",$N269&lt;&gt;"",$N269&lt;$B269),"Sent date before received date",IF(AND($B269&lt;&gt;"",$P269&lt;&gt;"",$P269&lt;$B269),"Closed date before received date",IF(AND($N269&lt;&gt;"",$O269&lt;&gt;"",$O269&lt;$N269),"Appointment before sent date","OK"))))))))))))))))))))</f>
        <v/>
      </c>
      <c r="AA269" s="24">
        <f>IF($A269="","",IF($Z269&lt;&gt;"OK","Check data",IF($W269=0,"Closed",IF($X269=1,"Past due",IF($Y269=1,"Follow-up due",IF($J269="Pending","Authorization pending","On track"))))))</f>
        <v/>
      </c>
    </row>
    <row r="270">
      <c r="A270" s="19" t="n"/>
      <c r="B270" s="38" t="n"/>
      <c r="C270" s="19" t="n"/>
      <c r="D270" s="19" t="n"/>
      <c r="E270" s="21" t="n"/>
      <c r="F270" s="19" t="n"/>
      <c r="G270" s="19" t="n"/>
      <c r="H270" s="21" t="n"/>
      <c r="I270" s="19" t="n"/>
      <c r="J270" s="19" t="n"/>
      <c r="K270" s="19" t="n"/>
      <c r="L270" s="19" t="n"/>
      <c r="M270" s="38" t="n"/>
      <c r="N270" s="38" t="n"/>
      <c r="O270" s="38" t="n"/>
      <c r="P270" s="38" t="n"/>
      <c r="Q270" s="38" t="n"/>
      <c r="R270" s="38" t="n"/>
      <c r="S270" s="21" t="n"/>
      <c r="T270" s="21" t="n"/>
      <c r="U270" s="22">
        <f>IF($A270="","",MAX(0,IF($P270&lt;&gt;"",$P270,Dashboard!$B$4)-$B270))</f>
        <v/>
      </c>
      <c r="V270" s="23">
        <f>IF($A270="","",IF($U270&lt;=7,"0-7 days",IF($U270&lt;=14,"8-14 days",IF($U270&lt;=30,"15-30 days",IF($U270&lt;=60,"31-60 days","61+ days")))))</f>
        <v/>
      </c>
      <c r="W270" s="22">
        <f>IF($A270="",0,IF(OR($L270="New",$L270="Sent",$L270="Scheduling",$L270="Scheduled"),1,0))</f>
        <v/>
      </c>
      <c r="X270" s="22">
        <f>IF($A270="",0,IF(AND($W270=1,$M270&lt;&gt;"",$M270&lt;Dashboard!$B$4),1,0))</f>
        <v/>
      </c>
      <c r="Y270" s="22">
        <f>IF($A270="",0,IF(AND($W270=1,$R270&lt;&gt;"",$R270&lt;=Dashboard!$B$4),1,0))</f>
        <v/>
      </c>
      <c r="Z270" s="24">
        <f>IF($A270="","",IF(COUNTIF($A$2:$A$501,$A270)&gt;1,"Duplicate referral ID",IF($B270="","Missing received date",IF($C270="","Missing client reference",IF($D270="","Missing clinic",IF($F270="","Missing specialty",IF($G270="","Missing urgency",IF($H270="","Missing reason category",IF($I270="","Missing payer category",IF($J270="","Missing authorization status",IF($K270="","Missing coordinator",IF($L270="","Missing status",IF(AND($W270=1,$M270=""),"Missing target action date",IF(AND(OR($L270="Sent",$L270="Scheduling",$L270="Scheduled",$L270="Completed"),$E270=""),"Missing destination",IF(AND(OR($L270="Sent",$L270="Scheduling",$L270="Scheduled",$L270="Completed"),$N270=""),"Missing sent date",IF(AND(OR($L270="Scheduled",$L270="Completed"),$O270=""),"Missing appointment date",IF(AND(OR($L270="Completed",$L270="Closed - Not Scheduled",$L270="Declined"),$P270=""),"Missing closed date",IF(AND(OR($L270="Completed",$L270="Closed - Not Scheduled",$L270="Declined"),$S270=""),"Missing close outcome",IF(AND($B270&lt;&gt;"",$N270&lt;&gt;"",$N270&lt;$B270),"Sent date before received date",IF(AND($B270&lt;&gt;"",$P270&lt;&gt;"",$P270&lt;$B270),"Closed date before received date",IF(AND($N270&lt;&gt;"",$O270&lt;&gt;"",$O270&lt;$N270),"Appointment before sent date","OK"))))))))))))))))))))</f>
        <v/>
      </c>
      <c r="AA270" s="24">
        <f>IF($A270="","",IF($Z270&lt;&gt;"OK","Check data",IF($W270=0,"Closed",IF($X270=1,"Past due",IF($Y270=1,"Follow-up due",IF($J270="Pending","Authorization pending","On track"))))))</f>
        <v/>
      </c>
    </row>
    <row r="271">
      <c r="A271" s="19" t="n"/>
      <c r="B271" s="38" t="n"/>
      <c r="C271" s="19" t="n"/>
      <c r="D271" s="19" t="n"/>
      <c r="E271" s="21" t="n"/>
      <c r="F271" s="19" t="n"/>
      <c r="G271" s="19" t="n"/>
      <c r="H271" s="21" t="n"/>
      <c r="I271" s="19" t="n"/>
      <c r="J271" s="19" t="n"/>
      <c r="K271" s="19" t="n"/>
      <c r="L271" s="19" t="n"/>
      <c r="M271" s="38" t="n"/>
      <c r="N271" s="38" t="n"/>
      <c r="O271" s="38" t="n"/>
      <c r="P271" s="38" t="n"/>
      <c r="Q271" s="38" t="n"/>
      <c r="R271" s="38" t="n"/>
      <c r="S271" s="21" t="n"/>
      <c r="T271" s="21" t="n"/>
      <c r="U271" s="22">
        <f>IF($A271="","",MAX(0,IF($P271&lt;&gt;"",$P271,Dashboard!$B$4)-$B271))</f>
        <v/>
      </c>
      <c r="V271" s="23">
        <f>IF($A271="","",IF($U271&lt;=7,"0-7 days",IF($U271&lt;=14,"8-14 days",IF($U271&lt;=30,"15-30 days",IF($U271&lt;=60,"31-60 days","61+ days")))))</f>
        <v/>
      </c>
      <c r="W271" s="22">
        <f>IF($A271="",0,IF(OR($L271="New",$L271="Sent",$L271="Scheduling",$L271="Scheduled"),1,0))</f>
        <v/>
      </c>
      <c r="X271" s="22">
        <f>IF($A271="",0,IF(AND($W271=1,$M271&lt;&gt;"",$M271&lt;Dashboard!$B$4),1,0))</f>
        <v/>
      </c>
      <c r="Y271" s="22">
        <f>IF($A271="",0,IF(AND($W271=1,$R271&lt;&gt;"",$R271&lt;=Dashboard!$B$4),1,0))</f>
        <v/>
      </c>
      <c r="Z271" s="24">
        <f>IF($A271="","",IF(COUNTIF($A$2:$A$501,$A271)&gt;1,"Duplicate referral ID",IF($B271="","Missing received date",IF($C271="","Missing client reference",IF($D271="","Missing clinic",IF($F271="","Missing specialty",IF($G271="","Missing urgency",IF($H271="","Missing reason category",IF($I271="","Missing payer category",IF($J271="","Missing authorization status",IF($K271="","Missing coordinator",IF($L271="","Missing status",IF(AND($W271=1,$M271=""),"Missing target action date",IF(AND(OR($L271="Sent",$L271="Scheduling",$L271="Scheduled",$L271="Completed"),$E271=""),"Missing destination",IF(AND(OR($L271="Sent",$L271="Scheduling",$L271="Scheduled",$L271="Completed"),$N271=""),"Missing sent date",IF(AND(OR($L271="Scheduled",$L271="Completed"),$O271=""),"Missing appointment date",IF(AND(OR($L271="Completed",$L271="Closed - Not Scheduled",$L271="Declined"),$P271=""),"Missing closed date",IF(AND(OR($L271="Completed",$L271="Closed - Not Scheduled",$L271="Declined"),$S271=""),"Missing close outcome",IF(AND($B271&lt;&gt;"",$N271&lt;&gt;"",$N271&lt;$B271),"Sent date before received date",IF(AND($B271&lt;&gt;"",$P271&lt;&gt;"",$P271&lt;$B271),"Closed date before received date",IF(AND($N271&lt;&gt;"",$O271&lt;&gt;"",$O271&lt;$N271),"Appointment before sent date","OK"))))))))))))))))))))</f>
        <v/>
      </c>
      <c r="AA271" s="24">
        <f>IF($A271="","",IF($Z271&lt;&gt;"OK","Check data",IF($W271=0,"Closed",IF($X271=1,"Past due",IF($Y271=1,"Follow-up due",IF($J271="Pending","Authorization pending","On track"))))))</f>
        <v/>
      </c>
    </row>
    <row r="272">
      <c r="A272" s="19" t="n"/>
      <c r="B272" s="38" t="n"/>
      <c r="C272" s="19" t="n"/>
      <c r="D272" s="19" t="n"/>
      <c r="E272" s="21" t="n"/>
      <c r="F272" s="19" t="n"/>
      <c r="G272" s="19" t="n"/>
      <c r="H272" s="21" t="n"/>
      <c r="I272" s="19" t="n"/>
      <c r="J272" s="19" t="n"/>
      <c r="K272" s="19" t="n"/>
      <c r="L272" s="19" t="n"/>
      <c r="M272" s="38" t="n"/>
      <c r="N272" s="38" t="n"/>
      <c r="O272" s="38" t="n"/>
      <c r="P272" s="38" t="n"/>
      <c r="Q272" s="38" t="n"/>
      <c r="R272" s="38" t="n"/>
      <c r="S272" s="21" t="n"/>
      <c r="T272" s="21" t="n"/>
      <c r="U272" s="22">
        <f>IF($A272="","",MAX(0,IF($P272&lt;&gt;"",$P272,Dashboard!$B$4)-$B272))</f>
        <v/>
      </c>
      <c r="V272" s="23">
        <f>IF($A272="","",IF($U272&lt;=7,"0-7 days",IF($U272&lt;=14,"8-14 days",IF($U272&lt;=30,"15-30 days",IF($U272&lt;=60,"31-60 days","61+ days")))))</f>
        <v/>
      </c>
      <c r="W272" s="22">
        <f>IF($A272="",0,IF(OR($L272="New",$L272="Sent",$L272="Scheduling",$L272="Scheduled"),1,0))</f>
        <v/>
      </c>
      <c r="X272" s="22">
        <f>IF($A272="",0,IF(AND($W272=1,$M272&lt;&gt;"",$M272&lt;Dashboard!$B$4),1,0))</f>
        <v/>
      </c>
      <c r="Y272" s="22">
        <f>IF($A272="",0,IF(AND($W272=1,$R272&lt;&gt;"",$R272&lt;=Dashboard!$B$4),1,0))</f>
        <v/>
      </c>
      <c r="Z272" s="24">
        <f>IF($A272="","",IF(COUNTIF($A$2:$A$501,$A272)&gt;1,"Duplicate referral ID",IF($B272="","Missing received date",IF($C272="","Missing client reference",IF($D272="","Missing clinic",IF($F272="","Missing specialty",IF($G272="","Missing urgency",IF($H272="","Missing reason category",IF($I272="","Missing payer category",IF($J272="","Missing authorization status",IF($K272="","Missing coordinator",IF($L272="","Missing status",IF(AND($W272=1,$M272=""),"Missing target action date",IF(AND(OR($L272="Sent",$L272="Scheduling",$L272="Scheduled",$L272="Completed"),$E272=""),"Missing destination",IF(AND(OR($L272="Sent",$L272="Scheduling",$L272="Scheduled",$L272="Completed"),$N272=""),"Missing sent date",IF(AND(OR($L272="Scheduled",$L272="Completed"),$O272=""),"Missing appointment date",IF(AND(OR($L272="Completed",$L272="Closed - Not Scheduled",$L272="Declined"),$P272=""),"Missing closed date",IF(AND(OR($L272="Completed",$L272="Closed - Not Scheduled",$L272="Declined"),$S272=""),"Missing close outcome",IF(AND($B272&lt;&gt;"",$N272&lt;&gt;"",$N272&lt;$B272),"Sent date before received date",IF(AND($B272&lt;&gt;"",$P272&lt;&gt;"",$P272&lt;$B272),"Closed date before received date",IF(AND($N272&lt;&gt;"",$O272&lt;&gt;"",$O272&lt;$N272),"Appointment before sent date","OK"))))))))))))))))))))</f>
        <v/>
      </c>
      <c r="AA272" s="24">
        <f>IF($A272="","",IF($Z272&lt;&gt;"OK","Check data",IF($W272=0,"Closed",IF($X272=1,"Past due",IF($Y272=1,"Follow-up due",IF($J272="Pending","Authorization pending","On track"))))))</f>
        <v/>
      </c>
    </row>
    <row r="273">
      <c r="A273" s="19" t="n"/>
      <c r="B273" s="38" t="n"/>
      <c r="C273" s="19" t="n"/>
      <c r="D273" s="19" t="n"/>
      <c r="E273" s="21" t="n"/>
      <c r="F273" s="19" t="n"/>
      <c r="G273" s="19" t="n"/>
      <c r="H273" s="21" t="n"/>
      <c r="I273" s="19" t="n"/>
      <c r="J273" s="19" t="n"/>
      <c r="K273" s="19" t="n"/>
      <c r="L273" s="19" t="n"/>
      <c r="M273" s="38" t="n"/>
      <c r="N273" s="38" t="n"/>
      <c r="O273" s="38" t="n"/>
      <c r="P273" s="38" t="n"/>
      <c r="Q273" s="38" t="n"/>
      <c r="R273" s="38" t="n"/>
      <c r="S273" s="21" t="n"/>
      <c r="T273" s="21" t="n"/>
      <c r="U273" s="22">
        <f>IF($A273="","",MAX(0,IF($P273&lt;&gt;"",$P273,Dashboard!$B$4)-$B273))</f>
        <v/>
      </c>
      <c r="V273" s="23">
        <f>IF($A273="","",IF($U273&lt;=7,"0-7 days",IF($U273&lt;=14,"8-14 days",IF($U273&lt;=30,"15-30 days",IF($U273&lt;=60,"31-60 days","61+ days")))))</f>
        <v/>
      </c>
      <c r="W273" s="22">
        <f>IF($A273="",0,IF(OR($L273="New",$L273="Sent",$L273="Scheduling",$L273="Scheduled"),1,0))</f>
        <v/>
      </c>
      <c r="X273" s="22">
        <f>IF($A273="",0,IF(AND($W273=1,$M273&lt;&gt;"",$M273&lt;Dashboard!$B$4),1,0))</f>
        <v/>
      </c>
      <c r="Y273" s="22">
        <f>IF($A273="",0,IF(AND($W273=1,$R273&lt;&gt;"",$R273&lt;=Dashboard!$B$4),1,0))</f>
        <v/>
      </c>
      <c r="Z273" s="24">
        <f>IF($A273="","",IF(COUNTIF($A$2:$A$501,$A273)&gt;1,"Duplicate referral ID",IF($B273="","Missing received date",IF($C273="","Missing client reference",IF($D273="","Missing clinic",IF($F273="","Missing specialty",IF($G273="","Missing urgency",IF($H273="","Missing reason category",IF($I273="","Missing payer category",IF($J273="","Missing authorization status",IF($K273="","Missing coordinator",IF($L273="","Missing status",IF(AND($W273=1,$M273=""),"Missing target action date",IF(AND(OR($L273="Sent",$L273="Scheduling",$L273="Scheduled",$L273="Completed"),$E273=""),"Missing destination",IF(AND(OR($L273="Sent",$L273="Scheduling",$L273="Scheduled",$L273="Completed"),$N273=""),"Missing sent date",IF(AND(OR($L273="Scheduled",$L273="Completed"),$O273=""),"Missing appointment date",IF(AND(OR($L273="Completed",$L273="Closed - Not Scheduled",$L273="Declined"),$P273=""),"Missing closed date",IF(AND(OR($L273="Completed",$L273="Closed - Not Scheduled",$L273="Declined"),$S273=""),"Missing close outcome",IF(AND($B273&lt;&gt;"",$N273&lt;&gt;"",$N273&lt;$B273),"Sent date before received date",IF(AND($B273&lt;&gt;"",$P273&lt;&gt;"",$P273&lt;$B273),"Closed date before received date",IF(AND($N273&lt;&gt;"",$O273&lt;&gt;"",$O273&lt;$N273),"Appointment before sent date","OK"))))))))))))))))))))</f>
        <v/>
      </c>
      <c r="AA273" s="24">
        <f>IF($A273="","",IF($Z273&lt;&gt;"OK","Check data",IF($W273=0,"Closed",IF($X273=1,"Past due",IF($Y273=1,"Follow-up due",IF($J273="Pending","Authorization pending","On track"))))))</f>
        <v/>
      </c>
    </row>
    <row r="274">
      <c r="A274" s="19" t="n"/>
      <c r="B274" s="38" t="n"/>
      <c r="C274" s="19" t="n"/>
      <c r="D274" s="19" t="n"/>
      <c r="E274" s="21" t="n"/>
      <c r="F274" s="19" t="n"/>
      <c r="G274" s="19" t="n"/>
      <c r="H274" s="21" t="n"/>
      <c r="I274" s="19" t="n"/>
      <c r="J274" s="19" t="n"/>
      <c r="K274" s="19" t="n"/>
      <c r="L274" s="19" t="n"/>
      <c r="M274" s="38" t="n"/>
      <c r="N274" s="38" t="n"/>
      <c r="O274" s="38" t="n"/>
      <c r="P274" s="38" t="n"/>
      <c r="Q274" s="38" t="n"/>
      <c r="R274" s="38" t="n"/>
      <c r="S274" s="21" t="n"/>
      <c r="T274" s="21" t="n"/>
      <c r="U274" s="22">
        <f>IF($A274="","",MAX(0,IF($P274&lt;&gt;"",$P274,Dashboard!$B$4)-$B274))</f>
        <v/>
      </c>
      <c r="V274" s="23">
        <f>IF($A274="","",IF($U274&lt;=7,"0-7 days",IF($U274&lt;=14,"8-14 days",IF($U274&lt;=30,"15-30 days",IF($U274&lt;=60,"31-60 days","61+ days")))))</f>
        <v/>
      </c>
      <c r="W274" s="22">
        <f>IF($A274="",0,IF(OR($L274="New",$L274="Sent",$L274="Scheduling",$L274="Scheduled"),1,0))</f>
        <v/>
      </c>
      <c r="X274" s="22">
        <f>IF($A274="",0,IF(AND($W274=1,$M274&lt;&gt;"",$M274&lt;Dashboard!$B$4),1,0))</f>
        <v/>
      </c>
      <c r="Y274" s="22">
        <f>IF($A274="",0,IF(AND($W274=1,$R274&lt;&gt;"",$R274&lt;=Dashboard!$B$4),1,0))</f>
        <v/>
      </c>
      <c r="Z274" s="24">
        <f>IF($A274="","",IF(COUNTIF($A$2:$A$501,$A274)&gt;1,"Duplicate referral ID",IF($B274="","Missing received date",IF($C274="","Missing client reference",IF($D274="","Missing clinic",IF($F274="","Missing specialty",IF($G274="","Missing urgency",IF($H274="","Missing reason category",IF($I274="","Missing payer category",IF($J274="","Missing authorization status",IF($K274="","Missing coordinator",IF($L274="","Missing status",IF(AND($W274=1,$M274=""),"Missing target action date",IF(AND(OR($L274="Sent",$L274="Scheduling",$L274="Scheduled",$L274="Completed"),$E274=""),"Missing destination",IF(AND(OR($L274="Sent",$L274="Scheduling",$L274="Scheduled",$L274="Completed"),$N274=""),"Missing sent date",IF(AND(OR($L274="Scheduled",$L274="Completed"),$O274=""),"Missing appointment date",IF(AND(OR($L274="Completed",$L274="Closed - Not Scheduled",$L274="Declined"),$P274=""),"Missing closed date",IF(AND(OR($L274="Completed",$L274="Closed - Not Scheduled",$L274="Declined"),$S274=""),"Missing close outcome",IF(AND($B274&lt;&gt;"",$N274&lt;&gt;"",$N274&lt;$B274),"Sent date before received date",IF(AND($B274&lt;&gt;"",$P274&lt;&gt;"",$P274&lt;$B274),"Closed date before received date",IF(AND($N274&lt;&gt;"",$O274&lt;&gt;"",$O274&lt;$N274),"Appointment before sent date","OK"))))))))))))))))))))</f>
        <v/>
      </c>
      <c r="AA274" s="24">
        <f>IF($A274="","",IF($Z274&lt;&gt;"OK","Check data",IF($W274=0,"Closed",IF($X274=1,"Past due",IF($Y274=1,"Follow-up due",IF($J274="Pending","Authorization pending","On track"))))))</f>
        <v/>
      </c>
    </row>
    <row r="275">
      <c r="A275" s="19" t="n"/>
      <c r="B275" s="38" t="n"/>
      <c r="C275" s="19" t="n"/>
      <c r="D275" s="19" t="n"/>
      <c r="E275" s="21" t="n"/>
      <c r="F275" s="19" t="n"/>
      <c r="G275" s="19" t="n"/>
      <c r="H275" s="21" t="n"/>
      <c r="I275" s="19" t="n"/>
      <c r="J275" s="19" t="n"/>
      <c r="K275" s="19" t="n"/>
      <c r="L275" s="19" t="n"/>
      <c r="M275" s="38" t="n"/>
      <c r="N275" s="38" t="n"/>
      <c r="O275" s="38" t="n"/>
      <c r="P275" s="38" t="n"/>
      <c r="Q275" s="38" t="n"/>
      <c r="R275" s="38" t="n"/>
      <c r="S275" s="21" t="n"/>
      <c r="T275" s="21" t="n"/>
      <c r="U275" s="22">
        <f>IF($A275="","",MAX(0,IF($P275&lt;&gt;"",$P275,Dashboard!$B$4)-$B275))</f>
        <v/>
      </c>
      <c r="V275" s="23">
        <f>IF($A275="","",IF($U275&lt;=7,"0-7 days",IF($U275&lt;=14,"8-14 days",IF($U275&lt;=30,"15-30 days",IF($U275&lt;=60,"31-60 days","61+ days")))))</f>
        <v/>
      </c>
      <c r="W275" s="22">
        <f>IF($A275="",0,IF(OR($L275="New",$L275="Sent",$L275="Scheduling",$L275="Scheduled"),1,0))</f>
        <v/>
      </c>
      <c r="X275" s="22">
        <f>IF($A275="",0,IF(AND($W275=1,$M275&lt;&gt;"",$M275&lt;Dashboard!$B$4),1,0))</f>
        <v/>
      </c>
      <c r="Y275" s="22">
        <f>IF($A275="",0,IF(AND($W275=1,$R275&lt;&gt;"",$R275&lt;=Dashboard!$B$4),1,0))</f>
        <v/>
      </c>
      <c r="Z275" s="24">
        <f>IF($A275="","",IF(COUNTIF($A$2:$A$501,$A275)&gt;1,"Duplicate referral ID",IF($B275="","Missing received date",IF($C275="","Missing client reference",IF($D275="","Missing clinic",IF($F275="","Missing specialty",IF($G275="","Missing urgency",IF($H275="","Missing reason category",IF($I275="","Missing payer category",IF($J275="","Missing authorization status",IF($K275="","Missing coordinator",IF($L275="","Missing status",IF(AND($W275=1,$M275=""),"Missing target action date",IF(AND(OR($L275="Sent",$L275="Scheduling",$L275="Scheduled",$L275="Completed"),$E275=""),"Missing destination",IF(AND(OR($L275="Sent",$L275="Scheduling",$L275="Scheduled",$L275="Completed"),$N275=""),"Missing sent date",IF(AND(OR($L275="Scheduled",$L275="Completed"),$O275=""),"Missing appointment date",IF(AND(OR($L275="Completed",$L275="Closed - Not Scheduled",$L275="Declined"),$P275=""),"Missing closed date",IF(AND(OR($L275="Completed",$L275="Closed - Not Scheduled",$L275="Declined"),$S275=""),"Missing close outcome",IF(AND($B275&lt;&gt;"",$N275&lt;&gt;"",$N275&lt;$B275),"Sent date before received date",IF(AND($B275&lt;&gt;"",$P275&lt;&gt;"",$P275&lt;$B275),"Closed date before received date",IF(AND($N275&lt;&gt;"",$O275&lt;&gt;"",$O275&lt;$N275),"Appointment before sent date","OK"))))))))))))))))))))</f>
        <v/>
      </c>
      <c r="AA275" s="24">
        <f>IF($A275="","",IF($Z275&lt;&gt;"OK","Check data",IF($W275=0,"Closed",IF($X275=1,"Past due",IF($Y275=1,"Follow-up due",IF($J275="Pending","Authorization pending","On track"))))))</f>
        <v/>
      </c>
    </row>
    <row r="276">
      <c r="A276" s="19" t="n"/>
      <c r="B276" s="38" t="n"/>
      <c r="C276" s="19" t="n"/>
      <c r="D276" s="19" t="n"/>
      <c r="E276" s="21" t="n"/>
      <c r="F276" s="19" t="n"/>
      <c r="G276" s="19" t="n"/>
      <c r="H276" s="21" t="n"/>
      <c r="I276" s="19" t="n"/>
      <c r="J276" s="19" t="n"/>
      <c r="K276" s="19" t="n"/>
      <c r="L276" s="19" t="n"/>
      <c r="M276" s="38" t="n"/>
      <c r="N276" s="38" t="n"/>
      <c r="O276" s="38" t="n"/>
      <c r="P276" s="38" t="n"/>
      <c r="Q276" s="38" t="n"/>
      <c r="R276" s="38" t="n"/>
      <c r="S276" s="21" t="n"/>
      <c r="T276" s="21" t="n"/>
      <c r="U276" s="22">
        <f>IF($A276="","",MAX(0,IF($P276&lt;&gt;"",$P276,Dashboard!$B$4)-$B276))</f>
        <v/>
      </c>
      <c r="V276" s="23">
        <f>IF($A276="","",IF($U276&lt;=7,"0-7 days",IF($U276&lt;=14,"8-14 days",IF($U276&lt;=30,"15-30 days",IF($U276&lt;=60,"31-60 days","61+ days")))))</f>
        <v/>
      </c>
      <c r="W276" s="22">
        <f>IF($A276="",0,IF(OR($L276="New",$L276="Sent",$L276="Scheduling",$L276="Scheduled"),1,0))</f>
        <v/>
      </c>
      <c r="X276" s="22">
        <f>IF($A276="",0,IF(AND($W276=1,$M276&lt;&gt;"",$M276&lt;Dashboard!$B$4),1,0))</f>
        <v/>
      </c>
      <c r="Y276" s="22">
        <f>IF($A276="",0,IF(AND($W276=1,$R276&lt;&gt;"",$R276&lt;=Dashboard!$B$4),1,0))</f>
        <v/>
      </c>
      <c r="Z276" s="24">
        <f>IF($A276="","",IF(COUNTIF($A$2:$A$501,$A276)&gt;1,"Duplicate referral ID",IF($B276="","Missing received date",IF($C276="","Missing client reference",IF($D276="","Missing clinic",IF($F276="","Missing specialty",IF($G276="","Missing urgency",IF($H276="","Missing reason category",IF($I276="","Missing payer category",IF($J276="","Missing authorization status",IF($K276="","Missing coordinator",IF($L276="","Missing status",IF(AND($W276=1,$M276=""),"Missing target action date",IF(AND(OR($L276="Sent",$L276="Scheduling",$L276="Scheduled",$L276="Completed"),$E276=""),"Missing destination",IF(AND(OR($L276="Sent",$L276="Scheduling",$L276="Scheduled",$L276="Completed"),$N276=""),"Missing sent date",IF(AND(OR($L276="Scheduled",$L276="Completed"),$O276=""),"Missing appointment date",IF(AND(OR($L276="Completed",$L276="Closed - Not Scheduled",$L276="Declined"),$P276=""),"Missing closed date",IF(AND(OR($L276="Completed",$L276="Closed - Not Scheduled",$L276="Declined"),$S276=""),"Missing close outcome",IF(AND($B276&lt;&gt;"",$N276&lt;&gt;"",$N276&lt;$B276),"Sent date before received date",IF(AND($B276&lt;&gt;"",$P276&lt;&gt;"",$P276&lt;$B276),"Closed date before received date",IF(AND($N276&lt;&gt;"",$O276&lt;&gt;"",$O276&lt;$N276),"Appointment before sent date","OK"))))))))))))))))))))</f>
        <v/>
      </c>
      <c r="AA276" s="24">
        <f>IF($A276="","",IF($Z276&lt;&gt;"OK","Check data",IF($W276=0,"Closed",IF($X276=1,"Past due",IF($Y276=1,"Follow-up due",IF($J276="Pending","Authorization pending","On track"))))))</f>
        <v/>
      </c>
    </row>
    <row r="277">
      <c r="A277" s="19" t="n"/>
      <c r="B277" s="38" t="n"/>
      <c r="C277" s="19" t="n"/>
      <c r="D277" s="19" t="n"/>
      <c r="E277" s="21" t="n"/>
      <c r="F277" s="19" t="n"/>
      <c r="G277" s="19" t="n"/>
      <c r="H277" s="21" t="n"/>
      <c r="I277" s="19" t="n"/>
      <c r="J277" s="19" t="n"/>
      <c r="K277" s="19" t="n"/>
      <c r="L277" s="19" t="n"/>
      <c r="M277" s="38" t="n"/>
      <c r="N277" s="38" t="n"/>
      <c r="O277" s="38" t="n"/>
      <c r="P277" s="38" t="n"/>
      <c r="Q277" s="38" t="n"/>
      <c r="R277" s="38" t="n"/>
      <c r="S277" s="21" t="n"/>
      <c r="T277" s="21" t="n"/>
      <c r="U277" s="22">
        <f>IF($A277="","",MAX(0,IF($P277&lt;&gt;"",$P277,Dashboard!$B$4)-$B277))</f>
        <v/>
      </c>
      <c r="V277" s="23">
        <f>IF($A277="","",IF($U277&lt;=7,"0-7 days",IF($U277&lt;=14,"8-14 days",IF($U277&lt;=30,"15-30 days",IF($U277&lt;=60,"31-60 days","61+ days")))))</f>
        <v/>
      </c>
      <c r="W277" s="22">
        <f>IF($A277="",0,IF(OR($L277="New",$L277="Sent",$L277="Scheduling",$L277="Scheduled"),1,0))</f>
        <v/>
      </c>
      <c r="X277" s="22">
        <f>IF($A277="",0,IF(AND($W277=1,$M277&lt;&gt;"",$M277&lt;Dashboard!$B$4),1,0))</f>
        <v/>
      </c>
      <c r="Y277" s="22">
        <f>IF($A277="",0,IF(AND($W277=1,$R277&lt;&gt;"",$R277&lt;=Dashboard!$B$4),1,0))</f>
        <v/>
      </c>
      <c r="Z277" s="24">
        <f>IF($A277="","",IF(COUNTIF($A$2:$A$501,$A277)&gt;1,"Duplicate referral ID",IF($B277="","Missing received date",IF($C277="","Missing client reference",IF($D277="","Missing clinic",IF($F277="","Missing specialty",IF($G277="","Missing urgency",IF($H277="","Missing reason category",IF($I277="","Missing payer category",IF($J277="","Missing authorization status",IF($K277="","Missing coordinator",IF($L277="","Missing status",IF(AND($W277=1,$M277=""),"Missing target action date",IF(AND(OR($L277="Sent",$L277="Scheduling",$L277="Scheduled",$L277="Completed"),$E277=""),"Missing destination",IF(AND(OR($L277="Sent",$L277="Scheduling",$L277="Scheduled",$L277="Completed"),$N277=""),"Missing sent date",IF(AND(OR($L277="Scheduled",$L277="Completed"),$O277=""),"Missing appointment date",IF(AND(OR($L277="Completed",$L277="Closed - Not Scheduled",$L277="Declined"),$P277=""),"Missing closed date",IF(AND(OR($L277="Completed",$L277="Closed - Not Scheduled",$L277="Declined"),$S277=""),"Missing close outcome",IF(AND($B277&lt;&gt;"",$N277&lt;&gt;"",$N277&lt;$B277),"Sent date before received date",IF(AND($B277&lt;&gt;"",$P277&lt;&gt;"",$P277&lt;$B277),"Closed date before received date",IF(AND($N277&lt;&gt;"",$O277&lt;&gt;"",$O277&lt;$N277),"Appointment before sent date","OK"))))))))))))))))))))</f>
        <v/>
      </c>
      <c r="AA277" s="24">
        <f>IF($A277="","",IF($Z277&lt;&gt;"OK","Check data",IF($W277=0,"Closed",IF($X277=1,"Past due",IF($Y277=1,"Follow-up due",IF($J277="Pending","Authorization pending","On track"))))))</f>
        <v/>
      </c>
    </row>
    <row r="278">
      <c r="A278" s="19" t="n"/>
      <c r="B278" s="38" t="n"/>
      <c r="C278" s="19" t="n"/>
      <c r="D278" s="19" t="n"/>
      <c r="E278" s="21" t="n"/>
      <c r="F278" s="19" t="n"/>
      <c r="G278" s="19" t="n"/>
      <c r="H278" s="21" t="n"/>
      <c r="I278" s="19" t="n"/>
      <c r="J278" s="19" t="n"/>
      <c r="K278" s="19" t="n"/>
      <c r="L278" s="19" t="n"/>
      <c r="M278" s="38" t="n"/>
      <c r="N278" s="38" t="n"/>
      <c r="O278" s="38" t="n"/>
      <c r="P278" s="38" t="n"/>
      <c r="Q278" s="38" t="n"/>
      <c r="R278" s="38" t="n"/>
      <c r="S278" s="21" t="n"/>
      <c r="T278" s="21" t="n"/>
      <c r="U278" s="22">
        <f>IF($A278="","",MAX(0,IF($P278&lt;&gt;"",$P278,Dashboard!$B$4)-$B278))</f>
        <v/>
      </c>
      <c r="V278" s="23">
        <f>IF($A278="","",IF($U278&lt;=7,"0-7 days",IF($U278&lt;=14,"8-14 days",IF($U278&lt;=30,"15-30 days",IF($U278&lt;=60,"31-60 days","61+ days")))))</f>
        <v/>
      </c>
      <c r="W278" s="22">
        <f>IF($A278="",0,IF(OR($L278="New",$L278="Sent",$L278="Scheduling",$L278="Scheduled"),1,0))</f>
        <v/>
      </c>
      <c r="X278" s="22">
        <f>IF($A278="",0,IF(AND($W278=1,$M278&lt;&gt;"",$M278&lt;Dashboard!$B$4),1,0))</f>
        <v/>
      </c>
      <c r="Y278" s="22">
        <f>IF($A278="",0,IF(AND($W278=1,$R278&lt;&gt;"",$R278&lt;=Dashboard!$B$4),1,0))</f>
        <v/>
      </c>
      <c r="Z278" s="24">
        <f>IF($A278="","",IF(COUNTIF($A$2:$A$501,$A278)&gt;1,"Duplicate referral ID",IF($B278="","Missing received date",IF($C278="","Missing client reference",IF($D278="","Missing clinic",IF($F278="","Missing specialty",IF($G278="","Missing urgency",IF($H278="","Missing reason category",IF($I278="","Missing payer category",IF($J278="","Missing authorization status",IF($K278="","Missing coordinator",IF($L278="","Missing status",IF(AND($W278=1,$M278=""),"Missing target action date",IF(AND(OR($L278="Sent",$L278="Scheduling",$L278="Scheduled",$L278="Completed"),$E278=""),"Missing destination",IF(AND(OR($L278="Sent",$L278="Scheduling",$L278="Scheduled",$L278="Completed"),$N278=""),"Missing sent date",IF(AND(OR($L278="Scheduled",$L278="Completed"),$O278=""),"Missing appointment date",IF(AND(OR($L278="Completed",$L278="Closed - Not Scheduled",$L278="Declined"),$P278=""),"Missing closed date",IF(AND(OR($L278="Completed",$L278="Closed - Not Scheduled",$L278="Declined"),$S278=""),"Missing close outcome",IF(AND($B278&lt;&gt;"",$N278&lt;&gt;"",$N278&lt;$B278),"Sent date before received date",IF(AND($B278&lt;&gt;"",$P278&lt;&gt;"",$P278&lt;$B278),"Closed date before received date",IF(AND($N278&lt;&gt;"",$O278&lt;&gt;"",$O278&lt;$N278),"Appointment before sent date","OK"))))))))))))))))))))</f>
        <v/>
      </c>
      <c r="AA278" s="24">
        <f>IF($A278="","",IF($Z278&lt;&gt;"OK","Check data",IF($W278=0,"Closed",IF($X278=1,"Past due",IF($Y278=1,"Follow-up due",IF($J278="Pending","Authorization pending","On track"))))))</f>
        <v/>
      </c>
    </row>
    <row r="279">
      <c r="A279" s="19" t="n"/>
      <c r="B279" s="38" t="n"/>
      <c r="C279" s="19" t="n"/>
      <c r="D279" s="19" t="n"/>
      <c r="E279" s="21" t="n"/>
      <c r="F279" s="19" t="n"/>
      <c r="G279" s="19" t="n"/>
      <c r="H279" s="21" t="n"/>
      <c r="I279" s="19" t="n"/>
      <c r="J279" s="19" t="n"/>
      <c r="K279" s="19" t="n"/>
      <c r="L279" s="19" t="n"/>
      <c r="M279" s="38" t="n"/>
      <c r="N279" s="38" t="n"/>
      <c r="O279" s="38" t="n"/>
      <c r="P279" s="38" t="n"/>
      <c r="Q279" s="38" t="n"/>
      <c r="R279" s="38" t="n"/>
      <c r="S279" s="21" t="n"/>
      <c r="T279" s="21" t="n"/>
      <c r="U279" s="22">
        <f>IF($A279="","",MAX(0,IF($P279&lt;&gt;"",$P279,Dashboard!$B$4)-$B279))</f>
        <v/>
      </c>
      <c r="V279" s="23">
        <f>IF($A279="","",IF($U279&lt;=7,"0-7 days",IF($U279&lt;=14,"8-14 days",IF($U279&lt;=30,"15-30 days",IF($U279&lt;=60,"31-60 days","61+ days")))))</f>
        <v/>
      </c>
      <c r="W279" s="22">
        <f>IF($A279="",0,IF(OR($L279="New",$L279="Sent",$L279="Scheduling",$L279="Scheduled"),1,0))</f>
        <v/>
      </c>
      <c r="X279" s="22">
        <f>IF($A279="",0,IF(AND($W279=1,$M279&lt;&gt;"",$M279&lt;Dashboard!$B$4),1,0))</f>
        <v/>
      </c>
      <c r="Y279" s="22">
        <f>IF($A279="",0,IF(AND($W279=1,$R279&lt;&gt;"",$R279&lt;=Dashboard!$B$4),1,0))</f>
        <v/>
      </c>
      <c r="Z279" s="24">
        <f>IF($A279="","",IF(COUNTIF($A$2:$A$501,$A279)&gt;1,"Duplicate referral ID",IF($B279="","Missing received date",IF($C279="","Missing client reference",IF($D279="","Missing clinic",IF($F279="","Missing specialty",IF($G279="","Missing urgency",IF($H279="","Missing reason category",IF($I279="","Missing payer category",IF($J279="","Missing authorization status",IF($K279="","Missing coordinator",IF($L279="","Missing status",IF(AND($W279=1,$M279=""),"Missing target action date",IF(AND(OR($L279="Sent",$L279="Scheduling",$L279="Scheduled",$L279="Completed"),$E279=""),"Missing destination",IF(AND(OR($L279="Sent",$L279="Scheduling",$L279="Scheduled",$L279="Completed"),$N279=""),"Missing sent date",IF(AND(OR($L279="Scheduled",$L279="Completed"),$O279=""),"Missing appointment date",IF(AND(OR($L279="Completed",$L279="Closed - Not Scheduled",$L279="Declined"),$P279=""),"Missing closed date",IF(AND(OR($L279="Completed",$L279="Closed - Not Scheduled",$L279="Declined"),$S279=""),"Missing close outcome",IF(AND($B279&lt;&gt;"",$N279&lt;&gt;"",$N279&lt;$B279),"Sent date before received date",IF(AND($B279&lt;&gt;"",$P279&lt;&gt;"",$P279&lt;$B279),"Closed date before received date",IF(AND($N279&lt;&gt;"",$O279&lt;&gt;"",$O279&lt;$N279),"Appointment before sent date","OK"))))))))))))))))))))</f>
        <v/>
      </c>
      <c r="AA279" s="24">
        <f>IF($A279="","",IF($Z279&lt;&gt;"OK","Check data",IF($W279=0,"Closed",IF($X279=1,"Past due",IF($Y279=1,"Follow-up due",IF($J279="Pending","Authorization pending","On track"))))))</f>
        <v/>
      </c>
    </row>
    <row r="280">
      <c r="A280" s="19" t="n"/>
      <c r="B280" s="38" t="n"/>
      <c r="C280" s="19" t="n"/>
      <c r="D280" s="19" t="n"/>
      <c r="E280" s="21" t="n"/>
      <c r="F280" s="19" t="n"/>
      <c r="G280" s="19" t="n"/>
      <c r="H280" s="21" t="n"/>
      <c r="I280" s="19" t="n"/>
      <c r="J280" s="19" t="n"/>
      <c r="K280" s="19" t="n"/>
      <c r="L280" s="19" t="n"/>
      <c r="M280" s="38" t="n"/>
      <c r="N280" s="38" t="n"/>
      <c r="O280" s="38" t="n"/>
      <c r="P280" s="38" t="n"/>
      <c r="Q280" s="38" t="n"/>
      <c r="R280" s="38" t="n"/>
      <c r="S280" s="21" t="n"/>
      <c r="T280" s="21" t="n"/>
      <c r="U280" s="22">
        <f>IF($A280="","",MAX(0,IF($P280&lt;&gt;"",$P280,Dashboard!$B$4)-$B280))</f>
        <v/>
      </c>
      <c r="V280" s="23">
        <f>IF($A280="","",IF($U280&lt;=7,"0-7 days",IF($U280&lt;=14,"8-14 days",IF($U280&lt;=30,"15-30 days",IF($U280&lt;=60,"31-60 days","61+ days")))))</f>
        <v/>
      </c>
      <c r="W280" s="22">
        <f>IF($A280="",0,IF(OR($L280="New",$L280="Sent",$L280="Scheduling",$L280="Scheduled"),1,0))</f>
        <v/>
      </c>
      <c r="X280" s="22">
        <f>IF($A280="",0,IF(AND($W280=1,$M280&lt;&gt;"",$M280&lt;Dashboard!$B$4),1,0))</f>
        <v/>
      </c>
      <c r="Y280" s="22">
        <f>IF($A280="",0,IF(AND($W280=1,$R280&lt;&gt;"",$R280&lt;=Dashboard!$B$4),1,0))</f>
        <v/>
      </c>
      <c r="Z280" s="24">
        <f>IF($A280="","",IF(COUNTIF($A$2:$A$501,$A280)&gt;1,"Duplicate referral ID",IF($B280="","Missing received date",IF($C280="","Missing client reference",IF($D280="","Missing clinic",IF($F280="","Missing specialty",IF($G280="","Missing urgency",IF($H280="","Missing reason category",IF($I280="","Missing payer category",IF($J280="","Missing authorization status",IF($K280="","Missing coordinator",IF($L280="","Missing status",IF(AND($W280=1,$M280=""),"Missing target action date",IF(AND(OR($L280="Sent",$L280="Scheduling",$L280="Scheduled",$L280="Completed"),$E280=""),"Missing destination",IF(AND(OR($L280="Sent",$L280="Scheduling",$L280="Scheduled",$L280="Completed"),$N280=""),"Missing sent date",IF(AND(OR($L280="Scheduled",$L280="Completed"),$O280=""),"Missing appointment date",IF(AND(OR($L280="Completed",$L280="Closed - Not Scheduled",$L280="Declined"),$P280=""),"Missing closed date",IF(AND(OR($L280="Completed",$L280="Closed - Not Scheduled",$L280="Declined"),$S280=""),"Missing close outcome",IF(AND($B280&lt;&gt;"",$N280&lt;&gt;"",$N280&lt;$B280),"Sent date before received date",IF(AND($B280&lt;&gt;"",$P280&lt;&gt;"",$P280&lt;$B280),"Closed date before received date",IF(AND($N280&lt;&gt;"",$O280&lt;&gt;"",$O280&lt;$N280),"Appointment before sent date","OK"))))))))))))))))))))</f>
        <v/>
      </c>
      <c r="AA280" s="24">
        <f>IF($A280="","",IF($Z280&lt;&gt;"OK","Check data",IF($W280=0,"Closed",IF($X280=1,"Past due",IF($Y280=1,"Follow-up due",IF($J280="Pending","Authorization pending","On track"))))))</f>
        <v/>
      </c>
    </row>
    <row r="281">
      <c r="A281" s="19" t="n"/>
      <c r="B281" s="38" t="n"/>
      <c r="C281" s="19" t="n"/>
      <c r="D281" s="19" t="n"/>
      <c r="E281" s="21" t="n"/>
      <c r="F281" s="19" t="n"/>
      <c r="G281" s="19" t="n"/>
      <c r="H281" s="21" t="n"/>
      <c r="I281" s="19" t="n"/>
      <c r="J281" s="19" t="n"/>
      <c r="K281" s="19" t="n"/>
      <c r="L281" s="19" t="n"/>
      <c r="M281" s="38" t="n"/>
      <c r="N281" s="38" t="n"/>
      <c r="O281" s="38" t="n"/>
      <c r="P281" s="38" t="n"/>
      <c r="Q281" s="38" t="n"/>
      <c r="R281" s="38" t="n"/>
      <c r="S281" s="21" t="n"/>
      <c r="T281" s="21" t="n"/>
      <c r="U281" s="22">
        <f>IF($A281="","",MAX(0,IF($P281&lt;&gt;"",$P281,Dashboard!$B$4)-$B281))</f>
        <v/>
      </c>
      <c r="V281" s="23">
        <f>IF($A281="","",IF($U281&lt;=7,"0-7 days",IF($U281&lt;=14,"8-14 days",IF($U281&lt;=30,"15-30 days",IF($U281&lt;=60,"31-60 days","61+ days")))))</f>
        <v/>
      </c>
      <c r="W281" s="22">
        <f>IF($A281="",0,IF(OR($L281="New",$L281="Sent",$L281="Scheduling",$L281="Scheduled"),1,0))</f>
        <v/>
      </c>
      <c r="X281" s="22">
        <f>IF($A281="",0,IF(AND($W281=1,$M281&lt;&gt;"",$M281&lt;Dashboard!$B$4),1,0))</f>
        <v/>
      </c>
      <c r="Y281" s="22">
        <f>IF($A281="",0,IF(AND($W281=1,$R281&lt;&gt;"",$R281&lt;=Dashboard!$B$4),1,0))</f>
        <v/>
      </c>
      <c r="Z281" s="24">
        <f>IF($A281="","",IF(COUNTIF($A$2:$A$501,$A281)&gt;1,"Duplicate referral ID",IF($B281="","Missing received date",IF($C281="","Missing client reference",IF($D281="","Missing clinic",IF($F281="","Missing specialty",IF($G281="","Missing urgency",IF($H281="","Missing reason category",IF($I281="","Missing payer category",IF($J281="","Missing authorization status",IF($K281="","Missing coordinator",IF($L281="","Missing status",IF(AND($W281=1,$M281=""),"Missing target action date",IF(AND(OR($L281="Sent",$L281="Scheduling",$L281="Scheduled",$L281="Completed"),$E281=""),"Missing destination",IF(AND(OR($L281="Sent",$L281="Scheduling",$L281="Scheduled",$L281="Completed"),$N281=""),"Missing sent date",IF(AND(OR($L281="Scheduled",$L281="Completed"),$O281=""),"Missing appointment date",IF(AND(OR($L281="Completed",$L281="Closed - Not Scheduled",$L281="Declined"),$P281=""),"Missing closed date",IF(AND(OR($L281="Completed",$L281="Closed - Not Scheduled",$L281="Declined"),$S281=""),"Missing close outcome",IF(AND($B281&lt;&gt;"",$N281&lt;&gt;"",$N281&lt;$B281),"Sent date before received date",IF(AND($B281&lt;&gt;"",$P281&lt;&gt;"",$P281&lt;$B281),"Closed date before received date",IF(AND($N281&lt;&gt;"",$O281&lt;&gt;"",$O281&lt;$N281),"Appointment before sent date","OK"))))))))))))))))))))</f>
        <v/>
      </c>
      <c r="AA281" s="24">
        <f>IF($A281="","",IF($Z281&lt;&gt;"OK","Check data",IF($W281=0,"Closed",IF($X281=1,"Past due",IF($Y281=1,"Follow-up due",IF($J281="Pending","Authorization pending","On track"))))))</f>
        <v/>
      </c>
    </row>
    <row r="282">
      <c r="A282" s="19" t="n"/>
      <c r="B282" s="38" t="n"/>
      <c r="C282" s="19" t="n"/>
      <c r="D282" s="19" t="n"/>
      <c r="E282" s="21" t="n"/>
      <c r="F282" s="19" t="n"/>
      <c r="G282" s="19" t="n"/>
      <c r="H282" s="21" t="n"/>
      <c r="I282" s="19" t="n"/>
      <c r="J282" s="19" t="n"/>
      <c r="K282" s="19" t="n"/>
      <c r="L282" s="19" t="n"/>
      <c r="M282" s="38" t="n"/>
      <c r="N282" s="38" t="n"/>
      <c r="O282" s="38" t="n"/>
      <c r="P282" s="38" t="n"/>
      <c r="Q282" s="38" t="n"/>
      <c r="R282" s="38" t="n"/>
      <c r="S282" s="21" t="n"/>
      <c r="T282" s="21" t="n"/>
      <c r="U282" s="22">
        <f>IF($A282="","",MAX(0,IF($P282&lt;&gt;"",$P282,Dashboard!$B$4)-$B282))</f>
        <v/>
      </c>
      <c r="V282" s="23">
        <f>IF($A282="","",IF($U282&lt;=7,"0-7 days",IF($U282&lt;=14,"8-14 days",IF($U282&lt;=30,"15-30 days",IF($U282&lt;=60,"31-60 days","61+ days")))))</f>
        <v/>
      </c>
      <c r="W282" s="22">
        <f>IF($A282="",0,IF(OR($L282="New",$L282="Sent",$L282="Scheduling",$L282="Scheduled"),1,0))</f>
        <v/>
      </c>
      <c r="X282" s="22">
        <f>IF($A282="",0,IF(AND($W282=1,$M282&lt;&gt;"",$M282&lt;Dashboard!$B$4),1,0))</f>
        <v/>
      </c>
      <c r="Y282" s="22">
        <f>IF($A282="",0,IF(AND($W282=1,$R282&lt;&gt;"",$R282&lt;=Dashboard!$B$4),1,0))</f>
        <v/>
      </c>
      <c r="Z282" s="24">
        <f>IF($A282="","",IF(COUNTIF($A$2:$A$501,$A282)&gt;1,"Duplicate referral ID",IF($B282="","Missing received date",IF($C282="","Missing client reference",IF($D282="","Missing clinic",IF($F282="","Missing specialty",IF($G282="","Missing urgency",IF($H282="","Missing reason category",IF($I282="","Missing payer category",IF($J282="","Missing authorization status",IF($K282="","Missing coordinator",IF($L282="","Missing status",IF(AND($W282=1,$M282=""),"Missing target action date",IF(AND(OR($L282="Sent",$L282="Scheduling",$L282="Scheduled",$L282="Completed"),$E282=""),"Missing destination",IF(AND(OR($L282="Sent",$L282="Scheduling",$L282="Scheduled",$L282="Completed"),$N282=""),"Missing sent date",IF(AND(OR($L282="Scheduled",$L282="Completed"),$O282=""),"Missing appointment date",IF(AND(OR($L282="Completed",$L282="Closed - Not Scheduled",$L282="Declined"),$P282=""),"Missing closed date",IF(AND(OR($L282="Completed",$L282="Closed - Not Scheduled",$L282="Declined"),$S282=""),"Missing close outcome",IF(AND($B282&lt;&gt;"",$N282&lt;&gt;"",$N282&lt;$B282),"Sent date before received date",IF(AND($B282&lt;&gt;"",$P282&lt;&gt;"",$P282&lt;$B282),"Closed date before received date",IF(AND($N282&lt;&gt;"",$O282&lt;&gt;"",$O282&lt;$N282),"Appointment before sent date","OK"))))))))))))))))))))</f>
        <v/>
      </c>
      <c r="AA282" s="24">
        <f>IF($A282="","",IF($Z282&lt;&gt;"OK","Check data",IF($W282=0,"Closed",IF($X282=1,"Past due",IF($Y282=1,"Follow-up due",IF($J282="Pending","Authorization pending","On track"))))))</f>
        <v/>
      </c>
    </row>
    <row r="283">
      <c r="A283" s="19" t="n"/>
      <c r="B283" s="38" t="n"/>
      <c r="C283" s="19" t="n"/>
      <c r="D283" s="19" t="n"/>
      <c r="E283" s="21" t="n"/>
      <c r="F283" s="19" t="n"/>
      <c r="G283" s="19" t="n"/>
      <c r="H283" s="21" t="n"/>
      <c r="I283" s="19" t="n"/>
      <c r="J283" s="19" t="n"/>
      <c r="K283" s="19" t="n"/>
      <c r="L283" s="19" t="n"/>
      <c r="M283" s="38" t="n"/>
      <c r="N283" s="38" t="n"/>
      <c r="O283" s="38" t="n"/>
      <c r="P283" s="38" t="n"/>
      <c r="Q283" s="38" t="n"/>
      <c r="R283" s="38" t="n"/>
      <c r="S283" s="21" t="n"/>
      <c r="T283" s="21" t="n"/>
      <c r="U283" s="22">
        <f>IF($A283="","",MAX(0,IF($P283&lt;&gt;"",$P283,Dashboard!$B$4)-$B283))</f>
        <v/>
      </c>
      <c r="V283" s="23">
        <f>IF($A283="","",IF($U283&lt;=7,"0-7 days",IF($U283&lt;=14,"8-14 days",IF($U283&lt;=30,"15-30 days",IF($U283&lt;=60,"31-60 days","61+ days")))))</f>
        <v/>
      </c>
      <c r="W283" s="22">
        <f>IF($A283="",0,IF(OR($L283="New",$L283="Sent",$L283="Scheduling",$L283="Scheduled"),1,0))</f>
        <v/>
      </c>
      <c r="X283" s="22">
        <f>IF($A283="",0,IF(AND($W283=1,$M283&lt;&gt;"",$M283&lt;Dashboard!$B$4),1,0))</f>
        <v/>
      </c>
      <c r="Y283" s="22">
        <f>IF($A283="",0,IF(AND($W283=1,$R283&lt;&gt;"",$R283&lt;=Dashboard!$B$4),1,0))</f>
        <v/>
      </c>
      <c r="Z283" s="24">
        <f>IF($A283="","",IF(COUNTIF($A$2:$A$501,$A283)&gt;1,"Duplicate referral ID",IF($B283="","Missing received date",IF($C283="","Missing client reference",IF($D283="","Missing clinic",IF($F283="","Missing specialty",IF($G283="","Missing urgency",IF($H283="","Missing reason category",IF($I283="","Missing payer category",IF($J283="","Missing authorization status",IF($K283="","Missing coordinator",IF($L283="","Missing status",IF(AND($W283=1,$M283=""),"Missing target action date",IF(AND(OR($L283="Sent",$L283="Scheduling",$L283="Scheduled",$L283="Completed"),$E283=""),"Missing destination",IF(AND(OR($L283="Sent",$L283="Scheduling",$L283="Scheduled",$L283="Completed"),$N283=""),"Missing sent date",IF(AND(OR($L283="Scheduled",$L283="Completed"),$O283=""),"Missing appointment date",IF(AND(OR($L283="Completed",$L283="Closed - Not Scheduled",$L283="Declined"),$P283=""),"Missing closed date",IF(AND(OR($L283="Completed",$L283="Closed - Not Scheduled",$L283="Declined"),$S283=""),"Missing close outcome",IF(AND($B283&lt;&gt;"",$N283&lt;&gt;"",$N283&lt;$B283),"Sent date before received date",IF(AND($B283&lt;&gt;"",$P283&lt;&gt;"",$P283&lt;$B283),"Closed date before received date",IF(AND($N283&lt;&gt;"",$O283&lt;&gt;"",$O283&lt;$N283),"Appointment before sent date","OK"))))))))))))))))))))</f>
        <v/>
      </c>
      <c r="AA283" s="24">
        <f>IF($A283="","",IF($Z283&lt;&gt;"OK","Check data",IF($W283=0,"Closed",IF($X283=1,"Past due",IF($Y283=1,"Follow-up due",IF($J283="Pending","Authorization pending","On track"))))))</f>
        <v/>
      </c>
    </row>
    <row r="284">
      <c r="A284" s="19" t="n"/>
      <c r="B284" s="38" t="n"/>
      <c r="C284" s="19" t="n"/>
      <c r="D284" s="19" t="n"/>
      <c r="E284" s="21" t="n"/>
      <c r="F284" s="19" t="n"/>
      <c r="G284" s="19" t="n"/>
      <c r="H284" s="21" t="n"/>
      <c r="I284" s="19" t="n"/>
      <c r="J284" s="19" t="n"/>
      <c r="K284" s="19" t="n"/>
      <c r="L284" s="19" t="n"/>
      <c r="M284" s="38" t="n"/>
      <c r="N284" s="38" t="n"/>
      <c r="O284" s="38" t="n"/>
      <c r="P284" s="38" t="n"/>
      <c r="Q284" s="38" t="n"/>
      <c r="R284" s="38" t="n"/>
      <c r="S284" s="21" t="n"/>
      <c r="T284" s="21" t="n"/>
      <c r="U284" s="22">
        <f>IF($A284="","",MAX(0,IF($P284&lt;&gt;"",$P284,Dashboard!$B$4)-$B284))</f>
        <v/>
      </c>
      <c r="V284" s="23">
        <f>IF($A284="","",IF($U284&lt;=7,"0-7 days",IF($U284&lt;=14,"8-14 days",IF($U284&lt;=30,"15-30 days",IF($U284&lt;=60,"31-60 days","61+ days")))))</f>
        <v/>
      </c>
      <c r="W284" s="22">
        <f>IF($A284="",0,IF(OR($L284="New",$L284="Sent",$L284="Scheduling",$L284="Scheduled"),1,0))</f>
        <v/>
      </c>
      <c r="X284" s="22">
        <f>IF($A284="",0,IF(AND($W284=1,$M284&lt;&gt;"",$M284&lt;Dashboard!$B$4),1,0))</f>
        <v/>
      </c>
      <c r="Y284" s="22">
        <f>IF($A284="",0,IF(AND($W284=1,$R284&lt;&gt;"",$R284&lt;=Dashboard!$B$4),1,0))</f>
        <v/>
      </c>
      <c r="Z284" s="24">
        <f>IF($A284="","",IF(COUNTIF($A$2:$A$501,$A284)&gt;1,"Duplicate referral ID",IF($B284="","Missing received date",IF($C284="","Missing client reference",IF($D284="","Missing clinic",IF($F284="","Missing specialty",IF($G284="","Missing urgency",IF($H284="","Missing reason category",IF($I284="","Missing payer category",IF($J284="","Missing authorization status",IF($K284="","Missing coordinator",IF($L284="","Missing status",IF(AND($W284=1,$M284=""),"Missing target action date",IF(AND(OR($L284="Sent",$L284="Scheduling",$L284="Scheduled",$L284="Completed"),$E284=""),"Missing destination",IF(AND(OR($L284="Sent",$L284="Scheduling",$L284="Scheduled",$L284="Completed"),$N284=""),"Missing sent date",IF(AND(OR($L284="Scheduled",$L284="Completed"),$O284=""),"Missing appointment date",IF(AND(OR($L284="Completed",$L284="Closed - Not Scheduled",$L284="Declined"),$P284=""),"Missing closed date",IF(AND(OR($L284="Completed",$L284="Closed - Not Scheduled",$L284="Declined"),$S284=""),"Missing close outcome",IF(AND($B284&lt;&gt;"",$N284&lt;&gt;"",$N284&lt;$B284),"Sent date before received date",IF(AND($B284&lt;&gt;"",$P284&lt;&gt;"",$P284&lt;$B284),"Closed date before received date",IF(AND($N284&lt;&gt;"",$O284&lt;&gt;"",$O284&lt;$N284),"Appointment before sent date","OK"))))))))))))))))))))</f>
        <v/>
      </c>
      <c r="AA284" s="24">
        <f>IF($A284="","",IF($Z284&lt;&gt;"OK","Check data",IF($W284=0,"Closed",IF($X284=1,"Past due",IF($Y284=1,"Follow-up due",IF($J284="Pending","Authorization pending","On track"))))))</f>
        <v/>
      </c>
    </row>
    <row r="285">
      <c r="A285" s="19" t="n"/>
      <c r="B285" s="38" t="n"/>
      <c r="C285" s="19" t="n"/>
      <c r="D285" s="19" t="n"/>
      <c r="E285" s="21" t="n"/>
      <c r="F285" s="19" t="n"/>
      <c r="G285" s="19" t="n"/>
      <c r="H285" s="21" t="n"/>
      <c r="I285" s="19" t="n"/>
      <c r="J285" s="19" t="n"/>
      <c r="K285" s="19" t="n"/>
      <c r="L285" s="19" t="n"/>
      <c r="M285" s="38" t="n"/>
      <c r="N285" s="38" t="n"/>
      <c r="O285" s="38" t="n"/>
      <c r="P285" s="38" t="n"/>
      <c r="Q285" s="38" t="n"/>
      <c r="R285" s="38" t="n"/>
      <c r="S285" s="21" t="n"/>
      <c r="T285" s="21" t="n"/>
      <c r="U285" s="22">
        <f>IF($A285="","",MAX(0,IF($P285&lt;&gt;"",$P285,Dashboard!$B$4)-$B285))</f>
        <v/>
      </c>
      <c r="V285" s="23">
        <f>IF($A285="","",IF($U285&lt;=7,"0-7 days",IF($U285&lt;=14,"8-14 days",IF($U285&lt;=30,"15-30 days",IF($U285&lt;=60,"31-60 days","61+ days")))))</f>
        <v/>
      </c>
      <c r="W285" s="22">
        <f>IF($A285="",0,IF(OR($L285="New",$L285="Sent",$L285="Scheduling",$L285="Scheduled"),1,0))</f>
        <v/>
      </c>
      <c r="X285" s="22">
        <f>IF($A285="",0,IF(AND($W285=1,$M285&lt;&gt;"",$M285&lt;Dashboard!$B$4),1,0))</f>
        <v/>
      </c>
      <c r="Y285" s="22">
        <f>IF($A285="",0,IF(AND($W285=1,$R285&lt;&gt;"",$R285&lt;=Dashboard!$B$4),1,0))</f>
        <v/>
      </c>
      <c r="Z285" s="24">
        <f>IF($A285="","",IF(COUNTIF($A$2:$A$501,$A285)&gt;1,"Duplicate referral ID",IF($B285="","Missing received date",IF($C285="","Missing client reference",IF($D285="","Missing clinic",IF($F285="","Missing specialty",IF($G285="","Missing urgency",IF($H285="","Missing reason category",IF($I285="","Missing payer category",IF($J285="","Missing authorization status",IF($K285="","Missing coordinator",IF($L285="","Missing status",IF(AND($W285=1,$M285=""),"Missing target action date",IF(AND(OR($L285="Sent",$L285="Scheduling",$L285="Scheduled",$L285="Completed"),$E285=""),"Missing destination",IF(AND(OR($L285="Sent",$L285="Scheduling",$L285="Scheduled",$L285="Completed"),$N285=""),"Missing sent date",IF(AND(OR($L285="Scheduled",$L285="Completed"),$O285=""),"Missing appointment date",IF(AND(OR($L285="Completed",$L285="Closed - Not Scheduled",$L285="Declined"),$P285=""),"Missing closed date",IF(AND(OR($L285="Completed",$L285="Closed - Not Scheduled",$L285="Declined"),$S285=""),"Missing close outcome",IF(AND($B285&lt;&gt;"",$N285&lt;&gt;"",$N285&lt;$B285),"Sent date before received date",IF(AND($B285&lt;&gt;"",$P285&lt;&gt;"",$P285&lt;$B285),"Closed date before received date",IF(AND($N285&lt;&gt;"",$O285&lt;&gt;"",$O285&lt;$N285),"Appointment before sent date","OK"))))))))))))))))))))</f>
        <v/>
      </c>
      <c r="AA285" s="24">
        <f>IF($A285="","",IF($Z285&lt;&gt;"OK","Check data",IF($W285=0,"Closed",IF($X285=1,"Past due",IF($Y285=1,"Follow-up due",IF($J285="Pending","Authorization pending","On track"))))))</f>
        <v/>
      </c>
    </row>
    <row r="286">
      <c r="A286" s="19" t="n"/>
      <c r="B286" s="38" t="n"/>
      <c r="C286" s="19" t="n"/>
      <c r="D286" s="19" t="n"/>
      <c r="E286" s="21" t="n"/>
      <c r="F286" s="19" t="n"/>
      <c r="G286" s="19" t="n"/>
      <c r="H286" s="21" t="n"/>
      <c r="I286" s="19" t="n"/>
      <c r="J286" s="19" t="n"/>
      <c r="K286" s="19" t="n"/>
      <c r="L286" s="19" t="n"/>
      <c r="M286" s="38" t="n"/>
      <c r="N286" s="38" t="n"/>
      <c r="O286" s="38" t="n"/>
      <c r="P286" s="38" t="n"/>
      <c r="Q286" s="38" t="n"/>
      <c r="R286" s="38" t="n"/>
      <c r="S286" s="21" t="n"/>
      <c r="T286" s="21" t="n"/>
      <c r="U286" s="22">
        <f>IF($A286="","",MAX(0,IF($P286&lt;&gt;"",$P286,Dashboard!$B$4)-$B286))</f>
        <v/>
      </c>
      <c r="V286" s="23">
        <f>IF($A286="","",IF($U286&lt;=7,"0-7 days",IF($U286&lt;=14,"8-14 days",IF($U286&lt;=30,"15-30 days",IF($U286&lt;=60,"31-60 days","61+ days")))))</f>
        <v/>
      </c>
      <c r="W286" s="22">
        <f>IF($A286="",0,IF(OR($L286="New",$L286="Sent",$L286="Scheduling",$L286="Scheduled"),1,0))</f>
        <v/>
      </c>
      <c r="X286" s="22">
        <f>IF($A286="",0,IF(AND($W286=1,$M286&lt;&gt;"",$M286&lt;Dashboard!$B$4),1,0))</f>
        <v/>
      </c>
      <c r="Y286" s="22">
        <f>IF($A286="",0,IF(AND($W286=1,$R286&lt;&gt;"",$R286&lt;=Dashboard!$B$4),1,0))</f>
        <v/>
      </c>
      <c r="Z286" s="24">
        <f>IF($A286="","",IF(COUNTIF($A$2:$A$501,$A286)&gt;1,"Duplicate referral ID",IF($B286="","Missing received date",IF($C286="","Missing client reference",IF($D286="","Missing clinic",IF($F286="","Missing specialty",IF($G286="","Missing urgency",IF($H286="","Missing reason category",IF($I286="","Missing payer category",IF($J286="","Missing authorization status",IF($K286="","Missing coordinator",IF($L286="","Missing status",IF(AND($W286=1,$M286=""),"Missing target action date",IF(AND(OR($L286="Sent",$L286="Scheduling",$L286="Scheduled",$L286="Completed"),$E286=""),"Missing destination",IF(AND(OR($L286="Sent",$L286="Scheduling",$L286="Scheduled",$L286="Completed"),$N286=""),"Missing sent date",IF(AND(OR($L286="Scheduled",$L286="Completed"),$O286=""),"Missing appointment date",IF(AND(OR($L286="Completed",$L286="Closed - Not Scheduled",$L286="Declined"),$P286=""),"Missing closed date",IF(AND(OR($L286="Completed",$L286="Closed - Not Scheduled",$L286="Declined"),$S286=""),"Missing close outcome",IF(AND($B286&lt;&gt;"",$N286&lt;&gt;"",$N286&lt;$B286),"Sent date before received date",IF(AND($B286&lt;&gt;"",$P286&lt;&gt;"",$P286&lt;$B286),"Closed date before received date",IF(AND($N286&lt;&gt;"",$O286&lt;&gt;"",$O286&lt;$N286),"Appointment before sent date","OK"))))))))))))))))))))</f>
        <v/>
      </c>
      <c r="AA286" s="24">
        <f>IF($A286="","",IF($Z286&lt;&gt;"OK","Check data",IF($W286=0,"Closed",IF($X286=1,"Past due",IF($Y286=1,"Follow-up due",IF($J286="Pending","Authorization pending","On track"))))))</f>
        <v/>
      </c>
    </row>
    <row r="287">
      <c r="A287" s="19" t="n"/>
      <c r="B287" s="38" t="n"/>
      <c r="C287" s="19" t="n"/>
      <c r="D287" s="19" t="n"/>
      <c r="E287" s="21" t="n"/>
      <c r="F287" s="19" t="n"/>
      <c r="G287" s="19" t="n"/>
      <c r="H287" s="21" t="n"/>
      <c r="I287" s="19" t="n"/>
      <c r="J287" s="19" t="n"/>
      <c r="K287" s="19" t="n"/>
      <c r="L287" s="19" t="n"/>
      <c r="M287" s="38" t="n"/>
      <c r="N287" s="38" t="n"/>
      <c r="O287" s="38" t="n"/>
      <c r="P287" s="38" t="n"/>
      <c r="Q287" s="38" t="n"/>
      <c r="R287" s="38" t="n"/>
      <c r="S287" s="21" t="n"/>
      <c r="T287" s="21" t="n"/>
      <c r="U287" s="22">
        <f>IF($A287="","",MAX(0,IF($P287&lt;&gt;"",$P287,Dashboard!$B$4)-$B287))</f>
        <v/>
      </c>
      <c r="V287" s="23">
        <f>IF($A287="","",IF($U287&lt;=7,"0-7 days",IF($U287&lt;=14,"8-14 days",IF($U287&lt;=30,"15-30 days",IF($U287&lt;=60,"31-60 days","61+ days")))))</f>
        <v/>
      </c>
      <c r="W287" s="22">
        <f>IF($A287="",0,IF(OR($L287="New",$L287="Sent",$L287="Scheduling",$L287="Scheduled"),1,0))</f>
        <v/>
      </c>
      <c r="X287" s="22">
        <f>IF($A287="",0,IF(AND($W287=1,$M287&lt;&gt;"",$M287&lt;Dashboard!$B$4),1,0))</f>
        <v/>
      </c>
      <c r="Y287" s="22">
        <f>IF($A287="",0,IF(AND($W287=1,$R287&lt;&gt;"",$R287&lt;=Dashboard!$B$4),1,0))</f>
        <v/>
      </c>
      <c r="Z287" s="24">
        <f>IF($A287="","",IF(COUNTIF($A$2:$A$501,$A287)&gt;1,"Duplicate referral ID",IF($B287="","Missing received date",IF($C287="","Missing client reference",IF($D287="","Missing clinic",IF($F287="","Missing specialty",IF($G287="","Missing urgency",IF($H287="","Missing reason category",IF($I287="","Missing payer category",IF($J287="","Missing authorization status",IF($K287="","Missing coordinator",IF($L287="","Missing status",IF(AND($W287=1,$M287=""),"Missing target action date",IF(AND(OR($L287="Sent",$L287="Scheduling",$L287="Scheduled",$L287="Completed"),$E287=""),"Missing destination",IF(AND(OR($L287="Sent",$L287="Scheduling",$L287="Scheduled",$L287="Completed"),$N287=""),"Missing sent date",IF(AND(OR($L287="Scheduled",$L287="Completed"),$O287=""),"Missing appointment date",IF(AND(OR($L287="Completed",$L287="Closed - Not Scheduled",$L287="Declined"),$P287=""),"Missing closed date",IF(AND(OR($L287="Completed",$L287="Closed - Not Scheduled",$L287="Declined"),$S287=""),"Missing close outcome",IF(AND($B287&lt;&gt;"",$N287&lt;&gt;"",$N287&lt;$B287),"Sent date before received date",IF(AND($B287&lt;&gt;"",$P287&lt;&gt;"",$P287&lt;$B287),"Closed date before received date",IF(AND($N287&lt;&gt;"",$O287&lt;&gt;"",$O287&lt;$N287),"Appointment before sent date","OK"))))))))))))))))))))</f>
        <v/>
      </c>
      <c r="AA287" s="24">
        <f>IF($A287="","",IF($Z287&lt;&gt;"OK","Check data",IF($W287=0,"Closed",IF($X287=1,"Past due",IF($Y287=1,"Follow-up due",IF($J287="Pending","Authorization pending","On track"))))))</f>
        <v/>
      </c>
    </row>
    <row r="288">
      <c r="A288" s="19" t="n"/>
      <c r="B288" s="38" t="n"/>
      <c r="C288" s="19" t="n"/>
      <c r="D288" s="19" t="n"/>
      <c r="E288" s="21" t="n"/>
      <c r="F288" s="19" t="n"/>
      <c r="G288" s="19" t="n"/>
      <c r="H288" s="21" t="n"/>
      <c r="I288" s="19" t="n"/>
      <c r="J288" s="19" t="n"/>
      <c r="K288" s="19" t="n"/>
      <c r="L288" s="19" t="n"/>
      <c r="M288" s="38" t="n"/>
      <c r="N288" s="38" t="n"/>
      <c r="O288" s="38" t="n"/>
      <c r="P288" s="38" t="n"/>
      <c r="Q288" s="38" t="n"/>
      <c r="R288" s="38" t="n"/>
      <c r="S288" s="21" t="n"/>
      <c r="T288" s="21" t="n"/>
      <c r="U288" s="22">
        <f>IF($A288="","",MAX(0,IF($P288&lt;&gt;"",$P288,Dashboard!$B$4)-$B288))</f>
        <v/>
      </c>
      <c r="V288" s="23">
        <f>IF($A288="","",IF($U288&lt;=7,"0-7 days",IF($U288&lt;=14,"8-14 days",IF($U288&lt;=30,"15-30 days",IF($U288&lt;=60,"31-60 days","61+ days")))))</f>
        <v/>
      </c>
      <c r="W288" s="22">
        <f>IF($A288="",0,IF(OR($L288="New",$L288="Sent",$L288="Scheduling",$L288="Scheduled"),1,0))</f>
        <v/>
      </c>
      <c r="X288" s="22">
        <f>IF($A288="",0,IF(AND($W288=1,$M288&lt;&gt;"",$M288&lt;Dashboard!$B$4),1,0))</f>
        <v/>
      </c>
      <c r="Y288" s="22">
        <f>IF($A288="",0,IF(AND($W288=1,$R288&lt;&gt;"",$R288&lt;=Dashboard!$B$4),1,0))</f>
        <v/>
      </c>
      <c r="Z288" s="24">
        <f>IF($A288="","",IF(COUNTIF($A$2:$A$501,$A288)&gt;1,"Duplicate referral ID",IF($B288="","Missing received date",IF($C288="","Missing client reference",IF($D288="","Missing clinic",IF($F288="","Missing specialty",IF($G288="","Missing urgency",IF($H288="","Missing reason category",IF($I288="","Missing payer category",IF($J288="","Missing authorization status",IF($K288="","Missing coordinator",IF($L288="","Missing status",IF(AND($W288=1,$M288=""),"Missing target action date",IF(AND(OR($L288="Sent",$L288="Scheduling",$L288="Scheduled",$L288="Completed"),$E288=""),"Missing destination",IF(AND(OR($L288="Sent",$L288="Scheduling",$L288="Scheduled",$L288="Completed"),$N288=""),"Missing sent date",IF(AND(OR($L288="Scheduled",$L288="Completed"),$O288=""),"Missing appointment date",IF(AND(OR($L288="Completed",$L288="Closed - Not Scheduled",$L288="Declined"),$P288=""),"Missing closed date",IF(AND(OR($L288="Completed",$L288="Closed - Not Scheduled",$L288="Declined"),$S288=""),"Missing close outcome",IF(AND($B288&lt;&gt;"",$N288&lt;&gt;"",$N288&lt;$B288),"Sent date before received date",IF(AND($B288&lt;&gt;"",$P288&lt;&gt;"",$P288&lt;$B288),"Closed date before received date",IF(AND($N288&lt;&gt;"",$O288&lt;&gt;"",$O288&lt;$N288),"Appointment before sent date","OK"))))))))))))))))))))</f>
        <v/>
      </c>
      <c r="AA288" s="24">
        <f>IF($A288="","",IF($Z288&lt;&gt;"OK","Check data",IF($W288=0,"Closed",IF($X288=1,"Past due",IF($Y288=1,"Follow-up due",IF($J288="Pending","Authorization pending","On track"))))))</f>
        <v/>
      </c>
    </row>
    <row r="289">
      <c r="A289" s="19" t="n"/>
      <c r="B289" s="38" t="n"/>
      <c r="C289" s="19" t="n"/>
      <c r="D289" s="19" t="n"/>
      <c r="E289" s="21" t="n"/>
      <c r="F289" s="19" t="n"/>
      <c r="G289" s="19" t="n"/>
      <c r="H289" s="21" t="n"/>
      <c r="I289" s="19" t="n"/>
      <c r="J289" s="19" t="n"/>
      <c r="K289" s="19" t="n"/>
      <c r="L289" s="19" t="n"/>
      <c r="M289" s="38" t="n"/>
      <c r="N289" s="38" t="n"/>
      <c r="O289" s="38" t="n"/>
      <c r="P289" s="38" t="n"/>
      <c r="Q289" s="38" t="n"/>
      <c r="R289" s="38" t="n"/>
      <c r="S289" s="21" t="n"/>
      <c r="T289" s="21" t="n"/>
      <c r="U289" s="22">
        <f>IF($A289="","",MAX(0,IF($P289&lt;&gt;"",$P289,Dashboard!$B$4)-$B289))</f>
        <v/>
      </c>
      <c r="V289" s="23">
        <f>IF($A289="","",IF($U289&lt;=7,"0-7 days",IF($U289&lt;=14,"8-14 days",IF($U289&lt;=30,"15-30 days",IF($U289&lt;=60,"31-60 days","61+ days")))))</f>
        <v/>
      </c>
      <c r="W289" s="22">
        <f>IF($A289="",0,IF(OR($L289="New",$L289="Sent",$L289="Scheduling",$L289="Scheduled"),1,0))</f>
        <v/>
      </c>
      <c r="X289" s="22">
        <f>IF($A289="",0,IF(AND($W289=1,$M289&lt;&gt;"",$M289&lt;Dashboard!$B$4),1,0))</f>
        <v/>
      </c>
      <c r="Y289" s="22">
        <f>IF($A289="",0,IF(AND($W289=1,$R289&lt;&gt;"",$R289&lt;=Dashboard!$B$4),1,0))</f>
        <v/>
      </c>
      <c r="Z289" s="24">
        <f>IF($A289="","",IF(COUNTIF($A$2:$A$501,$A289)&gt;1,"Duplicate referral ID",IF($B289="","Missing received date",IF($C289="","Missing client reference",IF($D289="","Missing clinic",IF($F289="","Missing specialty",IF($G289="","Missing urgency",IF($H289="","Missing reason category",IF($I289="","Missing payer category",IF($J289="","Missing authorization status",IF($K289="","Missing coordinator",IF($L289="","Missing status",IF(AND($W289=1,$M289=""),"Missing target action date",IF(AND(OR($L289="Sent",$L289="Scheduling",$L289="Scheduled",$L289="Completed"),$E289=""),"Missing destination",IF(AND(OR($L289="Sent",$L289="Scheduling",$L289="Scheduled",$L289="Completed"),$N289=""),"Missing sent date",IF(AND(OR($L289="Scheduled",$L289="Completed"),$O289=""),"Missing appointment date",IF(AND(OR($L289="Completed",$L289="Closed - Not Scheduled",$L289="Declined"),$P289=""),"Missing closed date",IF(AND(OR($L289="Completed",$L289="Closed - Not Scheduled",$L289="Declined"),$S289=""),"Missing close outcome",IF(AND($B289&lt;&gt;"",$N289&lt;&gt;"",$N289&lt;$B289),"Sent date before received date",IF(AND($B289&lt;&gt;"",$P289&lt;&gt;"",$P289&lt;$B289),"Closed date before received date",IF(AND($N289&lt;&gt;"",$O289&lt;&gt;"",$O289&lt;$N289),"Appointment before sent date","OK"))))))))))))))))))))</f>
        <v/>
      </c>
      <c r="AA289" s="24">
        <f>IF($A289="","",IF($Z289&lt;&gt;"OK","Check data",IF($W289=0,"Closed",IF($X289=1,"Past due",IF($Y289=1,"Follow-up due",IF($J289="Pending","Authorization pending","On track"))))))</f>
        <v/>
      </c>
    </row>
    <row r="290">
      <c r="A290" s="19" t="n"/>
      <c r="B290" s="38" t="n"/>
      <c r="C290" s="19" t="n"/>
      <c r="D290" s="19" t="n"/>
      <c r="E290" s="21" t="n"/>
      <c r="F290" s="19" t="n"/>
      <c r="G290" s="19" t="n"/>
      <c r="H290" s="21" t="n"/>
      <c r="I290" s="19" t="n"/>
      <c r="J290" s="19" t="n"/>
      <c r="K290" s="19" t="n"/>
      <c r="L290" s="19" t="n"/>
      <c r="M290" s="38" t="n"/>
      <c r="N290" s="38" t="n"/>
      <c r="O290" s="38" t="n"/>
      <c r="P290" s="38" t="n"/>
      <c r="Q290" s="38" t="n"/>
      <c r="R290" s="38" t="n"/>
      <c r="S290" s="21" t="n"/>
      <c r="T290" s="21" t="n"/>
      <c r="U290" s="22">
        <f>IF($A290="","",MAX(0,IF($P290&lt;&gt;"",$P290,Dashboard!$B$4)-$B290))</f>
        <v/>
      </c>
      <c r="V290" s="23">
        <f>IF($A290="","",IF($U290&lt;=7,"0-7 days",IF($U290&lt;=14,"8-14 days",IF($U290&lt;=30,"15-30 days",IF($U290&lt;=60,"31-60 days","61+ days")))))</f>
        <v/>
      </c>
      <c r="W290" s="22">
        <f>IF($A290="",0,IF(OR($L290="New",$L290="Sent",$L290="Scheduling",$L290="Scheduled"),1,0))</f>
        <v/>
      </c>
      <c r="X290" s="22">
        <f>IF($A290="",0,IF(AND($W290=1,$M290&lt;&gt;"",$M290&lt;Dashboard!$B$4),1,0))</f>
        <v/>
      </c>
      <c r="Y290" s="22">
        <f>IF($A290="",0,IF(AND($W290=1,$R290&lt;&gt;"",$R290&lt;=Dashboard!$B$4),1,0))</f>
        <v/>
      </c>
      <c r="Z290" s="24">
        <f>IF($A290="","",IF(COUNTIF($A$2:$A$501,$A290)&gt;1,"Duplicate referral ID",IF($B290="","Missing received date",IF($C290="","Missing client reference",IF($D290="","Missing clinic",IF($F290="","Missing specialty",IF($G290="","Missing urgency",IF($H290="","Missing reason category",IF($I290="","Missing payer category",IF($J290="","Missing authorization status",IF($K290="","Missing coordinator",IF($L290="","Missing status",IF(AND($W290=1,$M290=""),"Missing target action date",IF(AND(OR($L290="Sent",$L290="Scheduling",$L290="Scheduled",$L290="Completed"),$E290=""),"Missing destination",IF(AND(OR($L290="Sent",$L290="Scheduling",$L290="Scheduled",$L290="Completed"),$N290=""),"Missing sent date",IF(AND(OR($L290="Scheduled",$L290="Completed"),$O290=""),"Missing appointment date",IF(AND(OR($L290="Completed",$L290="Closed - Not Scheduled",$L290="Declined"),$P290=""),"Missing closed date",IF(AND(OR($L290="Completed",$L290="Closed - Not Scheduled",$L290="Declined"),$S290=""),"Missing close outcome",IF(AND($B290&lt;&gt;"",$N290&lt;&gt;"",$N290&lt;$B290),"Sent date before received date",IF(AND($B290&lt;&gt;"",$P290&lt;&gt;"",$P290&lt;$B290),"Closed date before received date",IF(AND($N290&lt;&gt;"",$O290&lt;&gt;"",$O290&lt;$N290),"Appointment before sent date","OK"))))))))))))))))))))</f>
        <v/>
      </c>
      <c r="AA290" s="24">
        <f>IF($A290="","",IF($Z290&lt;&gt;"OK","Check data",IF($W290=0,"Closed",IF($X290=1,"Past due",IF($Y290=1,"Follow-up due",IF($J290="Pending","Authorization pending","On track"))))))</f>
        <v/>
      </c>
    </row>
    <row r="291">
      <c r="A291" s="19" t="n"/>
      <c r="B291" s="38" t="n"/>
      <c r="C291" s="19" t="n"/>
      <c r="D291" s="19" t="n"/>
      <c r="E291" s="21" t="n"/>
      <c r="F291" s="19" t="n"/>
      <c r="G291" s="19" t="n"/>
      <c r="H291" s="21" t="n"/>
      <c r="I291" s="19" t="n"/>
      <c r="J291" s="19" t="n"/>
      <c r="K291" s="19" t="n"/>
      <c r="L291" s="19" t="n"/>
      <c r="M291" s="38" t="n"/>
      <c r="N291" s="38" t="n"/>
      <c r="O291" s="38" t="n"/>
      <c r="P291" s="38" t="n"/>
      <c r="Q291" s="38" t="n"/>
      <c r="R291" s="38" t="n"/>
      <c r="S291" s="21" t="n"/>
      <c r="T291" s="21" t="n"/>
      <c r="U291" s="22">
        <f>IF($A291="","",MAX(0,IF($P291&lt;&gt;"",$P291,Dashboard!$B$4)-$B291))</f>
        <v/>
      </c>
      <c r="V291" s="23">
        <f>IF($A291="","",IF($U291&lt;=7,"0-7 days",IF($U291&lt;=14,"8-14 days",IF($U291&lt;=30,"15-30 days",IF($U291&lt;=60,"31-60 days","61+ days")))))</f>
        <v/>
      </c>
      <c r="W291" s="22">
        <f>IF($A291="",0,IF(OR($L291="New",$L291="Sent",$L291="Scheduling",$L291="Scheduled"),1,0))</f>
        <v/>
      </c>
      <c r="X291" s="22">
        <f>IF($A291="",0,IF(AND($W291=1,$M291&lt;&gt;"",$M291&lt;Dashboard!$B$4),1,0))</f>
        <v/>
      </c>
      <c r="Y291" s="22">
        <f>IF($A291="",0,IF(AND($W291=1,$R291&lt;&gt;"",$R291&lt;=Dashboard!$B$4),1,0))</f>
        <v/>
      </c>
      <c r="Z291" s="24">
        <f>IF($A291="","",IF(COUNTIF($A$2:$A$501,$A291)&gt;1,"Duplicate referral ID",IF($B291="","Missing received date",IF($C291="","Missing client reference",IF($D291="","Missing clinic",IF($F291="","Missing specialty",IF($G291="","Missing urgency",IF($H291="","Missing reason category",IF($I291="","Missing payer category",IF($J291="","Missing authorization status",IF($K291="","Missing coordinator",IF($L291="","Missing status",IF(AND($W291=1,$M291=""),"Missing target action date",IF(AND(OR($L291="Sent",$L291="Scheduling",$L291="Scheduled",$L291="Completed"),$E291=""),"Missing destination",IF(AND(OR($L291="Sent",$L291="Scheduling",$L291="Scheduled",$L291="Completed"),$N291=""),"Missing sent date",IF(AND(OR($L291="Scheduled",$L291="Completed"),$O291=""),"Missing appointment date",IF(AND(OR($L291="Completed",$L291="Closed - Not Scheduled",$L291="Declined"),$P291=""),"Missing closed date",IF(AND(OR($L291="Completed",$L291="Closed - Not Scheduled",$L291="Declined"),$S291=""),"Missing close outcome",IF(AND($B291&lt;&gt;"",$N291&lt;&gt;"",$N291&lt;$B291),"Sent date before received date",IF(AND($B291&lt;&gt;"",$P291&lt;&gt;"",$P291&lt;$B291),"Closed date before received date",IF(AND($N291&lt;&gt;"",$O291&lt;&gt;"",$O291&lt;$N291),"Appointment before sent date","OK"))))))))))))))))))))</f>
        <v/>
      </c>
      <c r="AA291" s="24">
        <f>IF($A291="","",IF($Z291&lt;&gt;"OK","Check data",IF($W291=0,"Closed",IF($X291=1,"Past due",IF($Y291=1,"Follow-up due",IF($J291="Pending","Authorization pending","On track"))))))</f>
        <v/>
      </c>
    </row>
    <row r="292">
      <c r="A292" s="19" t="n"/>
      <c r="B292" s="38" t="n"/>
      <c r="C292" s="19" t="n"/>
      <c r="D292" s="19" t="n"/>
      <c r="E292" s="21" t="n"/>
      <c r="F292" s="19" t="n"/>
      <c r="G292" s="19" t="n"/>
      <c r="H292" s="21" t="n"/>
      <c r="I292" s="19" t="n"/>
      <c r="J292" s="19" t="n"/>
      <c r="K292" s="19" t="n"/>
      <c r="L292" s="19" t="n"/>
      <c r="M292" s="38" t="n"/>
      <c r="N292" s="38" t="n"/>
      <c r="O292" s="38" t="n"/>
      <c r="P292" s="38" t="n"/>
      <c r="Q292" s="38" t="n"/>
      <c r="R292" s="38" t="n"/>
      <c r="S292" s="21" t="n"/>
      <c r="T292" s="21" t="n"/>
      <c r="U292" s="22">
        <f>IF($A292="","",MAX(0,IF($P292&lt;&gt;"",$P292,Dashboard!$B$4)-$B292))</f>
        <v/>
      </c>
      <c r="V292" s="23">
        <f>IF($A292="","",IF($U292&lt;=7,"0-7 days",IF($U292&lt;=14,"8-14 days",IF($U292&lt;=30,"15-30 days",IF($U292&lt;=60,"31-60 days","61+ days")))))</f>
        <v/>
      </c>
      <c r="W292" s="22">
        <f>IF($A292="",0,IF(OR($L292="New",$L292="Sent",$L292="Scheduling",$L292="Scheduled"),1,0))</f>
        <v/>
      </c>
      <c r="X292" s="22">
        <f>IF($A292="",0,IF(AND($W292=1,$M292&lt;&gt;"",$M292&lt;Dashboard!$B$4),1,0))</f>
        <v/>
      </c>
      <c r="Y292" s="22">
        <f>IF($A292="",0,IF(AND($W292=1,$R292&lt;&gt;"",$R292&lt;=Dashboard!$B$4),1,0))</f>
        <v/>
      </c>
      <c r="Z292" s="24">
        <f>IF($A292="","",IF(COUNTIF($A$2:$A$501,$A292)&gt;1,"Duplicate referral ID",IF($B292="","Missing received date",IF($C292="","Missing client reference",IF($D292="","Missing clinic",IF($F292="","Missing specialty",IF($G292="","Missing urgency",IF($H292="","Missing reason category",IF($I292="","Missing payer category",IF($J292="","Missing authorization status",IF($K292="","Missing coordinator",IF($L292="","Missing status",IF(AND($W292=1,$M292=""),"Missing target action date",IF(AND(OR($L292="Sent",$L292="Scheduling",$L292="Scheduled",$L292="Completed"),$E292=""),"Missing destination",IF(AND(OR($L292="Sent",$L292="Scheduling",$L292="Scheduled",$L292="Completed"),$N292=""),"Missing sent date",IF(AND(OR($L292="Scheduled",$L292="Completed"),$O292=""),"Missing appointment date",IF(AND(OR($L292="Completed",$L292="Closed - Not Scheduled",$L292="Declined"),$P292=""),"Missing closed date",IF(AND(OR($L292="Completed",$L292="Closed - Not Scheduled",$L292="Declined"),$S292=""),"Missing close outcome",IF(AND($B292&lt;&gt;"",$N292&lt;&gt;"",$N292&lt;$B292),"Sent date before received date",IF(AND($B292&lt;&gt;"",$P292&lt;&gt;"",$P292&lt;$B292),"Closed date before received date",IF(AND($N292&lt;&gt;"",$O292&lt;&gt;"",$O292&lt;$N292),"Appointment before sent date","OK"))))))))))))))))))))</f>
        <v/>
      </c>
      <c r="AA292" s="24">
        <f>IF($A292="","",IF($Z292&lt;&gt;"OK","Check data",IF($W292=0,"Closed",IF($X292=1,"Past due",IF($Y292=1,"Follow-up due",IF($J292="Pending","Authorization pending","On track"))))))</f>
        <v/>
      </c>
    </row>
    <row r="293">
      <c r="A293" s="19" t="n"/>
      <c r="B293" s="38" t="n"/>
      <c r="C293" s="19" t="n"/>
      <c r="D293" s="19" t="n"/>
      <c r="E293" s="21" t="n"/>
      <c r="F293" s="19" t="n"/>
      <c r="G293" s="19" t="n"/>
      <c r="H293" s="21" t="n"/>
      <c r="I293" s="19" t="n"/>
      <c r="J293" s="19" t="n"/>
      <c r="K293" s="19" t="n"/>
      <c r="L293" s="19" t="n"/>
      <c r="M293" s="38" t="n"/>
      <c r="N293" s="38" t="n"/>
      <c r="O293" s="38" t="n"/>
      <c r="P293" s="38" t="n"/>
      <c r="Q293" s="38" t="n"/>
      <c r="R293" s="38" t="n"/>
      <c r="S293" s="21" t="n"/>
      <c r="T293" s="21" t="n"/>
      <c r="U293" s="22">
        <f>IF($A293="","",MAX(0,IF($P293&lt;&gt;"",$P293,Dashboard!$B$4)-$B293))</f>
        <v/>
      </c>
      <c r="V293" s="23">
        <f>IF($A293="","",IF($U293&lt;=7,"0-7 days",IF($U293&lt;=14,"8-14 days",IF($U293&lt;=30,"15-30 days",IF($U293&lt;=60,"31-60 days","61+ days")))))</f>
        <v/>
      </c>
      <c r="W293" s="22">
        <f>IF($A293="",0,IF(OR($L293="New",$L293="Sent",$L293="Scheduling",$L293="Scheduled"),1,0))</f>
        <v/>
      </c>
      <c r="X293" s="22">
        <f>IF($A293="",0,IF(AND($W293=1,$M293&lt;&gt;"",$M293&lt;Dashboard!$B$4),1,0))</f>
        <v/>
      </c>
      <c r="Y293" s="22">
        <f>IF($A293="",0,IF(AND($W293=1,$R293&lt;&gt;"",$R293&lt;=Dashboard!$B$4),1,0))</f>
        <v/>
      </c>
      <c r="Z293" s="24">
        <f>IF($A293="","",IF(COUNTIF($A$2:$A$501,$A293)&gt;1,"Duplicate referral ID",IF($B293="","Missing received date",IF($C293="","Missing client reference",IF($D293="","Missing clinic",IF($F293="","Missing specialty",IF($G293="","Missing urgency",IF($H293="","Missing reason category",IF($I293="","Missing payer category",IF($J293="","Missing authorization status",IF($K293="","Missing coordinator",IF($L293="","Missing status",IF(AND($W293=1,$M293=""),"Missing target action date",IF(AND(OR($L293="Sent",$L293="Scheduling",$L293="Scheduled",$L293="Completed"),$E293=""),"Missing destination",IF(AND(OR($L293="Sent",$L293="Scheduling",$L293="Scheduled",$L293="Completed"),$N293=""),"Missing sent date",IF(AND(OR($L293="Scheduled",$L293="Completed"),$O293=""),"Missing appointment date",IF(AND(OR($L293="Completed",$L293="Closed - Not Scheduled",$L293="Declined"),$P293=""),"Missing closed date",IF(AND(OR($L293="Completed",$L293="Closed - Not Scheduled",$L293="Declined"),$S293=""),"Missing close outcome",IF(AND($B293&lt;&gt;"",$N293&lt;&gt;"",$N293&lt;$B293),"Sent date before received date",IF(AND($B293&lt;&gt;"",$P293&lt;&gt;"",$P293&lt;$B293),"Closed date before received date",IF(AND($N293&lt;&gt;"",$O293&lt;&gt;"",$O293&lt;$N293),"Appointment before sent date","OK"))))))))))))))))))))</f>
        <v/>
      </c>
      <c r="AA293" s="24">
        <f>IF($A293="","",IF($Z293&lt;&gt;"OK","Check data",IF($W293=0,"Closed",IF($X293=1,"Past due",IF($Y293=1,"Follow-up due",IF($J293="Pending","Authorization pending","On track"))))))</f>
        <v/>
      </c>
    </row>
    <row r="294">
      <c r="A294" s="19" t="n"/>
      <c r="B294" s="38" t="n"/>
      <c r="C294" s="19" t="n"/>
      <c r="D294" s="19" t="n"/>
      <c r="E294" s="21" t="n"/>
      <c r="F294" s="19" t="n"/>
      <c r="G294" s="19" t="n"/>
      <c r="H294" s="21" t="n"/>
      <c r="I294" s="19" t="n"/>
      <c r="J294" s="19" t="n"/>
      <c r="K294" s="19" t="n"/>
      <c r="L294" s="19" t="n"/>
      <c r="M294" s="38" t="n"/>
      <c r="N294" s="38" t="n"/>
      <c r="O294" s="38" t="n"/>
      <c r="P294" s="38" t="n"/>
      <c r="Q294" s="38" t="n"/>
      <c r="R294" s="38" t="n"/>
      <c r="S294" s="21" t="n"/>
      <c r="T294" s="21" t="n"/>
      <c r="U294" s="22">
        <f>IF($A294="","",MAX(0,IF($P294&lt;&gt;"",$P294,Dashboard!$B$4)-$B294))</f>
        <v/>
      </c>
      <c r="V294" s="23">
        <f>IF($A294="","",IF($U294&lt;=7,"0-7 days",IF($U294&lt;=14,"8-14 days",IF($U294&lt;=30,"15-30 days",IF($U294&lt;=60,"31-60 days","61+ days")))))</f>
        <v/>
      </c>
      <c r="W294" s="22">
        <f>IF($A294="",0,IF(OR($L294="New",$L294="Sent",$L294="Scheduling",$L294="Scheduled"),1,0))</f>
        <v/>
      </c>
      <c r="X294" s="22">
        <f>IF($A294="",0,IF(AND($W294=1,$M294&lt;&gt;"",$M294&lt;Dashboard!$B$4),1,0))</f>
        <v/>
      </c>
      <c r="Y294" s="22">
        <f>IF($A294="",0,IF(AND($W294=1,$R294&lt;&gt;"",$R294&lt;=Dashboard!$B$4),1,0))</f>
        <v/>
      </c>
      <c r="Z294" s="24">
        <f>IF($A294="","",IF(COUNTIF($A$2:$A$501,$A294)&gt;1,"Duplicate referral ID",IF($B294="","Missing received date",IF($C294="","Missing client reference",IF($D294="","Missing clinic",IF($F294="","Missing specialty",IF($G294="","Missing urgency",IF($H294="","Missing reason category",IF($I294="","Missing payer category",IF($J294="","Missing authorization status",IF($K294="","Missing coordinator",IF($L294="","Missing status",IF(AND($W294=1,$M294=""),"Missing target action date",IF(AND(OR($L294="Sent",$L294="Scheduling",$L294="Scheduled",$L294="Completed"),$E294=""),"Missing destination",IF(AND(OR($L294="Sent",$L294="Scheduling",$L294="Scheduled",$L294="Completed"),$N294=""),"Missing sent date",IF(AND(OR($L294="Scheduled",$L294="Completed"),$O294=""),"Missing appointment date",IF(AND(OR($L294="Completed",$L294="Closed - Not Scheduled",$L294="Declined"),$P294=""),"Missing closed date",IF(AND(OR($L294="Completed",$L294="Closed - Not Scheduled",$L294="Declined"),$S294=""),"Missing close outcome",IF(AND($B294&lt;&gt;"",$N294&lt;&gt;"",$N294&lt;$B294),"Sent date before received date",IF(AND($B294&lt;&gt;"",$P294&lt;&gt;"",$P294&lt;$B294),"Closed date before received date",IF(AND($N294&lt;&gt;"",$O294&lt;&gt;"",$O294&lt;$N294),"Appointment before sent date","OK"))))))))))))))))))))</f>
        <v/>
      </c>
      <c r="AA294" s="24">
        <f>IF($A294="","",IF($Z294&lt;&gt;"OK","Check data",IF($W294=0,"Closed",IF($X294=1,"Past due",IF($Y294=1,"Follow-up due",IF($J294="Pending","Authorization pending","On track"))))))</f>
        <v/>
      </c>
    </row>
    <row r="295">
      <c r="A295" s="19" t="n"/>
      <c r="B295" s="38" t="n"/>
      <c r="C295" s="19" t="n"/>
      <c r="D295" s="19" t="n"/>
      <c r="E295" s="21" t="n"/>
      <c r="F295" s="19" t="n"/>
      <c r="G295" s="19" t="n"/>
      <c r="H295" s="21" t="n"/>
      <c r="I295" s="19" t="n"/>
      <c r="J295" s="19" t="n"/>
      <c r="K295" s="19" t="n"/>
      <c r="L295" s="19" t="n"/>
      <c r="M295" s="38" t="n"/>
      <c r="N295" s="38" t="n"/>
      <c r="O295" s="38" t="n"/>
      <c r="P295" s="38" t="n"/>
      <c r="Q295" s="38" t="n"/>
      <c r="R295" s="38" t="n"/>
      <c r="S295" s="21" t="n"/>
      <c r="T295" s="21" t="n"/>
      <c r="U295" s="22">
        <f>IF($A295="","",MAX(0,IF($P295&lt;&gt;"",$P295,Dashboard!$B$4)-$B295))</f>
        <v/>
      </c>
      <c r="V295" s="23">
        <f>IF($A295="","",IF($U295&lt;=7,"0-7 days",IF($U295&lt;=14,"8-14 days",IF($U295&lt;=30,"15-30 days",IF($U295&lt;=60,"31-60 days","61+ days")))))</f>
        <v/>
      </c>
      <c r="W295" s="22">
        <f>IF($A295="",0,IF(OR($L295="New",$L295="Sent",$L295="Scheduling",$L295="Scheduled"),1,0))</f>
        <v/>
      </c>
      <c r="X295" s="22">
        <f>IF($A295="",0,IF(AND($W295=1,$M295&lt;&gt;"",$M295&lt;Dashboard!$B$4),1,0))</f>
        <v/>
      </c>
      <c r="Y295" s="22">
        <f>IF($A295="",0,IF(AND($W295=1,$R295&lt;&gt;"",$R295&lt;=Dashboard!$B$4),1,0))</f>
        <v/>
      </c>
      <c r="Z295" s="24">
        <f>IF($A295="","",IF(COUNTIF($A$2:$A$501,$A295)&gt;1,"Duplicate referral ID",IF($B295="","Missing received date",IF($C295="","Missing client reference",IF($D295="","Missing clinic",IF($F295="","Missing specialty",IF($G295="","Missing urgency",IF($H295="","Missing reason category",IF($I295="","Missing payer category",IF($J295="","Missing authorization status",IF($K295="","Missing coordinator",IF($L295="","Missing status",IF(AND($W295=1,$M295=""),"Missing target action date",IF(AND(OR($L295="Sent",$L295="Scheduling",$L295="Scheduled",$L295="Completed"),$E295=""),"Missing destination",IF(AND(OR($L295="Sent",$L295="Scheduling",$L295="Scheduled",$L295="Completed"),$N295=""),"Missing sent date",IF(AND(OR($L295="Scheduled",$L295="Completed"),$O295=""),"Missing appointment date",IF(AND(OR($L295="Completed",$L295="Closed - Not Scheduled",$L295="Declined"),$P295=""),"Missing closed date",IF(AND(OR($L295="Completed",$L295="Closed - Not Scheduled",$L295="Declined"),$S295=""),"Missing close outcome",IF(AND($B295&lt;&gt;"",$N295&lt;&gt;"",$N295&lt;$B295),"Sent date before received date",IF(AND($B295&lt;&gt;"",$P295&lt;&gt;"",$P295&lt;$B295),"Closed date before received date",IF(AND($N295&lt;&gt;"",$O295&lt;&gt;"",$O295&lt;$N295),"Appointment before sent date","OK"))))))))))))))))))))</f>
        <v/>
      </c>
      <c r="AA295" s="24">
        <f>IF($A295="","",IF($Z295&lt;&gt;"OK","Check data",IF($W295=0,"Closed",IF($X295=1,"Past due",IF($Y295=1,"Follow-up due",IF($J295="Pending","Authorization pending","On track"))))))</f>
        <v/>
      </c>
    </row>
    <row r="296">
      <c r="A296" s="19" t="n"/>
      <c r="B296" s="38" t="n"/>
      <c r="C296" s="19" t="n"/>
      <c r="D296" s="19" t="n"/>
      <c r="E296" s="21" t="n"/>
      <c r="F296" s="19" t="n"/>
      <c r="G296" s="19" t="n"/>
      <c r="H296" s="21" t="n"/>
      <c r="I296" s="19" t="n"/>
      <c r="J296" s="19" t="n"/>
      <c r="K296" s="19" t="n"/>
      <c r="L296" s="19" t="n"/>
      <c r="M296" s="38" t="n"/>
      <c r="N296" s="38" t="n"/>
      <c r="O296" s="38" t="n"/>
      <c r="P296" s="38" t="n"/>
      <c r="Q296" s="38" t="n"/>
      <c r="R296" s="38" t="n"/>
      <c r="S296" s="21" t="n"/>
      <c r="T296" s="21" t="n"/>
      <c r="U296" s="22">
        <f>IF($A296="","",MAX(0,IF($P296&lt;&gt;"",$P296,Dashboard!$B$4)-$B296))</f>
        <v/>
      </c>
      <c r="V296" s="23">
        <f>IF($A296="","",IF($U296&lt;=7,"0-7 days",IF($U296&lt;=14,"8-14 days",IF($U296&lt;=30,"15-30 days",IF($U296&lt;=60,"31-60 days","61+ days")))))</f>
        <v/>
      </c>
      <c r="W296" s="22">
        <f>IF($A296="",0,IF(OR($L296="New",$L296="Sent",$L296="Scheduling",$L296="Scheduled"),1,0))</f>
        <v/>
      </c>
      <c r="X296" s="22">
        <f>IF($A296="",0,IF(AND($W296=1,$M296&lt;&gt;"",$M296&lt;Dashboard!$B$4),1,0))</f>
        <v/>
      </c>
      <c r="Y296" s="22">
        <f>IF($A296="",0,IF(AND($W296=1,$R296&lt;&gt;"",$R296&lt;=Dashboard!$B$4),1,0))</f>
        <v/>
      </c>
      <c r="Z296" s="24">
        <f>IF($A296="","",IF(COUNTIF($A$2:$A$501,$A296)&gt;1,"Duplicate referral ID",IF($B296="","Missing received date",IF($C296="","Missing client reference",IF($D296="","Missing clinic",IF($F296="","Missing specialty",IF($G296="","Missing urgency",IF($H296="","Missing reason category",IF($I296="","Missing payer category",IF($J296="","Missing authorization status",IF($K296="","Missing coordinator",IF($L296="","Missing status",IF(AND($W296=1,$M296=""),"Missing target action date",IF(AND(OR($L296="Sent",$L296="Scheduling",$L296="Scheduled",$L296="Completed"),$E296=""),"Missing destination",IF(AND(OR($L296="Sent",$L296="Scheduling",$L296="Scheduled",$L296="Completed"),$N296=""),"Missing sent date",IF(AND(OR($L296="Scheduled",$L296="Completed"),$O296=""),"Missing appointment date",IF(AND(OR($L296="Completed",$L296="Closed - Not Scheduled",$L296="Declined"),$P296=""),"Missing closed date",IF(AND(OR($L296="Completed",$L296="Closed - Not Scheduled",$L296="Declined"),$S296=""),"Missing close outcome",IF(AND($B296&lt;&gt;"",$N296&lt;&gt;"",$N296&lt;$B296),"Sent date before received date",IF(AND($B296&lt;&gt;"",$P296&lt;&gt;"",$P296&lt;$B296),"Closed date before received date",IF(AND($N296&lt;&gt;"",$O296&lt;&gt;"",$O296&lt;$N296),"Appointment before sent date","OK"))))))))))))))))))))</f>
        <v/>
      </c>
      <c r="AA296" s="24">
        <f>IF($A296="","",IF($Z296&lt;&gt;"OK","Check data",IF($W296=0,"Closed",IF($X296=1,"Past due",IF($Y296=1,"Follow-up due",IF($J296="Pending","Authorization pending","On track"))))))</f>
        <v/>
      </c>
    </row>
    <row r="297">
      <c r="A297" s="19" t="n"/>
      <c r="B297" s="38" t="n"/>
      <c r="C297" s="19" t="n"/>
      <c r="D297" s="19" t="n"/>
      <c r="E297" s="21" t="n"/>
      <c r="F297" s="19" t="n"/>
      <c r="G297" s="19" t="n"/>
      <c r="H297" s="21" t="n"/>
      <c r="I297" s="19" t="n"/>
      <c r="J297" s="19" t="n"/>
      <c r="K297" s="19" t="n"/>
      <c r="L297" s="19" t="n"/>
      <c r="M297" s="38" t="n"/>
      <c r="N297" s="38" t="n"/>
      <c r="O297" s="38" t="n"/>
      <c r="P297" s="38" t="n"/>
      <c r="Q297" s="38" t="n"/>
      <c r="R297" s="38" t="n"/>
      <c r="S297" s="21" t="n"/>
      <c r="T297" s="21" t="n"/>
      <c r="U297" s="22">
        <f>IF($A297="","",MAX(0,IF($P297&lt;&gt;"",$P297,Dashboard!$B$4)-$B297))</f>
        <v/>
      </c>
      <c r="V297" s="23">
        <f>IF($A297="","",IF($U297&lt;=7,"0-7 days",IF($U297&lt;=14,"8-14 days",IF($U297&lt;=30,"15-30 days",IF($U297&lt;=60,"31-60 days","61+ days")))))</f>
        <v/>
      </c>
      <c r="W297" s="22">
        <f>IF($A297="",0,IF(OR($L297="New",$L297="Sent",$L297="Scheduling",$L297="Scheduled"),1,0))</f>
        <v/>
      </c>
      <c r="X297" s="22">
        <f>IF($A297="",0,IF(AND($W297=1,$M297&lt;&gt;"",$M297&lt;Dashboard!$B$4),1,0))</f>
        <v/>
      </c>
      <c r="Y297" s="22">
        <f>IF($A297="",0,IF(AND($W297=1,$R297&lt;&gt;"",$R297&lt;=Dashboard!$B$4),1,0))</f>
        <v/>
      </c>
      <c r="Z297" s="24">
        <f>IF($A297="","",IF(COUNTIF($A$2:$A$501,$A297)&gt;1,"Duplicate referral ID",IF($B297="","Missing received date",IF($C297="","Missing client reference",IF($D297="","Missing clinic",IF($F297="","Missing specialty",IF($G297="","Missing urgency",IF($H297="","Missing reason category",IF($I297="","Missing payer category",IF($J297="","Missing authorization status",IF($K297="","Missing coordinator",IF($L297="","Missing status",IF(AND($W297=1,$M297=""),"Missing target action date",IF(AND(OR($L297="Sent",$L297="Scheduling",$L297="Scheduled",$L297="Completed"),$E297=""),"Missing destination",IF(AND(OR($L297="Sent",$L297="Scheduling",$L297="Scheduled",$L297="Completed"),$N297=""),"Missing sent date",IF(AND(OR($L297="Scheduled",$L297="Completed"),$O297=""),"Missing appointment date",IF(AND(OR($L297="Completed",$L297="Closed - Not Scheduled",$L297="Declined"),$P297=""),"Missing closed date",IF(AND(OR($L297="Completed",$L297="Closed - Not Scheduled",$L297="Declined"),$S297=""),"Missing close outcome",IF(AND($B297&lt;&gt;"",$N297&lt;&gt;"",$N297&lt;$B297),"Sent date before received date",IF(AND($B297&lt;&gt;"",$P297&lt;&gt;"",$P297&lt;$B297),"Closed date before received date",IF(AND($N297&lt;&gt;"",$O297&lt;&gt;"",$O297&lt;$N297),"Appointment before sent date","OK"))))))))))))))))))))</f>
        <v/>
      </c>
      <c r="AA297" s="24">
        <f>IF($A297="","",IF($Z297&lt;&gt;"OK","Check data",IF($W297=0,"Closed",IF($X297=1,"Past due",IF($Y297=1,"Follow-up due",IF($J297="Pending","Authorization pending","On track"))))))</f>
        <v/>
      </c>
    </row>
    <row r="298">
      <c r="A298" s="19" t="n"/>
      <c r="B298" s="38" t="n"/>
      <c r="C298" s="19" t="n"/>
      <c r="D298" s="19" t="n"/>
      <c r="E298" s="21" t="n"/>
      <c r="F298" s="19" t="n"/>
      <c r="G298" s="19" t="n"/>
      <c r="H298" s="21" t="n"/>
      <c r="I298" s="19" t="n"/>
      <c r="J298" s="19" t="n"/>
      <c r="K298" s="19" t="n"/>
      <c r="L298" s="19" t="n"/>
      <c r="M298" s="38" t="n"/>
      <c r="N298" s="38" t="n"/>
      <c r="O298" s="38" t="n"/>
      <c r="P298" s="38" t="n"/>
      <c r="Q298" s="38" t="n"/>
      <c r="R298" s="38" t="n"/>
      <c r="S298" s="21" t="n"/>
      <c r="T298" s="21" t="n"/>
      <c r="U298" s="22">
        <f>IF($A298="","",MAX(0,IF($P298&lt;&gt;"",$P298,Dashboard!$B$4)-$B298))</f>
        <v/>
      </c>
      <c r="V298" s="23">
        <f>IF($A298="","",IF($U298&lt;=7,"0-7 days",IF($U298&lt;=14,"8-14 days",IF($U298&lt;=30,"15-30 days",IF($U298&lt;=60,"31-60 days","61+ days")))))</f>
        <v/>
      </c>
      <c r="W298" s="22">
        <f>IF($A298="",0,IF(OR($L298="New",$L298="Sent",$L298="Scheduling",$L298="Scheduled"),1,0))</f>
        <v/>
      </c>
      <c r="X298" s="22">
        <f>IF($A298="",0,IF(AND($W298=1,$M298&lt;&gt;"",$M298&lt;Dashboard!$B$4),1,0))</f>
        <v/>
      </c>
      <c r="Y298" s="22">
        <f>IF($A298="",0,IF(AND($W298=1,$R298&lt;&gt;"",$R298&lt;=Dashboard!$B$4),1,0))</f>
        <v/>
      </c>
      <c r="Z298" s="24">
        <f>IF($A298="","",IF(COUNTIF($A$2:$A$501,$A298)&gt;1,"Duplicate referral ID",IF($B298="","Missing received date",IF($C298="","Missing client reference",IF($D298="","Missing clinic",IF($F298="","Missing specialty",IF($G298="","Missing urgency",IF($H298="","Missing reason category",IF($I298="","Missing payer category",IF($J298="","Missing authorization status",IF($K298="","Missing coordinator",IF($L298="","Missing status",IF(AND($W298=1,$M298=""),"Missing target action date",IF(AND(OR($L298="Sent",$L298="Scheduling",$L298="Scheduled",$L298="Completed"),$E298=""),"Missing destination",IF(AND(OR($L298="Sent",$L298="Scheduling",$L298="Scheduled",$L298="Completed"),$N298=""),"Missing sent date",IF(AND(OR($L298="Scheduled",$L298="Completed"),$O298=""),"Missing appointment date",IF(AND(OR($L298="Completed",$L298="Closed - Not Scheduled",$L298="Declined"),$P298=""),"Missing closed date",IF(AND(OR($L298="Completed",$L298="Closed - Not Scheduled",$L298="Declined"),$S298=""),"Missing close outcome",IF(AND($B298&lt;&gt;"",$N298&lt;&gt;"",$N298&lt;$B298),"Sent date before received date",IF(AND($B298&lt;&gt;"",$P298&lt;&gt;"",$P298&lt;$B298),"Closed date before received date",IF(AND($N298&lt;&gt;"",$O298&lt;&gt;"",$O298&lt;$N298),"Appointment before sent date","OK"))))))))))))))))))))</f>
        <v/>
      </c>
      <c r="AA298" s="24">
        <f>IF($A298="","",IF($Z298&lt;&gt;"OK","Check data",IF($W298=0,"Closed",IF($X298=1,"Past due",IF($Y298=1,"Follow-up due",IF($J298="Pending","Authorization pending","On track"))))))</f>
        <v/>
      </c>
    </row>
    <row r="299">
      <c r="A299" s="19" t="n"/>
      <c r="B299" s="38" t="n"/>
      <c r="C299" s="19" t="n"/>
      <c r="D299" s="19" t="n"/>
      <c r="E299" s="21" t="n"/>
      <c r="F299" s="19" t="n"/>
      <c r="G299" s="19" t="n"/>
      <c r="H299" s="21" t="n"/>
      <c r="I299" s="19" t="n"/>
      <c r="J299" s="19" t="n"/>
      <c r="K299" s="19" t="n"/>
      <c r="L299" s="19" t="n"/>
      <c r="M299" s="38" t="n"/>
      <c r="N299" s="38" t="n"/>
      <c r="O299" s="38" t="n"/>
      <c r="P299" s="38" t="n"/>
      <c r="Q299" s="38" t="n"/>
      <c r="R299" s="38" t="n"/>
      <c r="S299" s="21" t="n"/>
      <c r="T299" s="21" t="n"/>
      <c r="U299" s="22">
        <f>IF($A299="","",MAX(0,IF($P299&lt;&gt;"",$P299,Dashboard!$B$4)-$B299))</f>
        <v/>
      </c>
      <c r="V299" s="23">
        <f>IF($A299="","",IF($U299&lt;=7,"0-7 days",IF($U299&lt;=14,"8-14 days",IF($U299&lt;=30,"15-30 days",IF($U299&lt;=60,"31-60 days","61+ days")))))</f>
        <v/>
      </c>
      <c r="W299" s="22">
        <f>IF($A299="",0,IF(OR($L299="New",$L299="Sent",$L299="Scheduling",$L299="Scheduled"),1,0))</f>
        <v/>
      </c>
      <c r="X299" s="22">
        <f>IF($A299="",0,IF(AND($W299=1,$M299&lt;&gt;"",$M299&lt;Dashboard!$B$4),1,0))</f>
        <v/>
      </c>
      <c r="Y299" s="22">
        <f>IF($A299="",0,IF(AND($W299=1,$R299&lt;&gt;"",$R299&lt;=Dashboard!$B$4),1,0))</f>
        <v/>
      </c>
      <c r="Z299" s="24">
        <f>IF($A299="","",IF(COUNTIF($A$2:$A$501,$A299)&gt;1,"Duplicate referral ID",IF($B299="","Missing received date",IF($C299="","Missing client reference",IF($D299="","Missing clinic",IF($F299="","Missing specialty",IF($G299="","Missing urgency",IF($H299="","Missing reason category",IF($I299="","Missing payer category",IF($J299="","Missing authorization status",IF($K299="","Missing coordinator",IF($L299="","Missing status",IF(AND($W299=1,$M299=""),"Missing target action date",IF(AND(OR($L299="Sent",$L299="Scheduling",$L299="Scheduled",$L299="Completed"),$E299=""),"Missing destination",IF(AND(OR($L299="Sent",$L299="Scheduling",$L299="Scheduled",$L299="Completed"),$N299=""),"Missing sent date",IF(AND(OR($L299="Scheduled",$L299="Completed"),$O299=""),"Missing appointment date",IF(AND(OR($L299="Completed",$L299="Closed - Not Scheduled",$L299="Declined"),$P299=""),"Missing closed date",IF(AND(OR($L299="Completed",$L299="Closed - Not Scheduled",$L299="Declined"),$S299=""),"Missing close outcome",IF(AND($B299&lt;&gt;"",$N299&lt;&gt;"",$N299&lt;$B299),"Sent date before received date",IF(AND($B299&lt;&gt;"",$P299&lt;&gt;"",$P299&lt;$B299),"Closed date before received date",IF(AND($N299&lt;&gt;"",$O299&lt;&gt;"",$O299&lt;$N299),"Appointment before sent date","OK"))))))))))))))))))))</f>
        <v/>
      </c>
      <c r="AA299" s="24">
        <f>IF($A299="","",IF($Z299&lt;&gt;"OK","Check data",IF($W299=0,"Closed",IF($X299=1,"Past due",IF($Y299=1,"Follow-up due",IF($J299="Pending","Authorization pending","On track"))))))</f>
        <v/>
      </c>
    </row>
    <row r="300">
      <c r="A300" s="19" t="n"/>
      <c r="B300" s="38" t="n"/>
      <c r="C300" s="19" t="n"/>
      <c r="D300" s="19" t="n"/>
      <c r="E300" s="21" t="n"/>
      <c r="F300" s="19" t="n"/>
      <c r="G300" s="19" t="n"/>
      <c r="H300" s="21" t="n"/>
      <c r="I300" s="19" t="n"/>
      <c r="J300" s="19" t="n"/>
      <c r="K300" s="19" t="n"/>
      <c r="L300" s="19" t="n"/>
      <c r="M300" s="38" t="n"/>
      <c r="N300" s="38" t="n"/>
      <c r="O300" s="38" t="n"/>
      <c r="P300" s="38" t="n"/>
      <c r="Q300" s="38" t="n"/>
      <c r="R300" s="38" t="n"/>
      <c r="S300" s="21" t="n"/>
      <c r="T300" s="21" t="n"/>
      <c r="U300" s="22">
        <f>IF($A300="","",MAX(0,IF($P300&lt;&gt;"",$P300,Dashboard!$B$4)-$B300))</f>
        <v/>
      </c>
      <c r="V300" s="23">
        <f>IF($A300="","",IF($U300&lt;=7,"0-7 days",IF($U300&lt;=14,"8-14 days",IF($U300&lt;=30,"15-30 days",IF($U300&lt;=60,"31-60 days","61+ days")))))</f>
        <v/>
      </c>
      <c r="W300" s="22">
        <f>IF($A300="",0,IF(OR($L300="New",$L300="Sent",$L300="Scheduling",$L300="Scheduled"),1,0))</f>
        <v/>
      </c>
      <c r="X300" s="22">
        <f>IF($A300="",0,IF(AND($W300=1,$M300&lt;&gt;"",$M300&lt;Dashboard!$B$4),1,0))</f>
        <v/>
      </c>
      <c r="Y300" s="22">
        <f>IF($A300="",0,IF(AND($W300=1,$R300&lt;&gt;"",$R300&lt;=Dashboard!$B$4),1,0))</f>
        <v/>
      </c>
      <c r="Z300" s="24">
        <f>IF($A300="","",IF(COUNTIF($A$2:$A$501,$A300)&gt;1,"Duplicate referral ID",IF($B300="","Missing received date",IF($C300="","Missing client reference",IF($D300="","Missing clinic",IF($F300="","Missing specialty",IF($G300="","Missing urgency",IF($H300="","Missing reason category",IF($I300="","Missing payer category",IF($J300="","Missing authorization status",IF($K300="","Missing coordinator",IF($L300="","Missing status",IF(AND($W300=1,$M300=""),"Missing target action date",IF(AND(OR($L300="Sent",$L300="Scheduling",$L300="Scheduled",$L300="Completed"),$E300=""),"Missing destination",IF(AND(OR($L300="Sent",$L300="Scheduling",$L300="Scheduled",$L300="Completed"),$N300=""),"Missing sent date",IF(AND(OR($L300="Scheduled",$L300="Completed"),$O300=""),"Missing appointment date",IF(AND(OR($L300="Completed",$L300="Closed - Not Scheduled",$L300="Declined"),$P300=""),"Missing closed date",IF(AND(OR($L300="Completed",$L300="Closed - Not Scheduled",$L300="Declined"),$S300=""),"Missing close outcome",IF(AND($B300&lt;&gt;"",$N300&lt;&gt;"",$N300&lt;$B300),"Sent date before received date",IF(AND($B300&lt;&gt;"",$P300&lt;&gt;"",$P300&lt;$B300),"Closed date before received date",IF(AND($N300&lt;&gt;"",$O300&lt;&gt;"",$O300&lt;$N300),"Appointment before sent date","OK"))))))))))))))))))))</f>
        <v/>
      </c>
      <c r="AA300" s="24">
        <f>IF($A300="","",IF($Z300&lt;&gt;"OK","Check data",IF($W300=0,"Closed",IF($X300=1,"Past due",IF($Y300=1,"Follow-up due",IF($J300="Pending","Authorization pending","On track"))))))</f>
        <v/>
      </c>
    </row>
    <row r="301">
      <c r="A301" s="19" t="n"/>
      <c r="B301" s="38" t="n"/>
      <c r="C301" s="19" t="n"/>
      <c r="D301" s="19" t="n"/>
      <c r="E301" s="21" t="n"/>
      <c r="F301" s="19" t="n"/>
      <c r="G301" s="19" t="n"/>
      <c r="H301" s="21" t="n"/>
      <c r="I301" s="19" t="n"/>
      <c r="J301" s="19" t="n"/>
      <c r="K301" s="19" t="n"/>
      <c r="L301" s="19" t="n"/>
      <c r="M301" s="38" t="n"/>
      <c r="N301" s="38" t="n"/>
      <c r="O301" s="38" t="n"/>
      <c r="P301" s="38" t="n"/>
      <c r="Q301" s="38" t="n"/>
      <c r="R301" s="38" t="n"/>
      <c r="S301" s="21" t="n"/>
      <c r="T301" s="21" t="n"/>
      <c r="U301" s="22">
        <f>IF($A301="","",MAX(0,IF($P301&lt;&gt;"",$P301,Dashboard!$B$4)-$B301))</f>
        <v/>
      </c>
      <c r="V301" s="23">
        <f>IF($A301="","",IF($U301&lt;=7,"0-7 days",IF($U301&lt;=14,"8-14 days",IF($U301&lt;=30,"15-30 days",IF($U301&lt;=60,"31-60 days","61+ days")))))</f>
        <v/>
      </c>
      <c r="W301" s="22">
        <f>IF($A301="",0,IF(OR($L301="New",$L301="Sent",$L301="Scheduling",$L301="Scheduled"),1,0))</f>
        <v/>
      </c>
      <c r="X301" s="22">
        <f>IF($A301="",0,IF(AND($W301=1,$M301&lt;&gt;"",$M301&lt;Dashboard!$B$4),1,0))</f>
        <v/>
      </c>
      <c r="Y301" s="22">
        <f>IF($A301="",0,IF(AND($W301=1,$R301&lt;&gt;"",$R301&lt;=Dashboard!$B$4),1,0))</f>
        <v/>
      </c>
      <c r="Z301" s="24">
        <f>IF($A301="","",IF(COUNTIF($A$2:$A$501,$A301)&gt;1,"Duplicate referral ID",IF($B301="","Missing received date",IF($C301="","Missing client reference",IF($D301="","Missing clinic",IF($F301="","Missing specialty",IF($G301="","Missing urgency",IF($H301="","Missing reason category",IF($I301="","Missing payer category",IF($J301="","Missing authorization status",IF($K301="","Missing coordinator",IF($L301="","Missing status",IF(AND($W301=1,$M301=""),"Missing target action date",IF(AND(OR($L301="Sent",$L301="Scheduling",$L301="Scheduled",$L301="Completed"),$E301=""),"Missing destination",IF(AND(OR($L301="Sent",$L301="Scheduling",$L301="Scheduled",$L301="Completed"),$N301=""),"Missing sent date",IF(AND(OR($L301="Scheduled",$L301="Completed"),$O301=""),"Missing appointment date",IF(AND(OR($L301="Completed",$L301="Closed - Not Scheduled",$L301="Declined"),$P301=""),"Missing closed date",IF(AND(OR($L301="Completed",$L301="Closed - Not Scheduled",$L301="Declined"),$S301=""),"Missing close outcome",IF(AND($B301&lt;&gt;"",$N301&lt;&gt;"",$N301&lt;$B301),"Sent date before received date",IF(AND($B301&lt;&gt;"",$P301&lt;&gt;"",$P301&lt;$B301),"Closed date before received date",IF(AND($N301&lt;&gt;"",$O301&lt;&gt;"",$O301&lt;$N301),"Appointment before sent date","OK"))))))))))))))))))))</f>
        <v/>
      </c>
      <c r="AA301" s="24">
        <f>IF($A301="","",IF($Z301&lt;&gt;"OK","Check data",IF($W301=0,"Closed",IF($X301=1,"Past due",IF($Y301=1,"Follow-up due",IF($J301="Pending","Authorization pending","On track"))))))</f>
        <v/>
      </c>
    </row>
    <row r="302">
      <c r="A302" s="19" t="n"/>
      <c r="B302" s="38" t="n"/>
      <c r="C302" s="19" t="n"/>
      <c r="D302" s="19" t="n"/>
      <c r="E302" s="21" t="n"/>
      <c r="F302" s="19" t="n"/>
      <c r="G302" s="19" t="n"/>
      <c r="H302" s="21" t="n"/>
      <c r="I302" s="19" t="n"/>
      <c r="J302" s="19" t="n"/>
      <c r="K302" s="19" t="n"/>
      <c r="L302" s="19" t="n"/>
      <c r="M302" s="38" t="n"/>
      <c r="N302" s="38" t="n"/>
      <c r="O302" s="38" t="n"/>
      <c r="P302" s="38" t="n"/>
      <c r="Q302" s="38" t="n"/>
      <c r="R302" s="38" t="n"/>
      <c r="S302" s="21" t="n"/>
      <c r="T302" s="21" t="n"/>
      <c r="U302" s="22">
        <f>IF($A302="","",MAX(0,IF($P302&lt;&gt;"",$P302,Dashboard!$B$4)-$B302))</f>
        <v/>
      </c>
      <c r="V302" s="23">
        <f>IF($A302="","",IF($U302&lt;=7,"0-7 days",IF($U302&lt;=14,"8-14 days",IF($U302&lt;=30,"15-30 days",IF($U302&lt;=60,"31-60 days","61+ days")))))</f>
        <v/>
      </c>
      <c r="W302" s="22">
        <f>IF($A302="",0,IF(OR($L302="New",$L302="Sent",$L302="Scheduling",$L302="Scheduled"),1,0))</f>
        <v/>
      </c>
      <c r="X302" s="22">
        <f>IF($A302="",0,IF(AND($W302=1,$M302&lt;&gt;"",$M302&lt;Dashboard!$B$4),1,0))</f>
        <v/>
      </c>
      <c r="Y302" s="22">
        <f>IF($A302="",0,IF(AND($W302=1,$R302&lt;&gt;"",$R302&lt;=Dashboard!$B$4),1,0))</f>
        <v/>
      </c>
      <c r="Z302" s="24">
        <f>IF($A302="","",IF(COUNTIF($A$2:$A$501,$A302)&gt;1,"Duplicate referral ID",IF($B302="","Missing received date",IF($C302="","Missing client reference",IF($D302="","Missing clinic",IF($F302="","Missing specialty",IF($G302="","Missing urgency",IF($H302="","Missing reason category",IF($I302="","Missing payer category",IF($J302="","Missing authorization status",IF($K302="","Missing coordinator",IF($L302="","Missing status",IF(AND($W302=1,$M302=""),"Missing target action date",IF(AND(OR($L302="Sent",$L302="Scheduling",$L302="Scheduled",$L302="Completed"),$E302=""),"Missing destination",IF(AND(OR($L302="Sent",$L302="Scheduling",$L302="Scheduled",$L302="Completed"),$N302=""),"Missing sent date",IF(AND(OR($L302="Scheduled",$L302="Completed"),$O302=""),"Missing appointment date",IF(AND(OR($L302="Completed",$L302="Closed - Not Scheduled",$L302="Declined"),$P302=""),"Missing closed date",IF(AND(OR($L302="Completed",$L302="Closed - Not Scheduled",$L302="Declined"),$S302=""),"Missing close outcome",IF(AND($B302&lt;&gt;"",$N302&lt;&gt;"",$N302&lt;$B302),"Sent date before received date",IF(AND($B302&lt;&gt;"",$P302&lt;&gt;"",$P302&lt;$B302),"Closed date before received date",IF(AND($N302&lt;&gt;"",$O302&lt;&gt;"",$O302&lt;$N302),"Appointment before sent date","OK"))))))))))))))))))))</f>
        <v/>
      </c>
      <c r="AA302" s="24">
        <f>IF($A302="","",IF($Z302&lt;&gt;"OK","Check data",IF($W302=0,"Closed",IF($X302=1,"Past due",IF($Y302=1,"Follow-up due",IF($J302="Pending","Authorization pending","On track"))))))</f>
        <v/>
      </c>
    </row>
    <row r="303">
      <c r="A303" s="19" t="n"/>
      <c r="B303" s="38" t="n"/>
      <c r="C303" s="19" t="n"/>
      <c r="D303" s="19" t="n"/>
      <c r="E303" s="21" t="n"/>
      <c r="F303" s="19" t="n"/>
      <c r="G303" s="19" t="n"/>
      <c r="H303" s="21" t="n"/>
      <c r="I303" s="19" t="n"/>
      <c r="J303" s="19" t="n"/>
      <c r="K303" s="19" t="n"/>
      <c r="L303" s="19" t="n"/>
      <c r="M303" s="38" t="n"/>
      <c r="N303" s="38" t="n"/>
      <c r="O303" s="38" t="n"/>
      <c r="P303" s="38" t="n"/>
      <c r="Q303" s="38" t="n"/>
      <c r="R303" s="38" t="n"/>
      <c r="S303" s="21" t="n"/>
      <c r="T303" s="21" t="n"/>
      <c r="U303" s="22">
        <f>IF($A303="","",MAX(0,IF($P303&lt;&gt;"",$P303,Dashboard!$B$4)-$B303))</f>
        <v/>
      </c>
      <c r="V303" s="23">
        <f>IF($A303="","",IF($U303&lt;=7,"0-7 days",IF($U303&lt;=14,"8-14 days",IF($U303&lt;=30,"15-30 days",IF($U303&lt;=60,"31-60 days","61+ days")))))</f>
        <v/>
      </c>
      <c r="W303" s="22">
        <f>IF($A303="",0,IF(OR($L303="New",$L303="Sent",$L303="Scheduling",$L303="Scheduled"),1,0))</f>
        <v/>
      </c>
      <c r="X303" s="22">
        <f>IF($A303="",0,IF(AND($W303=1,$M303&lt;&gt;"",$M303&lt;Dashboard!$B$4),1,0))</f>
        <v/>
      </c>
      <c r="Y303" s="22">
        <f>IF($A303="",0,IF(AND($W303=1,$R303&lt;&gt;"",$R303&lt;=Dashboard!$B$4),1,0))</f>
        <v/>
      </c>
      <c r="Z303" s="24">
        <f>IF($A303="","",IF(COUNTIF($A$2:$A$501,$A303)&gt;1,"Duplicate referral ID",IF($B303="","Missing received date",IF($C303="","Missing client reference",IF($D303="","Missing clinic",IF($F303="","Missing specialty",IF($G303="","Missing urgency",IF($H303="","Missing reason category",IF($I303="","Missing payer category",IF($J303="","Missing authorization status",IF($K303="","Missing coordinator",IF($L303="","Missing status",IF(AND($W303=1,$M303=""),"Missing target action date",IF(AND(OR($L303="Sent",$L303="Scheduling",$L303="Scheduled",$L303="Completed"),$E303=""),"Missing destination",IF(AND(OR($L303="Sent",$L303="Scheduling",$L303="Scheduled",$L303="Completed"),$N303=""),"Missing sent date",IF(AND(OR($L303="Scheduled",$L303="Completed"),$O303=""),"Missing appointment date",IF(AND(OR($L303="Completed",$L303="Closed - Not Scheduled",$L303="Declined"),$P303=""),"Missing closed date",IF(AND(OR($L303="Completed",$L303="Closed - Not Scheduled",$L303="Declined"),$S303=""),"Missing close outcome",IF(AND($B303&lt;&gt;"",$N303&lt;&gt;"",$N303&lt;$B303),"Sent date before received date",IF(AND($B303&lt;&gt;"",$P303&lt;&gt;"",$P303&lt;$B303),"Closed date before received date",IF(AND($N303&lt;&gt;"",$O303&lt;&gt;"",$O303&lt;$N303),"Appointment before sent date","OK"))))))))))))))))))))</f>
        <v/>
      </c>
      <c r="AA303" s="24">
        <f>IF($A303="","",IF($Z303&lt;&gt;"OK","Check data",IF($W303=0,"Closed",IF($X303=1,"Past due",IF($Y303=1,"Follow-up due",IF($J303="Pending","Authorization pending","On track"))))))</f>
        <v/>
      </c>
    </row>
    <row r="304">
      <c r="A304" s="19" t="n"/>
      <c r="B304" s="38" t="n"/>
      <c r="C304" s="19" t="n"/>
      <c r="D304" s="19" t="n"/>
      <c r="E304" s="21" t="n"/>
      <c r="F304" s="19" t="n"/>
      <c r="G304" s="19" t="n"/>
      <c r="H304" s="21" t="n"/>
      <c r="I304" s="19" t="n"/>
      <c r="J304" s="19" t="n"/>
      <c r="K304" s="19" t="n"/>
      <c r="L304" s="19" t="n"/>
      <c r="M304" s="38" t="n"/>
      <c r="N304" s="38" t="n"/>
      <c r="O304" s="38" t="n"/>
      <c r="P304" s="38" t="n"/>
      <c r="Q304" s="38" t="n"/>
      <c r="R304" s="38" t="n"/>
      <c r="S304" s="21" t="n"/>
      <c r="T304" s="21" t="n"/>
      <c r="U304" s="22">
        <f>IF($A304="","",MAX(0,IF($P304&lt;&gt;"",$P304,Dashboard!$B$4)-$B304))</f>
        <v/>
      </c>
      <c r="V304" s="23">
        <f>IF($A304="","",IF($U304&lt;=7,"0-7 days",IF($U304&lt;=14,"8-14 days",IF($U304&lt;=30,"15-30 days",IF($U304&lt;=60,"31-60 days","61+ days")))))</f>
        <v/>
      </c>
      <c r="W304" s="22">
        <f>IF($A304="",0,IF(OR($L304="New",$L304="Sent",$L304="Scheduling",$L304="Scheduled"),1,0))</f>
        <v/>
      </c>
      <c r="X304" s="22">
        <f>IF($A304="",0,IF(AND($W304=1,$M304&lt;&gt;"",$M304&lt;Dashboard!$B$4),1,0))</f>
        <v/>
      </c>
      <c r="Y304" s="22">
        <f>IF($A304="",0,IF(AND($W304=1,$R304&lt;&gt;"",$R304&lt;=Dashboard!$B$4),1,0))</f>
        <v/>
      </c>
      <c r="Z304" s="24">
        <f>IF($A304="","",IF(COUNTIF($A$2:$A$501,$A304)&gt;1,"Duplicate referral ID",IF($B304="","Missing received date",IF($C304="","Missing client reference",IF($D304="","Missing clinic",IF($F304="","Missing specialty",IF($G304="","Missing urgency",IF($H304="","Missing reason category",IF($I304="","Missing payer category",IF($J304="","Missing authorization status",IF($K304="","Missing coordinator",IF($L304="","Missing status",IF(AND($W304=1,$M304=""),"Missing target action date",IF(AND(OR($L304="Sent",$L304="Scheduling",$L304="Scheduled",$L304="Completed"),$E304=""),"Missing destination",IF(AND(OR($L304="Sent",$L304="Scheduling",$L304="Scheduled",$L304="Completed"),$N304=""),"Missing sent date",IF(AND(OR($L304="Scheduled",$L304="Completed"),$O304=""),"Missing appointment date",IF(AND(OR($L304="Completed",$L304="Closed - Not Scheduled",$L304="Declined"),$P304=""),"Missing closed date",IF(AND(OR($L304="Completed",$L304="Closed - Not Scheduled",$L304="Declined"),$S304=""),"Missing close outcome",IF(AND($B304&lt;&gt;"",$N304&lt;&gt;"",$N304&lt;$B304),"Sent date before received date",IF(AND($B304&lt;&gt;"",$P304&lt;&gt;"",$P304&lt;$B304),"Closed date before received date",IF(AND($N304&lt;&gt;"",$O304&lt;&gt;"",$O304&lt;$N304),"Appointment before sent date","OK"))))))))))))))))))))</f>
        <v/>
      </c>
      <c r="AA304" s="24">
        <f>IF($A304="","",IF($Z304&lt;&gt;"OK","Check data",IF($W304=0,"Closed",IF($X304=1,"Past due",IF($Y304=1,"Follow-up due",IF($J304="Pending","Authorization pending","On track"))))))</f>
        <v/>
      </c>
    </row>
    <row r="305">
      <c r="A305" s="19" t="n"/>
      <c r="B305" s="38" t="n"/>
      <c r="C305" s="19" t="n"/>
      <c r="D305" s="19" t="n"/>
      <c r="E305" s="21" t="n"/>
      <c r="F305" s="19" t="n"/>
      <c r="G305" s="19" t="n"/>
      <c r="H305" s="21" t="n"/>
      <c r="I305" s="19" t="n"/>
      <c r="J305" s="19" t="n"/>
      <c r="K305" s="19" t="n"/>
      <c r="L305" s="19" t="n"/>
      <c r="M305" s="38" t="n"/>
      <c r="N305" s="38" t="n"/>
      <c r="O305" s="38" t="n"/>
      <c r="P305" s="38" t="n"/>
      <c r="Q305" s="38" t="n"/>
      <c r="R305" s="38" t="n"/>
      <c r="S305" s="21" t="n"/>
      <c r="T305" s="21" t="n"/>
      <c r="U305" s="22">
        <f>IF($A305="","",MAX(0,IF($P305&lt;&gt;"",$P305,Dashboard!$B$4)-$B305))</f>
        <v/>
      </c>
      <c r="V305" s="23">
        <f>IF($A305="","",IF($U305&lt;=7,"0-7 days",IF($U305&lt;=14,"8-14 days",IF($U305&lt;=30,"15-30 days",IF($U305&lt;=60,"31-60 days","61+ days")))))</f>
        <v/>
      </c>
      <c r="W305" s="22">
        <f>IF($A305="",0,IF(OR($L305="New",$L305="Sent",$L305="Scheduling",$L305="Scheduled"),1,0))</f>
        <v/>
      </c>
      <c r="X305" s="22">
        <f>IF($A305="",0,IF(AND($W305=1,$M305&lt;&gt;"",$M305&lt;Dashboard!$B$4),1,0))</f>
        <v/>
      </c>
      <c r="Y305" s="22">
        <f>IF($A305="",0,IF(AND($W305=1,$R305&lt;&gt;"",$R305&lt;=Dashboard!$B$4),1,0))</f>
        <v/>
      </c>
      <c r="Z305" s="24">
        <f>IF($A305="","",IF(COUNTIF($A$2:$A$501,$A305)&gt;1,"Duplicate referral ID",IF($B305="","Missing received date",IF($C305="","Missing client reference",IF($D305="","Missing clinic",IF($F305="","Missing specialty",IF($G305="","Missing urgency",IF($H305="","Missing reason category",IF($I305="","Missing payer category",IF($J305="","Missing authorization status",IF($K305="","Missing coordinator",IF($L305="","Missing status",IF(AND($W305=1,$M305=""),"Missing target action date",IF(AND(OR($L305="Sent",$L305="Scheduling",$L305="Scheduled",$L305="Completed"),$E305=""),"Missing destination",IF(AND(OR($L305="Sent",$L305="Scheduling",$L305="Scheduled",$L305="Completed"),$N305=""),"Missing sent date",IF(AND(OR($L305="Scheduled",$L305="Completed"),$O305=""),"Missing appointment date",IF(AND(OR($L305="Completed",$L305="Closed - Not Scheduled",$L305="Declined"),$P305=""),"Missing closed date",IF(AND(OR($L305="Completed",$L305="Closed - Not Scheduled",$L305="Declined"),$S305=""),"Missing close outcome",IF(AND($B305&lt;&gt;"",$N305&lt;&gt;"",$N305&lt;$B305),"Sent date before received date",IF(AND($B305&lt;&gt;"",$P305&lt;&gt;"",$P305&lt;$B305),"Closed date before received date",IF(AND($N305&lt;&gt;"",$O305&lt;&gt;"",$O305&lt;$N305),"Appointment before sent date","OK"))))))))))))))))))))</f>
        <v/>
      </c>
      <c r="AA305" s="24">
        <f>IF($A305="","",IF($Z305&lt;&gt;"OK","Check data",IF($W305=0,"Closed",IF($X305=1,"Past due",IF($Y305=1,"Follow-up due",IF($J305="Pending","Authorization pending","On track"))))))</f>
        <v/>
      </c>
    </row>
    <row r="306">
      <c r="A306" s="19" t="n"/>
      <c r="B306" s="38" t="n"/>
      <c r="C306" s="19" t="n"/>
      <c r="D306" s="19" t="n"/>
      <c r="E306" s="21" t="n"/>
      <c r="F306" s="19" t="n"/>
      <c r="G306" s="19" t="n"/>
      <c r="H306" s="21" t="n"/>
      <c r="I306" s="19" t="n"/>
      <c r="J306" s="19" t="n"/>
      <c r="K306" s="19" t="n"/>
      <c r="L306" s="19" t="n"/>
      <c r="M306" s="38" t="n"/>
      <c r="N306" s="38" t="n"/>
      <c r="O306" s="38" t="n"/>
      <c r="P306" s="38" t="n"/>
      <c r="Q306" s="38" t="n"/>
      <c r="R306" s="38" t="n"/>
      <c r="S306" s="21" t="n"/>
      <c r="T306" s="21" t="n"/>
      <c r="U306" s="22">
        <f>IF($A306="","",MAX(0,IF($P306&lt;&gt;"",$P306,Dashboard!$B$4)-$B306))</f>
        <v/>
      </c>
      <c r="V306" s="23">
        <f>IF($A306="","",IF($U306&lt;=7,"0-7 days",IF($U306&lt;=14,"8-14 days",IF($U306&lt;=30,"15-30 days",IF($U306&lt;=60,"31-60 days","61+ days")))))</f>
        <v/>
      </c>
      <c r="W306" s="22">
        <f>IF($A306="",0,IF(OR($L306="New",$L306="Sent",$L306="Scheduling",$L306="Scheduled"),1,0))</f>
        <v/>
      </c>
      <c r="X306" s="22">
        <f>IF($A306="",0,IF(AND($W306=1,$M306&lt;&gt;"",$M306&lt;Dashboard!$B$4),1,0))</f>
        <v/>
      </c>
      <c r="Y306" s="22">
        <f>IF($A306="",0,IF(AND($W306=1,$R306&lt;&gt;"",$R306&lt;=Dashboard!$B$4),1,0))</f>
        <v/>
      </c>
      <c r="Z306" s="24">
        <f>IF($A306="","",IF(COUNTIF($A$2:$A$501,$A306)&gt;1,"Duplicate referral ID",IF($B306="","Missing received date",IF($C306="","Missing client reference",IF($D306="","Missing clinic",IF($F306="","Missing specialty",IF($G306="","Missing urgency",IF($H306="","Missing reason category",IF($I306="","Missing payer category",IF($J306="","Missing authorization status",IF($K306="","Missing coordinator",IF($L306="","Missing status",IF(AND($W306=1,$M306=""),"Missing target action date",IF(AND(OR($L306="Sent",$L306="Scheduling",$L306="Scheduled",$L306="Completed"),$E306=""),"Missing destination",IF(AND(OR($L306="Sent",$L306="Scheduling",$L306="Scheduled",$L306="Completed"),$N306=""),"Missing sent date",IF(AND(OR($L306="Scheduled",$L306="Completed"),$O306=""),"Missing appointment date",IF(AND(OR($L306="Completed",$L306="Closed - Not Scheduled",$L306="Declined"),$P306=""),"Missing closed date",IF(AND(OR($L306="Completed",$L306="Closed - Not Scheduled",$L306="Declined"),$S306=""),"Missing close outcome",IF(AND($B306&lt;&gt;"",$N306&lt;&gt;"",$N306&lt;$B306),"Sent date before received date",IF(AND($B306&lt;&gt;"",$P306&lt;&gt;"",$P306&lt;$B306),"Closed date before received date",IF(AND($N306&lt;&gt;"",$O306&lt;&gt;"",$O306&lt;$N306),"Appointment before sent date","OK"))))))))))))))))))))</f>
        <v/>
      </c>
      <c r="AA306" s="24">
        <f>IF($A306="","",IF($Z306&lt;&gt;"OK","Check data",IF($W306=0,"Closed",IF($X306=1,"Past due",IF($Y306=1,"Follow-up due",IF($J306="Pending","Authorization pending","On track"))))))</f>
        <v/>
      </c>
    </row>
    <row r="307">
      <c r="A307" s="19" t="n"/>
      <c r="B307" s="38" t="n"/>
      <c r="C307" s="19" t="n"/>
      <c r="D307" s="19" t="n"/>
      <c r="E307" s="21" t="n"/>
      <c r="F307" s="19" t="n"/>
      <c r="G307" s="19" t="n"/>
      <c r="H307" s="21" t="n"/>
      <c r="I307" s="19" t="n"/>
      <c r="J307" s="19" t="n"/>
      <c r="K307" s="19" t="n"/>
      <c r="L307" s="19" t="n"/>
      <c r="M307" s="38" t="n"/>
      <c r="N307" s="38" t="n"/>
      <c r="O307" s="38" t="n"/>
      <c r="P307" s="38" t="n"/>
      <c r="Q307" s="38" t="n"/>
      <c r="R307" s="38" t="n"/>
      <c r="S307" s="21" t="n"/>
      <c r="T307" s="21" t="n"/>
      <c r="U307" s="22">
        <f>IF($A307="","",MAX(0,IF($P307&lt;&gt;"",$P307,Dashboard!$B$4)-$B307))</f>
        <v/>
      </c>
      <c r="V307" s="23">
        <f>IF($A307="","",IF($U307&lt;=7,"0-7 days",IF($U307&lt;=14,"8-14 days",IF($U307&lt;=30,"15-30 days",IF($U307&lt;=60,"31-60 days","61+ days")))))</f>
        <v/>
      </c>
      <c r="W307" s="22">
        <f>IF($A307="",0,IF(OR($L307="New",$L307="Sent",$L307="Scheduling",$L307="Scheduled"),1,0))</f>
        <v/>
      </c>
      <c r="X307" s="22">
        <f>IF($A307="",0,IF(AND($W307=1,$M307&lt;&gt;"",$M307&lt;Dashboard!$B$4),1,0))</f>
        <v/>
      </c>
      <c r="Y307" s="22">
        <f>IF($A307="",0,IF(AND($W307=1,$R307&lt;&gt;"",$R307&lt;=Dashboard!$B$4),1,0))</f>
        <v/>
      </c>
      <c r="Z307" s="24">
        <f>IF($A307="","",IF(COUNTIF($A$2:$A$501,$A307)&gt;1,"Duplicate referral ID",IF($B307="","Missing received date",IF($C307="","Missing client reference",IF($D307="","Missing clinic",IF($F307="","Missing specialty",IF($G307="","Missing urgency",IF($H307="","Missing reason category",IF($I307="","Missing payer category",IF($J307="","Missing authorization status",IF($K307="","Missing coordinator",IF($L307="","Missing status",IF(AND($W307=1,$M307=""),"Missing target action date",IF(AND(OR($L307="Sent",$L307="Scheduling",$L307="Scheduled",$L307="Completed"),$E307=""),"Missing destination",IF(AND(OR($L307="Sent",$L307="Scheduling",$L307="Scheduled",$L307="Completed"),$N307=""),"Missing sent date",IF(AND(OR($L307="Scheduled",$L307="Completed"),$O307=""),"Missing appointment date",IF(AND(OR($L307="Completed",$L307="Closed - Not Scheduled",$L307="Declined"),$P307=""),"Missing closed date",IF(AND(OR($L307="Completed",$L307="Closed - Not Scheduled",$L307="Declined"),$S307=""),"Missing close outcome",IF(AND($B307&lt;&gt;"",$N307&lt;&gt;"",$N307&lt;$B307),"Sent date before received date",IF(AND($B307&lt;&gt;"",$P307&lt;&gt;"",$P307&lt;$B307),"Closed date before received date",IF(AND($N307&lt;&gt;"",$O307&lt;&gt;"",$O307&lt;$N307),"Appointment before sent date","OK"))))))))))))))))))))</f>
        <v/>
      </c>
      <c r="AA307" s="24">
        <f>IF($A307="","",IF($Z307&lt;&gt;"OK","Check data",IF($W307=0,"Closed",IF($X307=1,"Past due",IF($Y307=1,"Follow-up due",IF($J307="Pending","Authorization pending","On track"))))))</f>
        <v/>
      </c>
    </row>
    <row r="308">
      <c r="A308" s="19" t="n"/>
      <c r="B308" s="38" t="n"/>
      <c r="C308" s="19" t="n"/>
      <c r="D308" s="19" t="n"/>
      <c r="E308" s="21" t="n"/>
      <c r="F308" s="19" t="n"/>
      <c r="G308" s="19" t="n"/>
      <c r="H308" s="21" t="n"/>
      <c r="I308" s="19" t="n"/>
      <c r="J308" s="19" t="n"/>
      <c r="K308" s="19" t="n"/>
      <c r="L308" s="19" t="n"/>
      <c r="M308" s="38" t="n"/>
      <c r="N308" s="38" t="n"/>
      <c r="O308" s="38" t="n"/>
      <c r="P308" s="38" t="n"/>
      <c r="Q308" s="38" t="n"/>
      <c r="R308" s="38" t="n"/>
      <c r="S308" s="21" t="n"/>
      <c r="T308" s="21" t="n"/>
      <c r="U308" s="22">
        <f>IF($A308="","",MAX(0,IF($P308&lt;&gt;"",$P308,Dashboard!$B$4)-$B308))</f>
        <v/>
      </c>
      <c r="V308" s="23">
        <f>IF($A308="","",IF($U308&lt;=7,"0-7 days",IF($U308&lt;=14,"8-14 days",IF($U308&lt;=30,"15-30 days",IF($U308&lt;=60,"31-60 days","61+ days")))))</f>
        <v/>
      </c>
      <c r="W308" s="22">
        <f>IF($A308="",0,IF(OR($L308="New",$L308="Sent",$L308="Scheduling",$L308="Scheduled"),1,0))</f>
        <v/>
      </c>
      <c r="X308" s="22">
        <f>IF($A308="",0,IF(AND($W308=1,$M308&lt;&gt;"",$M308&lt;Dashboard!$B$4),1,0))</f>
        <v/>
      </c>
      <c r="Y308" s="22">
        <f>IF($A308="",0,IF(AND($W308=1,$R308&lt;&gt;"",$R308&lt;=Dashboard!$B$4),1,0))</f>
        <v/>
      </c>
      <c r="Z308" s="24">
        <f>IF($A308="","",IF(COUNTIF($A$2:$A$501,$A308)&gt;1,"Duplicate referral ID",IF($B308="","Missing received date",IF($C308="","Missing client reference",IF($D308="","Missing clinic",IF($F308="","Missing specialty",IF($G308="","Missing urgency",IF($H308="","Missing reason category",IF($I308="","Missing payer category",IF($J308="","Missing authorization status",IF($K308="","Missing coordinator",IF($L308="","Missing status",IF(AND($W308=1,$M308=""),"Missing target action date",IF(AND(OR($L308="Sent",$L308="Scheduling",$L308="Scheduled",$L308="Completed"),$E308=""),"Missing destination",IF(AND(OR($L308="Sent",$L308="Scheduling",$L308="Scheduled",$L308="Completed"),$N308=""),"Missing sent date",IF(AND(OR($L308="Scheduled",$L308="Completed"),$O308=""),"Missing appointment date",IF(AND(OR($L308="Completed",$L308="Closed - Not Scheduled",$L308="Declined"),$P308=""),"Missing closed date",IF(AND(OR($L308="Completed",$L308="Closed - Not Scheduled",$L308="Declined"),$S308=""),"Missing close outcome",IF(AND($B308&lt;&gt;"",$N308&lt;&gt;"",$N308&lt;$B308),"Sent date before received date",IF(AND($B308&lt;&gt;"",$P308&lt;&gt;"",$P308&lt;$B308),"Closed date before received date",IF(AND($N308&lt;&gt;"",$O308&lt;&gt;"",$O308&lt;$N308),"Appointment before sent date","OK"))))))))))))))))))))</f>
        <v/>
      </c>
      <c r="AA308" s="24">
        <f>IF($A308="","",IF($Z308&lt;&gt;"OK","Check data",IF($W308=0,"Closed",IF($X308=1,"Past due",IF($Y308=1,"Follow-up due",IF($J308="Pending","Authorization pending","On track"))))))</f>
        <v/>
      </c>
    </row>
    <row r="309">
      <c r="A309" s="19" t="n"/>
      <c r="B309" s="38" t="n"/>
      <c r="C309" s="19" t="n"/>
      <c r="D309" s="19" t="n"/>
      <c r="E309" s="21" t="n"/>
      <c r="F309" s="19" t="n"/>
      <c r="G309" s="19" t="n"/>
      <c r="H309" s="21" t="n"/>
      <c r="I309" s="19" t="n"/>
      <c r="J309" s="19" t="n"/>
      <c r="K309" s="19" t="n"/>
      <c r="L309" s="19" t="n"/>
      <c r="M309" s="38" t="n"/>
      <c r="N309" s="38" t="n"/>
      <c r="O309" s="38" t="n"/>
      <c r="P309" s="38" t="n"/>
      <c r="Q309" s="38" t="n"/>
      <c r="R309" s="38" t="n"/>
      <c r="S309" s="21" t="n"/>
      <c r="T309" s="21" t="n"/>
      <c r="U309" s="22">
        <f>IF($A309="","",MAX(0,IF($P309&lt;&gt;"",$P309,Dashboard!$B$4)-$B309))</f>
        <v/>
      </c>
      <c r="V309" s="23">
        <f>IF($A309="","",IF($U309&lt;=7,"0-7 days",IF($U309&lt;=14,"8-14 days",IF($U309&lt;=30,"15-30 days",IF($U309&lt;=60,"31-60 days","61+ days")))))</f>
        <v/>
      </c>
      <c r="W309" s="22">
        <f>IF($A309="",0,IF(OR($L309="New",$L309="Sent",$L309="Scheduling",$L309="Scheduled"),1,0))</f>
        <v/>
      </c>
      <c r="X309" s="22">
        <f>IF($A309="",0,IF(AND($W309=1,$M309&lt;&gt;"",$M309&lt;Dashboard!$B$4),1,0))</f>
        <v/>
      </c>
      <c r="Y309" s="22">
        <f>IF($A309="",0,IF(AND($W309=1,$R309&lt;&gt;"",$R309&lt;=Dashboard!$B$4),1,0))</f>
        <v/>
      </c>
      <c r="Z309" s="24">
        <f>IF($A309="","",IF(COUNTIF($A$2:$A$501,$A309)&gt;1,"Duplicate referral ID",IF($B309="","Missing received date",IF($C309="","Missing client reference",IF($D309="","Missing clinic",IF($F309="","Missing specialty",IF($G309="","Missing urgency",IF($H309="","Missing reason category",IF($I309="","Missing payer category",IF($J309="","Missing authorization status",IF($K309="","Missing coordinator",IF($L309="","Missing status",IF(AND($W309=1,$M309=""),"Missing target action date",IF(AND(OR($L309="Sent",$L309="Scheduling",$L309="Scheduled",$L309="Completed"),$E309=""),"Missing destination",IF(AND(OR($L309="Sent",$L309="Scheduling",$L309="Scheduled",$L309="Completed"),$N309=""),"Missing sent date",IF(AND(OR($L309="Scheduled",$L309="Completed"),$O309=""),"Missing appointment date",IF(AND(OR($L309="Completed",$L309="Closed - Not Scheduled",$L309="Declined"),$P309=""),"Missing closed date",IF(AND(OR($L309="Completed",$L309="Closed - Not Scheduled",$L309="Declined"),$S309=""),"Missing close outcome",IF(AND($B309&lt;&gt;"",$N309&lt;&gt;"",$N309&lt;$B309),"Sent date before received date",IF(AND($B309&lt;&gt;"",$P309&lt;&gt;"",$P309&lt;$B309),"Closed date before received date",IF(AND($N309&lt;&gt;"",$O309&lt;&gt;"",$O309&lt;$N309),"Appointment before sent date","OK"))))))))))))))))))))</f>
        <v/>
      </c>
      <c r="AA309" s="24">
        <f>IF($A309="","",IF($Z309&lt;&gt;"OK","Check data",IF($W309=0,"Closed",IF($X309=1,"Past due",IF($Y309=1,"Follow-up due",IF($J309="Pending","Authorization pending","On track"))))))</f>
        <v/>
      </c>
    </row>
    <row r="310">
      <c r="A310" s="19" t="n"/>
      <c r="B310" s="38" t="n"/>
      <c r="C310" s="19" t="n"/>
      <c r="D310" s="19" t="n"/>
      <c r="E310" s="21" t="n"/>
      <c r="F310" s="19" t="n"/>
      <c r="G310" s="19" t="n"/>
      <c r="H310" s="21" t="n"/>
      <c r="I310" s="19" t="n"/>
      <c r="J310" s="19" t="n"/>
      <c r="K310" s="19" t="n"/>
      <c r="L310" s="19" t="n"/>
      <c r="M310" s="38" t="n"/>
      <c r="N310" s="38" t="n"/>
      <c r="O310" s="38" t="n"/>
      <c r="P310" s="38" t="n"/>
      <c r="Q310" s="38" t="n"/>
      <c r="R310" s="38" t="n"/>
      <c r="S310" s="21" t="n"/>
      <c r="T310" s="21" t="n"/>
      <c r="U310" s="22">
        <f>IF($A310="","",MAX(0,IF($P310&lt;&gt;"",$P310,Dashboard!$B$4)-$B310))</f>
        <v/>
      </c>
      <c r="V310" s="23">
        <f>IF($A310="","",IF($U310&lt;=7,"0-7 days",IF($U310&lt;=14,"8-14 days",IF($U310&lt;=30,"15-30 days",IF($U310&lt;=60,"31-60 days","61+ days")))))</f>
        <v/>
      </c>
      <c r="W310" s="22">
        <f>IF($A310="",0,IF(OR($L310="New",$L310="Sent",$L310="Scheduling",$L310="Scheduled"),1,0))</f>
        <v/>
      </c>
      <c r="X310" s="22">
        <f>IF($A310="",0,IF(AND($W310=1,$M310&lt;&gt;"",$M310&lt;Dashboard!$B$4),1,0))</f>
        <v/>
      </c>
      <c r="Y310" s="22">
        <f>IF($A310="",0,IF(AND($W310=1,$R310&lt;&gt;"",$R310&lt;=Dashboard!$B$4),1,0))</f>
        <v/>
      </c>
      <c r="Z310" s="24">
        <f>IF($A310="","",IF(COUNTIF($A$2:$A$501,$A310)&gt;1,"Duplicate referral ID",IF($B310="","Missing received date",IF($C310="","Missing client reference",IF($D310="","Missing clinic",IF($F310="","Missing specialty",IF($G310="","Missing urgency",IF($H310="","Missing reason category",IF($I310="","Missing payer category",IF($J310="","Missing authorization status",IF($K310="","Missing coordinator",IF($L310="","Missing status",IF(AND($W310=1,$M310=""),"Missing target action date",IF(AND(OR($L310="Sent",$L310="Scheduling",$L310="Scheduled",$L310="Completed"),$E310=""),"Missing destination",IF(AND(OR($L310="Sent",$L310="Scheduling",$L310="Scheduled",$L310="Completed"),$N310=""),"Missing sent date",IF(AND(OR($L310="Scheduled",$L310="Completed"),$O310=""),"Missing appointment date",IF(AND(OR($L310="Completed",$L310="Closed - Not Scheduled",$L310="Declined"),$P310=""),"Missing closed date",IF(AND(OR($L310="Completed",$L310="Closed - Not Scheduled",$L310="Declined"),$S310=""),"Missing close outcome",IF(AND($B310&lt;&gt;"",$N310&lt;&gt;"",$N310&lt;$B310),"Sent date before received date",IF(AND($B310&lt;&gt;"",$P310&lt;&gt;"",$P310&lt;$B310),"Closed date before received date",IF(AND($N310&lt;&gt;"",$O310&lt;&gt;"",$O310&lt;$N310),"Appointment before sent date","OK"))))))))))))))))))))</f>
        <v/>
      </c>
      <c r="AA310" s="24">
        <f>IF($A310="","",IF($Z310&lt;&gt;"OK","Check data",IF($W310=0,"Closed",IF($X310=1,"Past due",IF($Y310=1,"Follow-up due",IF($J310="Pending","Authorization pending","On track"))))))</f>
        <v/>
      </c>
    </row>
    <row r="311">
      <c r="A311" s="19" t="n"/>
      <c r="B311" s="38" t="n"/>
      <c r="C311" s="19" t="n"/>
      <c r="D311" s="19" t="n"/>
      <c r="E311" s="21" t="n"/>
      <c r="F311" s="19" t="n"/>
      <c r="G311" s="19" t="n"/>
      <c r="H311" s="21" t="n"/>
      <c r="I311" s="19" t="n"/>
      <c r="J311" s="19" t="n"/>
      <c r="K311" s="19" t="n"/>
      <c r="L311" s="19" t="n"/>
      <c r="M311" s="38" t="n"/>
      <c r="N311" s="38" t="n"/>
      <c r="O311" s="38" t="n"/>
      <c r="P311" s="38" t="n"/>
      <c r="Q311" s="38" t="n"/>
      <c r="R311" s="38" t="n"/>
      <c r="S311" s="21" t="n"/>
      <c r="T311" s="21" t="n"/>
      <c r="U311" s="22">
        <f>IF($A311="","",MAX(0,IF($P311&lt;&gt;"",$P311,Dashboard!$B$4)-$B311))</f>
        <v/>
      </c>
      <c r="V311" s="23">
        <f>IF($A311="","",IF($U311&lt;=7,"0-7 days",IF($U311&lt;=14,"8-14 days",IF($U311&lt;=30,"15-30 days",IF($U311&lt;=60,"31-60 days","61+ days")))))</f>
        <v/>
      </c>
      <c r="W311" s="22">
        <f>IF($A311="",0,IF(OR($L311="New",$L311="Sent",$L311="Scheduling",$L311="Scheduled"),1,0))</f>
        <v/>
      </c>
      <c r="X311" s="22">
        <f>IF($A311="",0,IF(AND($W311=1,$M311&lt;&gt;"",$M311&lt;Dashboard!$B$4),1,0))</f>
        <v/>
      </c>
      <c r="Y311" s="22">
        <f>IF($A311="",0,IF(AND($W311=1,$R311&lt;&gt;"",$R311&lt;=Dashboard!$B$4),1,0))</f>
        <v/>
      </c>
      <c r="Z311" s="24">
        <f>IF($A311="","",IF(COUNTIF($A$2:$A$501,$A311)&gt;1,"Duplicate referral ID",IF($B311="","Missing received date",IF($C311="","Missing client reference",IF($D311="","Missing clinic",IF($F311="","Missing specialty",IF($G311="","Missing urgency",IF($H311="","Missing reason category",IF($I311="","Missing payer category",IF($J311="","Missing authorization status",IF($K311="","Missing coordinator",IF($L311="","Missing status",IF(AND($W311=1,$M311=""),"Missing target action date",IF(AND(OR($L311="Sent",$L311="Scheduling",$L311="Scheduled",$L311="Completed"),$E311=""),"Missing destination",IF(AND(OR($L311="Sent",$L311="Scheduling",$L311="Scheduled",$L311="Completed"),$N311=""),"Missing sent date",IF(AND(OR($L311="Scheduled",$L311="Completed"),$O311=""),"Missing appointment date",IF(AND(OR($L311="Completed",$L311="Closed - Not Scheduled",$L311="Declined"),$P311=""),"Missing closed date",IF(AND(OR($L311="Completed",$L311="Closed - Not Scheduled",$L311="Declined"),$S311=""),"Missing close outcome",IF(AND($B311&lt;&gt;"",$N311&lt;&gt;"",$N311&lt;$B311),"Sent date before received date",IF(AND($B311&lt;&gt;"",$P311&lt;&gt;"",$P311&lt;$B311),"Closed date before received date",IF(AND($N311&lt;&gt;"",$O311&lt;&gt;"",$O311&lt;$N311),"Appointment before sent date","OK"))))))))))))))))))))</f>
        <v/>
      </c>
      <c r="AA311" s="24">
        <f>IF($A311="","",IF($Z311&lt;&gt;"OK","Check data",IF($W311=0,"Closed",IF($X311=1,"Past due",IF($Y311=1,"Follow-up due",IF($J311="Pending","Authorization pending","On track"))))))</f>
        <v/>
      </c>
    </row>
    <row r="312">
      <c r="A312" s="19" t="n"/>
      <c r="B312" s="38" t="n"/>
      <c r="C312" s="19" t="n"/>
      <c r="D312" s="19" t="n"/>
      <c r="E312" s="21" t="n"/>
      <c r="F312" s="19" t="n"/>
      <c r="G312" s="19" t="n"/>
      <c r="H312" s="21" t="n"/>
      <c r="I312" s="19" t="n"/>
      <c r="J312" s="19" t="n"/>
      <c r="K312" s="19" t="n"/>
      <c r="L312" s="19" t="n"/>
      <c r="M312" s="38" t="n"/>
      <c r="N312" s="38" t="n"/>
      <c r="O312" s="38" t="n"/>
      <c r="P312" s="38" t="n"/>
      <c r="Q312" s="38" t="n"/>
      <c r="R312" s="38" t="n"/>
      <c r="S312" s="21" t="n"/>
      <c r="T312" s="21" t="n"/>
      <c r="U312" s="22">
        <f>IF($A312="","",MAX(0,IF($P312&lt;&gt;"",$P312,Dashboard!$B$4)-$B312))</f>
        <v/>
      </c>
      <c r="V312" s="23">
        <f>IF($A312="","",IF($U312&lt;=7,"0-7 days",IF($U312&lt;=14,"8-14 days",IF($U312&lt;=30,"15-30 days",IF($U312&lt;=60,"31-60 days","61+ days")))))</f>
        <v/>
      </c>
      <c r="W312" s="22">
        <f>IF($A312="",0,IF(OR($L312="New",$L312="Sent",$L312="Scheduling",$L312="Scheduled"),1,0))</f>
        <v/>
      </c>
      <c r="X312" s="22">
        <f>IF($A312="",0,IF(AND($W312=1,$M312&lt;&gt;"",$M312&lt;Dashboard!$B$4),1,0))</f>
        <v/>
      </c>
      <c r="Y312" s="22">
        <f>IF($A312="",0,IF(AND($W312=1,$R312&lt;&gt;"",$R312&lt;=Dashboard!$B$4),1,0))</f>
        <v/>
      </c>
      <c r="Z312" s="24">
        <f>IF($A312="","",IF(COUNTIF($A$2:$A$501,$A312)&gt;1,"Duplicate referral ID",IF($B312="","Missing received date",IF($C312="","Missing client reference",IF($D312="","Missing clinic",IF($F312="","Missing specialty",IF($G312="","Missing urgency",IF($H312="","Missing reason category",IF($I312="","Missing payer category",IF($J312="","Missing authorization status",IF($K312="","Missing coordinator",IF($L312="","Missing status",IF(AND($W312=1,$M312=""),"Missing target action date",IF(AND(OR($L312="Sent",$L312="Scheduling",$L312="Scheduled",$L312="Completed"),$E312=""),"Missing destination",IF(AND(OR($L312="Sent",$L312="Scheduling",$L312="Scheduled",$L312="Completed"),$N312=""),"Missing sent date",IF(AND(OR($L312="Scheduled",$L312="Completed"),$O312=""),"Missing appointment date",IF(AND(OR($L312="Completed",$L312="Closed - Not Scheduled",$L312="Declined"),$P312=""),"Missing closed date",IF(AND(OR($L312="Completed",$L312="Closed - Not Scheduled",$L312="Declined"),$S312=""),"Missing close outcome",IF(AND($B312&lt;&gt;"",$N312&lt;&gt;"",$N312&lt;$B312),"Sent date before received date",IF(AND($B312&lt;&gt;"",$P312&lt;&gt;"",$P312&lt;$B312),"Closed date before received date",IF(AND($N312&lt;&gt;"",$O312&lt;&gt;"",$O312&lt;$N312),"Appointment before sent date","OK"))))))))))))))))))))</f>
        <v/>
      </c>
      <c r="AA312" s="24">
        <f>IF($A312="","",IF($Z312&lt;&gt;"OK","Check data",IF($W312=0,"Closed",IF($X312=1,"Past due",IF($Y312=1,"Follow-up due",IF($J312="Pending","Authorization pending","On track"))))))</f>
        <v/>
      </c>
    </row>
    <row r="313">
      <c r="A313" s="19" t="n"/>
      <c r="B313" s="38" t="n"/>
      <c r="C313" s="19" t="n"/>
      <c r="D313" s="19" t="n"/>
      <c r="E313" s="21" t="n"/>
      <c r="F313" s="19" t="n"/>
      <c r="G313" s="19" t="n"/>
      <c r="H313" s="21" t="n"/>
      <c r="I313" s="19" t="n"/>
      <c r="J313" s="19" t="n"/>
      <c r="K313" s="19" t="n"/>
      <c r="L313" s="19" t="n"/>
      <c r="M313" s="38" t="n"/>
      <c r="N313" s="38" t="n"/>
      <c r="O313" s="38" t="n"/>
      <c r="P313" s="38" t="n"/>
      <c r="Q313" s="38" t="n"/>
      <c r="R313" s="38" t="n"/>
      <c r="S313" s="21" t="n"/>
      <c r="T313" s="21" t="n"/>
      <c r="U313" s="22">
        <f>IF($A313="","",MAX(0,IF($P313&lt;&gt;"",$P313,Dashboard!$B$4)-$B313))</f>
        <v/>
      </c>
      <c r="V313" s="23">
        <f>IF($A313="","",IF($U313&lt;=7,"0-7 days",IF($U313&lt;=14,"8-14 days",IF($U313&lt;=30,"15-30 days",IF($U313&lt;=60,"31-60 days","61+ days")))))</f>
        <v/>
      </c>
      <c r="W313" s="22">
        <f>IF($A313="",0,IF(OR($L313="New",$L313="Sent",$L313="Scheduling",$L313="Scheduled"),1,0))</f>
        <v/>
      </c>
      <c r="X313" s="22">
        <f>IF($A313="",0,IF(AND($W313=1,$M313&lt;&gt;"",$M313&lt;Dashboard!$B$4),1,0))</f>
        <v/>
      </c>
      <c r="Y313" s="22">
        <f>IF($A313="",0,IF(AND($W313=1,$R313&lt;&gt;"",$R313&lt;=Dashboard!$B$4),1,0))</f>
        <v/>
      </c>
      <c r="Z313" s="24">
        <f>IF($A313="","",IF(COUNTIF($A$2:$A$501,$A313)&gt;1,"Duplicate referral ID",IF($B313="","Missing received date",IF($C313="","Missing client reference",IF($D313="","Missing clinic",IF($F313="","Missing specialty",IF($G313="","Missing urgency",IF($H313="","Missing reason category",IF($I313="","Missing payer category",IF($J313="","Missing authorization status",IF($K313="","Missing coordinator",IF($L313="","Missing status",IF(AND($W313=1,$M313=""),"Missing target action date",IF(AND(OR($L313="Sent",$L313="Scheduling",$L313="Scheduled",$L313="Completed"),$E313=""),"Missing destination",IF(AND(OR($L313="Sent",$L313="Scheduling",$L313="Scheduled",$L313="Completed"),$N313=""),"Missing sent date",IF(AND(OR($L313="Scheduled",$L313="Completed"),$O313=""),"Missing appointment date",IF(AND(OR($L313="Completed",$L313="Closed - Not Scheduled",$L313="Declined"),$P313=""),"Missing closed date",IF(AND(OR($L313="Completed",$L313="Closed - Not Scheduled",$L313="Declined"),$S313=""),"Missing close outcome",IF(AND($B313&lt;&gt;"",$N313&lt;&gt;"",$N313&lt;$B313),"Sent date before received date",IF(AND($B313&lt;&gt;"",$P313&lt;&gt;"",$P313&lt;$B313),"Closed date before received date",IF(AND($N313&lt;&gt;"",$O313&lt;&gt;"",$O313&lt;$N313),"Appointment before sent date","OK"))))))))))))))))))))</f>
        <v/>
      </c>
      <c r="AA313" s="24">
        <f>IF($A313="","",IF($Z313&lt;&gt;"OK","Check data",IF($W313=0,"Closed",IF($X313=1,"Past due",IF($Y313=1,"Follow-up due",IF($J313="Pending","Authorization pending","On track"))))))</f>
        <v/>
      </c>
    </row>
    <row r="314">
      <c r="A314" s="19" t="n"/>
      <c r="B314" s="38" t="n"/>
      <c r="C314" s="19" t="n"/>
      <c r="D314" s="19" t="n"/>
      <c r="E314" s="21" t="n"/>
      <c r="F314" s="19" t="n"/>
      <c r="G314" s="19" t="n"/>
      <c r="H314" s="21" t="n"/>
      <c r="I314" s="19" t="n"/>
      <c r="J314" s="19" t="n"/>
      <c r="K314" s="19" t="n"/>
      <c r="L314" s="19" t="n"/>
      <c r="M314" s="38" t="n"/>
      <c r="N314" s="38" t="n"/>
      <c r="O314" s="38" t="n"/>
      <c r="P314" s="38" t="n"/>
      <c r="Q314" s="38" t="n"/>
      <c r="R314" s="38" t="n"/>
      <c r="S314" s="21" t="n"/>
      <c r="T314" s="21" t="n"/>
      <c r="U314" s="22">
        <f>IF($A314="","",MAX(0,IF($P314&lt;&gt;"",$P314,Dashboard!$B$4)-$B314))</f>
        <v/>
      </c>
      <c r="V314" s="23">
        <f>IF($A314="","",IF($U314&lt;=7,"0-7 days",IF($U314&lt;=14,"8-14 days",IF($U314&lt;=30,"15-30 days",IF($U314&lt;=60,"31-60 days","61+ days")))))</f>
        <v/>
      </c>
      <c r="W314" s="22">
        <f>IF($A314="",0,IF(OR($L314="New",$L314="Sent",$L314="Scheduling",$L314="Scheduled"),1,0))</f>
        <v/>
      </c>
      <c r="X314" s="22">
        <f>IF($A314="",0,IF(AND($W314=1,$M314&lt;&gt;"",$M314&lt;Dashboard!$B$4),1,0))</f>
        <v/>
      </c>
      <c r="Y314" s="22">
        <f>IF($A314="",0,IF(AND($W314=1,$R314&lt;&gt;"",$R314&lt;=Dashboard!$B$4),1,0))</f>
        <v/>
      </c>
      <c r="Z314" s="24">
        <f>IF($A314="","",IF(COUNTIF($A$2:$A$501,$A314)&gt;1,"Duplicate referral ID",IF($B314="","Missing received date",IF($C314="","Missing client reference",IF($D314="","Missing clinic",IF($F314="","Missing specialty",IF($G314="","Missing urgency",IF($H314="","Missing reason category",IF($I314="","Missing payer category",IF($J314="","Missing authorization status",IF($K314="","Missing coordinator",IF($L314="","Missing status",IF(AND($W314=1,$M314=""),"Missing target action date",IF(AND(OR($L314="Sent",$L314="Scheduling",$L314="Scheduled",$L314="Completed"),$E314=""),"Missing destination",IF(AND(OR($L314="Sent",$L314="Scheduling",$L314="Scheduled",$L314="Completed"),$N314=""),"Missing sent date",IF(AND(OR($L314="Scheduled",$L314="Completed"),$O314=""),"Missing appointment date",IF(AND(OR($L314="Completed",$L314="Closed - Not Scheduled",$L314="Declined"),$P314=""),"Missing closed date",IF(AND(OR($L314="Completed",$L314="Closed - Not Scheduled",$L314="Declined"),$S314=""),"Missing close outcome",IF(AND($B314&lt;&gt;"",$N314&lt;&gt;"",$N314&lt;$B314),"Sent date before received date",IF(AND($B314&lt;&gt;"",$P314&lt;&gt;"",$P314&lt;$B314),"Closed date before received date",IF(AND($N314&lt;&gt;"",$O314&lt;&gt;"",$O314&lt;$N314),"Appointment before sent date","OK"))))))))))))))))))))</f>
        <v/>
      </c>
      <c r="AA314" s="24">
        <f>IF($A314="","",IF($Z314&lt;&gt;"OK","Check data",IF($W314=0,"Closed",IF($X314=1,"Past due",IF($Y314=1,"Follow-up due",IF($J314="Pending","Authorization pending","On track"))))))</f>
        <v/>
      </c>
    </row>
    <row r="315">
      <c r="A315" s="19" t="n"/>
      <c r="B315" s="38" t="n"/>
      <c r="C315" s="19" t="n"/>
      <c r="D315" s="19" t="n"/>
      <c r="E315" s="21" t="n"/>
      <c r="F315" s="19" t="n"/>
      <c r="G315" s="19" t="n"/>
      <c r="H315" s="21" t="n"/>
      <c r="I315" s="19" t="n"/>
      <c r="J315" s="19" t="n"/>
      <c r="K315" s="19" t="n"/>
      <c r="L315" s="19" t="n"/>
      <c r="M315" s="38" t="n"/>
      <c r="N315" s="38" t="n"/>
      <c r="O315" s="38" t="n"/>
      <c r="P315" s="38" t="n"/>
      <c r="Q315" s="38" t="n"/>
      <c r="R315" s="38" t="n"/>
      <c r="S315" s="21" t="n"/>
      <c r="T315" s="21" t="n"/>
      <c r="U315" s="22">
        <f>IF($A315="","",MAX(0,IF($P315&lt;&gt;"",$P315,Dashboard!$B$4)-$B315))</f>
        <v/>
      </c>
      <c r="V315" s="23">
        <f>IF($A315="","",IF($U315&lt;=7,"0-7 days",IF($U315&lt;=14,"8-14 days",IF($U315&lt;=30,"15-30 days",IF($U315&lt;=60,"31-60 days","61+ days")))))</f>
        <v/>
      </c>
      <c r="W315" s="22">
        <f>IF($A315="",0,IF(OR($L315="New",$L315="Sent",$L315="Scheduling",$L315="Scheduled"),1,0))</f>
        <v/>
      </c>
      <c r="X315" s="22">
        <f>IF($A315="",0,IF(AND($W315=1,$M315&lt;&gt;"",$M315&lt;Dashboard!$B$4),1,0))</f>
        <v/>
      </c>
      <c r="Y315" s="22">
        <f>IF($A315="",0,IF(AND($W315=1,$R315&lt;&gt;"",$R315&lt;=Dashboard!$B$4),1,0))</f>
        <v/>
      </c>
      <c r="Z315" s="24">
        <f>IF($A315="","",IF(COUNTIF($A$2:$A$501,$A315)&gt;1,"Duplicate referral ID",IF($B315="","Missing received date",IF($C315="","Missing client reference",IF($D315="","Missing clinic",IF($F315="","Missing specialty",IF($G315="","Missing urgency",IF($H315="","Missing reason category",IF($I315="","Missing payer category",IF($J315="","Missing authorization status",IF($K315="","Missing coordinator",IF($L315="","Missing status",IF(AND($W315=1,$M315=""),"Missing target action date",IF(AND(OR($L315="Sent",$L315="Scheduling",$L315="Scheduled",$L315="Completed"),$E315=""),"Missing destination",IF(AND(OR($L315="Sent",$L315="Scheduling",$L315="Scheduled",$L315="Completed"),$N315=""),"Missing sent date",IF(AND(OR($L315="Scheduled",$L315="Completed"),$O315=""),"Missing appointment date",IF(AND(OR($L315="Completed",$L315="Closed - Not Scheduled",$L315="Declined"),$P315=""),"Missing closed date",IF(AND(OR($L315="Completed",$L315="Closed - Not Scheduled",$L315="Declined"),$S315=""),"Missing close outcome",IF(AND($B315&lt;&gt;"",$N315&lt;&gt;"",$N315&lt;$B315),"Sent date before received date",IF(AND($B315&lt;&gt;"",$P315&lt;&gt;"",$P315&lt;$B315),"Closed date before received date",IF(AND($N315&lt;&gt;"",$O315&lt;&gt;"",$O315&lt;$N315),"Appointment before sent date","OK"))))))))))))))))))))</f>
        <v/>
      </c>
      <c r="AA315" s="24">
        <f>IF($A315="","",IF($Z315&lt;&gt;"OK","Check data",IF($W315=0,"Closed",IF($X315=1,"Past due",IF($Y315=1,"Follow-up due",IF($J315="Pending","Authorization pending","On track"))))))</f>
        <v/>
      </c>
    </row>
    <row r="316">
      <c r="A316" s="19" t="n"/>
      <c r="B316" s="38" t="n"/>
      <c r="C316" s="19" t="n"/>
      <c r="D316" s="19" t="n"/>
      <c r="E316" s="21" t="n"/>
      <c r="F316" s="19" t="n"/>
      <c r="G316" s="19" t="n"/>
      <c r="H316" s="21" t="n"/>
      <c r="I316" s="19" t="n"/>
      <c r="J316" s="19" t="n"/>
      <c r="K316" s="19" t="n"/>
      <c r="L316" s="19" t="n"/>
      <c r="M316" s="38" t="n"/>
      <c r="N316" s="38" t="n"/>
      <c r="O316" s="38" t="n"/>
      <c r="P316" s="38" t="n"/>
      <c r="Q316" s="38" t="n"/>
      <c r="R316" s="38" t="n"/>
      <c r="S316" s="21" t="n"/>
      <c r="T316" s="21" t="n"/>
      <c r="U316" s="22">
        <f>IF($A316="","",MAX(0,IF($P316&lt;&gt;"",$P316,Dashboard!$B$4)-$B316))</f>
        <v/>
      </c>
      <c r="V316" s="23">
        <f>IF($A316="","",IF($U316&lt;=7,"0-7 days",IF($U316&lt;=14,"8-14 days",IF($U316&lt;=30,"15-30 days",IF($U316&lt;=60,"31-60 days","61+ days")))))</f>
        <v/>
      </c>
      <c r="W316" s="22">
        <f>IF($A316="",0,IF(OR($L316="New",$L316="Sent",$L316="Scheduling",$L316="Scheduled"),1,0))</f>
        <v/>
      </c>
      <c r="X316" s="22">
        <f>IF($A316="",0,IF(AND($W316=1,$M316&lt;&gt;"",$M316&lt;Dashboard!$B$4),1,0))</f>
        <v/>
      </c>
      <c r="Y316" s="22">
        <f>IF($A316="",0,IF(AND($W316=1,$R316&lt;&gt;"",$R316&lt;=Dashboard!$B$4),1,0))</f>
        <v/>
      </c>
      <c r="Z316" s="24">
        <f>IF($A316="","",IF(COUNTIF($A$2:$A$501,$A316)&gt;1,"Duplicate referral ID",IF($B316="","Missing received date",IF($C316="","Missing client reference",IF($D316="","Missing clinic",IF($F316="","Missing specialty",IF($G316="","Missing urgency",IF($H316="","Missing reason category",IF($I316="","Missing payer category",IF($J316="","Missing authorization status",IF($K316="","Missing coordinator",IF($L316="","Missing status",IF(AND($W316=1,$M316=""),"Missing target action date",IF(AND(OR($L316="Sent",$L316="Scheduling",$L316="Scheduled",$L316="Completed"),$E316=""),"Missing destination",IF(AND(OR($L316="Sent",$L316="Scheduling",$L316="Scheduled",$L316="Completed"),$N316=""),"Missing sent date",IF(AND(OR($L316="Scheduled",$L316="Completed"),$O316=""),"Missing appointment date",IF(AND(OR($L316="Completed",$L316="Closed - Not Scheduled",$L316="Declined"),$P316=""),"Missing closed date",IF(AND(OR($L316="Completed",$L316="Closed - Not Scheduled",$L316="Declined"),$S316=""),"Missing close outcome",IF(AND($B316&lt;&gt;"",$N316&lt;&gt;"",$N316&lt;$B316),"Sent date before received date",IF(AND($B316&lt;&gt;"",$P316&lt;&gt;"",$P316&lt;$B316),"Closed date before received date",IF(AND($N316&lt;&gt;"",$O316&lt;&gt;"",$O316&lt;$N316),"Appointment before sent date","OK"))))))))))))))))))))</f>
        <v/>
      </c>
      <c r="AA316" s="24">
        <f>IF($A316="","",IF($Z316&lt;&gt;"OK","Check data",IF($W316=0,"Closed",IF($X316=1,"Past due",IF($Y316=1,"Follow-up due",IF($J316="Pending","Authorization pending","On track"))))))</f>
        <v/>
      </c>
    </row>
    <row r="317">
      <c r="A317" s="19" t="n"/>
      <c r="B317" s="38" t="n"/>
      <c r="C317" s="19" t="n"/>
      <c r="D317" s="19" t="n"/>
      <c r="E317" s="21" t="n"/>
      <c r="F317" s="19" t="n"/>
      <c r="G317" s="19" t="n"/>
      <c r="H317" s="21" t="n"/>
      <c r="I317" s="19" t="n"/>
      <c r="J317" s="19" t="n"/>
      <c r="K317" s="19" t="n"/>
      <c r="L317" s="19" t="n"/>
      <c r="M317" s="38" t="n"/>
      <c r="N317" s="38" t="n"/>
      <c r="O317" s="38" t="n"/>
      <c r="P317" s="38" t="n"/>
      <c r="Q317" s="38" t="n"/>
      <c r="R317" s="38" t="n"/>
      <c r="S317" s="21" t="n"/>
      <c r="T317" s="21" t="n"/>
      <c r="U317" s="22">
        <f>IF($A317="","",MAX(0,IF($P317&lt;&gt;"",$P317,Dashboard!$B$4)-$B317))</f>
        <v/>
      </c>
      <c r="V317" s="23">
        <f>IF($A317="","",IF($U317&lt;=7,"0-7 days",IF($U317&lt;=14,"8-14 days",IF($U317&lt;=30,"15-30 days",IF($U317&lt;=60,"31-60 days","61+ days")))))</f>
        <v/>
      </c>
      <c r="W317" s="22">
        <f>IF($A317="",0,IF(OR($L317="New",$L317="Sent",$L317="Scheduling",$L317="Scheduled"),1,0))</f>
        <v/>
      </c>
      <c r="X317" s="22">
        <f>IF($A317="",0,IF(AND($W317=1,$M317&lt;&gt;"",$M317&lt;Dashboard!$B$4),1,0))</f>
        <v/>
      </c>
      <c r="Y317" s="22">
        <f>IF($A317="",0,IF(AND($W317=1,$R317&lt;&gt;"",$R317&lt;=Dashboard!$B$4),1,0))</f>
        <v/>
      </c>
      <c r="Z317" s="24">
        <f>IF($A317="","",IF(COUNTIF($A$2:$A$501,$A317)&gt;1,"Duplicate referral ID",IF($B317="","Missing received date",IF($C317="","Missing client reference",IF($D317="","Missing clinic",IF($F317="","Missing specialty",IF($G317="","Missing urgency",IF($H317="","Missing reason category",IF($I317="","Missing payer category",IF($J317="","Missing authorization status",IF($K317="","Missing coordinator",IF($L317="","Missing status",IF(AND($W317=1,$M317=""),"Missing target action date",IF(AND(OR($L317="Sent",$L317="Scheduling",$L317="Scheduled",$L317="Completed"),$E317=""),"Missing destination",IF(AND(OR($L317="Sent",$L317="Scheduling",$L317="Scheduled",$L317="Completed"),$N317=""),"Missing sent date",IF(AND(OR($L317="Scheduled",$L317="Completed"),$O317=""),"Missing appointment date",IF(AND(OR($L317="Completed",$L317="Closed - Not Scheduled",$L317="Declined"),$P317=""),"Missing closed date",IF(AND(OR($L317="Completed",$L317="Closed - Not Scheduled",$L317="Declined"),$S317=""),"Missing close outcome",IF(AND($B317&lt;&gt;"",$N317&lt;&gt;"",$N317&lt;$B317),"Sent date before received date",IF(AND($B317&lt;&gt;"",$P317&lt;&gt;"",$P317&lt;$B317),"Closed date before received date",IF(AND($N317&lt;&gt;"",$O317&lt;&gt;"",$O317&lt;$N317),"Appointment before sent date","OK"))))))))))))))))))))</f>
        <v/>
      </c>
      <c r="AA317" s="24">
        <f>IF($A317="","",IF($Z317&lt;&gt;"OK","Check data",IF($W317=0,"Closed",IF($X317=1,"Past due",IF($Y317=1,"Follow-up due",IF($J317="Pending","Authorization pending","On track"))))))</f>
        <v/>
      </c>
    </row>
    <row r="318">
      <c r="A318" s="19" t="n"/>
      <c r="B318" s="38" t="n"/>
      <c r="C318" s="19" t="n"/>
      <c r="D318" s="19" t="n"/>
      <c r="E318" s="21" t="n"/>
      <c r="F318" s="19" t="n"/>
      <c r="G318" s="19" t="n"/>
      <c r="H318" s="21" t="n"/>
      <c r="I318" s="19" t="n"/>
      <c r="J318" s="19" t="n"/>
      <c r="K318" s="19" t="n"/>
      <c r="L318" s="19" t="n"/>
      <c r="M318" s="38" t="n"/>
      <c r="N318" s="38" t="n"/>
      <c r="O318" s="38" t="n"/>
      <c r="P318" s="38" t="n"/>
      <c r="Q318" s="38" t="n"/>
      <c r="R318" s="38" t="n"/>
      <c r="S318" s="21" t="n"/>
      <c r="T318" s="21" t="n"/>
      <c r="U318" s="22">
        <f>IF($A318="","",MAX(0,IF($P318&lt;&gt;"",$P318,Dashboard!$B$4)-$B318))</f>
        <v/>
      </c>
      <c r="V318" s="23">
        <f>IF($A318="","",IF($U318&lt;=7,"0-7 days",IF($U318&lt;=14,"8-14 days",IF($U318&lt;=30,"15-30 days",IF($U318&lt;=60,"31-60 days","61+ days")))))</f>
        <v/>
      </c>
      <c r="W318" s="22">
        <f>IF($A318="",0,IF(OR($L318="New",$L318="Sent",$L318="Scheduling",$L318="Scheduled"),1,0))</f>
        <v/>
      </c>
      <c r="X318" s="22">
        <f>IF($A318="",0,IF(AND($W318=1,$M318&lt;&gt;"",$M318&lt;Dashboard!$B$4),1,0))</f>
        <v/>
      </c>
      <c r="Y318" s="22">
        <f>IF($A318="",0,IF(AND($W318=1,$R318&lt;&gt;"",$R318&lt;=Dashboard!$B$4),1,0))</f>
        <v/>
      </c>
      <c r="Z318" s="24">
        <f>IF($A318="","",IF(COUNTIF($A$2:$A$501,$A318)&gt;1,"Duplicate referral ID",IF($B318="","Missing received date",IF($C318="","Missing client reference",IF($D318="","Missing clinic",IF($F318="","Missing specialty",IF($G318="","Missing urgency",IF($H318="","Missing reason category",IF($I318="","Missing payer category",IF($J318="","Missing authorization status",IF($K318="","Missing coordinator",IF($L318="","Missing status",IF(AND($W318=1,$M318=""),"Missing target action date",IF(AND(OR($L318="Sent",$L318="Scheduling",$L318="Scheduled",$L318="Completed"),$E318=""),"Missing destination",IF(AND(OR($L318="Sent",$L318="Scheduling",$L318="Scheduled",$L318="Completed"),$N318=""),"Missing sent date",IF(AND(OR($L318="Scheduled",$L318="Completed"),$O318=""),"Missing appointment date",IF(AND(OR($L318="Completed",$L318="Closed - Not Scheduled",$L318="Declined"),$P318=""),"Missing closed date",IF(AND(OR($L318="Completed",$L318="Closed - Not Scheduled",$L318="Declined"),$S318=""),"Missing close outcome",IF(AND($B318&lt;&gt;"",$N318&lt;&gt;"",$N318&lt;$B318),"Sent date before received date",IF(AND($B318&lt;&gt;"",$P318&lt;&gt;"",$P318&lt;$B318),"Closed date before received date",IF(AND($N318&lt;&gt;"",$O318&lt;&gt;"",$O318&lt;$N318),"Appointment before sent date","OK"))))))))))))))))))))</f>
        <v/>
      </c>
      <c r="AA318" s="24">
        <f>IF($A318="","",IF($Z318&lt;&gt;"OK","Check data",IF($W318=0,"Closed",IF($X318=1,"Past due",IF($Y318=1,"Follow-up due",IF($J318="Pending","Authorization pending","On track"))))))</f>
        <v/>
      </c>
    </row>
    <row r="319">
      <c r="A319" s="19" t="n"/>
      <c r="B319" s="38" t="n"/>
      <c r="C319" s="19" t="n"/>
      <c r="D319" s="19" t="n"/>
      <c r="E319" s="21" t="n"/>
      <c r="F319" s="19" t="n"/>
      <c r="G319" s="19" t="n"/>
      <c r="H319" s="21" t="n"/>
      <c r="I319" s="19" t="n"/>
      <c r="J319" s="19" t="n"/>
      <c r="K319" s="19" t="n"/>
      <c r="L319" s="19" t="n"/>
      <c r="M319" s="38" t="n"/>
      <c r="N319" s="38" t="n"/>
      <c r="O319" s="38" t="n"/>
      <c r="P319" s="38" t="n"/>
      <c r="Q319" s="38" t="n"/>
      <c r="R319" s="38" t="n"/>
      <c r="S319" s="21" t="n"/>
      <c r="T319" s="21" t="n"/>
      <c r="U319" s="22">
        <f>IF($A319="","",MAX(0,IF($P319&lt;&gt;"",$P319,Dashboard!$B$4)-$B319))</f>
        <v/>
      </c>
      <c r="V319" s="23">
        <f>IF($A319="","",IF($U319&lt;=7,"0-7 days",IF($U319&lt;=14,"8-14 days",IF($U319&lt;=30,"15-30 days",IF($U319&lt;=60,"31-60 days","61+ days")))))</f>
        <v/>
      </c>
      <c r="W319" s="22">
        <f>IF($A319="",0,IF(OR($L319="New",$L319="Sent",$L319="Scheduling",$L319="Scheduled"),1,0))</f>
        <v/>
      </c>
      <c r="X319" s="22">
        <f>IF($A319="",0,IF(AND($W319=1,$M319&lt;&gt;"",$M319&lt;Dashboard!$B$4),1,0))</f>
        <v/>
      </c>
      <c r="Y319" s="22">
        <f>IF($A319="",0,IF(AND($W319=1,$R319&lt;&gt;"",$R319&lt;=Dashboard!$B$4),1,0))</f>
        <v/>
      </c>
      <c r="Z319" s="24">
        <f>IF($A319="","",IF(COUNTIF($A$2:$A$501,$A319)&gt;1,"Duplicate referral ID",IF($B319="","Missing received date",IF($C319="","Missing client reference",IF($D319="","Missing clinic",IF($F319="","Missing specialty",IF($G319="","Missing urgency",IF($H319="","Missing reason category",IF($I319="","Missing payer category",IF($J319="","Missing authorization status",IF($K319="","Missing coordinator",IF($L319="","Missing status",IF(AND($W319=1,$M319=""),"Missing target action date",IF(AND(OR($L319="Sent",$L319="Scheduling",$L319="Scheduled",$L319="Completed"),$E319=""),"Missing destination",IF(AND(OR($L319="Sent",$L319="Scheduling",$L319="Scheduled",$L319="Completed"),$N319=""),"Missing sent date",IF(AND(OR($L319="Scheduled",$L319="Completed"),$O319=""),"Missing appointment date",IF(AND(OR($L319="Completed",$L319="Closed - Not Scheduled",$L319="Declined"),$P319=""),"Missing closed date",IF(AND(OR($L319="Completed",$L319="Closed - Not Scheduled",$L319="Declined"),$S319=""),"Missing close outcome",IF(AND($B319&lt;&gt;"",$N319&lt;&gt;"",$N319&lt;$B319),"Sent date before received date",IF(AND($B319&lt;&gt;"",$P319&lt;&gt;"",$P319&lt;$B319),"Closed date before received date",IF(AND($N319&lt;&gt;"",$O319&lt;&gt;"",$O319&lt;$N319),"Appointment before sent date","OK"))))))))))))))))))))</f>
        <v/>
      </c>
      <c r="AA319" s="24">
        <f>IF($A319="","",IF($Z319&lt;&gt;"OK","Check data",IF($W319=0,"Closed",IF($X319=1,"Past due",IF($Y319=1,"Follow-up due",IF($J319="Pending","Authorization pending","On track"))))))</f>
        <v/>
      </c>
    </row>
    <row r="320">
      <c r="A320" s="19" t="n"/>
      <c r="B320" s="38" t="n"/>
      <c r="C320" s="19" t="n"/>
      <c r="D320" s="19" t="n"/>
      <c r="E320" s="21" t="n"/>
      <c r="F320" s="19" t="n"/>
      <c r="G320" s="19" t="n"/>
      <c r="H320" s="21" t="n"/>
      <c r="I320" s="19" t="n"/>
      <c r="J320" s="19" t="n"/>
      <c r="K320" s="19" t="n"/>
      <c r="L320" s="19" t="n"/>
      <c r="M320" s="38" t="n"/>
      <c r="N320" s="38" t="n"/>
      <c r="O320" s="38" t="n"/>
      <c r="P320" s="38" t="n"/>
      <c r="Q320" s="38" t="n"/>
      <c r="R320" s="38" t="n"/>
      <c r="S320" s="21" t="n"/>
      <c r="T320" s="21" t="n"/>
      <c r="U320" s="22">
        <f>IF($A320="","",MAX(0,IF($P320&lt;&gt;"",$P320,Dashboard!$B$4)-$B320))</f>
        <v/>
      </c>
      <c r="V320" s="23">
        <f>IF($A320="","",IF($U320&lt;=7,"0-7 days",IF($U320&lt;=14,"8-14 days",IF($U320&lt;=30,"15-30 days",IF($U320&lt;=60,"31-60 days","61+ days")))))</f>
        <v/>
      </c>
      <c r="W320" s="22">
        <f>IF($A320="",0,IF(OR($L320="New",$L320="Sent",$L320="Scheduling",$L320="Scheduled"),1,0))</f>
        <v/>
      </c>
      <c r="X320" s="22">
        <f>IF($A320="",0,IF(AND($W320=1,$M320&lt;&gt;"",$M320&lt;Dashboard!$B$4),1,0))</f>
        <v/>
      </c>
      <c r="Y320" s="22">
        <f>IF($A320="",0,IF(AND($W320=1,$R320&lt;&gt;"",$R320&lt;=Dashboard!$B$4),1,0))</f>
        <v/>
      </c>
      <c r="Z320" s="24">
        <f>IF($A320="","",IF(COUNTIF($A$2:$A$501,$A320)&gt;1,"Duplicate referral ID",IF($B320="","Missing received date",IF($C320="","Missing client reference",IF($D320="","Missing clinic",IF($F320="","Missing specialty",IF($G320="","Missing urgency",IF($H320="","Missing reason category",IF($I320="","Missing payer category",IF($J320="","Missing authorization status",IF($K320="","Missing coordinator",IF($L320="","Missing status",IF(AND($W320=1,$M320=""),"Missing target action date",IF(AND(OR($L320="Sent",$L320="Scheduling",$L320="Scheduled",$L320="Completed"),$E320=""),"Missing destination",IF(AND(OR($L320="Sent",$L320="Scheduling",$L320="Scheduled",$L320="Completed"),$N320=""),"Missing sent date",IF(AND(OR($L320="Scheduled",$L320="Completed"),$O320=""),"Missing appointment date",IF(AND(OR($L320="Completed",$L320="Closed - Not Scheduled",$L320="Declined"),$P320=""),"Missing closed date",IF(AND(OR($L320="Completed",$L320="Closed - Not Scheduled",$L320="Declined"),$S320=""),"Missing close outcome",IF(AND($B320&lt;&gt;"",$N320&lt;&gt;"",$N320&lt;$B320),"Sent date before received date",IF(AND($B320&lt;&gt;"",$P320&lt;&gt;"",$P320&lt;$B320),"Closed date before received date",IF(AND($N320&lt;&gt;"",$O320&lt;&gt;"",$O320&lt;$N320),"Appointment before sent date","OK"))))))))))))))))))))</f>
        <v/>
      </c>
      <c r="AA320" s="24">
        <f>IF($A320="","",IF($Z320&lt;&gt;"OK","Check data",IF($W320=0,"Closed",IF($X320=1,"Past due",IF($Y320=1,"Follow-up due",IF($J320="Pending","Authorization pending","On track"))))))</f>
        <v/>
      </c>
    </row>
    <row r="321">
      <c r="A321" s="19" t="n"/>
      <c r="B321" s="38" t="n"/>
      <c r="C321" s="19" t="n"/>
      <c r="D321" s="19" t="n"/>
      <c r="E321" s="21" t="n"/>
      <c r="F321" s="19" t="n"/>
      <c r="G321" s="19" t="n"/>
      <c r="H321" s="21" t="n"/>
      <c r="I321" s="19" t="n"/>
      <c r="J321" s="19" t="n"/>
      <c r="K321" s="19" t="n"/>
      <c r="L321" s="19" t="n"/>
      <c r="M321" s="38" t="n"/>
      <c r="N321" s="38" t="n"/>
      <c r="O321" s="38" t="n"/>
      <c r="P321" s="38" t="n"/>
      <c r="Q321" s="38" t="n"/>
      <c r="R321" s="38" t="n"/>
      <c r="S321" s="21" t="n"/>
      <c r="T321" s="21" t="n"/>
      <c r="U321" s="22">
        <f>IF($A321="","",MAX(0,IF($P321&lt;&gt;"",$P321,Dashboard!$B$4)-$B321))</f>
        <v/>
      </c>
      <c r="V321" s="23">
        <f>IF($A321="","",IF($U321&lt;=7,"0-7 days",IF($U321&lt;=14,"8-14 days",IF($U321&lt;=30,"15-30 days",IF($U321&lt;=60,"31-60 days","61+ days")))))</f>
        <v/>
      </c>
      <c r="W321" s="22">
        <f>IF($A321="",0,IF(OR($L321="New",$L321="Sent",$L321="Scheduling",$L321="Scheduled"),1,0))</f>
        <v/>
      </c>
      <c r="X321" s="22">
        <f>IF($A321="",0,IF(AND($W321=1,$M321&lt;&gt;"",$M321&lt;Dashboard!$B$4),1,0))</f>
        <v/>
      </c>
      <c r="Y321" s="22">
        <f>IF($A321="",0,IF(AND($W321=1,$R321&lt;&gt;"",$R321&lt;=Dashboard!$B$4),1,0))</f>
        <v/>
      </c>
      <c r="Z321" s="24">
        <f>IF($A321="","",IF(COUNTIF($A$2:$A$501,$A321)&gt;1,"Duplicate referral ID",IF($B321="","Missing received date",IF($C321="","Missing client reference",IF($D321="","Missing clinic",IF($F321="","Missing specialty",IF($G321="","Missing urgency",IF($H321="","Missing reason category",IF($I321="","Missing payer category",IF($J321="","Missing authorization status",IF($K321="","Missing coordinator",IF($L321="","Missing status",IF(AND($W321=1,$M321=""),"Missing target action date",IF(AND(OR($L321="Sent",$L321="Scheduling",$L321="Scheduled",$L321="Completed"),$E321=""),"Missing destination",IF(AND(OR($L321="Sent",$L321="Scheduling",$L321="Scheduled",$L321="Completed"),$N321=""),"Missing sent date",IF(AND(OR($L321="Scheduled",$L321="Completed"),$O321=""),"Missing appointment date",IF(AND(OR($L321="Completed",$L321="Closed - Not Scheduled",$L321="Declined"),$P321=""),"Missing closed date",IF(AND(OR($L321="Completed",$L321="Closed - Not Scheduled",$L321="Declined"),$S321=""),"Missing close outcome",IF(AND($B321&lt;&gt;"",$N321&lt;&gt;"",$N321&lt;$B321),"Sent date before received date",IF(AND($B321&lt;&gt;"",$P321&lt;&gt;"",$P321&lt;$B321),"Closed date before received date",IF(AND($N321&lt;&gt;"",$O321&lt;&gt;"",$O321&lt;$N321),"Appointment before sent date","OK"))))))))))))))))))))</f>
        <v/>
      </c>
      <c r="AA321" s="24">
        <f>IF($A321="","",IF($Z321&lt;&gt;"OK","Check data",IF($W321=0,"Closed",IF($X321=1,"Past due",IF($Y321=1,"Follow-up due",IF($J321="Pending","Authorization pending","On track"))))))</f>
        <v/>
      </c>
    </row>
    <row r="322">
      <c r="A322" s="19" t="n"/>
      <c r="B322" s="38" t="n"/>
      <c r="C322" s="19" t="n"/>
      <c r="D322" s="19" t="n"/>
      <c r="E322" s="21" t="n"/>
      <c r="F322" s="19" t="n"/>
      <c r="G322" s="19" t="n"/>
      <c r="H322" s="21" t="n"/>
      <c r="I322" s="19" t="n"/>
      <c r="J322" s="19" t="n"/>
      <c r="K322" s="19" t="n"/>
      <c r="L322" s="19" t="n"/>
      <c r="M322" s="38" t="n"/>
      <c r="N322" s="38" t="n"/>
      <c r="O322" s="38" t="n"/>
      <c r="P322" s="38" t="n"/>
      <c r="Q322" s="38" t="n"/>
      <c r="R322" s="38" t="n"/>
      <c r="S322" s="21" t="n"/>
      <c r="T322" s="21" t="n"/>
      <c r="U322" s="22">
        <f>IF($A322="","",MAX(0,IF($P322&lt;&gt;"",$P322,Dashboard!$B$4)-$B322))</f>
        <v/>
      </c>
      <c r="V322" s="23">
        <f>IF($A322="","",IF($U322&lt;=7,"0-7 days",IF($U322&lt;=14,"8-14 days",IF($U322&lt;=30,"15-30 days",IF($U322&lt;=60,"31-60 days","61+ days")))))</f>
        <v/>
      </c>
      <c r="W322" s="22">
        <f>IF($A322="",0,IF(OR($L322="New",$L322="Sent",$L322="Scheduling",$L322="Scheduled"),1,0))</f>
        <v/>
      </c>
      <c r="X322" s="22">
        <f>IF($A322="",0,IF(AND($W322=1,$M322&lt;&gt;"",$M322&lt;Dashboard!$B$4),1,0))</f>
        <v/>
      </c>
      <c r="Y322" s="22">
        <f>IF($A322="",0,IF(AND($W322=1,$R322&lt;&gt;"",$R322&lt;=Dashboard!$B$4),1,0))</f>
        <v/>
      </c>
      <c r="Z322" s="24">
        <f>IF($A322="","",IF(COUNTIF($A$2:$A$501,$A322)&gt;1,"Duplicate referral ID",IF($B322="","Missing received date",IF($C322="","Missing client reference",IF($D322="","Missing clinic",IF($F322="","Missing specialty",IF($G322="","Missing urgency",IF($H322="","Missing reason category",IF($I322="","Missing payer category",IF($J322="","Missing authorization status",IF($K322="","Missing coordinator",IF($L322="","Missing status",IF(AND($W322=1,$M322=""),"Missing target action date",IF(AND(OR($L322="Sent",$L322="Scheduling",$L322="Scheduled",$L322="Completed"),$E322=""),"Missing destination",IF(AND(OR($L322="Sent",$L322="Scheduling",$L322="Scheduled",$L322="Completed"),$N322=""),"Missing sent date",IF(AND(OR($L322="Scheduled",$L322="Completed"),$O322=""),"Missing appointment date",IF(AND(OR($L322="Completed",$L322="Closed - Not Scheduled",$L322="Declined"),$P322=""),"Missing closed date",IF(AND(OR($L322="Completed",$L322="Closed - Not Scheduled",$L322="Declined"),$S322=""),"Missing close outcome",IF(AND($B322&lt;&gt;"",$N322&lt;&gt;"",$N322&lt;$B322),"Sent date before received date",IF(AND($B322&lt;&gt;"",$P322&lt;&gt;"",$P322&lt;$B322),"Closed date before received date",IF(AND($N322&lt;&gt;"",$O322&lt;&gt;"",$O322&lt;$N322),"Appointment before sent date","OK"))))))))))))))))))))</f>
        <v/>
      </c>
      <c r="AA322" s="24">
        <f>IF($A322="","",IF($Z322&lt;&gt;"OK","Check data",IF($W322=0,"Closed",IF($X322=1,"Past due",IF($Y322=1,"Follow-up due",IF($J322="Pending","Authorization pending","On track"))))))</f>
        <v/>
      </c>
    </row>
    <row r="323">
      <c r="A323" s="19" t="n"/>
      <c r="B323" s="38" t="n"/>
      <c r="C323" s="19" t="n"/>
      <c r="D323" s="19" t="n"/>
      <c r="E323" s="21" t="n"/>
      <c r="F323" s="19" t="n"/>
      <c r="G323" s="19" t="n"/>
      <c r="H323" s="21" t="n"/>
      <c r="I323" s="19" t="n"/>
      <c r="J323" s="19" t="n"/>
      <c r="K323" s="19" t="n"/>
      <c r="L323" s="19" t="n"/>
      <c r="M323" s="38" t="n"/>
      <c r="N323" s="38" t="n"/>
      <c r="O323" s="38" t="n"/>
      <c r="P323" s="38" t="n"/>
      <c r="Q323" s="38" t="n"/>
      <c r="R323" s="38" t="n"/>
      <c r="S323" s="21" t="n"/>
      <c r="T323" s="21" t="n"/>
      <c r="U323" s="22">
        <f>IF($A323="","",MAX(0,IF($P323&lt;&gt;"",$P323,Dashboard!$B$4)-$B323))</f>
        <v/>
      </c>
      <c r="V323" s="23">
        <f>IF($A323="","",IF($U323&lt;=7,"0-7 days",IF($U323&lt;=14,"8-14 days",IF($U323&lt;=30,"15-30 days",IF($U323&lt;=60,"31-60 days","61+ days")))))</f>
        <v/>
      </c>
      <c r="W323" s="22">
        <f>IF($A323="",0,IF(OR($L323="New",$L323="Sent",$L323="Scheduling",$L323="Scheduled"),1,0))</f>
        <v/>
      </c>
      <c r="X323" s="22">
        <f>IF($A323="",0,IF(AND($W323=1,$M323&lt;&gt;"",$M323&lt;Dashboard!$B$4),1,0))</f>
        <v/>
      </c>
      <c r="Y323" s="22">
        <f>IF($A323="",0,IF(AND($W323=1,$R323&lt;&gt;"",$R323&lt;=Dashboard!$B$4),1,0))</f>
        <v/>
      </c>
      <c r="Z323" s="24">
        <f>IF($A323="","",IF(COUNTIF($A$2:$A$501,$A323)&gt;1,"Duplicate referral ID",IF($B323="","Missing received date",IF($C323="","Missing client reference",IF($D323="","Missing clinic",IF($F323="","Missing specialty",IF($G323="","Missing urgency",IF($H323="","Missing reason category",IF($I323="","Missing payer category",IF($J323="","Missing authorization status",IF($K323="","Missing coordinator",IF($L323="","Missing status",IF(AND($W323=1,$M323=""),"Missing target action date",IF(AND(OR($L323="Sent",$L323="Scheduling",$L323="Scheduled",$L323="Completed"),$E323=""),"Missing destination",IF(AND(OR($L323="Sent",$L323="Scheduling",$L323="Scheduled",$L323="Completed"),$N323=""),"Missing sent date",IF(AND(OR($L323="Scheduled",$L323="Completed"),$O323=""),"Missing appointment date",IF(AND(OR($L323="Completed",$L323="Closed - Not Scheduled",$L323="Declined"),$P323=""),"Missing closed date",IF(AND(OR($L323="Completed",$L323="Closed - Not Scheduled",$L323="Declined"),$S323=""),"Missing close outcome",IF(AND($B323&lt;&gt;"",$N323&lt;&gt;"",$N323&lt;$B323),"Sent date before received date",IF(AND($B323&lt;&gt;"",$P323&lt;&gt;"",$P323&lt;$B323),"Closed date before received date",IF(AND($N323&lt;&gt;"",$O323&lt;&gt;"",$O323&lt;$N323),"Appointment before sent date","OK"))))))))))))))))))))</f>
        <v/>
      </c>
      <c r="AA323" s="24">
        <f>IF($A323="","",IF($Z323&lt;&gt;"OK","Check data",IF($W323=0,"Closed",IF($X323=1,"Past due",IF($Y323=1,"Follow-up due",IF($J323="Pending","Authorization pending","On track"))))))</f>
        <v/>
      </c>
    </row>
    <row r="324">
      <c r="A324" s="19" t="n"/>
      <c r="B324" s="38" t="n"/>
      <c r="C324" s="19" t="n"/>
      <c r="D324" s="19" t="n"/>
      <c r="E324" s="21" t="n"/>
      <c r="F324" s="19" t="n"/>
      <c r="G324" s="19" t="n"/>
      <c r="H324" s="21" t="n"/>
      <c r="I324" s="19" t="n"/>
      <c r="J324" s="19" t="n"/>
      <c r="K324" s="19" t="n"/>
      <c r="L324" s="19" t="n"/>
      <c r="M324" s="38" t="n"/>
      <c r="N324" s="38" t="n"/>
      <c r="O324" s="38" t="n"/>
      <c r="P324" s="38" t="n"/>
      <c r="Q324" s="38" t="n"/>
      <c r="R324" s="38" t="n"/>
      <c r="S324" s="21" t="n"/>
      <c r="T324" s="21" t="n"/>
      <c r="U324" s="22">
        <f>IF($A324="","",MAX(0,IF($P324&lt;&gt;"",$P324,Dashboard!$B$4)-$B324))</f>
        <v/>
      </c>
      <c r="V324" s="23">
        <f>IF($A324="","",IF($U324&lt;=7,"0-7 days",IF($U324&lt;=14,"8-14 days",IF($U324&lt;=30,"15-30 days",IF($U324&lt;=60,"31-60 days","61+ days")))))</f>
        <v/>
      </c>
      <c r="W324" s="22">
        <f>IF($A324="",0,IF(OR($L324="New",$L324="Sent",$L324="Scheduling",$L324="Scheduled"),1,0))</f>
        <v/>
      </c>
      <c r="X324" s="22">
        <f>IF($A324="",0,IF(AND($W324=1,$M324&lt;&gt;"",$M324&lt;Dashboard!$B$4),1,0))</f>
        <v/>
      </c>
      <c r="Y324" s="22">
        <f>IF($A324="",0,IF(AND($W324=1,$R324&lt;&gt;"",$R324&lt;=Dashboard!$B$4),1,0))</f>
        <v/>
      </c>
      <c r="Z324" s="24">
        <f>IF($A324="","",IF(COUNTIF($A$2:$A$501,$A324)&gt;1,"Duplicate referral ID",IF($B324="","Missing received date",IF($C324="","Missing client reference",IF($D324="","Missing clinic",IF($F324="","Missing specialty",IF($G324="","Missing urgency",IF($H324="","Missing reason category",IF($I324="","Missing payer category",IF($J324="","Missing authorization status",IF($K324="","Missing coordinator",IF($L324="","Missing status",IF(AND($W324=1,$M324=""),"Missing target action date",IF(AND(OR($L324="Sent",$L324="Scheduling",$L324="Scheduled",$L324="Completed"),$E324=""),"Missing destination",IF(AND(OR($L324="Sent",$L324="Scheduling",$L324="Scheduled",$L324="Completed"),$N324=""),"Missing sent date",IF(AND(OR($L324="Scheduled",$L324="Completed"),$O324=""),"Missing appointment date",IF(AND(OR($L324="Completed",$L324="Closed - Not Scheduled",$L324="Declined"),$P324=""),"Missing closed date",IF(AND(OR($L324="Completed",$L324="Closed - Not Scheduled",$L324="Declined"),$S324=""),"Missing close outcome",IF(AND($B324&lt;&gt;"",$N324&lt;&gt;"",$N324&lt;$B324),"Sent date before received date",IF(AND($B324&lt;&gt;"",$P324&lt;&gt;"",$P324&lt;$B324),"Closed date before received date",IF(AND($N324&lt;&gt;"",$O324&lt;&gt;"",$O324&lt;$N324),"Appointment before sent date","OK"))))))))))))))))))))</f>
        <v/>
      </c>
      <c r="AA324" s="24">
        <f>IF($A324="","",IF($Z324&lt;&gt;"OK","Check data",IF($W324=0,"Closed",IF($X324=1,"Past due",IF($Y324=1,"Follow-up due",IF($J324="Pending","Authorization pending","On track"))))))</f>
        <v/>
      </c>
    </row>
    <row r="325">
      <c r="A325" s="19" t="n"/>
      <c r="B325" s="38" t="n"/>
      <c r="C325" s="19" t="n"/>
      <c r="D325" s="19" t="n"/>
      <c r="E325" s="21" t="n"/>
      <c r="F325" s="19" t="n"/>
      <c r="G325" s="19" t="n"/>
      <c r="H325" s="21" t="n"/>
      <c r="I325" s="19" t="n"/>
      <c r="J325" s="19" t="n"/>
      <c r="K325" s="19" t="n"/>
      <c r="L325" s="19" t="n"/>
      <c r="M325" s="38" t="n"/>
      <c r="N325" s="38" t="n"/>
      <c r="O325" s="38" t="n"/>
      <c r="P325" s="38" t="n"/>
      <c r="Q325" s="38" t="n"/>
      <c r="R325" s="38" t="n"/>
      <c r="S325" s="21" t="n"/>
      <c r="T325" s="21" t="n"/>
      <c r="U325" s="22">
        <f>IF($A325="","",MAX(0,IF($P325&lt;&gt;"",$P325,Dashboard!$B$4)-$B325))</f>
        <v/>
      </c>
      <c r="V325" s="23">
        <f>IF($A325="","",IF($U325&lt;=7,"0-7 days",IF($U325&lt;=14,"8-14 days",IF($U325&lt;=30,"15-30 days",IF($U325&lt;=60,"31-60 days","61+ days")))))</f>
        <v/>
      </c>
      <c r="W325" s="22">
        <f>IF($A325="",0,IF(OR($L325="New",$L325="Sent",$L325="Scheduling",$L325="Scheduled"),1,0))</f>
        <v/>
      </c>
      <c r="X325" s="22">
        <f>IF($A325="",0,IF(AND($W325=1,$M325&lt;&gt;"",$M325&lt;Dashboard!$B$4),1,0))</f>
        <v/>
      </c>
      <c r="Y325" s="22">
        <f>IF($A325="",0,IF(AND($W325=1,$R325&lt;&gt;"",$R325&lt;=Dashboard!$B$4),1,0))</f>
        <v/>
      </c>
      <c r="Z325" s="24">
        <f>IF($A325="","",IF(COUNTIF($A$2:$A$501,$A325)&gt;1,"Duplicate referral ID",IF($B325="","Missing received date",IF($C325="","Missing client reference",IF($D325="","Missing clinic",IF($F325="","Missing specialty",IF($G325="","Missing urgency",IF($H325="","Missing reason category",IF($I325="","Missing payer category",IF($J325="","Missing authorization status",IF($K325="","Missing coordinator",IF($L325="","Missing status",IF(AND($W325=1,$M325=""),"Missing target action date",IF(AND(OR($L325="Sent",$L325="Scheduling",$L325="Scheduled",$L325="Completed"),$E325=""),"Missing destination",IF(AND(OR($L325="Sent",$L325="Scheduling",$L325="Scheduled",$L325="Completed"),$N325=""),"Missing sent date",IF(AND(OR($L325="Scheduled",$L325="Completed"),$O325=""),"Missing appointment date",IF(AND(OR($L325="Completed",$L325="Closed - Not Scheduled",$L325="Declined"),$P325=""),"Missing closed date",IF(AND(OR($L325="Completed",$L325="Closed - Not Scheduled",$L325="Declined"),$S325=""),"Missing close outcome",IF(AND($B325&lt;&gt;"",$N325&lt;&gt;"",$N325&lt;$B325),"Sent date before received date",IF(AND($B325&lt;&gt;"",$P325&lt;&gt;"",$P325&lt;$B325),"Closed date before received date",IF(AND($N325&lt;&gt;"",$O325&lt;&gt;"",$O325&lt;$N325),"Appointment before sent date","OK"))))))))))))))))))))</f>
        <v/>
      </c>
      <c r="AA325" s="24">
        <f>IF($A325="","",IF($Z325&lt;&gt;"OK","Check data",IF($W325=0,"Closed",IF($X325=1,"Past due",IF($Y325=1,"Follow-up due",IF($J325="Pending","Authorization pending","On track"))))))</f>
        <v/>
      </c>
    </row>
    <row r="326">
      <c r="A326" s="19" t="n"/>
      <c r="B326" s="38" t="n"/>
      <c r="C326" s="19" t="n"/>
      <c r="D326" s="19" t="n"/>
      <c r="E326" s="21" t="n"/>
      <c r="F326" s="19" t="n"/>
      <c r="G326" s="19" t="n"/>
      <c r="H326" s="21" t="n"/>
      <c r="I326" s="19" t="n"/>
      <c r="J326" s="19" t="n"/>
      <c r="K326" s="19" t="n"/>
      <c r="L326" s="19" t="n"/>
      <c r="M326" s="38" t="n"/>
      <c r="N326" s="38" t="n"/>
      <c r="O326" s="38" t="n"/>
      <c r="P326" s="38" t="n"/>
      <c r="Q326" s="38" t="n"/>
      <c r="R326" s="38" t="n"/>
      <c r="S326" s="21" t="n"/>
      <c r="T326" s="21" t="n"/>
      <c r="U326" s="22">
        <f>IF($A326="","",MAX(0,IF($P326&lt;&gt;"",$P326,Dashboard!$B$4)-$B326))</f>
        <v/>
      </c>
      <c r="V326" s="23">
        <f>IF($A326="","",IF($U326&lt;=7,"0-7 days",IF($U326&lt;=14,"8-14 days",IF($U326&lt;=30,"15-30 days",IF($U326&lt;=60,"31-60 days","61+ days")))))</f>
        <v/>
      </c>
      <c r="W326" s="22">
        <f>IF($A326="",0,IF(OR($L326="New",$L326="Sent",$L326="Scheduling",$L326="Scheduled"),1,0))</f>
        <v/>
      </c>
      <c r="X326" s="22">
        <f>IF($A326="",0,IF(AND($W326=1,$M326&lt;&gt;"",$M326&lt;Dashboard!$B$4),1,0))</f>
        <v/>
      </c>
      <c r="Y326" s="22">
        <f>IF($A326="",0,IF(AND($W326=1,$R326&lt;&gt;"",$R326&lt;=Dashboard!$B$4),1,0))</f>
        <v/>
      </c>
      <c r="Z326" s="24">
        <f>IF($A326="","",IF(COUNTIF($A$2:$A$501,$A326)&gt;1,"Duplicate referral ID",IF($B326="","Missing received date",IF($C326="","Missing client reference",IF($D326="","Missing clinic",IF($F326="","Missing specialty",IF($G326="","Missing urgency",IF($H326="","Missing reason category",IF($I326="","Missing payer category",IF($J326="","Missing authorization status",IF($K326="","Missing coordinator",IF($L326="","Missing status",IF(AND($W326=1,$M326=""),"Missing target action date",IF(AND(OR($L326="Sent",$L326="Scheduling",$L326="Scheduled",$L326="Completed"),$E326=""),"Missing destination",IF(AND(OR($L326="Sent",$L326="Scheduling",$L326="Scheduled",$L326="Completed"),$N326=""),"Missing sent date",IF(AND(OR($L326="Scheduled",$L326="Completed"),$O326=""),"Missing appointment date",IF(AND(OR($L326="Completed",$L326="Closed - Not Scheduled",$L326="Declined"),$P326=""),"Missing closed date",IF(AND(OR($L326="Completed",$L326="Closed - Not Scheduled",$L326="Declined"),$S326=""),"Missing close outcome",IF(AND($B326&lt;&gt;"",$N326&lt;&gt;"",$N326&lt;$B326),"Sent date before received date",IF(AND($B326&lt;&gt;"",$P326&lt;&gt;"",$P326&lt;$B326),"Closed date before received date",IF(AND($N326&lt;&gt;"",$O326&lt;&gt;"",$O326&lt;$N326),"Appointment before sent date","OK"))))))))))))))))))))</f>
        <v/>
      </c>
      <c r="AA326" s="24">
        <f>IF($A326="","",IF($Z326&lt;&gt;"OK","Check data",IF($W326=0,"Closed",IF($X326=1,"Past due",IF($Y326=1,"Follow-up due",IF($J326="Pending","Authorization pending","On track"))))))</f>
        <v/>
      </c>
    </row>
    <row r="327">
      <c r="A327" s="19" t="n"/>
      <c r="B327" s="38" t="n"/>
      <c r="C327" s="19" t="n"/>
      <c r="D327" s="19" t="n"/>
      <c r="E327" s="21" t="n"/>
      <c r="F327" s="19" t="n"/>
      <c r="G327" s="19" t="n"/>
      <c r="H327" s="21" t="n"/>
      <c r="I327" s="19" t="n"/>
      <c r="J327" s="19" t="n"/>
      <c r="K327" s="19" t="n"/>
      <c r="L327" s="19" t="n"/>
      <c r="M327" s="38" t="n"/>
      <c r="N327" s="38" t="n"/>
      <c r="O327" s="38" t="n"/>
      <c r="P327" s="38" t="n"/>
      <c r="Q327" s="38" t="n"/>
      <c r="R327" s="38" t="n"/>
      <c r="S327" s="21" t="n"/>
      <c r="T327" s="21" t="n"/>
      <c r="U327" s="22">
        <f>IF($A327="","",MAX(0,IF($P327&lt;&gt;"",$P327,Dashboard!$B$4)-$B327))</f>
        <v/>
      </c>
      <c r="V327" s="23">
        <f>IF($A327="","",IF($U327&lt;=7,"0-7 days",IF($U327&lt;=14,"8-14 days",IF($U327&lt;=30,"15-30 days",IF($U327&lt;=60,"31-60 days","61+ days")))))</f>
        <v/>
      </c>
      <c r="W327" s="22">
        <f>IF($A327="",0,IF(OR($L327="New",$L327="Sent",$L327="Scheduling",$L327="Scheduled"),1,0))</f>
        <v/>
      </c>
      <c r="X327" s="22">
        <f>IF($A327="",0,IF(AND($W327=1,$M327&lt;&gt;"",$M327&lt;Dashboard!$B$4),1,0))</f>
        <v/>
      </c>
      <c r="Y327" s="22">
        <f>IF($A327="",0,IF(AND($W327=1,$R327&lt;&gt;"",$R327&lt;=Dashboard!$B$4),1,0))</f>
        <v/>
      </c>
      <c r="Z327" s="24">
        <f>IF($A327="","",IF(COUNTIF($A$2:$A$501,$A327)&gt;1,"Duplicate referral ID",IF($B327="","Missing received date",IF($C327="","Missing client reference",IF($D327="","Missing clinic",IF($F327="","Missing specialty",IF($G327="","Missing urgency",IF($H327="","Missing reason category",IF($I327="","Missing payer category",IF($J327="","Missing authorization status",IF($K327="","Missing coordinator",IF($L327="","Missing status",IF(AND($W327=1,$M327=""),"Missing target action date",IF(AND(OR($L327="Sent",$L327="Scheduling",$L327="Scheduled",$L327="Completed"),$E327=""),"Missing destination",IF(AND(OR($L327="Sent",$L327="Scheduling",$L327="Scheduled",$L327="Completed"),$N327=""),"Missing sent date",IF(AND(OR($L327="Scheduled",$L327="Completed"),$O327=""),"Missing appointment date",IF(AND(OR($L327="Completed",$L327="Closed - Not Scheduled",$L327="Declined"),$P327=""),"Missing closed date",IF(AND(OR($L327="Completed",$L327="Closed - Not Scheduled",$L327="Declined"),$S327=""),"Missing close outcome",IF(AND($B327&lt;&gt;"",$N327&lt;&gt;"",$N327&lt;$B327),"Sent date before received date",IF(AND($B327&lt;&gt;"",$P327&lt;&gt;"",$P327&lt;$B327),"Closed date before received date",IF(AND($N327&lt;&gt;"",$O327&lt;&gt;"",$O327&lt;$N327),"Appointment before sent date","OK"))))))))))))))))))))</f>
        <v/>
      </c>
      <c r="AA327" s="24">
        <f>IF($A327="","",IF($Z327&lt;&gt;"OK","Check data",IF($W327=0,"Closed",IF($X327=1,"Past due",IF($Y327=1,"Follow-up due",IF($J327="Pending","Authorization pending","On track"))))))</f>
        <v/>
      </c>
    </row>
    <row r="328">
      <c r="A328" s="19" t="n"/>
      <c r="B328" s="38" t="n"/>
      <c r="C328" s="19" t="n"/>
      <c r="D328" s="19" t="n"/>
      <c r="E328" s="21" t="n"/>
      <c r="F328" s="19" t="n"/>
      <c r="G328" s="19" t="n"/>
      <c r="H328" s="21" t="n"/>
      <c r="I328" s="19" t="n"/>
      <c r="J328" s="19" t="n"/>
      <c r="K328" s="19" t="n"/>
      <c r="L328" s="19" t="n"/>
      <c r="M328" s="38" t="n"/>
      <c r="N328" s="38" t="n"/>
      <c r="O328" s="38" t="n"/>
      <c r="P328" s="38" t="n"/>
      <c r="Q328" s="38" t="n"/>
      <c r="R328" s="38" t="n"/>
      <c r="S328" s="21" t="n"/>
      <c r="T328" s="21" t="n"/>
      <c r="U328" s="22">
        <f>IF($A328="","",MAX(0,IF($P328&lt;&gt;"",$P328,Dashboard!$B$4)-$B328))</f>
        <v/>
      </c>
      <c r="V328" s="23">
        <f>IF($A328="","",IF($U328&lt;=7,"0-7 days",IF($U328&lt;=14,"8-14 days",IF($U328&lt;=30,"15-30 days",IF($U328&lt;=60,"31-60 days","61+ days")))))</f>
        <v/>
      </c>
      <c r="W328" s="22">
        <f>IF($A328="",0,IF(OR($L328="New",$L328="Sent",$L328="Scheduling",$L328="Scheduled"),1,0))</f>
        <v/>
      </c>
      <c r="X328" s="22">
        <f>IF($A328="",0,IF(AND($W328=1,$M328&lt;&gt;"",$M328&lt;Dashboard!$B$4),1,0))</f>
        <v/>
      </c>
      <c r="Y328" s="22">
        <f>IF($A328="",0,IF(AND($W328=1,$R328&lt;&gt;"",$R328&lt;=Dashboard!$B$4),1,0))</f>
        <v/>
      </c>
      <c r="Z328" s="24">
        <f>IF($A328="","",IF(COUNTIF($A$2:$A$501,$A328)&gt;1,"Duplicate referral ID",IF($B328="","Missing received date",IF($C328="","Missing client reference",IF($D328="","Missing clinic",IF($F328="","Missing specialty",IF($G328="","Missing urgency",IF($H328="","Missing reason category",IF($I328="","Missing payer category",IF($J328="","Missing authorization status",IF($K328="","Missing coordinator",IF($L328="","Missing status",IF(AND($W328=1,$M328=""),"Missing target action date",IF(AND(OR($L328="Sent",$L328="Scheduling",$L328="Scheduled",$L328="Completed"),$E328=""),"Missing destination",IF(AND(OR($L328="Sent",$L328="Scheduling",$L328="Scheduled",$L328="Completed"),$N328=""),"Missing sent date",IF(AND(OR($L328="Scheduled",$L328="Completed"),$O328=""),"Missing appointment date",IF(AND(OR($L328="Completed",$L328="Closed - Not Scheduled",$L328="Declined"),$P328=""),"Missing closed date",IF(AND(OR($L328="Completed",$L328="Closed - Not Scheduled",$L328="Declined"),$S328=""),"Missing close outcome",IF(AND($B328&lt;&gt;"",$N328&lt;&gt;"",$N328&lt;$B328),"Sent date before received date",IF(AND($B328&lt;&gt;"",$P328&lt;&gt;"",$P328&lt;$B328),"Closed date before received date",IF(AND($N328&lt;&gt;"",$O328&lt;&gt;"",$O328&lt;$N328),"Appointment before sent date","OK"))))))))))))))))))))</f>
        <v/>
      </c>
      <c r="AA328" s="24">
        <f>IF($A328="","",IF($Z328&lt;&gt;"OK","Check data",IF($W328=0,"Closed",IF($X328=1,"Past due",IF($Y328=1,"Follow-up due",IF($J328="Pending","Authorization pending","On track"))))))</f>
        <v/>
      </c>
    </row>
    <row r="329">
      <c r="A329" s="19" t="n"/>
      <c r="B329" s="38" t="n"/>
      <c r="C329" s="19" t="n"/>
      <c r="D329" s="19" t="n"/>
      <c r="E329" s="21" t="n"/>
      <c r="F329" s="19" t="n"/>
      <c r="G329" s="19" t="n"/>
      <c r="H329" s="21" t="n"/>
      <c r="I329" s="19" t="n"/>
      <c r="J329" s="19" t="n"/>
      <c r="K329" s="19" t="n"/>
      <c r="L329" s="19" t="n"/>
      <c r="M329" s="38" t="n"/>
      <c r="N329" s="38" t="n"/>
      <c r="O329" s="38" t="n"/>
      <c r="P329" s="38" t="n"/>
      <c r="Q329" s="38" t="n"/>
      <c r="R329" s="38" t="n"/>
      <c r="S329" s="21" t="n"/>
      <c r="T329" s="21" t="n"/>
      <c r="U329" s="22">
        <f>IF($A329="","",MAX(0,IF($P329&lt;&gt;"",$P329,Dashboard!$B$4)-$B329))</f>
        <v/>
      </c>
      <c r="V329" s="23">
        <f>IF($A329="","",IF($U329&lt;=7,"0-7 days",IF($U329&lt;=14,"8-14 days",IF($U329&lt;=30,"15-30 days",IF($U329&lt;=60,"31-60 days","61+ days")))))</f>
        <v/>
      </c>
      <c r="W329" s="22">
        <f>IF($A329="",0,IF(OR($L329="New",$L329="Sent",$L329="Scheduling",$L329="Scheduled"),1,0))</f>
        <v/>
      </c>
      <c r="X329" s="22">
        <f>IF($A329="",0,IF(AND($W329=1,$M329&lt;&gt;"",$M329&lt;Dashboard!$B$4),1,0))</f>
        <v/>
      </c>
      <c r="Y329" s="22">
        <f>IF($A329="",0,IF(AND($W329=1,$R329&lt;&gt;"",$R329&lt;=Dashboard!$B$4),1,0))</f>
        <v/>
      </c>
      <c r="Z329" s="24">
        <f>IF($A329="","",IF(COUNTIF($A$2:$A$501,$A329)&gt;1,"Duplicate referral ID",IF($B329="","Missing received date",IF($C329="","Missing client reference",IF($D329="","Missing clinic",IF($F329="","Missing specialty",IF($G329="","Missing urgency",IF($H329="","Missing reason category",IF($I329="","Missing payer category",IF($J329="","Missing authorization status",IF($K329="","Missing coordinator",IF($L329="","Missing status",IF(AND($W329=1,$M329=""),"Missing target action date",IF(AND(OR($L329="Sent",$L329="Scheduling",$L329="Scheduled",$L329="Completed"),$E329=""),"Missing destination",IF(AND(OR($L329="Sent",$L329="Scheduling",$L329="Scheduled",$L329="Completed"),$N329=""),"Missing sent date",IF(AND(OR($L329="Scheduled",$L329="Completed"),$O329=""),"Missing appointment date",IF(AND(OR($L329="Completed",$L329="Closed - Not Scheduled",$L329="Declined"),$P329=""),"Missing closed date",IF(AND(OR($L329="Completed",$L329="Closed - Not Scheduled",$L329="Declined"),$S329=""),"Missing close outcome",IF(AND($B329&lt;&gt;"",$N329&lt;&gt;"",$N329&lt;$B329),"Sent date before received date",IF(AND($B329&lt;&gt;"",$P329&lt;&gt;"",$P329&lt;$B329),"Closed date before received date",IF(AND($N329&lt;&gt;"",$O329&lt;&gt;"",$O329&lt;$N329),"Appointment before sent date","OK"))))))))))))))))))))</f>
        <v/>
      </c>
      <c r="AA329" s="24">
        <f>IF($A329="","",IF($Z329&lt;&gt;"OK","Check data",IF($W329=0,"Closed",IF($X329=1,"Past due",IF($Y329=1,"Follow-up due",IF($J329="Pending","Authorization pending","On track"))))))</f>
        <v/>
      </c>
    </row>
    <row r="330">
      <c r="A330" s="19" t="n"/>
      <c r="B330" s="38" t="n"/>
      <c r="C330" s="19" t="n"/>
      <c r="D330" s="19" t="n"/>
      <c r="E330" s="21" t="n"/>
      <c r="F330" s="19" t="n"/>
      <c r="G330" s="19" t="n"/>
      <c r="H330" s="21" t="n"/>
      <c r="I330" s="19" t="n"/>
      <c r="J330" s="19" t="n"/>
      <c r="K330" s="19" t="n"/>
      <c r="L330" s="19" t="n"/>
      <c r="M330" s="38" t="n"/>
      <c r="N330" s="38" t="n"/>
      <c r="O330" s="38" t="n"/>
      <c r="P330" s="38" t="n"/>
      <c r="Q330" s="38" t="n"/>
      <c r="R330" s="38" t="n"/>
      <c r="S330" s="21" t="n"/>
      <c r="T330" s="21" t="n"/>
      <c r="U330" s="22">
        <f>IF($A330="","",MAX(0,IF($P330&lt;&gt;"",$P330,Dashboard!$B$4)-$B330))</f>
        <v/>
      </c>
      <c r="V330" s="23">
        <f>IF($A330="","",IF($U330&lt;=7,"0-7 days",IF($U330&lt;=14,"8-14 days",IF($U330&lt;=30,"15-30 days",IF($U330&lt;=60,"31-60 days","61+ days")))))</f>
        <v/>
      </c>
      <c r="W330" s="22">
        <f>IF($A330="",0,IF(OR($L330="New",$L330="Sent",$L330="Scheduling",$L330="Scheduled"),1,0))</f>
        <v/>
      </c>
      <c r="X330" s="22">
        <f>IF($A330="",0,IF(AND($W330=1,$M330&lt;&gt;"",$M330&lt;Dashboard!$B$4),1,0))</f>
        <v/>
      </c>
      <c r="Y330" s="22">
        <f>IF($A330="",0,IF(AND($W330=1,$R330&lt;&gt;"",$R330&lt;=Dashboard!$B$4),1,0))</f>
        <v/>
      </c>
      <c r="Z330" s="24">
        <f>IF($A330="","",IF(COUNTIF($A$2:$A$501,$A330)&gt;1,"Duplicate referral ID",IF($B330="","Missing received date",IF($C330="","Missing client reference",IF($D330="","Missing clinic",IF($F330="","Missing specialty",IF($G330="","Missing urgency",IF($H330="","Missing reason category",IF($I330="","Missing payer category",IF($J330="","Missing authorization status",IF($K330="","Missing coordinator",IF($L330="","Missing status",IF(AND($W330=1,$M330=""),"Missing target action date",IF(AND(OR($L330="Sent",$L330="Scheduling",$L330="Scheduled",$L330="Completed"),$E330=""),"Missing destination",IF(AND(OR($L330="Sent",$L330="Scheduling",$L330="Scheduled",$L330="Completed"),$N330=""),"Missing sent date",IF(AND(OR($L330="Scheduled",$L330="Completed"),$O330=""),"Missing appointment date",IF(AND(OR($L330="Completed",$L330="Closed - Not Scheduled",$L330="Declined"),$P330=""),"Missing closed date",IF(AND(OR($L330="Completed",$L330="Closed - Not Scheduled",$L330="Declined"),$S330=""),"Missing close outcome",IF(AND($B330&lt;&gt;"",$N330&lt;&gt;"",$N330&lt;$B330),"Sent date before received date",IF(AND($B330&lt;&gt;"",$P330&lt;&gt;"",$P330&lt;$B330),"Closed date before received date",IF(AND($N330&lt;&gt;"",$O330&lt;&gt;"",$O330&lt;$N330),"Appointment before sent date","OK"))))))))))))))))))))</f>
        <v/>
      </c>
      <c r="AA330" s="24">
        <f>IF($A330="","",IF($Z330&lt;&gt;"OK","Check data",IF($W330=0,"Closed",IF($X330=1,"Past due",IF($Y330=1,"Follow-up due",IF($J330="Pending","Authorization pending","On track"))))))</f>
        <v/>
      </c>
    </row>
    <row r="331">
      <c r="A331" s="19" t="n"/>
      <c r="B331" s="38" t="n"/>
      <c r="C331" s="19" t="n"/>
      <c r="D331" s="19" t="n"/>
      <c r="E331" s="21" t="n"/>
      <c r="F331" s="19" t="n"/>
      <c r="G331" s="19" t="n"/>
      <c r="H331" s="21" t="n"/>
      <c r="I331" s="19" t="n"/>
      <c r="J331" s="19" t="n"/>
      <c r="K331" s="19" t="n"/>
      <c r="L331" s="19" t="n"/>
      <c r="M331" s="38" t="n"/>
      <c r="N331" s="38" t="n"/>
      <c r="O331" s="38" t="n"/>
      <c r="P331" s="38" t="n"/>
      <c r="Q331" s="38" t="n"/>
      <c r="R331" s="38" t="n"/>
      <c r="S331" s="21" t="n"/>
      <c r="T331" s="21" t="n"/>
      <c r="U331" s="22">
        <f>IF($A331="","",MAX(0,IF($P331&lt;&gt;"",$P331,Dashboard!$B$4)-$B331))</f>
        <v/>
      </c>
      <c r="V331" s="23">
        <f>IF($A331="","",IF($U331&lt;=7,"0-7 days",IF($U331&lt;=14,"8-14 days",IF($U331&lt;=30,"15-30 days",IF($U331&lt;=60,"31-60 days","61+ days")))))</f>
        <v/>
      </c>
      <c r="W331" s="22">
        <f>IF($A331="",0,IF(OR($L331="New",$L331="Sent",$L331="Scheduling",$L331="Scheduled"),1,0))</f>
        <v/>
      </c>
      <c r="X331" s="22">
        <f>IF($A331="",0,IF(AND($W331=1,$M331&lt;&gt;"",$M331&lt;Dashboard!$B$4),1,0))</f>
        <v/>
      </c>
      <c r="Y331" s="22">
        <f>IF($A331="",0,IF(AND($W331=1,$R331&lt;&gt;"",$R331&lt;=Dashboard!$B$4),1,0))</f>
        <v/>
      </c>
      <c r="Z331" s="24">
        <f>IF($A331="","",IF(COUNTIF($A$2:$A$501,$A331)&gt;1,"Duplicate referral ID",IF($B331="","Missing received date",IF($C331="","Missing client reference",IF($D331="","Missing clinic",IF($F331="","Missing specialty",IF($G331="","Missing urgency",IF($H331="","Missing reason category",IF($I331="","Missing payer category",IF($J331="","Missing authorization status",IF($K331="","Missing coordinator",IF($L331="","Missing status",IF(AND($W331=1,$M331=""),"Missing target action date",IF(AND(OR($L331="Sent",$L331="Scheduling",$L331="Scheduled",$L331="Completed"),$E331=""),"Missing destination",IF(AND(OR($L331="Sent",$L331="Scheduling",$L331="Scheduled",$L331="Completed"),$N331=""),"Missing sent date",IF(AND(OR($L331="Scheduled",$L331="Completed"),$O331=""),"Missing appointment date",IF(AND(OR($L331="Completed",$L331="Closed - Not Scheduled",$L331="Declined"),$P331=""),"Missing closed date",IF(AND(OR($L331="Completed",$L331="Closed - Not Scheduled",$L331="Declined"),$S331=""),"Missing close outcome",IF(AND($B331&lt;&gt;"",$N331&lt;&gt;"",$N331&lt;$B331),"Sent date before received date",IF(AND($B331&lt;&gt;"",$P331&lt;&gt;"",$P331&lt;$B331),"Closed date before received date",IF(AND($N331&lt;&gt;"",$O331&lt;&gt;"",$O331&lt;$N331),"Appointment before sent date","OK"))))))))))))))))))))</f>
        <v/>
      </c>
      <c r="AA331" s="24">
        <f>IF($A331="","",IF($Z331&lt;&gt;"OK","Check data",IF($W331=0,"Closed",IF($X331=1,"Past due",IF($Y331=1,"Follow-up due",IF($J331="Pending","Authorization pending","On track"))))))</f>
        <v/>
      </c>
    </row>
    <row r="332">
      <c r="A332" s="19" t="n"/>
      <c r="B332" s="38" t="n"/>
      <c r="C332" s="19" t="n"/>
      <c r="D332" s="19" t="n"/>
      <c r="E332" s="21" t="n"/>
      <c r="F332" s="19" t="n"/>
      <c r="G332" s="19" t="n"/>
      <c r="H332" s="21" t="n"/>
      <c r="I332" s="19" t="n"/>
      <c r="J332" s="19" t="n"/>
      <c r="K332" s="19" t="n"/>
      <c r="L332" s="19" t="n"/>
      <c r="M332" s="38" t="n"/>
      <c r="N332" s="38" t="n"/>
      <c r="O332" s="38" t="n"/>
      <c r="P332" s="38" t="n"/>
      <c r="Q332" s="38" t="n"/>
      <c r="R332" s="38" t="n"/>
      <c r="S332" s="21" t="n"/>
      <c r="T332" s="21" t="n"/>
      <c r="U332" s="22">
        <f>IF($A332="","",MAX(0,IF($P332&lt;&gt;"",$P332,Dashboard!$B$4)-$B332))</f>
        <v/>
      </c>
      <c r="V332" s="23">
        <f>IF($A332="","",IF($U332&lt;=7,"0-7 days",IF($U332&lt;=14,"8-14 days",IF($U332&lt;=30,"15-30 days",IF($U332&lt;=60,"31-60 days","61+ days")))))</f>
        <v/>
      </c>
      <c r="W332" s="22">
        <f>IF($A332="",0,IF(OR($L332="New",$L332="Sent",$L332="Scheduling",$L332="Scheduled"),1,0))</f>
        <v/>
      </c>
      <c r="X332" s="22">
        <f>IF($A332="",0,IF(AND($W332=1,$M332&lt;&gt;"",$M332&lt;Dashboard!$B$4),1,0))</f>
        <v/>
      </c>
      <c r="Y332" s="22">
        <f>IF($A332="",0,IF(AND($W332=1,$R332&lt;&gt;"",$R332&lt;=Dashboard!$B$4),1,0))</f>
        <v/>
      </c>
      <c r="Z332" s="24">
        <f>IF($A332="","",IF(COUNTIF($A$2:$A$501,$A332)&gt;1,"Duplicate referral ID",IF($B332="","Missing received date",IF($C332="","Missing client reference",IF($D332="","Missing clinic",IF($F332="","Missing specialty",IF($G332="","Missing urgency",IF($H332="","Missing reason category",IF($I332="","Missing payer category",IF($J332="","Missing authorization status",IF($K332="","Missing coordinator",IF($L332="","Missing status",IF(AND($W332=1,$M332=""),"Missing target action date",IF(AND(OR($L332="Sent",$L332="Scheduling",$L332="Scheduled",$L332="Completed"),$E332=""),"Missing destination",IF(AND(OR($L332="Sent",$L332="Scheduling",$L332="Scheduled",$L332="Completed"),$N332=""),"Missing sent date",IF(AND(OR($L332="Scheduled",$L332="Completed"),$O332=""),"Missing appointment date",IF(AND(OR($L332="Completed",$L332="Closed - Not Scheduled",$L332="Declined"),$P332=""),"Missing closed date",IF(AND(OR($L332="Completed",$L332="Closed - Not Scheduled",$L332="Declined"),$S332=""),"Missing close outcome",IF(AND($B332&lt;&gt;"",$N332&lt;&gt;"",$N332&lt;$B332),"Sent date before received date",IF(AND($B332&lt;&gt;"",$P332&lt;&gt;"",$P332&lt;$B332),"Closed date before received date",IF(AND($N332&lt;&gt;"",$O332&lt;&gt;"",$O332&lt;$N332),"Appointment before sent date","OK"))))))))))))))))))))</f>
        <v/>
      </c>
      <c r="AA332" s="24">
        <f>IF($A332="","",IF($Z332&lt;&gt;"OK","Check data",IF($W332=0,"Closed",IF($X332=1,"Past due",IF($Y332=1,"Follow-up due",IF($J332="Pending","Authorization pending","On track"))))))</f>
        <v/>
      </c>
    </row>
    <row r="333">
      <c r="A333" s="19" t="n"/>
      <c r="B333" s="38" t="n"/>
      <c r="C333" s="19" t="n"/>
      <c r="D333" s="19" t="n"/>
      <c r="E333" s="21" t="n"/>
      <c r="F333" s="19" t="n"/>
      <c r="G333" s="19" t="n"/>
      <c r="H333" s="21" t="n"/>
      <c r="I333" s="19" t="n"/>
      <c r="J333" s="19" t="n"/>
      <c r="K333" s="19" t="n"/>
      <c r="L333" s="19" t="n"/>
      <c r="M333" s="38" t="n"/>
      <c r="N333" s="38" t="n"/>
      <c r="O333" s="38" t="n"/>
      <c r="P333" s="38" t="n"/>
      <c r="Q333" s="38" t="n"/>
      <c r="R333" s="38" t="n"/>
      <c r="S333" s="21" t="n"/>
      <c r="T333" s="21" t="n"/>
      <c r="U333" s="22">
        <f>IF($A333="","",MAX(0,IF($P333&lt;&gt;"",$P333,Dashboard!$B$4)-$B333))</f>
        <v/>
      </c>
      <c r="V333" s="23">
        <f>IF($A333="","",IF($U333&lt;=7,"0-7 days",IF($U333&lt;=14,"8-14 days",IF($U333&lt;=30,"15-30 days",IF($U333&lt;=60,"31-60 days","61+ days")))))</f>
        <v/>
      </c>
      <c r="W333" s="22">
        <f>IF($A333="",0,IF(OR($L333="New",$L333="Sent",$L333="Scheduling",$L333="Scheduled"),1,0))</f>
        <v/>
      </c>
      <c r="X333" s="22">
        <f>IF($A333="",0,IF(AND($W333=1,$M333&lt;&gt;"",$M333&lt;Dashboard!$B$4),1,0))</f>
        <v/>
      </c>
      <c r="Y333" s="22">
        <f>IF($A333="",0,IF(AND($W333=1,$R333&lt;&gt;"",$R333&lt;=Dashboard!$B$4),1,0))</f>
        <v/>
      </c>
      <c r="Z333" s="24">
        <f>IF($A333="","",IF(COUNTIF($A$2:$A$501,$A333)&gt;1,"Duplicate referral ID",IF($B333="","Missing received date",IF($C333="","Missing client reference",IF($D333="","Missing clinic",IF($F333="","Missing specialty",IF($G333="","Missing urgency",IF($H333="","Missing reason category",IF($I333="","Missing payer category",IF($J333="","Missing authorization status",IF($K333="","Missing coordinator",IF($L333="","Missing status",IF(AND($W333=1,$M333=""),"Missing target action date",IF(AND(OR($L333="Sent",$L333="Scheduling",$L333="Scheduled",$L333="Completed"),$E333=""),"Missing destination",IF(AND(OR($L333="Sent",$L333="Scheduling",$L333="Scheduled",$L333="Completed"),$N333=""),"Missing sent date",IF(AND(OR($L333="Scheduled",$L333="Completed"),$O333=""),"Missing appointment date",IF(AND(OR($L333="Completed",$L333="Closed - Not Scheduled",$L333="Declined"),$P333=""),"Missing closed date",IF(AND(OR($L333="Completed",$L333="Closed - Not Scheduled",$L333="Declined"),$S333=""),"Missing close outcome",IF(AND($B333&lt;&gt;"",$N333&lt;&gt;"",$N333&lt;$B333),"Sent date before received date",IF(AND($B333&lt;&gt;"",$P333&lt;&gt;"",$P333&lt;$B333),"Closed date before received date",IF(AND($N333&lt;&gt;"",$O333&lt;&gt;"",$O333&lt;$N333),"Appointment before sent date","OK"))))))))))))))))))))</f>
        <v/>
      </c>
      <c r="AA333" s="24">
        <f>IF($A333="","",IF($Z333&lt;&gt;"OK","Check data",IF($W333=0,"Closed",IF($X333=1,"Past due",IF($Y333=1,"Follow-up due",IF($J333="Pending","Authorization pending","On track"))))))</f>
        <v/>
      </c>
    </row>
    <row r="334">
      <c r="A334" s="19" t="n"/>
      <c r="B334" s="38" t="n"/>
      <c r="C334" s="19" t="n"/>
      <c r="D334" s="19" t="n"/>
      <c r="E334" s="21" t="n"/>
      <c r="F334" s="19" t="n"/>
      <c r="G334" s="19" t="n"/>
      <c r="H334" s="21" t="n"/>
      <c r="I334" s="19" t="n"/>
      <c r="J334" s="19" t="n"/>
      <c r="K334" s="19" t="n"/>
      <c r="L334" s="19" t="n"/>
      <c r="M334" s="38" t="n"/>
      <c r="N334" s="38" t="n"/>
      <c r="O334" s="38" t="n"/>
      <c r="P334" s="38" t="n"/>
      <c r="Q334" s="38" t="n"/>
      <c r="R334" s="38" t="n"/>
      <c r="S334" s="21" t="n"/>
      <c r="T334" s="21" t="n"/>
      <c r="U334" s="22">
        <f>IF($A334="","",MAX(0,IF($P334&lt;&gt;"",$P334,Dashboard!$B$4)-$B334))</f>
        <v/>
      </c>
      <c r="V334" s="23">
        <f>IF($A334="","",IF($U334&lt;=7,"0-7 days",IF($U334&lt;=14,"8-14 days",IF($U334&lt;=30,"15-30 days",IF($U334&lt;=60,"31-60 days","61+ days")))))</f>
        <v/>
      </c>
      <c r="W334" s="22">
        <f>IF($A334="",0,IF(OR($L334="New",$L334="Sent",$L334="Scheduling",$L334="Scheduled"),1,0))</f>
        <v/>
      </c>
      <c r="X334" s="22">
        <f>IF($A334="",0,IF(AND($W334=1,$M334&lt;&gt;"",$M334&lt;Dashboard!$B$4),1,0))</f>
        <v/>
      </c>
      <c r="Y334" s="22">
        <f>IF($A334="",0,IF(AND($W334=1,$R334&lt;&gt;"",$R334&lt;=Dashboard!$B$4),1,0))</f>
        <v/>
      </c>
      <c r="Z334" s="24">
        <f>IF($A334="","",IF(COUNTIF($A$2:$A$501,$A334)&gt;1,"Duplicate referral ID",IF($B334="","Missing received date",IF($C334="","Missing client reference",IF($D334="","Missing clinic",IF($F334="","Missing specialty",IF($G334="","Missing urgency",IF($H334="","Missing reason category",IF($I334="","Missing payer category",IF($J334="","Missing authorization status",IF($K334="","Missing coordinator",IF($L334="","Missing status",IF(AND($W334=1,$M334=""),"Missing target action date",IF(AND(OR($L334="Sent",$L334="Scheduling",$L334="Scheduled",$L334="Completed"),$E334=""),"Missing destination",IF(AND(OR($L334="Sent",$L334="Scheduling",$L334="Scheduled",$L334="Completed"),$N334=""),"Missing sent date",IF(AND(OR($L334="Scheduled",$L334="Completed"),$O334=""),"Missing appointment date",IF(AND(OR($L334="Completed",$L334="Closed - Not Scheduled",$L334="Declined"),$P334=""),"Missing closed date",IF(AND(OR($L334="Completed",$L334="Closed - Not Scheduled",$L334="Declined"),$S334=""),"Missing close outcome",IF(AND($B334&lt;&gt;"",$N334&lt;&gt;"",$N334&lt;$B334),"Sent date before received date",IF(AND($B334&lt;&gt;"",$P334&lt;&gt;"",$P334&lt;$B334),"Closed date before received date",IF(AND($N334&lt;&gt;"",$O334&lt;&gt;"",$O334&lt;$N334),"Appointment before sent date","OK"))))))))))))))))))))</f>
        <v/>
      </c>
      <c r="AA334" s="24">
        <f>IF($A334="","",IF($Z334&lt;&gt;"OK","Check data",IF($W334=0,"Closed",IF($X334=1,"Past due",IF($Y334=1,"Follow-up due",IF($J334="Pending","Authorization pending","On track"))))))</f>
        <v/>
      </c>
    </row>
    <row r="335">
      <c r="A335" s="19" t="n"/>
      <c r="B335" s="38" t="n"/>
      <c r="C335" s="19" t="n"/>
      <c r="D335" s="19" t="n"/>
      <c r="E335" s="21" t="n"/>
      <c r="F335" s="19" t="n"/>
      <c r="G335" s="19" t="n"/>
      <c r="H335" s="21" t="n"/>
      <c r="I335" s="19" t="n"/>
      <c r="J335" s="19" t="n"/>
      <c r="K335" s="19" t="n"/>
      <c r="L335" s="19" t="n"/>
      <c r="M335" s="38" t="n"/>
      <c r="N335" s="38" t="n"/>
      <c r="O335" s="38" t="n"/>
      <c r="P335" s="38" t="n"/>
      <c r="Q335" s="38" t="n"/>
      <c r="R335" s="38" t="n"/>
      <c r="S335" s="21" t="n"/>
      <c r="T335" s="21" t="n"/>
      <c r="U335" s="22">
        <f>IF($A335="","",MAX(0,IF($P335&lt;&gt;"",$P335,Dashboard!$B$4)-$B335))</f>
        <v/>
      </c>
      <c r="V335" s="23">
        <f>IF($A335="","",IF($U335&lt;=7,"0-7 days",IF($U335&lt;=14,"8-14 days",IF($U335&lt;=30,"15-30 days",IF($U335&lt;=60,"31-60 days","61+ days")))))</f>
        <v/>
      </c>
      <c r="W335" s="22">
        <f>IF($A335="",0,IF(OR($L335="New",$L335="Sent",$L335="Scheduling",$L335="Scheduled"),1,0))</f>
        <v/>
      </c>
      <c r="X335" s="22">
        <f>IF($A335="",0,IF(AND($W335=1,$M335&lt;&gt;"",$M335&lt;Dashboard!$B$4),1,0))</f>
        <v/>
      </c>
      <c r="Y335" s="22">
        <f>IF($A335="",0,IF(AND($W335=1,$R335&lt;&gt;"",$R335&lt;=Dashboard!$B$4),1,0))</f>
        <v/>
      </c>
      <c r="Z335" s="24">
        <f>IF($A335="","",IF(COUNTIF($A$2:$A$501,$A335)&gt;1,"Duplicate referral ID",IF($B335="","Missing received date",IF($C335="","Missing client reference",IF($D335="","Missing clinic",IF($F335="","Missing specialty",IF($G335="","Missing urgency",IF($H335="","Missing reason category",IF($I335="","Missing payer category",IF($J335="","Missing authorization status",IF($K335="","Missing coordinator",IF($L335="","Missing status",IF(AND($W335=1,$M335=""),"Missing target action date",IF(AND(OR($L335="Sent",$L335="Scheduling",$L335="Scheduled",$L335="Completed"),$E335=""),"Missing destination",IF(AND(OR($L335="Sent",$L335="Scheduling",$L335="Scheduled",$L335="Completed"),$N335=""),"Missing sent date",IF(AND(OR($L335="Scheduled",$L335="Completed"),$O335=""),"Missing appointment date",IF(AND(OR($L335="Completed",$L335="Closed - Not Scheduled",$L335="Declined"),$P335=""),"Missing closed date",IF(AND(OR($L335="Completed",$L335="Closed - Not Scheduled",$L335="Declined"),$S335=""),"Missing close outcome",IF(AND($B335&lt;&gt;"",$N335&lt;&gt;"",$N335&lt;$B335),"Sent date before received date",IF(AND($B335&lt;&gt;"",$P335&lt;&gt;"",$P335&lt;$B335),"Closed date before received date",IF(AND($N335&lt;&gt;"",$O335&lt;&gt;"",$O335&lt;$N335),"Appointment before sent date","OK"))))))))))))))))))))</f>
        <v/>
      </c>
      <c r="AA335" s="24">
        <f>IF($A335="","",IF($Z335&lt;&gt;"OK","Check data",IF($W335=0,"Closed",IF($X335=1,"Past due",IF($Y335=1,"Follow-up due",IF($J335="Pending","Authorization pending","On track"))))))</f>
        <v/>
      </c>
    </row>
    <row r="336">
      <c r="A336" s="19" t="n"/>
      <c r="B336" s="38" t="n"/>
      <c r="C336" s="19" t="n"/>
      <c r="D336" s="19" t="n"/>
      <c r="E336" s="21" t="n"/>
      <c r="F336" s="19" t="n"/>
      <c r="G336" s="19" t="n"/>
      <c r="H336" s="21" t="n"/>
      <c r="I336" s="19" t="n"/>
      <c r="J336" s="19" t="n"/>
      <c r="K336" s="19" t="n"/>
      <c r="L336" s="19" t="n"/>
      <c r="M336" s="38" t="n"/>
      <c r="N336" s="38" t="n"/>
      <c r="O336" s="38" t="n"/>
      <c r="P336" s="38" t="n"/>
      <c r="Q336" s="38" t="n"/>
      <c r="R336" s="38" t="n"/>
      <c r="S336" s="21" t="n"/>
      <c r="T336" s="21" t="n"/>
      <c r="U336" s="22">
        <f>IF($A336="","",MAX(0,IF($P336&lt;&gt;"",$P336,Dashboard!$B$4)-$B336))</f>
        <v/>
      </c>
      <c r="V336" s="23">
        <f>IF($A336="","",IF($U336&lt;=7,"0-7 days",IF($U336&lt;=14,"8-14 days",IF($U336&lt;=30,"15-30 days",IF($U336&lt;=60,"31-60 days","61+ days")))))</f>
        <v/>
      </c>
      <c r="W336" s="22">
        <f>IF($A336="",0,IF(OR($L336="New",$L336="Sent",$L336="Scheduling",$L336="Scheduled"),1,0))</f>
        <v/>
      </c>
      <c r="X336" s="22">
        <f>IF($A336="",0,IF(AND($W336=1,$M336&lt;&gt;"",$M336&lt;Dashboard!$B$4),1,0))</f>
        <v/>
      </c>
      <c r="Y336" s="22">
        <f>IF($A336="",0,IF(AND($W336=1,$R336&lt;&gt;"",$R336&lt;=Dashboard!$B$4),1,0))</f>
        <v/>
      </c>
      <c r="Z336" s="24">
        <f>IF($A336="","",IF(COUNTIF($A$2:$A$501,$A336)&gt;1,"Duplicate referral ID",IF($B336="","Missing received date",IF($C336="","Missing client reference",IF($D336="","Missing clinic",IF($F336="","Missing specialty",IF($G336="","Missing urgency",IF($H336="","Missing reason category",IF($I336="","Missing payer category",IF($J336="","Missing authorization status",IF($K336="","Missing coordinator",IF($L336="","Missing status",IF(AND($W336=1,$M336=""),"Missing target action date",IF(AND(OR($L336="Sent",$L336="Scheduling",$L336="Scheduled",$L336="Completed"),$E336=""),"Missing destination",IF(AND(OR($L336="Sent",$L336="Scheduling",$L336="Scheduled",$L336="Completed"),$N336=""),"Missing sent date",IF(AND(OR($L336="Scheduled",$L336="Completed"),$O336=""),"Missing appointment date",IF(AND(OR($L336="Completed",$L336="Closed - Not Scheduled",$L336="Declined"),$P336=""),"Missing closed date",IF(AND(OR($L336="Completed",$L336="Closed - Not Scheduled",$L336="Declined"),$S336=""),"Missing close outcome",IF(AND($B336&lt;&gt;"",$N336&lt;&gt;"",$N336&lt;$B336),"Sent date before received date",IF(AND($B336&lt;&gt;"",$P336&lt;&gt;"",$P336&lt;$B336),"Closed date before received date",IF(AND($N336&lt;&gt;"",$O336&lt;&gt;"",$O336&lt;$N336),"Appointment before sent date","OK"))))))))))))))))))))</f>
        <v/>
      </c>
      <c r="AA336" s="24">
        <f>IF($A336="","",IF($Z336&lt;&gt;"OK","Check data",IF($W336=0,"Closed",IF($X336=1,"Past due",IF($Y336=1,"Follow-up due",IF($J336="Pending","Authorization pending","On track"))))))</f>
        <v/>
      </c>
    </row>
    <row r="337">
      <c r="A337" s="19" t="n"/>
      <c r="B337" s="38" t="n"/>
      <c r="C337" s="19" t="n"/>
      <c r="D337" s="19" t="n"/>
      <c r="E337" s="21" t="n"/>
      <c r="F337" s="19" t="n"/>
      <c r="G337" s="19" t="n"/>
      <c r="H337" s="21" t="n"/>
      <c r="I337" s="19" t="n"/>
      <c r="J337" s="19" t="n"/>
      <c r="K337" s="19" t="n"/>
      <c r="L337" s="19" t="n"/>
      <c r="M337" s="38" t="n"/>
      <c r="N337" s="38" t="n"/>
      <c r="O337" s="38" t="n"/>
      <c r="P337" s="38" t="n"/>
      <c r="Q337" s="38" t="n"/>
      <c r="R337" s="38" t="n"/>
      <c r="S337" s="21" t="n"/>
      <c r="T337" s="21" t="n"/>
      <c r="U337" s="22">
        <f>IF($A337="","",MAX(0,IF($P337&lt;&gt;"",$P337,Dashboard!$B$4)-$B337))</f>
        <v/>
      </c>
      <c r="V337" s="23">
        <f>IF($A337="","",IF($U337&lt;=7,"0-7 days",IF($U337&lt;=14,"8-14 days",IF($U337&lt;=30,"15-30 days",IF($U337&lt;=60,"31-60 days","61+ days")))))</f>
        <v/>
      </c>
      <c r="W337" s="22">
        <f>IF($A337="",0,IF(OR($L337="New",$L337="Sent",$L337="Scheduling",$L337="Scheduled"),1,0))</f>
        <v/>
      </c>
      <c r="X337" s="22">
        <f>IF($A337="",0,IF(AND($W337=1,$M337&lt;&gt;"",$M337&lt;Dashboard!$B$4),1,0))</f>
        <v/>
      </c>
      <c r="Y337" s="22">
        <f>IF($A337="",0,IF(AND($W337=1,$R337&lt;&gt;"",$R337&lt;=Dashboard!$B$4),1,0))</f>
        <v/>
      </c>
      <c r="Z337" s="24">
        <f>IF($A337="","",IF(COUNTIF($A$2:$A$501,$A337)&gt;1,"Duplicate referral ID",IF($B337="","Missing received date",IF($C337="","Missing client reference",IF($D337="","Missing clinic",IF($F337="","Missing specialty",IF($G337="","Missing urgency",IF($H337="","Missing reason category",IF($I337="","Missing payer category",IF($J337="","Missing authorization status",IF($K337="","Missing coordinator",IF($L337="","Missing status",IF(AND($W337=1,$M337=""),"Missing target action date",IF(AND(OR($L337="Sent",$L337="Scheduling",$L337="Scheduled",$L337="Completed"),$E337=""),"Missing destination",IF(AND(OR($L337="Sent",$L337="Scheduling",$L337="Scheduled",$L337="Completed"),$N337=""),"Missing sent date",IF(AND(OR($L337="Scheduled",$L337="Completed"),$O337=""),"Missing appointment date",IF(AND(OR($L337="Completed",$L337="Closed - Not Scheduled",$L337="Declined"),$P337=""),"Missing closed date",IF(AND(OR($L337="Completed",$L337="Closed - Not Scheduled",$L337="Declined"),$S337=""),"Missing close outcome",IF(AND($B337&lt;&gt;"",$N337&lt;&gt;"",$N337&lt;$B337),"Sent date before received date",IF(AND($B337&lt;&gt;"",$P337&lt;&gt;"",$P337&lt;$B337),"Closed date before received date",IF(AND($N337&lt;&gt;"",$O337&lt;&gt;"",$O337&lt;$N337),"Appointment before sent date","OK"))))))))))))))))))))</f>
        <v/>
      </c>
      <c r="AA337" s="24">
        <f>IF($A337="","",IF($Z337&lt;&gt;"OK","Check data",IF($W337=0,"Closed",IF($X337=1,"Past due",IF($Y337=1,"Follow-up due",IF($J337="Pending","Authorization pending","On track"))))))</f>
        <v/>
      </c>
    </row>
    <row r="338">
      <c r="A338" s="19" t="n"/>
      <c r="B338" s="38" t="n"/>
      <c r="C338" s="19" t="n"/>
      <c r="D338" s="19" t="n"/>
      <c r="E338" s="21" t="n"/>
      <c r="F338" s="19" t="n"/>
      <c r="G338" s="19" t="n"/>
      <c r="H338" s="21" t="n"/>
      <c r="I338" s="19" t="n"/>
      <c r="J338" s="19" t="n"/>
      <c r="K338" s="19" t="n"/>
      <c r="L338" s="19" t="n"/>
      <c r="M338" s="38" t="n"/>
      <c r="N338" s="38" t="n"/>
      <c r="O338" s="38" t="n"/>
      <c r="P338" s="38" t="n"/>
      <c r="Q338" s="38" t="n"/>
      <c r="R338" s="38" t="n"/>
      <c r="S338" s="21" t="n"/>
      <c r="T338" s="21" t="n"/>
      <c r="U338" s="22">
        <f>IF($A338="","",MAX(0,IF($P338&lt;&gt;"",$P338,Dashboard!$B$4)-$B338))</f>
        <v/>
      </c>
      <c r="V338" s="23">
        <f>IF($A338="","",IF($U338&lt;=7,"0-7 days",IF($U338&lt;=14,"8-14 days",IF($U338&lt;=30,"15-30 days",IF($U338&lt;=60,"31-60 days","61+ days")))))</f>
        <v/>
      </c>
      <c r="W338" s="22">
        <f>IF($A338="",0,IF(OR($L338="New",$L338="Sent",$L338="Scheduling",$L338="Scheduled"),1,0))</f>
        <v/>
      </c>
      <c r="X338" s="22">
        <f>IF($A338="",0,IF(AND($W338=1,$M338&lt;&gt;"",$M338&lt;Dashboard!$B$4),1,0))</f>
        <v/>
      </c>
      <c r="Y338" s="22">
        <f>IF($A338="",0,IF(AND($W338=1,$R338&lt;&gt;"",$R338&lt;=Dashboard!$B$4),1,0))</f>
        <v/>
      </c>
      <c r="Z338" s="24">
        <f>IF($A338="","",IF(COUNTIF($A$2:$A$501,$A338)&gt;1,"Duplicate referral ID",IF($B338="","Missing received date",IF($C338="","Missing client reference",IF($D338="","Missing clinic",IF($F338="","Missing specialty",IF($G338="","Missing urgency",IF($H338="","Missing reason category",IF($I338="","Missing payer category",IF($J338="","Missing authorization status",IF($K338="","Missing coordinator",IF($L338="","Missing status",IF(AND($W338=1,$M338=""),"Missing target action date",IF(AND(OR($L338="Sent",$L338="Scheduling",$L338="Scheduled",$L338="Completed"),$E338=""),"Missing destination",IF(AND(OR($L338="Sent",$L338="Scheduling",$L338="Scheduled",$L338="Completed"),$N338=""),"Missing sent date",IF(AND(OR($L338="Scheduled",$L338="Completed"),$O338=""),"Missing appointment date",IF(AND(OR($L338="Completed",$L338="Closed - Not Scheduled",$L338="Declined"),$P338=""),"Missing closed date",IF(AND(OR($L338="Completed",$L338="Closed - Not Scheduled",$L338="Declined"),$S338=""),"Missing close outcome",IF(AND($B338&lt;&gt;"",$N338&lt;&gt;"",$N338&lt;$B338),"Sent date before received date",IF(AND($B338&lt;&gt;"",$P338&lt;&gt;"",$P338&lt;$B338),"Closed date before received date",IF(AND($N338&lt;&gt;"",$O338&lt;&gt;"",$O338&lt;$N338),"Appointment before sent date","OK"))))))))))))))))))))</f>
        <v/>
      </c>
      <c r="AA338" s="24">
        <f>IF($A338="","",IF($Z338&lt;&gt;"OK","Check data",IF($W338=0,"Closed",IF($X338=1,"Past due",IF($Y338=1,"Follow-up due",IF($J338="Pending","Authorization pending","On track"))))))</f>
        <v/>
      </c>
    </row>
    <row r="339">
      <c r="A339" s="19" t="n"/>
      <c r="B339" s="38" t="n"/>
      <c r="C339" s="19" t="n"/>
      <c r="D339" s="19" t="n"/>
      <c r="E339" s="21" t="n"/>
      <c r="F339" s="19" t="n"/>
      <c r="G339" s="19" t="n"/>
      <c r="H339" s="21" t="n"/>
      <c r="I339" s="19" t="n"/>
      <c r="J339" s="19" t="n"/>
      <c r="K339" s="19" t="n"/>
      <c r="L339" s="19" t="n"/>
      <c r="M339" s="38" t="n"/>
      <c r="N339" s="38" t="n"/>
      <c r="O339" s="38" t="n"/>
      <c r="P339" s="38" t="n"/>
      <c r="Q339" s="38" t="n"/>
      <c r="R339" s="38" t="n"/>
      <c r="S339" s="21" t="n"/>
      <c r="T339" s="21" t="n"/>
      <c r="U339" s="22">
        <f>IF($A339="","",MAX(0,IF($P339&lt;&gt;"",$P339,Dashboard!$B$4)-$B339))</f>
        <v/>
      </c>
      <c r="V339" s="23">
        <f>IF($A339="","",IF($U339&lt;=7,"0-7 days",IF($U339&lt;=14,"8-14 days",IF($U339&lt;=30,"15-30 days",IF($U339&lt;=60,"31-60 days","61+ days")))))</f>
        <v/>
      </c>
      <c r="W339" s="22">
        <f>IF($A339="",0,IF(OR($L339="New",$L339="Sent",$L339="Scheduling",$L339="Scheduled"),1,0))</f>
        <v/>
      </c>
      <c r="X339" s="22">
        <f>IF($A339="",0,IF(AND($W339=1,$M339&lt;&gt;"",$M339&lt;Dashboard!$B$4),1,0))</f>
        <v/>
      </c>
      <c r="Y339" s="22">
        <f>IF($A339="",0,IF(AND($W339=1,$R339&lt;&gt;"",$R339&lt;=Dashboard!$B$4),1,0))</f>
        <v/>
      </c>
      <c r="Z339" s="24">
        <f>IF($A339="","",IF(COUNTIF($A$2:$A$501,$A339)&gt;1,"Duplicate referral ID",IF($B339="","Missing received date",IF($C339="","Missing client reference",IF($D339="","Missing clinic",IF($F339="","Missing specialty",IF($G339="","Missing urgency",IF($H339="","Missing reason category",IF($I339="","Missing payer category",IF($J339="","Missing authorization status",IF($K339="","Missing coordinator",IF($L339="","Missing status",IF(AND($W339=1,$M339=""),"Missing target action date",IF(AND(OR($L339="Sent",$L339="Scheduling",$L339="Scheduled",$L339="Completed"),$E339=""),"Missing destination",IF(AND(OR($L339="Sent",$L339="Scheduling",$L339="Scheduled",$L339="Completed"),$N339=""),"Missing sent date",IF(AND(OR($L339="Scheduled",$L339="Completed"),$O339=""),"Missing appointment date",IF(AND(OR($L339="Completed",$L339="Closed - Not Scheduled",$L339="Declined"),$P339=""),"Missing closed date",IF(AND(OR($L339="Completed",$L339="Closed - Not Scheduled",$L339="Declined"),$S339=""),"Missing close outcome",IF(AND($B339&lt;&gt;"",$N339&lt;&gt;"",$N339&lt;$B339),"Sent date before received date",IF(AND($B339&lt;&gt;"",$P339&lt;&gt;"",$P339&lt;$B339),"Closed date before received date",IF(AND($N339&lt;&gt;"",$O339&lt;&gt;"",$O339&lt;$N339),"Appointment before sent date","OK"))))))))))))))))))))</f>
        <v/>
      </c>
      <c r="AA339" s="24">
        <f>IF($A339="","",IF($Z339&lt;&gt;"OK","Check data",IF($W339=0,"Closed",IF($X339=1,"Past due",IF($Y339=1,"Follow-up due",IF($J339="Pending","Authorization pending","On track"))))))</f>
        <v/>
      </c>
    </row>
    <row r="340">
      <c r="A340" s="19" t="n"/>
      <c r="B340" s="38" t="n"/>
      <c r="C340" s="19" t="n"/>
      <c r="D340" s="19" t="n"/>
      <c r="E340" s="21" t="n"/>
      <c r="F340" s="19" t="n"/>
      <c r="G340" s="19" t="n"/>
      <c r="H340" s="21" t="n"/>
      <c r="I340" s="19" t="n"/>
      <c r="J340" s="19" t="n"/>
      <c r="K340" s="19" t="n"/>
      <c r="L340" s="19" t="n"/>
      <c r="M340" s="38" t="n"/>
      <c r="N340" s="38" t="n"/>
      <c r="O340" s="38" t="n"/>
      <c r="P340" s="38" t="n"/>
      <c r="Q340" s="38" t="n"/>
      <c r="R340" s="38" t="n"/>
      <c r="S340" s="21" t="n"/>
      <c r="T340" s="21" t="n"/>
      <c r="U340" s="22">
        <f>IF($A340="","",MAX(0,IF($P340&lt;&gt;"",$P340,Dashboard!$B$4)-$B340))</f>
        <v/>
      </c>
      <c r="V340" s="23">
        <f>IF($A340="","",IF($U340&lt;=7,"0-7 days",IF($U340&lt;=14,"8-14 days",IF($U340&lt;=30,"15-30 days",IF($U340&lt;=60,"31-60 days","61+ days")))))</f>
        <v/>
      </c>
      <c r="W340" s="22">
        <f>IF($A340="",0,IF(OR($L340="New",$L340="Sent",$L340="Scheduling",$L340="Scheduled"),1,0))</f>
        <v/>
      </c>
      <c r="X340" s="22">
        <f>IF($A340="",0,IF(AND($W340=1,$M340&lt;&gt;"",$M340&lt;Dashboard!$B$4),1,0))</f>
        <v/>
      </c>
      <c r="Y340" s="22">
        <f>IF($A340="",0,IF(AND($W340=1,$R340&lt;&gt;"",$R340&lt;=Dashboard!$B$4),1,0))</f>
        <v/>
      </c>
      <c r="Z340" s="24">
        <f>IF($A340="","",IF(COUNTIF($A$2:$A$501,$A340)&gt;1,"Duplicate referral ID",IF($B340="","Missing received date",IF($C340="","Missing client reference",IF($D340="","Missing clinic",IF($F340="","Missing specialty",IF($G340="","Missing urgency",IF($H340="","Missing reason category",IF($I340="","Missing payer category",IF($J340="","Missing authorization status",IF($K340="","Missing coordinator",IF($L340="","Missing status",IF(AND($W340=1,$M340=""),"Missing target action date",IF(AND(OR($L340="Sent",$L340="Scheduling",$L340="Scheduled",$L340="Completed"),$E340=""),"Missing destination",IF(AND(OR($L340="Sent",$L340="Scheduling",$L340="Scheduled",$L340="Completed"),$N340=""),"Missing sent date",IF(AND(OR($L340="Scheduled",$L340="Completed"),$O340=""),"Missing appointment date",IF(AND(OR($L340="Completed",$L340="Closed - Not Scheduled",$L340="Declined"),$P340=""),"Missing closed date",IF(AND(OR($L340="Completed",$L340="Closed - Not Scheduled",$L340="Declined"),$S340=""),"Missing close outcome",IF(AND($B340&lt;&gt;"",$N340&lt;&gt;"",$N340&lt;$B340),"Sent date before received date",IF(AND($B340&lt;&gt;"",$P340&lt;&gt;"",$P340&lt;$B340),"Closed date before received date",IF(AND($N340&lt;&gt;"",$O340&lt;&gt;"",$O340&lt;$N340),"Appointment before sent date","OK"))))))))))))))))))))</f>
        <v/>
      </c>
      <c r="AA340" s="24">
        <f>IF($A340="","",IF($Z340&lt;&gt;"OK","Check data",IF($W340=0,"Closed",IF($X340=1,"Past due",IF($Y340=1,"Follow-up due",IF($J340="Pending","Authorization pending","On track"))))))</f>
        <v/>
      </c>
    </row>
    <row r="341">
      <c r="A341" s="19" t="n"/>
      <c r="B341" s="38" t="n"/>
      <c r="C341" s="19" t="n"/>
      <c r="D341" s="19" t="n"/>
      <c r="E341" s="21" t="n"/>
      <c r="F341" s="19" t="n"/>
      <c r="G341" s="19" t="n"/>
      <c r="H341" s="21" t="n"/>
      <c r="I341" s="19" t="n"/>
      <c r="J341" s="19" t="n"/>
      <c r="K341" s="19" t="n"/>
      <c r="L341" s="19" t="n"/>
      <c r="M341" s="38" t="n"/>
      <c r="N341" s="38" t="n"/>
      <c r="O341" s="38" t="n"/>
      <c r="P341" s="38" t="n"/>
      <c r="Q341" s="38" t="n"/>
      <c r="R341" s="38" t="n"/>
      <c r="S341" s="21" t="n"/>
      <c r="T341" s="21" t="n"/>
      <c r="U341" s="22">
        <f>IF($A341="","",MAX(0,IF($P341&lt;&gt;"",$P341,Dashboard!$B$4)-$B341))</f>
        <v/>
      </c>
      <c r="V341" s="23">
        <f>IF($A341="","",IF($U341&lt;=7,"0-7 days",IF($U341&lt;=14,"8-14 days",IF($U341&lt;=30,"15-30 days",IF($U341&lt;=60,"31-60 days","61+ days")))))</f>
        <v/>
      </c>
      <c r="W341" s="22">
        <f>IF($A341="",0,IF(OR($L341="New",$L341="Sent",$L341="Scheduling",$L341="Scheduled"),1,0))</f>
        <v/>
      </c>
      <c r="X341" s="22">
        <f>IF($A341="",0,IF(AND($W341=1,$M341&lt;&gt;"",$M341&lt;Dashboard!$B$4),1,0))</f>
        <v/>
      </c>
      <c r="Y341" s="22">
        <f>IF($A341="",0,IF(AND($W341=1,$R341&lt;&gt;"",$R341&lt;=Dashboard!$B$4),1,0))</f>
        <v/>
      </c>
      <c r="Z341" s="24">
        <f>IF($A341="","",IF(COUNTIF($A$2:$A$501,$A341)&gt;1,"Duplicate referral ID",IF($B341="","Missing received date",IF($C341="","Missing client reference",IF($D341="","Missing clinic",IF($F341="","Missing specialty",IF($G341="","Missing urgency",IF($H341="","Missing reason category",IF($I341="","Missing payer category",IF($J341="","Missing authorization status",IF($K341="","Missing coordinator",IF($L341="","Missing status",IF(AND($W341=1,$M341=""),"Missing target action date",IF(AND(OR($L341="Sent",$L341="Scheduling",$L341="Scheduled",$L341="Completed"),$E341=""),"Missing destination",IF(AND(OR($L341="Sent",$L341="Scheduling",$L341="Scheduled",$L341="Completed"),$N341=""),"Missing sent date",IF(AND(OR($L341="Scheduled",$L341="Completed"),$O341=""),"Missing appointment date",IF(AND(OR($L341="Completed",$L341="Closed - Not Scheduled",$L341="Declined"),$P341=""),"Missing closed date",IF(AND(OR($L341="Completed",$L341="Closed - Not Scheduled",$L341="Declined"),$S341=""),"Missing close outcome",IF(AND($B341&lt;&gt;"",$N341&lt;&gt;"",$N341&lt;$B341),"Sent date before received date",IF(AND($B341&lt;&gt;"",$P341&lt;&gt;"",$P341&lt;$B341),"Closed date before received date",IF(AND($N341&lt;&gt;"",$O341&lt;&gt;"",$O341&lt;$N341),"Appointment before sent date","OK"))))))))))))))))))))</f>
        <v/>
      </c>
      <c r="AA341" s="24">
        <f>IF($A341="","",IF($Z341&lt;&gt;"OK","Check data",IF($W341=0,"Closed",IF($X341=1,"Past due",IF($Y341=1,"Follow-up due",IF($J341="Pending","Authorization pending","On track"))))))</f>
        <v/>
      </c>
    </row>
    <row r="342">
      <c r="A342" s="19" t="n"/>
      <c r="B342" s="38" t="n"/>
      <c r="C342" s="19" t="n"/>
      <c r="D342" s="19" t="n"/>
      <c r="E342" s="21" t="n"/>
      <c r="F342" s="19" t="n"/>
      <c r="G342" s="19" t="n"/>
      <c r="H342" s="21" t="n"/>
      <c r="I342" s="19" t="n"/>
      <c r="J342" s="19" t="n"/>
      <c r="K342" s="19" t="n"/>
      <c r="L342" s="19" t="n"/>
      <c r="M342" s="38" t="n"/>
      <c r="N342" s="38" t="n"/>
      <c r="O342" s="38" t="n"/>
      <c r="P342" s="38" t="n"/>
      <c r="Q342" s="38" t="n"/>
      <c r="R342" s="38" t="n"/>
      <c r="S342" s="21" t="n"/>
      <c r="T342" s="21" t="n"/>
      <c r="U342" s="22">
        <f>IF($A342="","",MAX(0,IF($P342&lt;&gt;"",$P342,Dashboard!$B$4)-$B342))</f>
        <v/>
      </c>
      <c r="V342" s="23">
        <f>IF($A342="","",IF($U342&lt;=7,"0-7 days",IF($U342&lt;=14,"8-14 days",IF($U342&lt;=30,"15-30 days",IF($U342&lt;=60,"31-60 days","61+ days")))))</f>
        <v/>
      </c>
      <c r="W342" s="22">
        <f>IF($A342="",0,IF(OR($L342="New",$L342="Sent",$L342="Scheduling",$L342="Scheduled"),1,0))</f>
        <v/>
      </c>
      <c r="X342" s="22">
        <f>IF($A342="",0,IF(AND($W342=1,$M342&lt;&gt;"",$M342&lt;Dashboard!$B$4),1,0))</f>
        <v/>
      </c>
      <c r="Y342" s="22">
        <f>IF($A342="",0,IF(AND($W342=1,$R342&lt;&gt;"",$R342&lt;=Dashboard!$B$4),1,0))</f>
        <v/>
      </c>
      <c r="Z342" s="24">
        <f>IF($A342="","",IF(COUNTIF($A$2:$A$501,$A342)&gt;1,"Duplicate referral ID",IF($B342="","Missing received date",IF($C342="","Missing client reference",IF($D342="","Missing clinic",IF($F342="","Missing specialty",IF($G342="","Missing urgency",IF($H342="","Missing reason category",IF($I342="","Missing payer category",IF($J342="","Missing authorization status",IF($K342="","Missing coordinator",IF($L342="","Missing status",IF(AND($W342=1,$M342=""),"Missing target action date",IF(AND(OR($L342="Sent",$L342="Scheduling",$L342="Scheduled",$L342="Completed"),$E342=""),"Missing destination",IF(AND(OR($L342="Sent",$L342="Scheduling",$L342="Scheduled",$L342="Completed"),$N342=""),"Missing sent date",IF(AND(OR($L342="Scheduled",$L342="Completed"),$O342=""),"Missing appointment date",IF(AND(OR($L342="Completed",$L342="Closed - Not Scheduled",$L342="Declined"),$P342=""),"Missing closed date",IF(AND(OR($L342="Completed",$L342="Closed - Not Scheduled",$L342="Declined"),$S342=""),"Missing close outcome",IF(AND($B342&lt;&gt;"",$N342&lt;&gt;"",$N342&lt;$B342),"Sent date before received date",IF(AND($B342&lt;&gt;"",$P342&lt;&gt;"",$P342&lt;$B342),"Closed date before received date",IF(AND($N342&lt;&gt;"",$O342&lt;&gt;"",$O342&lt;$N342),"Appointment before sent date","OK"))))))))))))))))))))</f>
        <v/>
      </c>
      <c r="AA342" s="24">
        <f>IF($A342="","",IF($Z342&lt;&gt;"OK","Check data",IF($W342=0,"Closed",IF($X342=1,"Past due",IF($Y342=1,"Follow-up due",IF($J342="Pending","Authorization pending","On track"))))))</f>
        <v/>
      </c>
    </row>
    <row r="343">
      <c r="A343" s="19" t="n"/>
      <c r="B343" s="38" t="n"/>
      <c r="C343" s="19" t="n"/>
      <c r="D343" s="19" t="n"/>
      <c r="E343" s="21" t="n"/>
      <c r="F343" s="19" t="n"/>
      <c r="G343" s="19" t="n"/>
      <c r="H343" s="21" t="n"/>
      <c r="I343" s="19" t="n"/>
      <c r="J343" s="19" t="n"/>
      <c r="K343" s="19" t="n"/>
      <c r="L343" s="19" t="n"/>
      <c r="M343" s="38" t="n"/>
      <c r="N343" s="38" t="n"/>
      <c r="O343" s="38" t="n"/>
      <c r="P343" s="38" t="n"/>
      <c r="Q343" s="38" t="n"/>
      <c r="R343" s="38" t="n"/>
      <c r="S343" s="21" t="n"/>
      <c r="T343" s="21" t="n"/>
      <c r="U343" s="22">
        <f>IF($A343="","",MAX(0,IF($P343&lt;&gt;"",$P343,Dashboard!$B$4)-$B343))</f>
        <v/>
      </c>
      <c r="V343" s="23">
        <f>IF($A343="","",IF($U343&lt;=7,"0-7 days",IF($U343&lt;=14,"8-14 days",IF($U343&lt;=30,"15-30 days",IF($U343&lt;=60,"31-60 days","61+ days")))))</f>
        <v/>
      </c>
      <c r="W343" s="22">
        <f>IF($A343="",0,IF(OR($L343="New",$L343="Sent",$L343="Scheduling",$L343="Scheduled"),1,0))</f>
        <v/>
      </c>
      <c r="X343" s="22">
        <f>IF($A343="",0,IF(AND($W343=1,$M343&lt;&gt;"",$M343&lt;Dashboard!$B$4),1,0))</f>
        <v/>
      </c>
      <c r="Y343" s="22">
        <f>IF($A343="",0,IF(AND($W343=1,$R343&lt;&gt;"",$R343&lt;=Dashboard!$B$4),1,0))</f>
        <v/>
      </c>
      <c r="Z343" s="24">
        <f>IF($A343="","",IF(COUNTIF($A$2:$A$501,$A343)&gt;1,"Duplicate referral ID",IF($B343="","Missing received date",IF($C343="","Missing client reference",IF($D343="","Missing clinic",IF($F343="","Missing specialty",IF($G343="","Missing urgency",IF($H343="","Missing reason category",IF($I343="","Missing payer category",IF($J343="","Missing authorization status",IF($K343="","Missing coordinator",IF($L343="","Missing status",IF(AND($W343=1,$M343=""),"Missing target action date",IF(AND(OR($L343="Sent",$L343="Scheduling",$L343="Scheduled",$L343="Completed"),$E343=""),"Missing destination",IF(AND(OR($L343="Sent",$L343="Scheduling",$L343="Scheduled",$L343="Completed"),$N343=""),"Missing sent date",IF(AND(OR($L343="Scheduled",$L343="Completed"),$O343=""),"Missing appointment date",IF(AND(OR($L343="Completed",$L343="Closed - Not Scheduled",$L343="Declined"),$P343=""),"Missing closed date",IF(AND(OR($L343="Completed",$L343="Closed - Not Scheduled",$L343="Declined"),$S343=""),"Missing close outcome",IF(AND($B343&lt;&gt;"",$N343&lt;&gt;"",$N343&lt;$B343),"Sent date before received date",IF(AND($B343&lt;&gt;"",$P343&lt;&gt;"",$P343&lt;$B343),"Closed date before received date",IF(AND($N343&lt;&gt;"",$O343&lt;&gt;"",$O343&lt;$N343),"Appointment before sent date","OK"))))))))))))))))))))</f>
        <v/>
      </c>
      <c r="AA343" s="24">
        <f>IF($A343="","",IF($Z343&lt;&gt;"OK","Check data",IF($W343=0,"Closed",IF($X343=1,"Past due",IF($Y343=1,"Follow-up due",IF($J343="Pending","Authorization pending","On track"))))))</f>
        <v/>
      </c>
    </row>
    <row r="344">
      <c r="A344" s="19" t="n"/>
      <c r="B344" s="38" t="n"/>
      <c r="C344" s="19" t="n"/>
      <c r="D344" s="19" t="n"/>
      <c r="E344" s="21" t="n"/>
      <c r="F344" s="19" t="n"/>
      <c r="G344" s="19" t="n"/>
      <c r="H344" s="21" t="n"/>
      <c r="I344" s="19" t="n"/>
      <c r="J344" s="19" t="n"/>
      <c r="K344" s="19" t="n"/>
      <c r="L344" s="19" t="n"/>
      <c r="M344" s="38" t="n"/>
      <c r="N344" s="38" t="n"/>
      <c r="O344" s="38" t="n"/>
      <c r="P344" s="38" t="n"/>
      <c r="Q344" s="38" t="n"/>
      <c r="R344" s="38" t="n"/>
      <c r="S344" s="21" t="n"/>
      <c r="T344" s="21" t="n"/>
      <c r="U344" s="22">
        <f>IF($A344="","",MAX(0,IF($P344&lt;&gt;"",$P344,Dashboard!$B$4)-$B344))</f>
        <v/>
      </c>
      <c r="V344" s="23">
        <f>IF($A344="","",IF($U344&lt;=7,"0-7 days",IF($U344&lt;=14,"8-14 days",IF($U344&lt;=30,"15-30 days",IF($U344&lt;=60,"31-60 days","61+ days")))))</f>
        <v/>
      </c>
      <c r="W344" s="22">
        <f>IF($A344="",0,IF(OR($L344="New",$L344="Sent",$L344="Scheduling",$L344="Scheduled"),1,0))</f>
        <v/>
      </c>
      <c r="X344" s="22">
        <f>IF($A344="",0,IF(AND($W344=1,$M344&lt;&gt;"",$M344&lt;Dashboard!$B$4),1,0))</f>
        <v/>
      </c>
      <c r="Y344" s="22">
        <f>IF($A344="",0,IF(AND($W344=1,$R344&lt;&gt;"",$R344&lt;=Dashboard!$B$4),1,0))</f>
        <v/>
      </c>
      <c r="Z344" s="24">
        <f>IF($A344="","",IF(COUNTIF($A$2:$A$501,$A344)&gt;1,"Duplicate referral ID",IF($B344="","Missing received date",IF($C344="","Missing client reference",IF($D344="","Missing clinic",IF($F344="","Missing specialty",IF($G344="","Missing urgency",IF($H344="","Missing reason category",IF($I344="","Missing payer category",IF($J344="","Missing authorization status",IF($K344="","Missing coordinator",IF($L344="","Missing status",IF(AND($W344=1,$M344=""),"Missing target action date",IF(AND(OR($L344="Sent",$L344="Scheduling",$L344="Scheduled",$L344="Completed"),$E344=""),"Missing destination",IF(AND(OR($L344="Sent",$L344="Scheduling",$L344="Scheduled",$L344="Completed"),$N344=""),"Missing sent date",IF(AND(OR($L344="Scheduled",$L344="Completed"),$O344=""),"Missing appointment date",IF(AND(OR($L344="Completed",$L344="Closed - Not Scheduled",$L344="Declined"),$P344=""),"Missing closed date",IF(AND(OR($L344="Completed",$L344="Closed - Not Scheduled",$L344="Declined"),$S344=""),"Missing close outcome",IF(AND($B344&lt;&gt;"",$N344&lt;&gt;"",$N344&lt;$B344),"Sent date before received date",IF(AND($B344&lt;&gt;"",$P344&lt;&gt;"",$P344&lt;$B344),"Closed date before received date",IF(AND($N344&lt;&gt;"",$O344&lt;&gt;"",$O344&lt;$N344),"Appointment before sent date","OK"))))))))))))))))))))</f>
        <v/>
      </c>
      <c r="AA344" s="24">
        <f>IF($A344="","",IF($Z344&lt;&gt;"OK","Check data",IF($W344=0,"Closed",IF($X344=1,"Past due",IF($Y344=1,"Follow-up due",IF($J344="Pending","Authorization pending","On track"))))))</f>
        <v/>
      </c>
    </row>
    <row r="345">
      <c r="A345" s="19" t="n"/>
      <c r="B345" s="38" t="n"/>
      <c r="C345" s="19" t="n"/>
      <c r="D345" s="19" t="n"/>
      <c r="E345" s="21" t="n"/>
      <c r="F345" s="19" t="n"/>
      <c r="G345" s="19" t="n"/>
      <c r="H345" s="21" t="n"/>
      <c r="I345" s="19" t="n"/>
      <c r="J345" s="19" t="n"/>
      <c r="K345" s="19" t="n"/>
      <c r="L345" s="19" t="n"/>
      <c r="M345" s="38" t="n"/>
      <c r="N345" s="38" t="n"/>
      <c r="O345" s="38" t="n"/>
      <c r="P345" s="38" t="n"/>
      <c r="Q345" s="38" t="n"/>
      <c r="R345" s="38" t="n"/>
      <c r="S345" s="21" t="n"/>
      <c r="T345" s="21" t="n"/>
      <c r="U345" s="22">
        <f>IF($A345="","",MAX(0,IF($P345&lt;&gt;"",$P345,Dashboard!$B$4)-$B345))</f>
        <v/>
      </c>
      <c r="V345" s="23">
        <f>IF($A345="","",IF($U345&lt;=7,"0-7 days",IF($U345&lt;=14,"8-14 days",IF($U345&lt;=30,"15-30 days",IF($U345&lt;=60,"31-60 days","61+ days")))))</f>
        <v/>
      </c>
      <c r="W345" s="22">
        <f>IF($A345="",0,IF(OR($L345="New",$L345="Sent",$L345="Scheduling",$L345="Scheduled"),1,0))</f>
        <v/>
      </c>
      <c r="X345" s="22">
        <f>IF($A345="",0,IF(AND($W345=1,$M345&lt;&gt;"",$M345&lt;Dashboard!$B$4),1,0))</f>
        <v/>
      </c>
      <c r="Y345" s="22">
        <f>IF($A345="",0,IF(AND($W345=1,$R345&lt;&gt;"",$R345&lt;=Dashboard!$B$4),1,0))</f>
        <v/>
      </c>
      <c r="Z345" s="24">
        <f>IF($A345="","",IF(COUNTIF($A$2:$A$501,$A345)&gt;1,"Duplicate referral ID",IF($B345="","Missing received date",IF($C345="","Missing client reference",IF($D345="","Missing clinic",IF($F345="","Missing specialty",IF($G345="","Missing urgency",IF($H345="","Missing reason category",IF($I345="","Missing payer category",IF($J345="","Missing authorization status",IF($K345="","Missing coordinator",IF($L345="","Missing status",IF(AND($W345=1,$M345=""),"Missing target action date",IF(AND(OR($L345="Sent",$L345="Scheduling",$L345="Scheduled",$L345="Completed"),$E345=""),"Missing destination",IF(AND(OR($L345="Sent",$L345="Scheduling",$L345="Scheduled",$L345="Completed"),$N345=""),"Missing sent date",IF(AND(OR($L345="Scheduled",$L345="Completed"),$O345=""),"Missing appointment date",IF(AND(OR($L345="Completed",$L345="Closed - Not Scheduled",$L345="Declined"),$P345=""),"Missing closed date",IF(AND(OR($L345="Completed",$L345="Closed - Not Scheduled",$L345="Declined"),$S345=""),"Missing close outcome",IF(AND($B345&lt;&gt;"",$N345&lt;&gt;"",$N345&lt;$B345),"Sent date before received date",IF(AND($B345&lt;&gt;"",$P345&lt;&gt;"",$P345&lt;$B345),"Closed date before received date",IF(AND($N345&lt;&gt;"",$O345&lt;&gt;"",$O345&lt;$N345),"Appointment before sent date","OK"))))))))))))))))))))</f>
        <v/>
      </c>
      <c r="AA345" s="24">
        <f>IF($A345="","",IF($Z345&lt;&gt;"OK","Check data",IF($W345=0,"Closed",IF($X345=1,"Past due",IF($Y345=1,"Follow-up due",IF($J345="Pending","Authorization pending","On track"))))))</f>
        <v/>
      </c>
    </row>
    <row r="346">
      <c r="A346" s="19" t="n"/>
      <c r="B346" s="38" t="n"/>
      <c r="C346" s="19" t="n"/>
      <c r="D346" s="19" t="n"/>
      <c r="E346" s="21" t="n"/>
      <c r="F346" s="19" t="n"/>
      <c r="G346" s="19" t="n"/>
      <c r="H346" s="21" t="n"/>
      <c r="I346" s="19" t="n"/>
      <c r="J346" s="19" t="n"/>
      <c r="K346" s="19" t="n"/>
      <c r="L346" s="19" t="n"/>
      <c r="M346" s="38" t="n"/>
      <c r="N346" s="38" t="n"/>
      <c r="O346" s="38" t="n"/>
      <c r="P346" s="38" t="n"/>
      <c r="Q346" s="38" t="n"/>
      <c r="R346" s="38" t="n"/>
      <c r="S346" s="21" t="n"/>
      <c r="T346" s="21" t="n"/>
      <c r="U346" s="22">
        <f>IF($A346="","",MAX(0,IF($P346&lt;&gt;"",$P346,Dashboard!$B$4)-$B346))</f>
        <v/>
      </c>
      <c r="V346" s="23">
        <f>IF($A346="","",IF($U346&lt;=7,"0-7 days",IF($U346&lt;=14,"8-14 days",IF($U346&lt;=30,"15-30 days",IF($U346&lt;=60,"31-60 days","61+ days")))))</f>
        <v/>
      </c>
      <c r="W346" s="22">
        <f>IF($A346="",0,IF(OR($L346="New",$L346="Sent",$L346="Scheduling",$L346="Scheduled"),1,0))</f>
        <v/>
      </c>
      <c r="X346" s="22">
        <f>IF($A346="",0,IF(AND($W346=1,$M346&lt;&gt;"",$M346&lt;Dashboard!$B$4),1,0))</f>
        <v/>
      </c>
      <c r="Y346" s="22">
        <f>IF($A346="",0,IF(AND($W346=1,$R346&lt;&gt;"",$R346&lt;=Dashboard!$B$4),1,0))</f>
        <v/>
      </c>
      <c r="Z346" s="24">
        <f>IF($A346="","",IF(COUNTIF($A$2:$A$501,$A346)&gt;1,"Duplicate referral ID",IF($B346="","Missing received date",IF($C346="","Missing client reference",IF($D346="","Missing clinic",IF($F346="","Missing specialty",IF($G346="","Missing urgency",IF($H346="","Missing reason category",IF($I346="","Missing payer category",IF($J346="","Missing authorization status",IF($K346="","Missing coordinator",IF($L346="","Missing status",IF(AND($W346=1,$M346=""),"Missing target action date",IF(AND(OR($L346="Sent",$L346="Scheduling",$L346="Scheduled",$L346="Completed"),$E346=""),"Missing destination",IF(AND(OR($L346="Sent",$L346="Scheduling",$L346="Scheduled",$L346="Completed"),$N346=""),"Missing sent date",IF(AND(OR($L346="Scheduled",$L346="Completed"),$O346=""),"Missing appointment date",IF(AND(OR($L346="Completed",$L346="Closed - Not Scheduled",$L346="Declined"),$P346=""),"Missing closed date",IF(AND(OR($L346="Completed",$L346="Closed - Not Scheduled",$L346="Declined"),$S346=""),"Missing close outcome",IF(AND($B346&lt;&gt;"",$N346&lt;&gt;"",$N346&lt;$B346),"Sent date before received date",IF(AND($B346&lt;&gt;"",$P346&lt;&gt;"",$P346&lt;$B346),"Closed date before received date",IF(AND($N346&lt;&gt;"",$O346&lt;&gt;"",$O346&lt;$N346),"Appointment before sent date","OK"))))))))))))))))))))</f>
        <v/>
      </c>
      <c r="AA346" s="24">
        <f>IF($A346="","",IF($Z346&lt;&gt;"OK","Check data",IF($W346=0,"Closed",IF($X346=1,"Past due",IF($Y346=1,"Follow-up due",IF($J346="Pending","Authorization pending","On track"))))))</f>
        <v/>
      </c>
    </row>
    <row r="347">
      <c r="A347" s="19" t="n"/>
      <c r="B347" s="38" t="n"/>
      <c r="C347" s="19" t="n"/>
      <c r="D347" s="19" t="n"/>
      <c r="E347" s="21" t="n"/>
      <c r="F347" s="19" t="n"/>
      <c r="G347" s="19" t="n"/>
      <c r="H347" s="21" t="n"/>
      <c r="I347" s="19" t="n"/>
      <c r="J347" s="19" t="n"/>
      <c r="K347" s="19" t="n"/>
      <c r="L347" s="19" t="n"/>
      <c r="M347" s="38" t="n"/>
      <c r="N347" s="38" t="n"/>
      <c r="O347" s="38" t="n"/>
      <c r="P347" s="38" t="n"/>
      <c r="Q347" s="38" t="n"/>
      <c r="R347" s="38" t="n"/>
      <c r="S347" s="21" t="n"/>
      <c r="T347" s="21" t="n"/>
      <c r="U347" s="22">
        <f>IF($A347="","",MAX(0,IF($P347&lt;&gt;"",$P347,Dashboard!$B$4)-$B347))</f>
        <v/>
      </c>
      <c r="V347" s="23">
        <f>IF($A347="","",IF($U347&lt;=7,"0-7 days",IF($U347&lt;=14,"8-14 days",IF($U347&lt;=30,"15-30 days",IF($U347&lt;=60,"31-60 days","61+ days")))))</f>
        <v/>
      </c>
      <c r="W347" s="22">
        <f>IF($A347="",0,IF(OR($L347="New",$L347="Sent",$L347="Scheduling",$L347="Scheduled"),1,0))</f>
        <v/>
      </c>
      <c r="X347" s="22">
        <f>IF($A347="",0,IF(AND($W347=1,$M347&lt;&gt;"",$M347&lt;Dashboard!$B$4),1,0))</f>
        <v/>
      </c>
      <c r="Y347" s="22">
        <f>IF($A347="",0,IF(AND($W347=1,$R347&lt;&gt;"",$R347&lt;=Dashboard!$B$4),1,0))</f>
        <v/>
      </c>
      <c r="Z347" s="24">
        <f>IF($A347="","",IF(COUNTIF($A$2:$A$501,$A347)&gt;1,"Duplicate referral ID",IF($B347="","Missing received date",IF($C347="","Missing client reference",IF($D347="","Missing clinic",IF($F347="","Missing specialty",IF($G347="","Missing urgency",IF($H347="","Missing reason category",IF($I347="","Missing payer category",IF($J347="","Missing authorization status",IF($K347="","Missing coordinator",IF($L347="","Missing status",IF(AND($W347=1,$M347=""),"Missing target action date",IF(AND(OR($L347="Sent",$L347="Scheduling",$L347="Scheduled",$L347="Completed"),$E347=""),"Missing destination",IF(AND(OR($L347="Sent",$L347="Scheduling",$L347="Scheduled",$L347="Completed"),$N347=""),"Missing sent date",IF(AND(OR($L347="Scheduled",$L347="Completed"),$O347=""),"Missing appointment date",IF(AND(OR($L347="Completed",$L347="Closed - Not Scheduled",$L347="Declined"),$P347=""),"Missing closed date",IF(AND(OR($L347="Completed",$L347="Closed - Not Scheduled",$L347="Declined"),$S347=""),"Missing close outcome",IF(AND($B347&lt;&gt;"",$N347&lt;&gt;"",$N347&lt;$B347),"Sent date before received date",IF(AND($B347&lt;&gt;"",$P347&lt;&gt;"",$P347&lt;$B347),"Closed date before received date",IF(AND($N347&lt;&gt;"",$O347&lt;&gt;"",$O347&lt;$N347),"Appointment before sent date","OK"))))))))))))))))))))</f>
        <v/>
      </c>
      <c r="AA347" s="24">
        <f>IF($A347="","",IF($Z347&lt;&gt;"OK","Check data",IF($W347=0,"Closed",IF($X347=1,"Past due",IF($Y347=1,"Follow-up due",IF($J347="Pending","Authorization pending","On track"))))))</f>
        <v/>
      </c>
    </row>
    <row r="348">
      <c r="A348" s="19" t="n"/>
      <c r="B348" s="38" t="n"/>
      <c r="C348" s="19" t="n"/>
      <c r="D348" s="19" t="n"/>
      <c r="E348" s="21" t="n"/>
      <c r="F348" s="19" t="n"/>
      <c r="G348" s="19" t="n"/>
      <c r="H348" s="21" t="n"/>
      <c r="I348" s="19" t="n"/>
      <c r="J348" s="19" t="n"/>
      <c r="K348" s="19" t="n"/>
      <c r="L348" s="19" t="n"/>
      <c r="M348" s="38" t="n"/>
      <c r="N348" s="38" t="n"/>
      <c r="O348" s="38" t="n"/>
      <c r="P348" s="38" t="n"/>
      <c r="Q348" s="38" t="n"/>
      <c r="R348" s="38" t="n"/>
      <c r="S348" s="21" t="n"/>
      <c r="T348" s="21" t="n"/>
      <c r="U348" s="22">
        <f>IF($A348="","",MAX(0,IF($P348&lt;&gt;"",$P348,Dashboard!$B$4)-$B348))</f>
        <v/>
      </c>
      <c r="V348" s="23">
        <f>IF($A348="","",IF($U348&lt;=7,"0-7 days",IF($U348&lt;=14,"8-14 days",IF($U348&lt;=30,"15-30 days",IF($U348&lt;=60,"31-60 days","61+ days")))))</f>
        <v/>
      </c>
      <c r="W348" s="22">
        <f>IF($A348="",0,IF(OR($L348="New",$L348="Sent",$L348="Scheduling",$L348="Scheduled"),1,0))</f>
        <v/>
      </c>
      <c r="X348" s="22">
        <f>IF($A348="",0,IF(AND($W348=1,$M348&lt;&gt;"",$M348&lt;Dashboard!$B$4),1,0))</f>
        <v/>
      </c>
      <c r="Y348" s="22">
        <f>IF($A348="",0,IF(AND($W348=1,$R348&lt;&gt;"",$R348&lt;=Dashboard!$B$4),1,0))</f>
        <v/>
      </c>
      <c r="Z348" s="24">
        <f>IF($A348="","",IF(COUNTIF($A$2:$A$501,$A348)&gt;1,"Duplicate referral ID",IF($B348="","Missing received date",IF($C348="","Missing client reference",IF($D348="","Missing clinic",IF($F348="","Missing specialty",IF($G348="","Missing urgency",IF($H348="","Missing reason category",IF($I348="","Missing payer category",IF($J348="","Missing authorization status",IF($K348="","Missing coordinator",IF($L348="","Missing status",IF(AND($W348=1,$M348=""),"Missing target action date",IF(AND(OR($L348="Sent",$L348="Scheduling",$L348="Scheduled",$L348="Completed"),$E348=""),"Missing destination",IF(AND(OR($L348="Sent",$L348="Scheduling",$L348="Scheduled",$L348="Completed"),$N348=""),"Missing sent date",IF(AND(OR($L348="Scheduled",$L348="Completed"),$O348=""),"Missing appointment date",IF(AND(OR($L348="Completed",$L348="Closed - Not Scheduled",$L348="Declined"),$P348=""),"Missing closed date",IF(AND(OR($L348="Completed",$L348="Closed - Not Scheduled",$L348="Declined"),$S348=""),"Missing close outcome",IF(AND($B348&lt;&gt;"",$N348&lt;&gt;"",$N348&lt;$B348),"Sent date before received date",IF(AND($B348&lt;&gt;"",$P348&lt;&gt;"",$P348&lt;$B348),"Closed date before received date",IF(AND($N348&lt;&gt;"",$O348&lt;&gt;"",$O348&lt;$N348),"Appointment before sent date","OK"))))))))))))))))))))</f>
        <v/>
      </c>
      <c r="AA348" s="24">
        <f>IF($A348="","",IF($Z348&lt;&gt;"OK","Check data",IF($W348=0,"Closed",IF($X348=1,"Past due",IF($Y348=1,"Follow-up due",IF($J348="Pending","Authorization pending","On track"))))))</f>
        <v/>
      </c>
    </row>
    <row r="349">
      <c r="A349" s="19" t="n"/>
      <c r="B349" s="38" t="n"/>
      <c r="C349" s="19" t="n"/>
      <c r="D349" s="19" t="n"/>
      <c r="E349" s="21" t="n"/>
      <c r="F349" s="19" t="n"/>
      <c r="G349" s="19" t="n"/>
      <c r="H349" s="21" t="n"/>
      <c r="I349" s="19" t="n"/>
      <c r="J349" s="19" t="n"/>
      <c r="K349" s="19" t="n"/>
      <c r="L349" s="19" t="n"/>
      <c r="M349" s="38" t="n"/>
      <c r="N349" s="38" t="n"/>
      <c r="O349" s="38" t="n"/>
      <c r="P349" s="38" t="n"/>
      <c r="Q349" s="38" t="n"/>
      <c r="R349" s="38" t="n"/>
      <c r="S349" s="21" t="n"/>
      <c r="T349" s="21" t="n"/>
      <c r="U349" s="22">
        <f>IF($A349="","",MAX(0,IF($P349&lt;&gt;"",$P349,Dashboard!$B$4)-$B349))</f>
        <v/>
      </c>
      <c r="V349" s="23">
        <f>IF($A349="","",IF($U349&lt;=7,"0-7 days",IF($U349&lt;=14,"8-14 days",IF($U349&lt;=30,"15-30 days",IF($U349&lt;=60,"31-60 days","61+ days")))))</f>
        <v/>
      </c>
      <c r="W349" s="22">
        <f>IF($A349="",0,IF(OR($L349="New",$L349="Sent",$L349="Scheduling",$L349="Scheduled"),1,0))</f>
        <v/>
      </c>
      <c r="X349" s="22">
        <f>IF($A349="",0,IF(AND($W349=1,$M349&lt;&gt;"",$M349&lt;Dashboard!$B$4),1,0))</f>
        <v/>
      </c>
      <c r="Y349" s="22">
        <f>IF($A349="",0,IF(AND($W349=1,$R349&lt;&gt;"",$R349&lt;=Dashboard!$B$4),1,0))</f>
        <v/>
      </c>
      <c r="Z349" s="24">
        <f>IF($A349="","",IF(COUNTIF($A$2:$A$501,$A349)&gt;1,"Duplicate referral ID",IF($B349="","Missing received date",IF($C349="","Missing client reference",IF($D349="","Missing clinic",IF($F349="","Missing specialty",IF($G349="","Missing urgency",IF($H349="","Missing reason category",IF($I349="","Missing payer category",IF($J349="","Missing authorization status",IF($K349="","Missing coordinator",IF($L349="","Missing status",IF(AND($W349=1,$M349=""),"Missing target action date",IF(AND(OR($L349="Sent",$L349="Scheduling",$L349="Scheduled",$L349="Completed"),$E349=""),"Missing destination",IF(AND(OR($L349="Sent",$L349="Scheduling",$L349="Scheduled",$L349="Completed"),$N349=""),"Missing sent date",IF(AND(OR($L349="Scheduled",$L349="Completed"),$O349=""),"Missing appointment date",IF(AND(OR($L349="Completed",$L349="Closed - Not Scheduled",$L349="Declined"),$P349=""),"Missing closed date",IF(AND(OR($L349="Completed",$L349="Closed - Not Scheduled",$L349="Declined"),$S349=""),"Missing close outcome",IF(AND($B349&lt;&gt;"",$N349&lt;&gt;"",$N349&lt;$B349),"Sent date before received date",IF(AND($B349&lt;&gt;"",$P349&lt;&gt;"",$P349&lt;$B349),"Closed date before received date",IF(AND($N349&lt;&gt;"",$O349&lt;&gt;"",$O349&lt;$N349),"Appointment before sent date","OK"))))))))))))))))))))</f>
        <v/>
      </c>
      <c r="AA349" s="24">
        <f>IF($A349="","",IF($Z349&lt;&gt;"OK","Check data",IF($W349=0,"Closed",IF($X349=1,"Past due",IF($Y349=1,"Follow-up due",IF($J349="Pending","Authorization pending","On track"))))))</f>
        <v/>
      </c>
    </row>
    <row r="350">
      <c r="A350" s="19" t="n"/>
      <c r="B350" s="38" t="n"/>
      <c r="C350" s="19" t="n"/>
      <c r="D350" s="19" t="n"/>
      <c r="E350" s="21" t="n"/>
      <c r="F350" s="19" t="n"/>
      <c r="G350" s="19" t="n"/>
      <c r="H350" s="21" t="n"/>
      <c r="I350" s="19" t="n"/>
      <c r="J350" s="19" t="n"/>
      <c r="K350" s="19" t="n"/>
      <c r="L350" s="19" t="n"/>
      <c r="M350" s="38" t="n"/>
      <c r="N350" s="38" t="n"/>
      <c r="O350" s="38" t="n"/>
      <c r="P350" s="38" t="n"/>
      <c r="Q350" s="38" t="n"/>
      <c r="R350" s="38" t="n"/>
      <c r="S350" s="21" t="n"/>
      <c r="T350" s="21" t="n"/>
      <c r="U350" s="22">
        <f>IF($A350="","",MAX(0,IF($P350&lt;&gt;"",$P350,Dashboard!$B$4)-$B350))</f>
        <v/>
      </c>
      <c r="V350" s="23">
        <f>IF($A350="","",IF($U350&lt;=7,"0-7 days",IF($U350&lt;=14,"8-14 days",IF($U350&lt;=30,"15-30 days",IF($U350&lt;=60,"31-60 days","61+ days")))))</f>
        <v/>
      </c>
      <c r="W350" s="22">
        <f>IF($A350="",0,IF(OR($L350="New",$L350="Sent",$L350="Scheduling",$L350="Scheduled"),1,0))</f>
        <v/>
      </c>
      <c r="X350" s="22">
        <f>IF($A350="",0,IF(AND($W350=1,$M350&lt;&gt;"",$M350&lt;Dashboard!$B$4),1,0))</f>
        <v/>
      </c>
      <c r="Y350" s="22">
        <f>IF($A350="",0,IF(AND($W350=1,$R350&lt;&gt;"",$R350&lt;=Dashboard!$B$4),1,0))</f>
        <v/>
      </c>
      <c r="Z350" s="24">
        <f>IF($A350="","",IF(COUNTIF($A$2:$A$501,$A350)&gt;1,"Duplicate referral ID",IF($B350="","Missing received date",IF($C350="","Missing client reference",IF($D350="","Missing clinic",IF($F350="","Missing specialty",IF($G350="","Missing urgency",IF($H350="","Missing reason category",IF($I350="","Missing payer category",IF($J350="","Missing authorization status",IF($K350="","Missing coordinator",IF($L350="","Missing status",IF(AND($W350=1,$M350=""),"Missing target action date",IF(AND(OR($L350="Sent",$L350="Scheduling",$L350="Scheduled",$L350="Completed"),$E350=""),"Missing destination",IF(AND(OR($L350="Sent",$L350="Scheduling",$L350="Scheduled",$L350="Completed"),$N350=""),"Missing sent date",IF(AND(OR($L350="Scheduled",$L350="Completed"),$O350=""),"Missing appointment date",IF(AND(OR($L350="Completed",$L350="Closed - Not Scheduled",$L350="Declined"),$P350=""),"Missing closed date",IF(AND(OR($L350="Completed",$L350="Closed - Not Scheduled",$L350="Declined"),$S350=""),"Missing close outcome",IF(AND($B350&lt;&gt;"",$N350&lt;&gt;"",$N350&lt;$B350),"Sent date before received date",IF(AND($B350&lt;&gt;"",$P350&lt;&gt;"",$P350&lt;$B350),"Closed date before received date",IF(AND($N350&lt;&gt;"",$O350&lt;&gt;"",$O350&lt;$N350),"Appointment before sent date","OK"))))))))))))))))))))</f>
        <v/>
      </c>
      <c r="AA350" s="24">
        <f>IF($A350="","",IF($Z350&lt;&gt;"OK","Check data",IF($W350=0,"Closed",IF($X350=1,"Past due",IF($Y350=1,"Follow-up due",IF($J350="Pending","Authorization pending","On track"))))))</f>
        <v/>
      </c>
    </row>
    <row r="351">
      <c r="A351" s="19" t="n"/>
      <c r="B351" s="38" t="n"/>
      <c r="C351" s="19" t="n"/>
      <c r="D351" s="19" t="n"/>
      <c r="E351" s="21" t="n"/>
      <c r="F351" s="19" t="n"/>
      <c r="G351" s="19" t="n"/>
      <c r="H351" s="21" t="n"/>
      <c r="I351" s="19" t="n"/>
      <c r="J351" s="19" t="n"/>
      <c r="K351" s="19" t="n"/>
      <c r="L351" s="19" t="n"/>
      <c r="M351" s="38" t="n"/>
      <c r="N351" s="38" t="n"/>
      <c r="O351" s="38" t="n"/>
      <c r="P351" s="38" t="n"/>
      <c r="Q351" s="38" t="n"/>
      <c r="R351" s="38" t="n"/>
      <c r="S351" s="21" t="n"/>
      <c r="T351" s="21" t="n"/>
      <c r="U351" s="22">
        <f>IF($A351="","",MAX(0,IF($P351&lt;&gt;"",$P351,Dashboard!$B$4)-$B351))</f>
        <v/>
      </c>
      <c r="V351" s="23">
        <f>IF($A351="","",IF($U351&lt;=7,"0-7 days",IF($U351&lt;=14,"8-14 days",IF($U351&lt;=30,"15-30 days",IF($U351&lt;=60,"31-60 days","61+ days")))))</f>
        <v/>
      </c>
      <c r="W351" s="22">
        <f>IF($A351="",0,IF(OR($L351="New",$L351="Sent",$L351="Scheduling",$L351="Scheduled"),1,0))</f>
        <v/>
      </c>
      <c r="X351" s="22">
        <f>IF($A351="",0,IF(AND($W351=1,$M351&lt;&gt;"",$M351&lt;Dashboard!$B$4),1,0))</f>
        <v/>
      </c>
      <c r="Y351" s="22">
        <f>IF($A351="",0,IF(AND($W351=1,$R351&lt;&gt;"",$R351&lt;=Dashboard!$B$4),1,0))</f>
        <v/>
      </c>
      <c r="Z351" s="24">
        <f>IF($A351="","",IF(COUNTIF($A$2:$A$501,$A351)&gt;1,"Duplicate referral ID",IF($B351="","Missing received date",IF($C351="","Missing client reference",IF($D351="","Missing clinic",IF($F351="","Missing specialty",IF($G351="","Missing urgency",IF($H351="","Missing reason category",IF($I351="","Missing payer category",IF($J351="","Missing authorization status",IF($K351="","Missing coordinator",IF($L351="","Missing status",IF(AND($W351=1,$M351=""),"Missing target action date",IF(AND(OR($L351="Sent",$L351="Scheduling",$L351="Scheduled",$L351="Completed"),$E351=""),"Missing destination",IF(AND(OR($L351="Sent",$L351="Scheduling",$L351="Scheduled",$L351="Completed"),$N351=""),"Missing sent date",IF(AND(OR($L351="Scheduled",$L351="Completed"),$O351=""),"Missing appointment date",IF(AND(OR($L351="Completed",$L351="Closed - Not Scheduled",$L351="Declined"),$P351=""),"Missing closed date",IF(AND(OR($L351="Completed",$L351="Closed - Not Scheduled",$L351="Declined"),$S351=""),"Missing close outcome",IF(AND($B351&lt;&gt;"",$N351&lt;&gt;"",$N351&lt;$B351),"Sent date before received date",IF(AND($B351&lt;&gt;"",$P351&lt;&gt;"",$P351&lt;$B351),"Closed date before received date",IF(AND($N351&lt;&gt;"",$O351&lt;&gt;"",$O351&lt;$N351),"Appointment before sent date","OK"))))))))))))))))))))</f>
        <v/>
      </c>
      <c r="AA351" s="24">
        <f>IF($A351="","",IF($Z351&lt;&gt;"OK","Check data",IF($W351=0,"Closed",IF($X351=1,"Past due",IF($Y351=1,"Follow-up due",IF($J351="Pending","Authorization pending","On track"))))))</f>
        <v/>
      </c>
    </row>
    <row r="352">
      <c r="A352" s="19" t="n"/>
      <c r="B352" s="38" t="n"/>
      <c r="C352" s="19" t="n"/>
      <c r="D352" s="19" t="n"/>
      <c r="E352" s="21" t="n"/>
      <c r="F352" s="19" t="n"/>
      <c r="G352" s="19" t="n"/>
      <c r="H352" s="21" t="n"/>
      <c r="I352" s="19" t="n"/>
      <c r="J352" s="19" t="n"/>
      <c r="K352" s="19" t="n"/>
      <c r="L352" s="19" t="n"/>
      <c r="M352" s="38" t="n"/>
      <c r="N352" s="38" t="n"/>
      <c r="O352" s="38" t="n"/>
      <c r="P352" s="38" t="n"/>
      <c r="Q352" s="38" t="n"/>
      <c r="R352" s="38" t="n"/>
      <c r="S352" s="21" t="n"/>
      <c r="T352" s="21" t="n"/>
      <c r="U352" s="22">
        <f>IF($A352="","",MAX(0,IF($P352&lt;&gt;"",$P352,Dashboard!$B$4)-$B352))</f>
        <v/>
      </c>
      <c r="V352" s="23">
        <f>IF($A352="","",IF($U352&lt;=7,"0-7 days",IF($U352&lt;=14,"8-14 days",IF($U352&lt;=30,"15-30 days",IF($U352&lt;=60,"31-60 days","61+ days")))))</f>
        <v/>
      </c>
      <c r="W352" s="22">
        <f>IF($A352="",0,IF(OR($L352="New",$L352="Sent",$L352="Scheduling",$L352="Scheduled"),1,0))</f>
        <v/>
      </c>
      <c r="X352" s="22">
        <f>IF($A352="",0,IF(AND($W352=1,$M352&lt;&gt;"",$M352&lt;Dashboard!$B$4),1,0))</f>
        <v/>
      </c>
      <c r="Y352" s="22">
        <f>IF($A352="",0,IF(AND($W352=1,$R352&lt;&gt;"",$R352&lt;=Dashboard!$B$4),1,0))</f>
        <v/>
      </c>
      <c r="Z352" s="24">
        <f>IF($A352="","",IF(COUNTIF($A$2:$A$501,$A352)&gt;1,"Duplicate referral ID",IF($B352="","Missing received date",IF($C352="","Missing client reference",IF($D352="","Missing clinic",IF($F352="","Missing specialty",IF($G352="","Missing urgency",IF($H352="","Missing reason category",IF($I352="","Missing payer category",IF($J352="","Missing authorization status",IF($K352="","Missing coordinator",IF($L352="","Missing status",IF(AND($W352=1,$M352=""),"Missing target action date",IF(AND(OR($L352="Sent",$L352="Scheduling",$L352="Scheduled",$L352="Completed"),$E352=""),"Missing destination",IF(AND(OR($L352="Sent",$L352="Scheduling",$L352="Scheduled",$L352="Completed"),$N352=""),"Missing sent date",IF(AND(OR($L352="Scheduled",$L352="Completed"),$O352=""),"Missing appointment date",IF(AND(OR($L352="Completed",$L352="Closed - Not Scheduled",$L352="Declined"),$P352=""),"Missing closed date",IF(AND(OR($L352="Completed",$L352="Closed - Not Scheduled",$L352="Declined"),$S352=""),"Missing close outcome",IF(AND($B352&lt;&gt;"",$N352&lt;&gt;"",$N352&lt;$B352),"Sent date before received date",IF(AND($B352&lt;&gt;"",$P352&lt;&gt;"",$P352&lt;$B352),"Closed date before received date",IF(AND($N352&lt;&gt;"",$O352&lt;&gt;"",$O352&lt;$N352),"Appointment before sent date","OK"))))))))))))))))))))</f>
        <v/>
      </c>
      <c r="AA352" s="24">
        <f>IF($A352="","",IF($Z352&lt;&gt;"OK","Check data",IF($W352=0,"Closed",IF($X352=1,"Past due",IF($Y352=1,"Follow-up due",IF($J352="Pending","Authorization pending","On track"))))))</f>
        <v/>
      </c>
    </row>
    <row r="353">
      <c r="A353" s="19" t="n"/>
      <c r="B353" s="38" t="n"/>
      <c r="C353" s="19" t="n"/>
      <c r="D353" s="19" t="n"/>
      <c r="E353" s="21" t="n"/>
      <c r="F353" s="19" t="n"/>
      <c r="G353" s="19" t="n"/>
      <c r="H353" s="21" t="n"/>
      <c r="I353" s="19" t="n"/>
      <c r="J353" s="19" t="n"/>
      <c r="K353" s="19" t="n"/>
      <c r="L353" s="19" t="n"/>
      <c r="M353" s="38" t="n"/>
      <c r="N353" s="38" t="n"/>
      <c r="O353" s="38" t="n"/>
      <c r="P353" s="38" t="n"/>
      <c r="Q353" s="38" t="n"/>
      <c r="R353" s="38" t="n"/>
      <c r="S353" s="21" t="n"/>
      <c r="T353" s="21" t="n"/>
      <c r="U353" s="22">
        <f>IF($A353="","",MAX(0,IF($P353&lt;&gt;"",$P353,Dashboard!$B$4)-$B353))</f>
        <v/>
      </c>
      <c r="V353" s="23">
        <f>IF($A353="","",IF($U353&lt;=7,"0-7 days",IF($U353&lt;=14,"8-14 days",IF($U353&lt;=30,"15-30 days",IF($U353&lt;=60,"31-60 days","61+ days")))))</f>
        <v/>
      </c>
      <c r="W353" s="22">
        <f>IF($A353="",0,IF(OR($L353="New",$L353="Sent",$L353="Scheduling",$L353="Scheduled"),1,0))</f>
        <v/>
      </c>
      <c r="X353" s="22">
        <f>IF($A353="",0,IF(AND($W353=1,$M353&lt;&gt;"",$M353&lt;Dashboard!$B$4),1,0))</f>
        <v/>
      </c>
      <c r="Y353" s="22">
        <f>IF($A353="",0,IF(AND($W353=1,$R353&lt;&gt;"",$R353&lt;=Dashboard!$B$4),1,0))</f>
        <v/>
      </c>
      <c r="Z353" s="24">
        <f>IF($A353="","",IF(COUNTIF($A$2:$A$501,$A353)&gt;1,"Duplicate referral ID",IF($B353="","Missing received date",IF($C353="","Missing client reference",IF($D353="","Missing clinic",IF($F353="","Missing specialty",IF($G353="","Missing urgency",IF($H353="","Missing reason category",IF($I353="","Missing payer category",IF($J353="","Missing authorization status",IF($K353="","Missing coordinator",IF($L353="","Missing status",IF(AND($W353=1,$M353=""),"Missing target action date",IF(AND(OR($L353="Sent",$L353="Scheduling",$L353="Scheduled",$L353="Completed"),$E353=""),"Missing destination",IF(AND(OR($L353="Sent",$L353="Scheduling",$L353="Scheduled",$L353="Completed"),$N353=""),"Missing sent date",IF(AND(OR($L353="Scheduled",$L353="Completed"),$O353=""),"Missing appointment date",IF(AND(OR($L353="Completed",$L353="Closed - Not Scheduled",$L353="Declined"),$P353=""),"Missing closed date",IF(AND(OR($L353="Completed",$L353="Closed - Not Scheduled",$L353="Declined"),$S353=""),"Missing close outcome",IF(AND($B353&lt;&gt;"",$N353&lt;&gt;"",$N353&lt;$B353),"Sent date before received date",IF(AND($B353&lt;&gt;"",$P353&lt;&gt;"",$P353&lt;$B353),"Closed date before received date",IF(AND($N353&lt;&gt;"",$O353&lt;&gt;"",$O353&lt;$N353),"Appointment before sent date","OK"))))))))))))))))))))</f>
        <v/>
      </c>
      <c r="AA353" s="24">
        <f>IF($A353="","",IF($Z353&lt;&gt;"OK","Check data",IF($W353=0,"Closed",IF($X353=1,"Past due",IF($Y353=1,"Follow-up due",IF($J353="Pending","Authorization pending","On track"))))))</f>
        <v/>
      </c>
    </row>
    <row r="354">
      <c r="A354" s="19" t="n"/>
      <c r="B354" s="38" t="n"/>
      <c r="C354" s="19" t="n"/>
      <c r="D354" s="19" t="n"/>
      <c r="E354" s="21" t="n"/>
      <c r="F354" s="19" t="n"/>
      <c r="G354" s="19" t="n"/>
      <c r="H354" s="21" t="n"/>
      <c r="I354" s="19" t="n"/>
      <c r="J354" s="19" t="n"/>
      <c r="K354" s="19" t="n"/>
      <c r="L354" s="19" t="n"/>
      <c r="M354" s="38" t="n"/>
      <c r="N354" s="38" t="n"/>
      <c r="O354" s="38" t="n"/>
      <c r="P354" s="38" t="n"/>
      <c r="Q354" s="38" t="n"/>
      <c r="R354" s="38" t="n"/>
      <c r="S354" s="21" t="n"/>
      <c r="T354" s="21" t="n"/>
      <c r="U354" s="22">
        <f>IF($A354="","",MAX(0,IF($P354&lt;&gt;"",$P354,Dashboard!$B$4)-$B354))</f>
        <v/>
      </c>
      <c r="V354" s="23">
        <f>IF($A354="","",IF($U354&lt;=7,"0-7 days",IF($U354&lt;=14,"8-14 days",IF($U354&lt;=30,"15-30 days",IF($U354&lt;=60,"31-60 days","61+ days")))))</f>
        <v/>
      </c>
      <c r="W354" s="22">
        <f>IF($A354="",0,IF(OR($L354="New",$L354="Sent",$L354="Scheduling",$L354="Scheduled"),1,0))</f>
        <v/>
      </c>
      <c r="X354" s="22">
        <f>IF($A354="",0,IF(AND($W354=1,$M354&lt;&gt;"",$M354&lt;Dashboard!$B$4),1,0))</f>
        <v/>
      </c>
      <c r="Y354" s="22">
        <f>IF($A354="",0,IF(AND($W354=1,$R354&lt;&gt;"",$R354&lt;=Dashboard!$B$4),1,0))</f>
        <v/>
      </c>
      <c r="Z354" s="24">
        <f>IF($A354="","",IF(COUNTIF($A$2:$A$501,$A354)&gt;1,"Duplicate referral ID",IF($B354="","Missing received date",IF($C354="","Missing client reference",IF($D354="","Missing clinic",IF($F354="","Missing specialty",IF($G354="","Missing urgency",IF($H354="","Missing reason category",IF($I354="","Missing payer category",IF($J354="","Missing authorization status",IF($K354="","Missing coordinator",IF($L354="","Missing status",IF(AND($W354=1,$M354=""),"Missing target action date",IF(AND(OR($L354="Sent",$L354="Scheduling",$L354="Scheduled",$L354="Completed"),$E354=""),"Missing destination",IF(AND(OR($L354="Sent",$L354="Scheduling",$L354="Scheduled",$L354="Completed"),$N354=""),"Missing sent date",IF(AND(OR($L354="Scheduled",$L354="Completed"),$O354=""),"Missing appointment date",IF(AND(OR($L354="Completed",$L354="Closed - Not Scheduled",$L354="Declined"),$P354=""),"Missing closed date",IF(AND(OR($L354="Completed",$L354="Closed - Not Scheduled",$L354="Declined"),$S354=""),"Missing close outcome",IF(AND($B354&lt;&gt;"",$N354&lt;&gt;"",$N354&lt;$B354),"Sent date before received date",IF(AND($B354&lt;&gt;"",$P354&lt;&gt;"",$P354&lt;$B354),"Closed date before received date",IF(AND($N354&lt;&gt;"",$O354&lt;&gt;"",$O354&lt;$N354),"Appointment before sent date","OK"))))))))))))))))))))</f>
        <v/>
      </c>
      <c r="AA354" s="24">
        <f>IF($A354="","",IF($Z354&lt;&gt;"OK","Check data",IF($W354=0,"Closed",IF($X354=1,"Past due",IF($Y354=1,"Follow-up due",IF($J354="Pending","Authorization pending","On track"))))))</f>
        <v/>
      </c>
    </row>
    <row r="355">
      <c r="A355" s="19" t="n"/>
      <c r="B355" s="38" t="n"/>
      <c r="C355" s="19" t="n"/>
      <c r="D355" s="19" t="n"/>
      <c r="E355" s="21" t="n"/>
      <c r="F355" s="19" t="n"/>
      <c r="G355" s="19" t="n"/>
      <c r="H355" s="21" t="n"/>
      <c r="I355" s="19" t="n"/>
      <c r="J355" s="19" t="n"/>
      <c r="K355" s="19" t="n"/>
      <c r="L355" s="19" t="n"/>
      <c r="M355" s="38" t="n"/>
      <c r="N355" s="38" t="n"/>
      <c r="O355" s="38" t="n"/>
      <c r="P355" s="38" t="n"/>
      <c r="Q355" s="38" t="n"/>
      <c r="R355" s="38" t="n"/>
      <c r="S355" s="21" t="n"/>
      <c r="T355" s="21" t="n"/>
      <c r="U355" s="22">
        <f>IF($A355="","",MAX(0,IF($P355&lt;&gt;"",$P355,Dashboard!$B$4)-$B355))</f>
        <v/>
      </c>
      <c r="V355" s="23">
        <f>IF($A355="","",IF($U355&lt;=7,"0-7 days",IF($U355&lt;=14,"8-14 days",IF($U355&lt;=30,"15-30 days",IF($U355&lt;=60,"31-60 days","61+ days")))))</f>
        <v/>
      </c>
      <c r="W355" s="22">
        <f>IF($A355="",0,IF(OR($L355="New",$L355="Sent",$L355="Scheduling",$L355="Scheduled"),1,0))</f>
        <v/>
      </c>
      <c r="X355" s="22">
        <f>IF($A355="",0,IF(AND($W355=1,$M355&lt;&gt;"",$M355&lt;Dashboard!$B$4),1,0))</f>
        <v/>
      </c>
      <c r="Y355" s="22">
        <f>IF($A355="",0,IF(AND($W355=1,$R355&lt;&gt;"",$R355&lt;=Dashboard!$B$4),1,0))</f>
        <v/>
      </c>
      <c r="Z355" s="24">
        <f>IF($A355="","",IF(COUNTIF($A$2:$A$501,$A355)&gt;1,"Duplicate referral ID",IF($B355="","Missing received date",IF($C355="","Missing client reference",IF($D355="","Missing clinic",IF($F355="","Missing specialty",IF($G355="","Missing urgency",IF($H355="","Missing reason category",IF($I355="","Missing payer category",IF($J355="","Missing authorization status",IF($K355="","Missing coordinator",IF($L355="","Missing status",IF(AND($W355=1,$M355=""),"Missing target action date",IF(AND(OR($L355="Sent",$L355="Scheduling",$L355="Scheduled",$L355="Completed"),$E355=""),"Missing destination",IF(AND(OR($L355="Sent",$L355="Scheduling",$L355="Scheduled",$L355="Completed"),$N355=""),"Missing sent date",IF(AND(OR($L355="Scheduled",$L355="Completed"),$O355=""),"Missing appointment date",IF(AND(OR($L355="Completed",$L355="Closed - Not Scheduled",$L355="Declined"),$P355=""),"Missing closed date",IF(AND(OR($L355="Completed",$L355="Closed - Not Scheduled",$L355="Declined"),$S355=""),"Missing close outcome",IF(AND($B355&lt;&gt;"",$N355&lt;&gt;"",$N355&lt;$B355),"Sent date before received date",IF(AND($B355&lt;&gt;"",$P355&lt;&gt;"",$P355&lt;$B355),"Closed date before received date",IF(AND($N355&lt;&gt;"",$O355&lt;&gt;"",$O355&lt;$N355),"Appointment before sent date","OK"))))))))))))))))))))</f>
        <v/>
      </c>
      <c r="AA355" s="24">
        <f>IF($A355="","",IF($Z355&lt;&gt;"OK","Check data",IF($W355=0,"Closed",IF($X355=1,"Past due",IF($Y355=1,"Follow-up due",IF($J355="Pending","Authorization pending","On track"))))))</f>
        <v/>
      </c>
    </row>
    <row r="356">
      <c r="A356" s="19" t="n"/>
      <c r="B356" s="38" t="n"/>
      <c r="C356" s="19" t="n"/>
      <c r="D356" s="19" t="n"/>
      <c r="E356" s="21" t="n"/>
      <c r="F356" s="19" t="n"/>
      <c r="G356" s="19" t="n"/>
      <c r="H356" s="21" t="n"/>
      <c r="I356" s="19" t="n"/>
      <c r="J356" s="19" t="n"/>
      <c r="K356" s="19" t="n"/>
      <c r="L356" s="19" t="n"/>
      <c r="M356" s="38" t="n"/>
      <c r="N356" s="38" t="n"/>
      <c r="O356" s="38" t="n"/>
      <c r="P356" s="38" t="n"/>
      <c r="Q356" s="38" t="n"/>
      <c r="R356" s="38" t="n"/>
      <c r="S356" s="21" t="n"/>
      <c r="T356" s="21" t="n"/>
      <c r="U356" s="22">
        <f>IF($A356="","",MAX(0,IF($P356&lt;&gt;"",$P356,Dashboard!$B$4)-$B356))</f>
        <v/>
      </c>
      <c r="V356" s="23">
        <f>IF($A356="","",IF($U356&lt;=7,"0-7 days",IF($U356&lt;=14,"8-14 days",IF($U356&lt;=30,"15-30 days",IF($U356&lt;=60,"31-60 days","61+ days")))))</f>
        <v/>
      </c>
      <c r="W356" s="22">
        <f>IF($A356="",0,IF(OR($L356="New",$L356="Sent",$L356="Scheduling",$L356="Scheduled"),1,0))</f>
        <v/>
      </c>
      <c r="X356" s="22">
        <f>IF($A356="",0,IF(AND($W356=1,$M356&lt;&gt;"",$M356&lt;Dashboard!$B$4),1,0))</f>
        <v/>
      </c>
      <c r="Y356" s="22">
        <f>IF($A356="",0,IF(AND($W356=1,$R356&lt;&gt;"",$R356&lt;=Dashboard!$B$4),1,0))</f>
        <v/>
      </c>
      <c r="Z356" s="24">
        <f>IF($A356="","",IF(COUNTIF($A$2:$A$501,$A356)&gt;1,"Duplicate referral ID",IF($B356="","Missing received date",IF($C356="","Missing client reference",IF($D356="","Missing clinic",IF($F356="","Missing specialty",IF($G356="","Missing urgency",IF($H356="","Missing reason category",IF($I356="","Missing payer category",IF($J356="","Missing authorization status",IF($K356="","Missing coordinator",IF($L356="","Missing status",IF(AND($W356=1,$M356=""),"Missing target action date",IF(AND(OR($L356="Sent",$L356="Scheduling",$L356="Scheduled",$L356="Completed"),$E356=""),"Missing destination",IF(AND(OR($L356="Sent",$L356="Scheduling",$L356="Scheduled",$L356="Completed"),$N356=""),"Missing sent date",IF(AND(OR($L356="Scheduled",$L356="Completed"),$O356=""),"Missing appointment date",IF(AND(OR($L356="Completed",$L356="Closed - Not Scheduled",$L356="Declined"),$P356=""),"Missing closed date",IF(AND(OR($L356="Completed",$L356="Closed - Not Scheduled",$L356="Declined"),$S356=""),"Missing close outcome",IF(AND($B356&lt;&gt;"",$N356&lt;&gt;"",$N356&lt;$B356),"Sent date before received date",IF(AND($B356&lt;&gt;"",$P356&lt;&gt;"",$P356&lt;$B356),"Closed date before received date",IF(AND($N356&lt;&gt;"",$O356&lt;&gt;"",$O356&lt;$N356),"Appointment before sent date","OK"))))))))))))))))))))</f>
        <v/>
      </c>
      <c r="AA356" s="24">
        <f>IF($A356="","",IF($Z356&lt;&gt;"OK","Check data",IF($W356=0,"Closed",IF($X356=1,"Past due",IF($Y356=1,"Follow-up due",IF($J356="Pending","Authorization pending","On track"))))))</f>
        <v/>
      </c>
    </row>
    <row r="357">
      <c r="A357" s="19" t="n"/>
      <c r="B357" s="38" t="n"/>
      <c r="C357" s="19" t="n"/>
      <c r="D357" s="19" t="n"/>
      <c r="E357" s="21" t="n"/>
      <c r="F357" s="19" t="n"/>
      <c r="G357" s="19" t="n"/>
      <c r="H357" s="21" t="n"/>
      <c r="I357" s="19" t="n"/>
      <c r="J357" s="19" t="n"/>
      <c r="K357" s="19" t="n"/>
      <c r="L357" s="19" t="n"/>
      <c r="M357" s="38" t="n"/>
      <c r="N357" s="38" t="n"/>
      <c r="O357" s="38" t="n"/>
      <c r="P357" s="38" t="n"/>
      <c r="Q357" s="38" t="n"/>
      <c r="R357" s="38" t="n"/>
      <c r="S357" s="21" t="n"/>
      <c r="T357" s="21" t="n"/>
      <c r="U357" s="22">
        <f>IF($A357="","",MAX(0,IF($P357&lt;&gt;"",$P357,Dashboard!$B$4)-$B357))</f>
        <v/>
      </c>
      <c r="V357" s="23">
        <f>IF($A357="","",IF($U357&lt;=7,"0-7 days",IF($U357&lt;=14,"8-14 days",IF($U357&lt;=30,"15-30 days",IF($U357&lt;=60,"31-60 days","61+ days")))))</f>
        <v/>
      </c>
      <c r="W357" s="22">
        <f>IF($A357="",0,IF(OR($L357="New",$L357="Sent",$L357="Scheduling",$L357="Scheduled"),1,0))</f>
        <v/>
      </c>
      <c r="X357" s="22">
        <f>IF($A357="",0,IF(AND($W357=1,$M357&lt;&gt;"",$M357&lt;Dashboard!$B$4),1,0))</f>
        <v/>
      </c>
      <c r="Y357" s="22">
        <f>IF($A357="",0,IF(AND($W357=1,$R357&lt;&gt;"",$R357&lt;=Dashboard!$B$4),1,0))</f>
        <v/>
      </c>
      <c r="Z357" s="24">
        <f>IF($A357="","",IF(COUNTIF($A$2:$A$501,$A357)&gt;1,"Duplicate referral ID",IF($B357="","Missing received date",IF($C357="","Missing client reference",IF($D357="","Missing clinic",IF($F357="","Missing specialty",IF($G357="","Missing urgency",IF($H357="","Missing reason category",IF($I357="","Missing payer category",IF($J357="","Missing authorization status",IF($K357="","Missing coordinator",IF($L357="","Missing status",IF(AND($W357=1,$M357=""),"Missing target action date",IF(AND(OR($L357="Sent",$L357="Scheduling",$L357="Scheduled",$L357="Completed"),$E357=""),"Missing destination",IF(AND(OR($L357="Sent",$L357="Scheduling",$L357="Scheduled",$L357="Completed"),$N357=""),"Missing sent date",IF(AND(OR($L357="Scheduled",$L357="Completed"),$O357=""),"Missing appointment date",IF(AND(OR($L357="Completed",$L357="Closed - Not Scheduled",$L357="Declined"),$P357=""),"Missing closed date",IF(AND(OR($L357="Completed",$L357="Closed - Not Scheduled",$L357="Declined"),$S357=""),"Missing close outcome",IF(AND($B357&lt;&gt;"",$N357&lt;&gt;"",$N357&lt;$B357),"Sent date before received date",IF(AND($B357&lt;&gt;"",$P357&lt;&gt;"",$P357&lt;$B357),"Closed date before received date",IF(AND($N357&lt;&gt;"",$O357&lt;&gt;"",$O357&lt;$N357),"Appointment before sent date","OK"))))))))))))))))))))</f>
        <v/>
      </c>
      <c r="AA357" s="24">
        <f>IF($A357="","",IF($Z357&lt;&gt;"OK","Check data",IF($W357=0,"Closed",IF($X357=1,"Past due",IF($Y357=1,"Follow-up due",IF($J357="Pending","Authorization pending","On track"))))))</f>
        <v/>
      </c>
    </row>
    <row r="358">
      <c r="A358" s="19" t="n"/>
      <c r="B358" s="38" t="n"/>
      <c r="C358" s="19" t="n"/>
      <c r="D358" s="19" t="n"/>
      <c r="E358" s="21" t="n"/>
      <c r="F358" s="19" t="n"/>
      <c r="G358" s="19" t="n"/>
      <c r="H358" s="21" t="n"/>
      <c r="I358" s="19" t="n"/>
      <c r="J358" s="19" t="n"/>
      <c r="K358" s="19" t="n"/>
      <c r="L358" s="19" t="n"/>
      <c r="M358" s="38" t="n"/>
      <c r="N358" s="38" t="n"/>
      <c r="O358" s="38" t="n"/>
      <c r="P358" s="38" t="n"/>
      <c r="Q358" s="38" t="n"/>
      <c r="R358" s="38" t="n"/>
      <c r="S358" s="21" t="n"/>
      <c r="T358" s="21" t="n"/>
      <c r="U358" s="22">
        <f>IF($A358="","",MAX(0,IF($P358&lt;&gt;"",$P358,Dashboard!$B$4)-$B358))</f>
        <v/>
      </c>
      <c r="V358" s="23">
        <f>IF($A358="","",IF($U358&lt;=7,"0-7 days",IF($U358&lt;=14,"8-14 days",IF($U358&lt;=30,"15-30 days",IF($U358&lt;=60,"31-60 days","61+ days")))))</f>
        <v/>
      </c>
      <c r="W358" s="22">
        <f>IF($A358="",0,IF(OR($L358="New",$L358="Sent",$L358="Scheduling",$L358="Scheduled"),1,0))</f>
        <v/>
      </c>
      <c r="X358" s="22">
        <f>IF($A358="",0,IF(AND($W358=1,$M358&lt;&gt;"",$M358&lt;Dashboard!$B$4),1,0))</f>
        <v/>
      </c>
      <c r="Y358" s="22">
        <f>IF($A358="",0,IF(AND($W358=1,$R358&lt;&gt;"",$R358&lt;=Dashboard!$B$4),1,0))</f>
        <v/>
      </c>
      <c r="Z358" s="24">
        <f>IF($A358="","",IF(COUNTIF($A$2:$A$501,$A358)&gt;1,"Duplicate referral ID",IF($B358="","Missing received date",IF($C358="","Missing client reference",IF($D358="","Missing clinic",IF($F358="","Missing specialty",IF($G358="","Missing urgency",IF($H358="","Missing reason category",IF($I358="","Missing payer category",IF($J358="","Missing authorization status",IF($K358="","Missing coordinator",IF($L358="","Missing status",IF(AND($W358=1,$M358=""),"Missing target action date",IF(AND(OR($L358="Sent",$L358="Scheduling",$L358="Scheduled",$L358="Completed"),$E358=""),"Missing destination",IF(AND(OR($L358="Sent",$L358="Scheduling",$L358="Scheduled",$L358="Completed"),$N358=""),"Missing sent date",IF(AND(OR($L358="Scheduled",$L358="Completed"),$O358=""),"Missing appointment date",IF(AND(OR($L358="Completed",$L358="Closed - Not Scheduled",$L358="Declined"),$P358=""),"Missing closed date",IF(AND(OR($L358="Completed",$L358="Closed - Not Scheduled",$L358="Declined"),$S358=""),"Missing close outcome",IF(AND($B358&lt;&gt;"",$N358&lt;&gt;"",$N358&lt;$B358),"Sent date before received date",IF(AND($B358&lt;&gt;"",$P358&lt;&gt;"",$P358&lt;$B358),"Closed date before received date",IF(AND($N358&lt;&gt;"",$O358&lt;&gt;"",$O358&lt;$N358),"Appointment before sent date","OK"))))))))))))))))))))</f>
        <v/>
      </c>
      <c r="AA358" s="24">
        <f>IF($A358="","",IF($Z358&lt;&gt;"OK","Check data",IF($W358=0,"Closed",IF($X358=1,"Past due",IF($Y358=1,"Follow-up due",IF($J358="Pending","Authorization pending","On track"))))))</f>
        <v/>
      </c>
    </row>
    <row r="359">
      <c r="A359" s="19" t="n"/>
      <c r="B359" s="38" t="n"/>
      <c r="C359" s="19" t="n"/>
      <c r="D359" s="19" t="n"/>
      <c r="E359" s="21" t="n"/>
      <c r="F359" s="19" t="n"/>
      <c r="G359" s="19" t="n"/>
      <c r="H359" s="21" t="n"/>
      <c r="I359" s="19" t="n"/>
      <c r="J359" s="19" t="n"/>
      <c r="K359" s="19" t="n"/>
      <c r="L359" s="19" t="n"/>
      <c r="M359" s="38" t="n"/>
      <c r="N359" s="38" t="n"/>
      <c r="O359" s="38" t="n"/>
      <c r="P359" s="38" t="n"/>
      <c r="Q359" s="38" t="n"/>
      <c r="R359" s="38" t="n"/>
      <c r="S359" s="21" t="n"/>
      <c r="T359" s="21" t="n"/>
      <c r="U359" s="22">
        <f>IF($A359="","",MAX(0,IF($P359&lt;&gt;"",$P359,Dashboard!$B$4)-$B359))</f>
        <v/>
      </c>
      <c r="V359" s="23">
        <f>IF($A359="","",IF($U359&lt;=7,"0-7 days",IF($U359&lt;=14,"8-14 days",IF($U359&lt;=30,"15-30 days",IF($U359&lt;=60,"31-60 days","61+ days")))))</f>
        <v/>
      </c>
      <c r="W359" s="22">
        <f>IF($A359="",0,IF(OR($L359="New",$L359="Sent",$L359="Scheduling",$L359="Scheduled"),1,0))</f>
        <v/>
      </c>
      <c r="X359" s="22">
        <f>IF($A359="",0,IF(AND($W359=1,$M359&lt;&gt;"",$M359&lt;Dashboard!$B$4),1,0))</f>
        <v/>
      </c>
      <c r="Y359" s="22">
        <f>IF($A359="",0,IF(AND($W359=1,$R359&lt;&gt;"",$R359&lt;=Dashboard!$B$4),1,0))</f>
        <v/>
      </c>
      <c r="Z359" s="24">
        <f>IF($A359="","",IF(COUNTIF($A$2:$A$501,$A359)&gt;1,"Duplicate referral ID",IF($B359="","Missing received date",IF($C359="","Missing client reference",IF($D359="","Missing clinic",IF($F359="","Missing specialty",IF($G359="","Missing urgency",IF($H359="","Missing reason category",IF($I359="","Missing payer category",IF($J359="","Missing authorization status",IF($K359="","Missing coordinator",IF($L359="","Missing status",IF(AND($W359=1,$M359=""),"Missing target action date",IF(AND(OR($L359="Sent",$L359="Scheduling",$L359="Scheduled",$L359="Completed"),$E359=""),"Missing destination",IF(AND(OR($L359="Sent",$L359="Scheduling",$L359="Scheduled",$L359="Completed"),$N359=""),"Missing sent date",IF(AND(OR($L359="Scheduled",$L359="Completed"),$O359=""),"Missing appointment date",IF(AND(OR($L359="Completed",$L359="Closed - Not Scheduled",$L359="Declined"),$P359=""),"Missing closed date",IF(AND(OR($L359="Completed",$L359="Closed - Not Scheduled",$L359="Declined"),$S359=""),"Missing close outcome",IF(AND($B359&lt;&gt;"",$N359&lt;&gt;"",$N359&lt;$B359),"Sent date before received date",IF(AND($B359&lt;&gt;"",$P359&lt;&gt;"",$P359&lt;$B359),"Closed date before received date",IF(AND($N359&lt;&gt;"",$O359&lt;&gt;"",$O359&lt;$N359),"Appointment before sent date","OK"))))))))))))))))))))</f>
        <v/>
      </c>
      <c r="AA359" s="24">
        <f>IF($A359="","",IF($Z359&lt;&gt;"OK","Check data",IF($W359=0,"Closed",IF($X359=1,"Past due",IF($Y359=1,"Follow-up due",IF($J359="Pending","Authorization pending","On track"))))))</f>
        <v/>
      </c>
    </row>
    <row r="360">
      <c r="A360" s="19" t="n"/>
      <c r="B360" s="38" t="n"/>
      <c r="C360" s="19" t="n"/>
      <c r="D360" s="19" t="n"/>
      <c r="E360" s="21" t="n"/>
      <c r="F360" s="19" t="n"/>
      <c r="G360" s="19" t="n"/>
      <c r="H360" s="21" t="n"/>
      <c r="I360" s="19" t="n"/>
      <c r="J360" s="19" t="n"/>
      <c r="K360" s="19" t="n"/>
      <c r="L360" s="19" t="n"/>
      <c r="M360" s="38" t="n"/>
      <c r="N360" s="38" t="n"/>
      <c r="O360" s="38" t="n"/>
      <c r="P360" s="38" t="n"/>
      <c r="Q360" s="38" t="n"/>
      <c r="R360" s="38" t="n"/>
      <c r="S360" s="21" t="n"/>
      <c r="T360" s="21" t="n"/>
      <c r="U360" s="22">
        <f>IF($A360="","",MAX(0,IF($P360&lt;&gt;"",$P360,Dashboard!$B$4)-$B360))</f>
        <v/>
      </c>
      <c r="V360" s="23">
        <f>IF($A360="","",IF($U360&lt;=7,"0-7 days",IF($U360&lt;=14,"8-14 days",IF($U360&lt;=30,"15-30 days",IF($U360&lt;=60,"31-60 days","61+ days")))))</f>
        <v/>
      </c>
      <c r="W360" s="22">
        <f>IF($A360="",0,IF(OR($L360="New",$L360="Sent",$L360="Scheduling",$L360="Scheduled"),1,0))</f>
        <v/>
      </c>
      <c r="X360" s="22">
        <f>IF($A360="",0,IF(AND($W360=1,$M360&lt;&gt;"",$M360&lt;Dashboard!$B$4),1,0))</f>
        <v/>
      </c>
      <c r="Y360" s="22">
        <f>IF($A360="",0,IF(AND($W360=1,$R360&lt;&gt;"",$R360&lt;=Dashboard!$B$4),1,0))</f>
        <v/>
      </c>
      <c r="Z360" s="24">
        <f>IF($A360="","",IF(COUNTIF($A$2:$A$501,$A360)&gt;1,"Duplicate referral ID",IF($B360="","Missing received date",IF($C360="","Missing client reference",IF($D360="","Missing clinic",IF($F360="","Missing specialty",IF($G360="","Missing urgency",IF($H360="","Missing reason category",IF($I360="","Missing payer category",IF($J360="","Missing authorization status",IF($K360="","Missing coordinator",IF($L360="","Missing status",IF(AND($W360=1,$M360=""),"Missing target action date",IF(AND(OR($L360="Sent",$L360="Scheduling",$L360="Scheduled",$L360="Completed"),$E360=""),"Missing destination",IF(AND(OR($L360="Sent",$L360="Scheduling",$L360="Scheduled",$L360="Completed"),$N360=""),"Missing sent date",IF(AND(OR($L360="Scheduled",$L360="Completed"),$O360=""),"Missing appointment date",IF(AND(OR($L360="Completed",$L360="Closed - Not Scheduled",$L360="Declined"),$P360=""),"Missing closed date",IF(AND(OR($L360="Completed",$L360="Closed - Not Scheduled",$L360="Declined"),$S360=""),"Missing close outcome",IF(AND($B360&lt;&gt;"",$N360&lt;&gt;"",$N360&lt;$B360),"Sent date before received date",IF(AND($B360&lt;&gt;"",$P360&lt;&gt;"",$P360&lt;$B360),"Closed date before received date",IF(AND($N360&lt;&gt;"",$O360&lt;&gt;"",$O360&lt;$N360),"Appointment before sent date","OK"))))))))))))))))))))</f>
        <v/>
      </c>
      <c r="AA360" s="24">
        <f>IF($A360="","",IF($Z360&lt;&gt;"OK","Check data",IF($W360=0,"Closed",IF($X360=1,"Past due",IF($Y360=1,"Follow-up due",IF($J360="Pending","Authorization pending","On track"))))))</f>
        <v/>
      </c>
    </row>
    <row r="361">
      <c r="A361" s="19" t="n"/>
      <c r="B361" s="38" t="n"/>
      <c r="C361" s="19" t="n"/>
      <c r="D361" s="19" t="n"/>
      <c r="E361" s="21" t="n"/>
      <c r="F361" s="19" t="n"/>
      <c r="G361" s="19" t="n"/>
      <c r="H361" s="21" t="n"/>
      <c r="I361" s="19" t="n"/>
      <c r="J361" s="19" t="n"/>
      <c r="K361" s="19" t="n"/>
      <c r="L361" s="19" t="n"/>
      <c r="M361" s="38" t="n"/>
      <c r="N361" s="38" t="n"/>
      <c r="O361" s="38" t="n"/>
      <c r="P361" s="38" t="n"/>
      <c r="Q361" s="38" t="n"/>
      <c r="R361" s="38" t="n"/>
      <c r="S361" s="21" t="n"/>
      <c r="T361" s="21" t="n"/>
      <c r="U361" s="22">
        <f>IF($A361="","",MAX(0,IF($P361&lt;&gt;"",$P361,Dashboard!$B$4)-$B361))</f>
        <v/>
      </c>
      <c r="V361" s="23">
        <f>IF($A361="","",IF($U361&lt;=7,"0-7 days",IF($U361&lt;=14,"8-14 days",IF($U361&lt;=30,"15-30 days",IF($U361&lt;=60,"31-60 days","61+ days")))))</f>
        <v/>
      </c>
      <c r="W361" s="22">
        <f>IF($A361="",0,IF(OR($L361="New",$L361="Sent",$L361="Scheduling",$L361="Scheduled"),1,0))</f>
        <v/>
      </c>
      <c r="X361" s="22">
        <f>IF($A361="",0,IF(AND($W361=1,$M361&lt;&gt;"",$M361&lt;Dashboard!$B$4),1,0))</f>
        <v/>
      </c>
      <c r="Y361" s="22">
        <f>IF($A361="",0,IF(AND($W361=1,$R361&lt;&gt;"",$R361&lt;=Dashboard!$B$4),1,0))</f>
        <v/>
      </c>
      <c r="Z361" s="24">
        <f>IF($A361="","",IF(COUNTIF($A$2:$A$501,$A361)&gt;1,"Duplicate referral ID",IF($B361="","Missing received date",IF($C361="","Missing client reference",IF($D361="","Missing clinic",IF($F361="","Missing specialty",IF($G361="","Missing urgency",IF($H361="","Missing reason category",IF($I361="","Missing payer category",IF($J361="","Missing authorization status",IF($K361="","Missing coordinator",IF($L361="","Missing status",IF(AND($W361=1,$M361=""),"Missing target action date",IF(AND(OR($L361="Sent",$L361="Scheduling",$L361="Scheduled",$L361="Completed"),$E361=""),"Missing destination",IF(AND(OR($L361="Sent",$L361="Scheduling",$L361="Scheduled",$L361="Completed"),$N361=""),"Missing sent date",IF(AND(OR($L361="Scheduled",$L361="Completed"),$O361=""),"Missing appointment date",IF(AND(OR($L361="Completed",$L361="Closed - Not Scheduled",$L361="Declined"),$P361=""),"Missing closed date",IF(AND(OR($L361="Completed",$L361="Closed - Not Scheduled",$L361="Declined"),$S361=""),"Missing close outcome",IF(AND($B361&lt;&gt;"",$N361&lt;&gt;"",$N361&lt;$B361),"Sent date before received date",IF(AND($B361&lt;&gt;"",$P361&lt;&gt;"",$P361&lt;$B361),"Closed date before received date",IF(AND($N361&lt;&gt;"",$O361&lt;&gt;"",$O361&lt;$N361),"Appointment before sent date","OK"))))))))))))))))))))</f>
        <v/>
      </c>
      <c r="AA361" s="24">
        <f>IF($A361="","",IF($Z361&lt;&gt;"OK","Check data",IF($W361=0,"Closed",IF($X361=1,"Past due",IF($Y361=1,"Follow-up due",IF($J361="Pending","Authorization pending","On track"))))))</f>
        <v/>
      </c>
    </row>
    <row r="362">
      <c r="A362" s="19" t="n"/>
      <c r="B362" s="38" t="n"/>
      <c r="C362" s="19" t="n"/>
      <c r="D362" s="19" t="n"/>
      <c r="E362" s="21" t="n"/>
      <c r="F362" s="19" t="n"/>
      <c r="G362" s="19" t="n"/>
      <c r="H362" s="21" t="n"/>
      <c r="I362" s="19" t="n"/>
      <c r="J362" s="19" t="n"/>
      <c r="K362" s="19" t="n"/>
      <c r="L362" s="19" t="n"/>
      <c r="M362" s="38" t="n"/>
      <c r="N362" s="38" t="n"/>
      <c r="O362" s="38" t="n"/>
      <c r="P362" s="38" t="n"/>
      <c r="Q362" s="38" t="n"/>
      <c r="R362" s="38" t="n"/>
      <c r="S362" s="21" t="n"/>
      <c r="T362" s="21" t="n"/>
      <c r="U362" s="22">
        <f>IF($A362="","",MAX(0,IF($P362&lt;&gt;"",$P362,Dashboard!$B$4)-$B362))</f>
        <v/>
      </c>
      <c r="V362" s="23">
        <f>IF($A362="","",IF($U362&lt;=7,"0-7 days",IF($U362&lt;=14,"8-14 days",IF($U362&lt;=30,"15-30 days",IF($U362&lt;=60,"31-60 days","61+ days")))))</f>
        <v/>
      </c>
      <c r="W362" s="22">
        <f>IF($A362="",0,IF(OR($L362="New",$L362="Sent",$L362="Scheduling",$L362="Scheduled"),1,0))</f>
        <v/>
      </c>
      <c r="X362" s="22">
        <f>IF($A362="",0,IF(AND($W362=1,$M362&lt;&gt;"",$M362&lt;Dashboard!$B$4),1,0))</f>
        <v/>
      </c>
      <c r="Y362" s="22">
        <f>IF($A362="",0,IF(AND($W362=1,$R362&lt;&gt;"",$R362&lt;=Dashboard!$B$4),1,0))</f>
        <v/>
      </c>
      <c r="Z362" s="24">
        <f>IF($A362="","",IF(COUNTIF($A$2:$A$501,$A362)&gt;1,"Duplicate referral ID",IF($B362="","Missing received date",IF($C362="","Missing client reference",IF($D362="","Missing clinic",IF($F362="","Missing specialty",IF($G362="","Missing urgency",IF($H362="","Missing reason category",IF($I362="","Missing payer category",IF($J362="","Missing authorization status",IF($K362="","Missing coordinator",IF($L362="","Missing status",IF(AND($W362=1,$M362=""),"Missing target action date",IF(AND(OR($L362="Sent",$L362="Scheduling",$L362="Scheduled",$L362="Completed"),$E362=""),"Missing destination",IF(AND(OR($L362="Sent",$L362="Scheduling",$L362="Scheduled",$L362="Completed"),$N362=""),"Missing sent date",IF(AND(OR($L362="Scheduled",$L362="Completed"),$O362=""),"Missing appointment date",IF(AND(OR($L362="Completed",$L362="Closed - Not Scheduled",$L362="Declined"),$P362=""),"Missing closed date",IF(AND(OR($L362="Completed",$L362="Closed - Not Scheduled",$L362="Declined"),$S362=""),"Missing close outcome",IF(AND($B362&lt;&gt;"",$N362&lt;&gt;"",$N362&lt;$B362),"Sent date before received date",IF(AND($B362&lt;&gt;"",$P362&lt;&gt;"",$P362&lt;$B362),"Closed date before received date",IF(AND($N362&lt;&gt;"",$O362&lt;&gt;"",$O362&lt;$N362),"Appointment before sent date","OK"))))))))))))))))))))</f>
        <v/>
      </c>
      <c r="AA362" s="24">
        <f>IF($A362="","",IF($Z362&lt;&gt;"OK","Check data",IF($W362=0,"Closed",IF($X362=1,"Past due",IF($Y362=1,"Follow-up due",IF($J362="Pending","Authorization pending","On track"))))))</f>
        <v/>
      </c>
    </row>
    <row r="363">
      <c r="A363" s="19" t="n"/>
      <c r="B363" s="38" t="n"/>
      <c r="C363" s="19" t="n"/>
      <c r="D363" s="19" t="n"/>
      <c r="E363" s="21" t="n"/>
      <c r="F363" s="19" t="n"/>
      <c r="G363" s="19" t="n"/>
      <c r="H363" s="21" t="n"/>
      <c r="I363" s="19" t="n"/>
      <c r="J363" s="19" t="n"/>
      <c r="K363" s="19" t="n"/>
      <c r="L363" s="19" t="n"/>
      <c r="M363" s="38" t="n"/>
      <c r="N363" s="38" t="n"/>
      <c r="O363" s="38" t="n"/>
      <c r="P363" s="38" t="n"/>
      <c r="Q363" s="38" t="n"/>
      <c r="R363" s="38" t="n"/>
      <c r="S363" s="21" t="n"/>
      <c r="T363" s="21" t="n"/>
      <c r="U363" s="22">
        <f>IF($A363="","",MAX(0,IF($P363&lt;&gt;"",$P363,Dashboard!$B$4)-$B363))</f>
        <v/>
      </c>
      <c r="V363" s="23">
        <f>IF($A363="","",IF($U363&lt;=7,"0-7 days",IF($U363&lt;=14,"8-14 days",IF($U363&lt;=30,"15-30 days",IF($U363&lt;=60,"31-60 days","61+ days")))))</f>
        <v/>
      </c>
      <c r="W363" s="22">
        <f>IF($A363="",0,IF(OR($L363="New",$L363="Sent",$L363="Scheduling",$L363="Scheduled"),1,0))</f>
        <v/>
      </c>
      <c r="X363" s="22">
        <f>IF($A363="",0,IF(AND($W363=1,$M363&lt;&gt;"",$M363&lt;Dashboard!$B$4),1,0))</f>
        <v/>
      </c>
      <c r="Y363" s="22">
        <f>IF($A363="",0,IF(AND($W363=1,$R363&lt;&gt;"",$R363&lt;=Dashboard!$B$4),1,0))</f>
        <v/>
      </c>
      <c r="Z363" s="24">
        <f>IF($A363="","",IF(COUNTIF($A$2:$A$501,$A363)&gt;1,"Duplicate referral ID",IF($B363="","Missing received date",IF($C363="","Missing client reference",IF($D363="","Missing clinic",IF($F363="","Missing specialty",IF($G363="","Missing urgency",IF($H363="","Missing reason category",IF($I363="","Missing payer category",IF($J363="","Missing authorization status",IF($K363="","Missing coordinator",IF($L363="","Missing status",IF(AND($W363=1,$M363=""),"Missing target action date",IF(AND(OR($L363="Sent",$L363="Scheduling",$L363="Scheduled",$L363="Completed"),$E363=""),"Missing destination",IF(AND(OR($L363="Sent",$L363="Scheduling",$L363="Scheduled",$L363="Completed"),$N363=""),"Missing sent date",IF(AND(OR($L363="Scheduled",$L363="Completed"),$O363=""),"Missing appointment date",IF(AND(OR($L363="Completed",$L363="Closed - Not Scheduled",$L363="Declined"),$P363=""),"Missing closed date",IF(AND(OR($L363="Completed",$L363="Closed - Not Scheduled",$L363="Declined"),$S363=""),"Missing close outcome",IF(AND($B363&lt;&gt;"",$N363&lt;&gt;"",$N363&lt;$B363),"Sent date before received date",IF(AND($B363&lt;&gt;"",$P363&lt;&gt;"",$P363&lt;$B363),"Closed date before received date",IF(AND($N363&lt;&gt;"",$O363&lt;&gt;"",$O363&lt;$N363),"Appointment before sent date","OK"))))))))))))))))))))</f>
        <v/>
      </c>
      <c r="AA363" s="24">
        <f>IF($A363="","",IF($Z363&lt;&gt;"OK","Check data",IF($W363=0,"Closed",IF($X363=1,"Past due",IF($Y363=1,"Follow-up due",IF($J363="Pending","Authorization pending","On track"))))))</f>
        <v/>
      </c>
    </row>
    <row r="364">
      <c r="A364" s="19" t="n"/>
      <c r="B364" s="38" t="n"/>
      <c r="C364" s="19" t="n"/>
      <c r="D364" s="19" t="n"/>
      <c r="E364" s="21" t="n"/>
      <c r="F364" s="19" t="n"/>
      <c r="G364" s="19" t="n"/>
      <c r="H364" s="21" t="n"/>
      <c r="I364" s="19" t="n"/>
      <c r="J364" s="19" t="n"/>
      <c r="K364" s="19" t="n"/>
      <c r="L364" s="19" t="n"/>
      <c r="M364" s="38" t="n"/>
      <c r="N364" s="38" t="n"/>
      <c r="O364" s="38" t="n"/>
      <c r="P364" s="38" t="n"/>
      <c r="Q364" s="38" t="n"/>
      <c r="R364" s="38" t="n"/>
      <c r="S364" s="21" t="n"/>
      <c r="T364" s="21" t="n"/>
      <c r="U364" s="22">
        <f>IF($A364="","",MAX(0,IF($P364&lt;&gt;"",$P364,Dashboard!$B$4)-$B364))</f>
        <v/>
      </c>
      <c r="V364" s="23">
        <f>IF($A364="","",IF($U364&lt;=7,"0-7 days",IF($U364&lt;=14,"8-14 days",IF($U364&lt;=30,"15-30 days",IF($U364&lt;=60,"31-60 days","61+ days")))))</f>
        <v/>
      </c>
      <c r="W364" s="22">
        <f>IF($A364="",0,IF(OR($L364="New",$L364="Sent",$L364="Scheduling",$L364="Scheduled"),1,0))</f>
        <v/>
      </c>
      <c r="X364" s="22">
        <f>IF($A364="",0,IF(AND($W364=1,$M364&lt;&gt;"",$M364&lt;Dashboard!$B$4),1,0))</f>
        <v/>
      </c>
      <c r="Y364" s="22">
        <f>IF($A364="",0,IF(AND($W364=1,$R364&lt;&gt;"",$R364&lt;=Dashboard!$B$4),1,0))</f>
        <v/>
      </c>
      <c r="Z364" s="24">
        <f>IF($A364="","",IF(COUNTIF($A$2:$A$501,$A364)&gt;1,"Duplicate referral ID",IF($B364="","Missing received date",IF($C364="","Missing client reference",IF($D364="","Missing clinic",IF($F364="","Missing specialty",IF($G364="","Missing urgency",IF($H364="","Missing reason category",IF($I364="","Missing payer category",IF($J364="","Missing authorization status",IF($K364="","Missing coordinator",IF($L364="","Missing status",IF(AND($W364=1,$M364=""),"Missing target action date",IF(AND(OR($L364="Sent",$L364="Scheduling",$L364="Scheduled",$L364="Completed"),$E364=""),"Missing destination",IF(AND(OR($L364="Sent",$L364="Scheduling",$L364="Scheduled",$L364="Completed"),$N364=""),"Missing sent date",IF(AND(OR($L364="Scheduled",$L364="Completed"),$O364=""),"Missing appointment date",IF(AND(OR($L364="Completed",$L364="Closed - Not Scheduled",$L364="Declined"),$P364=""),"Missing closed date",IF(AND(OR($L364="Completed",$L364="Closed - Not Scheduled",$L364="Declined"),$S364=""),"Missing close outcome",IF(AND($B364&lt;&gt;"",$N364&lt;&gt;"",$N364&lt;$B364),"Sent date before received date",IF(AND($B364&lt;&gt;"",$P364&lt;&gt;"",$P364&lt;$B364),"Closed date before received date",IF(AND($N364&lt;&gt;"",$O364&lt;&gt;"",$O364&lt;$N364),"Appointment before sent date","OK"))))))))))))))))))))</f>
        <v/>
      </c>
      <c r="AA364" s="24">
        <f>IF($A364="","",IF($Z364&lt;&gt;"OK","Check data",IF($W364=0,"Closed",IF($X364=1,"Past due",IF($Y364=1,"Follow-up due",IF($J364="Pending","Authorization pending","On track"))))))</f>
        <v/>
      </c>
    </row>
    <row r="365">
      <c r="A365" s="19" t="n"/>
      <c r="B365" s="38" t="n"/>
      <c r="C365" s="19" t="n"/>
      <c r="D365" s="19" t="n"/>
      <c r="E365" s="21" t="n"/>
      <c r="F365" s="19" t="n"/>
      <c r="G365" s="19" t="n"/>
      <c r="H365" s="21" t="n"/>
      <c r="I365" s="19" t="n"/>
      <c r="J365" s="19" t="n"/>
      <c r="K365" s="19" t="n"/>
      <c r="L365" s="19" t="n"/>
      <c r="M365" s="38" t="n"/>
      <c r="N365" s="38" t="n"/>
      <c r="O365" s="38" t="n"/>
      <c r="P365" s="38" t="n"/>
      <c r="Q365" s="38" t="n"/>
      <c r="R365" s="38" t="n"/>
      <c r="S365" s="21" t="n"/>
      <c r="T365" s="21" t="n"/>
      <c r="U365" s="22">
        <f>IF($A365="","",MAX(0,IF($P365&lt;&gt;"",$P365,Dashboard!$B$4)-$B365))</f>
        <v/>
      </c>
      <c r="V365" s="23">
        <f>IF($A365="","",IF($U365&lt;=7,"0-7 days",IF($U365&lt;=14,"8-14 days",IF($U365&lt;=30,"15-30 days",IF($U365&lt;=60,"31-60 days","61+ days")))))</f>
        <v/>
      </c>
      <c r="W365" s="22">
        <f>IF($A365="",0,IF(OR($L365="New",$L365="Sent",$L365="Scheduling",$L365="Scheduled"),1,0))</f>
        <v/>
      </c>
      <c r="X365" s="22">
        <f>IF($A365="",0,IF(AND($W365=1,$M365&lt;&gt;"",$M365&lt;Dashboard!$B$4),1,0))</f>
        <v/>
      </c>
      <c r="Y365" s="22">
        <f>IF($A365="",0,IF(AND($W365=1,$R365&lt;&gt;"",$R365&lt;=Dashboard!$B$4),1,0))</f>
        <v/>
      </c>
      <c r="Z365" s="24">
        <f>IF($A365="","",IF(COUNTIF($A$2:$A$501,$A365)&gt;1,"Duplicate referral ID",IF($B365="","Missing received date",IF($C365="","Missing client reference",IF($D365="","Missing clinic",IF($F365="","Missing specialty",IF($G365="","Missing urgency",IF($H365="","Missing reason category",IF($I365="","Missing payer category",IF($J365="","Missing authorization status",IF($K365="","Missing coordinator",IF($L365="","Missing status",IF(AND($W365=1,$M365=""),"Missing target action date",IF(AND(OR($L365="Sent",$L365="Scheduling",$L365="Scheduled",$L365="Completed"),$E365=""),"Missing destination",IF(AND(OR($L365="Sent",$L365="Scheduling",$L365="Scheduled",$L365="Completed"),$N365=""),"Missing sent date",IF(AND(OR($L365="Scheduled",$L365="Completed"),$O365=""),"Missing appointment date",IF(AND(OR($L365="Completed",$L365="Closed - Not Scheduled",$L365="Declined"),$P365=""),"Missing closed date",IF(AND(OR($L365="Completed",$L365="Closed - Not Scheduled",$L365="Declined"),$S365=""),"Missing close outcome",IF(AND($B365&lt;&gt;"",$N365&lt;&gt;"",$N365&lt;$B365),"Sent date before received date",IF(AND($B365&lt;&gt;"",$P365&lt;&gt;"",$P365&lt;$B365),"Closed date before received date",IF(AND($N365&lt;&gt;"",$O365&lt;&gt;"",$O365&lt;$N365),"Appointment before sent date","OK"))))))))))))))))))))</f>
        <v/>
      </c>
      <c r="AA365" s="24">
        <f>IF($A365="","",IF($Z365&lt;&gt;"OK","Check data",IF($W365=0,"Closed",IF($X365=1,"Past due",IF($Y365=1,"Follow-up due",IF($J365="Pending","Authorization pending","On track"))))))</f>
        <v/>
      </c>
    </row>
    <row r="366">
      <c r="A366" s="19" t="n"/>
      <c r="B366" s="38" t="n"/>
      <c r="C366" s="19" t="n"/>
      <c r="D366" s="19" t="n"/>
      <c r="E366" s="21" t="n"/>
      <c r="F366" s="19" t="n"/>
      <c r="G366" s="19" t="n"/>
      <c r="H366" s="21" t="n"/>
      <c r="I366" s="19" t="n"/>
      <c r="J366" s="19" t="n"/>
      <c r="K366" s="19" t="n"/>
      <c r="L366" s="19" t="n"/>
      <c r="M366" s="38" t="n"/>
      <c r="N366" s="38" t="n"/>
      <c r="O366" s="38" t="n"/>
      <c r="P366" s="38" t="n"/>
      <c r="Q366" s="38" t="n"/>
      <c r="R366" s="38" t="n"/>
      <c r="S366" s="21" t="n"/>
      <c r="T366" s="21" t="n"/>
      <c r="U366" s="22">
        <f>IF($A366="","",MAX(0,IF($P366&lt;&gt;"",$P366,Dashboard!$B$4)-$B366))</f>
        <v/>
      </c>
      <c r="V366" s="23">
        <f>IF($A366="","",IF($U366&lt;=7,"0-7 days",IF($U366&lt;=14,"8-14 days",IF($U366&lt;=30,"15-30 days",IF($U366&lt;=60,"31-60 days","61+ days")))))</f>
        <v/>
      </c>
      <c r="W366" s="22">
        <f>IF($A366="",0,IF(OR($L366="New",$L366="Sent",$L366="Scheduling",$L366="Scheduled"),1,0))</f>
        <v/>
      </c>
      <c r="X366" s="22">
        <f>IF($A366="",0,IF(AND($W366=1,$M366&lt;&gt;"",$M366&lt;Dashboard!$B$4),1,0))</f>
        <v/>
      </c>
      <c r="Y366" s="22">
        <f>IF($A366="",0,IF(AND($W366=1,$R366&lt;&gt;"",$R366&lt;=Dashboard!$B$4),1,0))</f>
        <v/>
      </c>
      <c r="Z366" s="24">
        <f>IF($A366="","",IF(COUNTIF($A$2:$A$501,$A366)&gt;1,"Duplicate referral ID",IF($B366="","Missing received date",IF($C366="","Missing client reference",IF($D366="","Missing clinic",IF($F366="","Missing specialty",IF($G366="","Missing urgency",IF($H366="","Missing reason category",IF($I366="","Missing payer category",IF($J366="","Missing authorization status",IF($K366="","Missing coordinator",IF($L366="","Missing status",IF(AND($W366=1,$M366=""),"Missing target action date",IF(AND(OR($L366="Sent",$L366="Scheduling",$L366="Scheduled",$L366="Completed"),$E366=""),"Missing destination",IF(AND(OR($L366="Sent",$L366="Scheduling",$L366="Scheduled",$L366="Completed"),$N366=""),"Missing sent date",IF(AND(OR($L366="Scheduled",$L366="Completed"),$O366=""),"Missing appointment date",IF(AND(OR($L366="Completed",$L366="Closed - Not Scheduled",$L366="Declined"),$P366=""),"Missing closed date",IF(AND(OR($L366="Completed",$L366="Closed - Not Scheduled",$L366="Declined"),$S366=""),"Missing close outcome",IF(AND($B366&lt;&gt;"",$N366&lt;&gt;"",$N366&lt;$B366),"Sent date before received date",IF(AND($B366&lt;&gt;"",$P366&lt;&gt;"",$P366&lt;$B366),"Closed date before received date",IF(AND($N366&lt;&gt;"",$O366&lt;&gt;"",$O366&lt;$N366),"Appointment before sent date","OK"))))))))))))))))))))</f>
        <v/>
      </c>
      <c r="AA366" s="24">
        <f>IF($A366="","",IF($Z366&lt;&gt;"OK","Check data",IF($W366=0,"Closed",IF($X366=1,"Past due",IF($Y366=1,"Follow-up due",IF($J366="Pending","Authorization pending","On track"))))))</f>
        <v/>
      </c>
    </row>
    <row r="367">
      <c r="A367" s="19" t="n"/>
      <c r="B367" s="38" t="n"/>
      <c r="C367" s="19" t="n"/>
      <c r="D367" s="19" t="n"/>
      <c r="E367" s="21" t="n"/>
      <c r="F367" s="19" t="n"/>
      <c r="G367" s="19" t="n"/>
      <c r="H367" s="21" t="n"/>
      <c r="I367" s="19" t="n"/>
      <c r="J367" s="19" t="n"/>
      <c r="K367" s="19" t="n"/>
      <c r="L367" s="19" t="n"/>
      <c r="M367" s="38" t="n"/>
      <c r="N367" s="38" t="n"/>
      <c r="O367" s="38" t="n"/>
      <c r="P367" s="38" t="n"/>
      <c r="Q367" s="38" t="n"/>
      <c r="R367" s="38" t="n"/>
      <c r="S367" s="21" t="n"/>
      <c r="T367" s="21" t="n"/>
      <c r="U367" s="22">
        <f>IF($A367="","",MAX(0,IF($P367&lt;&gt;"",$P367,Dashboard!$B$4)-$B367))</f>
        <v/>
      </c>
      <c r="V367" s="23">
        <f>IF($A367="","",IF($U367&lt;=7,"0-7 days",IF($U367&lt;=14,"8-14 days",IF($U367&lt;=30,"15-30 days",IF($U367&lt;=60,"31-60 days","61+ days")))))</f>
        <v/>
      </c>
      <c r="W367" s="22">
        <f>IF($A367="",0,IF(OR($L367="New",$L367="Sent",$L367="Scheduling",$L367="Scheduled"),1,0))</f>
        <v/>
      </c>
      <c r="X367" s="22">
        <f>IF($A367="",0,IF(AND($W367=1,$M367&lt;&gt;"",$M367&lt;Dashboard!$B$4),1,0))</f>
        <v/>
      </c>
      <c r="Y367" s="22">
        <f>IF($A367="",0,IF(AND($W367=1,$R367&lt;&gt;"",$R367&lt;=Dashboard!$B$4),1,0))</f>
        <v/>
      </c>
      <c r="Z367" s="24">
        <f>IF($A367="","",IF(COUNTIF($A$2:$A$501,$A367)&gt;1,"Duplicate referral ID",IF($B367="","Missing received date",IF($C367="","Missing client reference",IF($D367="","Missing clinic",IF($F367="","Missing specialty",IF($G367="","Missing urgency",IF($H367="","Missing reason category",IF($I367="","Missing payer category",IF($J367="","Missing authorization status",IF($K367="","Missing coordinator",IF($L367="","Missing status",IF(AND($W367=1,$M367=""),"Missing target action date",IF(AND(OR($L367="Sent",$L367="Scheduling",$L367="Scheduled",$L367="Completed"),$E367=""),"Missing destination",IF(AND(OR($L367="Sent",$L367="Scheduling",$L367="Scheduled",$L367="Completed"),$N367=""),"Missing sent date",IF(AND(OR($L367="Scheduled",$L367="Completed"),$O367=""),"Missing appointment date",IF(AND(OR($L367="Completed",$L367="Closed - Not Scheduled",$L367="Declined"),$P367=""),"Missing closed date",IF(AND(OR($L367="Completed",$L367="Closed - Not Scheduled",$L367="Declined"),$S367=""),"Missing close outcome",IF(AND($B367&lt;&gt;"",$N367&lt;&gt;"",$N367&lt;$B367),"Sent date before received date",IF(AND($B367&lt;&gt;"",$P367&lt;&gt;"",$P367&lt;$B367),"Closed date before received date",IF(AND($N367&lt;&gt;"",$O367&lt;&gt;"",$O367&lt;$N367),"Appointment before sent date","OK"))))))))))))))))))))</f>
        <v/>
      </c>
      <c r="AA367" s="24">
        <f>IF($A367="","",IF($Z367&lt;&gt;"OK","Check data",IF($W367=0,"Closed",IF($X367=1,"Past due",IF($Y367=1,"Follow-up due",IF($J367="Pending","Authorization pending","On track"))))))</f>
        <v/>
      </c>
    </row>
    <row r="368">
      <c r="A368" s="19" t="n"/>
      <c r="B368" s="38" t="n"/>
      <c r="C368" s="19" t="n"/>
      <c r="D368" s="19" t="n"/>
      <c r="E368" s="21" t="n"/>
      <c r="F368" s="19" t="n"/>
      <c r="G368" s="19" t="n"/>
      <c r="H368" s="21" t="n"/>
      <c r="I368" s="19" t="n"/>
      <c r="J368" s="19" t="n"/>
      <c r="K368" s="19" t="n"/>
      <c r="L368" s="19" t="n"/>
      <c r="M368" s="38" t="n"/>
      <c r="N368" s="38" t="n"/>
      <c r="O368" s="38" t="n"/>
      <c r="P368" s="38" t="n"/>
      <c r="Q368" s="38" t="n"/>
      <c r="R368" s="38" t="n"/>
      <c r="S368" s="21" t="n"/>
      <c r="T368" s="21" t="n"/>
      <c r="U368" s="22">
        <f>IF($A368="","",MAX(0,IF($P368&lt;&gt;"",$P368,Dashboard!$B$4)-$B368))</f>
        <v/>
      </c>
      <c r="V368" s="23">
        <f>IF($A368="","",IF($U368&lt;=7,"0-7 days",IF($U368&lt;=14,"8-14 days",IF($U368&lt;=30,"15-30 days",IF($U368&lt;=60,"31-60 days","61+ days")))))</f>
        <v/>
      </c>
      <c r="W368" s="22">
        <f>IF($A368="",0,IF(OR($L368="New",$L368="Sent",$L368="Scheduling",$L368="Scheduled"),1,0))</f>
        <v/>
      </c>
      <c r="X368" s="22">
        <f>IF($A368="",0,IF(AND($W368=1,$M368&lt;&gt;"",$M368&lt;Dashboard!$B$4),1,0))</f>
        <v/>
      </c>
      <c r="Y368" s="22">
        <f>IF($A368="",0,IF(AND($W368=1,$R368&lt;&gt;"",$R368&lt;=Dashboard!$B$4),1,0))</f>
        <v/>
      </c>
      <c r="Z368" s="24">
        <f>IF($A368="","",IF(COUNTIF($A$2:$A$501,$A368)&gt;1,"Duplicate referral ID",IF($B368="","Missing received date",IF($C368="","Missing client reference",IF($D368="","Missing clinic",IF($F368="","Missing specialty",IF($G368="","Missing urgency",IF($H368="","Missing reason category",IF($I368="","Missing payer category",IF($J368="","Missing authorization status",IF($K368="","Missing coordinator",IF($L368="","Missing status",IF(AND($W368=1,$M368=""),"Missing target action date",IF(AND(OR($L368="Sent",$L368="Scheduling",$L368="Scheduled",$L368="Completed"),$E368=""),"Missing destination",IF(AND(OR($L368="Sent",$L368="Scheduling",$L368="Scheduled",$L368="Completed"),$N368=""),"Missing sent date",IF(AND(OR($L368="Scheduled",$L368="Completed"),$O368=""),"Missing appointment date",IF(AND(OR($L368="Completed",$L368="Closed - Not Scheduled",$L368="Declined"),$P368=""),"Missing closed date",IF(AND(OR($L368="Completed",$L368="Closed - Not Scheduled",$L368="Declined"),$S368=""),"Missing close outcome",IF(AND($B368&lt;&gt;"",$N368&lt;&gt;"",$N368&lt;$B368),"Sent date before received date",IF(AND($B368&lt;&gt;"",$P368&lt;&gt;"",$P368&lt;$B368),"Closed date before received date",IF(AND($N368&lt;&gt;"",$O368&lt;&gt;"",$O368&lt;$N368),"Appointment before sent date","OK"))))))))))))))))))))</f>
        <v/>
      </c>
      <c r="AA368" s="24">
        <f>IF($A368="","",IF($Z368&lt;&gt;"OK","Check data",IF($W368=0,"Closed",IF($X368=1,"Past due",IF($Y368=1,"Follow-up due",IF($J368="Pending","Authorization pending","On track"))))))</f>
        <v/>
      </c>
    </row>
    <row r="369">
      <c r="A369" s="19" t="n"/>
      <c r="B369" s="38" t="n"/>
      <c r="C369" s="19" t="n"/>
      <c r="D369" s="19" t="n"/>
      <c r="E369" s="21" t="n"/>
      <c r="F369" s="19" t="n"/>
      <c r="G369" s="19" t="n"/>
      <c r="H369" s="21" t="n"/>
      <c r="I369" s="19" t="n"/>
      <c r="J369" s="19" t="n"/>
      <c r="K369" s="19" t="n"/>
      <c r="L369" s="19" t="n"/>
      <c r="M369" s="38" t="n"/>
      <c r="N369" s="38" t="n"/>
      <c r="O369" s="38" t="n"/>
      <c r="P369" s="38" t="n"/>
      <c r="Q369" s="38" t="n"/>
      <c r="R369" s="38" t="n"/>
      <c r="S369" s="21" t="n"/>
      <c r="T369" s="21" t="n"/>
      <c r="U369" s="22">
        <f>IF($A369="","",MAX(0,IF($P369&lt;&gt;"",$P369,Dashboard!$B$4)-$B369))</f>
        <v/>
      </c>
      <c r="V369" s="23">
        <f>IF($A369="","",IF($U369&lt;=7,"0-7 days",IF($U369&lt;=14,"8-14 days",IF($U369&lt;=30,"15-30 days",IF($U369&lt;=60,"31-60 days","61+ days")))))</f>
        <v/>
      </c>
      <c r="W369" s="22">
        <f>IF($A369="",0,IF(OR($L369="New",$L369="Sent",$L369="Scheduling",$L369="Scheduled"),1,0))</f>
        <v/>
      </c>
      <c r="X369" s="22">
        <f>IF($A369="",0,IF(AND($W369=1,$M369&lt;&gt;"",$M369&lt;Dashboard!$B$4),1,0))</f>
        <v/>
      </c>
      <c r="Y369" s="22">
        <f>IF($A369="",0,IF(AND($W369=1,$R369&lt;&gt;"",$R369&lt;=Dashboard!$B$4),1,0))</f>
        <v/>
      </c>
      <c r="Z369" s="24">
        <f>IF($A369="","",IF(COUNTIF($A$2:$A$501,$A369)&gt;1,"Duplicate referral ID",IF($B369="","Missing received date",IF($C369="","Missing client reference",IF($D369="","Missing clinic",IF($F369="","Missing specialty",IF($G369="","Missing urgency",IF($H369="","Missing reason category",IF($I369="","Missing payer category",IF($J369="","Missing authorization status",IF($K369="","Missing coordinator",IF($L369="","Missing status",IF(AND($W369=1,$M369=""),"Missing target action date",IF(AND(OR($L369="Sent",$L369="Scheduling",$L369="Scheduled",$L369="Completed"),$E369=""),"Missing destination",IF(AND(OR($L369="Sent",$L369="Scheduling",$L369="Scheduled",$L369="Completed"),$N369=""),"Missing sent date",IF(AND(OR($L369="Scheduled",$L369="Completed"),$O369=""),"Missing appointment date",IF(AND(OR($L369="Completed",$L369="Closed - Not Scheduled",$L369="Declined"),$P369=""),"Missing closed date",IF(AND(OR($L369="Completed",$L369="Closed - Not Scheduled",$L369="Declined"),$S369=""),"Missing close outcome",IF(AND($B369&lt;&gt;"",$N369&lt;&gt;"",$N369&lt;$B369),"Sent date before received date",IF(AND($B369&lt;&gt;"",$P369&lt;&gt;"",$P369&lt;$B369),"Closed date before received date",IF(AND($N369&lt;&gt;"",$O369&lt;&gt;"",$O369&lt;$N369),"Appointment before sent date","OK"))))))))))))))))))))</f>
        <v/>
      </c>
      <c r="AA369" s="24">
        <f>IF($A369="","",IF($Z369&lt;&gt;"OK","Check data",IF($W369=0,"Closed",IF($X369=1,"Past due",IF($Y369=1,"Follow-up due",IF($J369="Pending","Authorization pending","On track"))))))</f>
        <v/>
      </c>
    </row>
    <row r="370">
      <c r="A370" s="19" t="n"/>
      <c r="B370" s="38" t="n"/>
      <c r="C370" s="19" t="n"/>
      <c r="D370" s="19" t="n"/>
      <c r="E370" s="21" t="n"/>
      <c r="F370" s="19" t="n"/>
      <c r="G370" s="19" t="n"/>
      <c r="H370" s="21" t="n"/>
      <c r="I370" s="19" t="n"/>
      <c r="J370" s="19" t="n"/>
      <c r="K370" s="19" t="n"/>
      <c r="L370" s="19" t="n"/>
      <c r="M370" s="38" t="n"/>
      <c r="N370" s="38" t="n"/>
      <c r="O370" s="38" t="n"/>
      <c r="P370" s="38" t="n"/>
      <c r="Q370" s="38" t="n"/>
      <c r="R370" s="38" t="n"/>
      <c r="S370" s="21" t="n"/>
      <c r="T370" s="21" t="n"/>
      <c r="U370" s="22">
        <f>IF($A370="","",MAX(0,IF($P370&lt;&gt;"",$P370,Dashboard!$B$4)-$B370))</f>
        <v/>
      </c>
      <c r="V370" s="23">
        <f>IF($A370="","",IF($U370&lt;=7,"0-7 days",IF($U370&lt;=14,"8-14 days",IF($U370&lt;=30,"15-30 days",IF($U370&lt;=60,"31-60 days","61+ days")))))</f>
        <v/>
      </c>
      <c r="W370" s="22">
        <f>IF($A370="",0,IF(OR($L370="New",$L370="Sent",$L370="Scheduling",$L370="Scheduled"),1,0))</f>
        <v/>
      </c>
      <c r="X370" s="22">
        <f>IF($A370="",0,IF(AND($W370=1,$M370&lt;&gt;"",$M370&lt;Dashboard!$B$4),1,0))</f>
        <v/>
      </c>
      <c r="Y370" s="22">
        <f>IF($A370="",0,IF(AND($W370=1,$R370&lt;&gt;"",$R370&lt;=Dashboard!$B$4),1,0))</f>
        <v/>
      </c>
      <c r="Z370" s="24">
        <f>IF($A370="","",IF(COUNTIF($A$2:$A$501,$A370)&gt;1,"Duplicate referral ID",IF($B370="","Missing received date",IF($C370="","Missing client reference",IF($D370="","Missing clinic",IF($F370="","Missing specialty",IF($G370="","Missing urgency",IF($H370="","Missing reason category",IF($I370="","Missing payer category",IF($J370="","Missing authorization status",IF($K370="","Missing coordinator",IF($L370="","Missing status",IF(AND($W370=1,$M370=""),"Missing target action date",IF(AND(OR($L370="Sent",$L370="Scheduling",$L370="Scheduled",$L370="Completed"),$E370=""),"Missing destination",IF(AND(OR($L370="Sent",$L370="Scheduling",$L370="Scheduled",$L370="Completed"),$N370=""),"Missing sent date",IF(AND(OR($L370="Scheduled",$L370="Completed"),$O370=""),"Missing appointment date",IF(AND(OR($L370="Completed",$L370="Closed - Not Scheduled",$L370="Declined"),$P370=""),"Missing closed date",IF(AND(OR($L370="Completed",$L370="Closed - Not Scheduled",$L370="Declined"),$S370=""),"Missing close outcome",IF(AND($B370&lt;&gt;"",$N370&lt;&gt;"",$N370&lt;$B370),"Sent date before received date",IF(AND($B370&lt;&gt;"",$P370&lt;&gt;"",$P370&lt;$B370),"Closed date before received date",IF(AND($N370&lt;&gt;"",$O370&lt;&gt;"",$O370&lt;$N370),"Appointment before sent date","OK"))))))))))))))))))))</f>
        <v/>
      </c>
      <c r="AA370" s="24">
        <f>IF($A370="","",IF($Z370&lt;&gt;"OK","Check data",IF($W370=0,"Closed",IF($X370=1,"Past due",IF($Y370=1,"Follow-up due",IF($J370="Pending","Authorization pending","On track"))))))</f>
        <v/>
      </c>
    </row>
    <row r="371">
      <c r="A371" s="19" t="n"/>
      <c r="B371" s="38" t="n"/>
      <c r="C371" s="19" t="n"/>
      <c r="D371" s="19" t="n"/>
      <c r="E371" s="21" t="n"/>
      <c r="F371" s="19" t="n"/>
      <c r="G371" s="19" t="n"/>
      <c r="H371" s="21" t="n"/>
      <c r="I371" s="19" t="n"/>
      <c r="J371" s="19" t="n"/>
      <c r="K371" s="19" t="n"/>
      <c r="L371" s="19" t="n"/>
      <c r="M371" s="38" t="n"/>
      <c r="N371" s="38" t="n"/>
      <c r="O371" s="38" t="n"/>
      <c r="P371" s="38" t="n"/>
      <c r="Q371" s="38" t="n"/>
      <c r="R371" s="38" t="n"/>
      <c r="S371" s="21" t="n"/>
      <c r="T371" s="21" t="n"/>
      <c r="U371" s="22">
        <f>IF($A371="","",MAX(0,IF($P371&lt;&gt;"",$P371,Dashboard!$B$4)-$B371))</f>
        <v/>
      </c>
      <c r="V371" s="23">
        <f>IF($A371="","",IF($U371&lt;=7,"0-7 days",IF($U371&lt;=14,"8-14 days",IF($U371&lt;=30,"15-30 days",IF($U371&lt;=60,"31-60 days","61+ days")))))</f>
        <v/>
      </c>
      <c r="W371" s="22">
        <f>IF($A371="",0,IF(OR($L371="New",$L371="Sent",$L371="Scheduling",$L371="Scheduled"),1,0))</f>
        <v/>
      </c>
      <c r="X371" s="22">
        <f>IF($A371="",0,IF(AND($W371=1,$M371&lt;&gt;"",$M371&lt;Dashboard!$B$4),1,0))</f>
        <v/>
      </c>
      <c r="Y371" s="22">
        <f>IF($A371="",0,IF(AND($W371=1,$R371&lt;&gt;"",$R371&lt;=Dashboard!$B$4),1,0))</f>
        <v/>
      </c>
      <c r="Z371" s="24">
        <f>IF($A371="","",IF(COUNTIF($A$2:$A$501,$A371)&gt;1,"Duplicate referral ID",IF($B371="","Missing received date",IF($C371="","Missing client reference",IF($D371="","Missing clinic",IF($F371="","Missing specialty",IF($G371="","Missing urgency",IF($H371="","Missing reason category",IF($I371="","Missing payer category",IF($J371="","Missing authorization status",IF($K371="","Missing coordinator",IF($L371="","Missing status",IF(AND($W371=1,$M371=""),"Missing target action date",IF(AND(OR($L371="Sent",$L371="Scheduling",$L371="Scheduled",$L371="Completed"),$E371=""),"Missing destination",IF(AND(OR($L371="Sent",$L371="Scheduling",$L371="Scheduled",$L371="Completed"),$N371=""),"Missing sent date",IF(AND(OR($L371="Scheduled",$L371="Completed"),$O371=""),"Missing appointment date",IF(AND(OR($L371="Completed",$L371="Closed - Not Scheduled",$L371="Declined"),$P371=""),"Missing closed date",IF(AND(OR($L371="Completed",$L371="Closed - Not Scheduled",$L371="Declined"),$S371=""),"Missing close outcome",IF(AND($B371&lt;&gt;"",$N371&lt;&gt;"",$N371&lt;$B371),"Sent date before received date",IF(AND($B371&lt;&gt;"",$P371&lt;&gt;"",$P371&lt;$B371),"Closed date before received date",IF(AND($N371&lt;&gt;"",$O371&lt;&gt;"",$O371&lt;$N371),"Appointment before sent date","OK"))))))))))))))))))))</f>
        <v/>
      </c>
      <c r="AA371" s="24">
        <f>IF($A371="","",IF($Z371&lt;&gt;"OK","Check data",IF($W371=0,"Closed",IF($X371=1,"Past due",IF($Y371=1,"Follow-up due",IF($J371="Pending","Authorization pending","On track"))))))</f>
        <v/>
      </c>
    </row>
    <row r="372">
      <c r="A372" s="19" t="n"/>
      <c r="B372" s="38" t="n"/>
      <c r="C372" s="19" t="n"/>
      <c r="D372" s="19" t="n"/>
      <c r="E372" s="21" t="n"/>
      <c r="F372" s="19" t="n"/>
      <c r="G372" s="19" t="n"/>
      <c r="H372" s="21" t="n"/>
      <c r="I372" s="19" t="n"/>
      <c r="J372" s="19" t="n"/>
      <c r="K372" s="19" t="n"/>
      <c r="L372" s="19" t="n"/>
      <c r="M372" s="38" t="n"/>
      <c r="N372" s="38" t="n"/>
      <c r="O372" s="38" t="n"/>
      <c r="P372" s="38" t="n"/>
      <c r="Q372" s="38" t="n"/>
      <c r="R372" s="38" t="n"/>
      <c r="S372" s="21" t="n"/>
      <c r="T372" s="21" t="n"/>
      <c r="U372" s="22">
        <f>IF($A372="","",MAX(0,IF($P372&lt;&gt;"",$P372,Dashboard!$B$4)-$B372))</f>
        <v/>
      </c>
      <c r="V372" s="23">
        <f>IF($A372="","",IF($U372&lt;=7,"0-7 days",IF($U372&lt;=14,"8-14 days",IF($U372&lt;=30,"15-30 days",IF($U372&lt;=60,"31-60 days","61+ days")))))</f>
        <v/>
      </c>
      <c r="W372" s="22">
        <f>IF($A372="",0,IF(OR($L372="New",$L372="Sent",$L372="Scheduling",$L372="Scheduled"),1,0))</f>
        <v/>
      </c>
      <c r="X372" s="22">
        <f>IF($A372="",0,IF(AND($W372=1,$M372&lt;&gt;"",$M372&lt;Dashboard!$B$4),1,0))</f>
        <v/>
      </c>
      <c r="Y372" s="22">
        <f>IF($A372="",0,IF(AND($W372=1,$R372&lt;&gt;"",$R372&lt;=Dashboard!$B$4),1,0))</f>
        <v/>
      </c>
      <c r="Z372" s="24">
        <f>IF($A372="","",IF(COUNTIF($A$2:$A$501,$A372)&gt;1,"Duplicate referral ID",IF($B372="","Missing received date",IF($C372="","Missing client reference",IF($D372="","Missing clinic",IF($F372="","Missing specialty",IF($G372="","Missing urgency",IF($H372="","Missing reason category",IF($I372="","Missing payer category",IF($J372="","Missing authorization status",IF($K372="","Missing coordinator",IF($L372="","Missing status",IF(AND($W372=1,$M372=""),"Missing target action date",IF(AND(OR($L372="Sent",$L372="Scheduling",$L372="Scheduled",$L372="Completed"),$E372=""),"Missing destination",IF(AND(OR($L372="Sent",$L372="Scheduling",$L372="Scheduled",$L372="Completed"),$N372=""),"Missing sent date",IF(AND(OR($L372="Scheduled",$L372="Completed"),$O372=""),"Missing appointment date",IF(AND(OR($L372="Completed",$L372="Closed - Not Scheduled",$L372="Declined"),$P372=""),"Missing closed date",IF(AND(OR($L372="Completed",$L372="Closed - Not Scheduled",$L372="Declined"),$S372=""),"Missing close outcome",IF(AND($B372&lt;&gt;"",$N372&lt;&gt;"",$N372&lt;$B372),"Sent date before received date",IF(AND($B372&lt;&gt;"",$P372&lt;&gt;"",$P372&lt;$B372),"Closed date before received date",IF(AND($N372&lt;&gt;"",$O372&lt;&gt;"",$O372&lt;$N372),"Appointment before sent date","OK"))))))))))))))))))))</f>
        <v/>
      </c>
      <c r="AA372" s="24">
        <f>IF($A372="","",IF($Z372&lt;&gt;"OK","Check data",IF($W372=0,"Closed",IF($X372=1,"Past due",IF($Y372=1,"Follow-up due",IF($J372="Pending","Authorization pending","On track"))))))</f>
        <v/>
      </c>
    </row>
    <row r="373">
      <c r="A373" s="19" t="n"/>
      <c r="B373" s="38" t="n"/>
      <c r="C373" s="19" t="n"/>
      <c r="D373" s="19" t="n"/>
      <c r="E373" s="21" t="n"/>
      <c r="F373" s="19" t="n"/>
      <c r="G373" s="19" t="n"/>
      <c r="H373" s="21" t="n"/>
      <c r="I373" s="19" t="n"/>
      <c r="J373" s="19" t="n"/>
      <c r="K373" s="19" t="n"/>
      <c r="L373" s="19" t="n"/>
      <c r="M373" s="38" t="n"/>
      <c r="N373" s="38" t="n"/>
      <c r="O373" s="38" t="n"/>
      <c r="P373" s="38" t="n"/>
      <c r="Q373" s="38" t="n"/>
      <c r="R373" s="38" t="n"/>
      <c r="S373" s="21" t="n"/>
      <c r="T373" s="21" t="n"/>
      <c r="U373" s="22">
        <f>IF($A373="","",MAX(0,IF($P373&lt;&gt;"",$P373,Dashboard!$B$4)-$B373))</f>
        <v/>
      </c>
      <c r="V373" s="23">
        <f>IF($A373="","",IF($U373&lt;=7,"0-7 days",IF($U373&lt;=14,"8-14 days",IF($U373&lt;=30,"15-30 days",IF($U373&lt;=60,"31-60 days","61+ days")))))</f>
        <v/>
      </c>
      <c r="W373" s="22">
        <f>IF($A373="",0,IF(OR($L373="New",$L373="Sent",$L373="Scheduling",$L373="Scheduled"),1,0))</f>
        <v/>
      </c>
      <c r="X373" s="22">
        <f>IF($A373="",0,IF(AND($W373=1,$M373&lt;&gt;"",$M373&lt;Dashboard!$B$4),1,0))</f>
        <v/>
      </c>
      <c r="Y373" s="22">
        <f>IF($A373="",0,IF(AND($W373=1,$R373&lt;&gt;"",$R373&lt;=Dashboard!$B$4),1,0))</f>
        <v/>
      </c>
      <c r="Z373" s="24">
        <f>IF($A373="","",IF(COUNTIF($A$2:$A$501,$A373)&gt;1,"Duplicate referral ID",IF($B373="","Missing received date",IF($C373="","Missing client reference",IF($D373="","Missing clinic",IF($F373="","Missing specialty",IF($G373="","Missing urgency",IF($H373="","Missing reason category",IF($I373="","Missing payer category",IF($J373="","Missing authorization status",IF($K373="","Missing coordinator",IF($L373="","Missing status",IF(AND($W373=1,$M373=""),"Missing target action date",IF(AND(OR($L373="Sent",$L373="Scheduling",$L373="Scheduled",$L373="Completed"),$E373=""),"Missing destination",IF(AND(OR($L373="Sent",$L373="Scheduling",$L373="Scheduled",$L373="Completed"),$N373=""),"Missing sent date",IF(AND(OR($L373="Scheduled",$L373="Completed"),$O373=""),"Missing appointment date",IF(AND(OR($L373="Completed",$L373="Closed - Not Scheduled",$L373="Declined"),$P373=""),"Missing closed date",IF(AND(OR($L373="Completed",$L373="Closed - Not Scheduled",$L373="Declined"),$S373=""),"Missing close outcome",IF(AND($B373&lt;&gt;"",$N373&lt;&gt;"",$N373&lt;$B373),"Sent date before received date",IF(AND($B373&lt;&gt;"",$P373&lt;&gt;"",$P373&lt;$B373),"Closed date before received date",IF(AND($N373&lt;&gt;"",$O373&lt;&gt;"",$O373&lt;$N373),"Appointment before sent date","OK"))))))))))))))))))))</f>
        <v/>
      </c>
      <c r="AA373" s="24">
        <f>IF($A373="","",IF($Z373&lt;&gt;"OK","Check data",IF($W373=0,"Closed",IF($X373=1,"Past due",IF($Y373=1,"Follow-up due",IF($J373="Pending","Authorization pending","On track"))))))</f>
        <v/>
      </c>
    </row>
    <row r="374">
      <c r="A374" s="19" t="n"/>
      <c r="B374" s="38" t="n"/>
      <c r="C374" s="19" t="n"/>
      <c r="D374" s="19" t="n"/>
      <c r="E374" s="21" t="n"/>
      <c r="F374" s="19" t="n"/>
      <c r="G374" s="19" t="n"/>
      <c r="H374" s="21" t="n"/>
      <c r="I374" s="19" t="n"/>
      <c r="J374" s="19" t="n"/>
      <c r="K374" s="19" t="n"/>
      <c r="L374" s="19" t="n"/>
      <c r="M374" s="38" t="n"/>
      <c r="N374" s="38" t="n"/>
      <c r="O374" s="38" t="n"/>
      <c r="P374" s="38" t="n"/>
      <c r="Q374" s="38" t="n"/>
      <c r="R374" s="38" t="n"/>
      <c r="S374" s="21" t="n"/>
      <c r="T374" s="21" t="n"/>
      <c r="U374" s="22">
        <f>IF($A374="","",MAX(0,IF($P374&lt;&gt;"",$P374,Dashboard!$B$4)-$B374))</f>
        <v/>
      </c>
      <c r="V374" s="23">
        <f>IF($A374="","",IF($U374&lt;=7,"0-7 days",IF($U374&lt;=14,"8-14 days",IF($U374&lt;=30,"15-30 days",IF($U374&lt;=60,"31-60 days","61+ days")))))</f>
        <v/>
      </c>
      <c r="W374" s="22">
        <f>IF($A374="",0,IF(OR($L374="New",$L374="Sent",$L374="Scheduling",$L374="Scheduled"),1,0))</f>
        <v/>
      </c>
      <c r="X374" s="22">
        <f>IF($A374="",0,IF(AND($W374=1,$M374&lt;&gt;"",$M374&lt;Dashboard!$B$4),1,0))</f>
        <v/>
      </c>
      <c r="Y374" s="22">
        <f>IF($A374="",0,IF(AND($W374=1,$R374&lt;&gt;"",$R374&lt;=Dashboard!$B$4),1,0))</f>
        <v/>
      </c>
      <c r="Z374" s="24">
        <f>IF($A374="","",IF(COUNTIF($A$2:$A$501,$A374)&gt;1,"Duplicate referral ID",IF($B374="","Missing received date",IF($C374="","Missing client reference",IF($D374="","Missing clinic",IF($F374="","Missing specialty",IF($G374="","Missing urgency",IF($H374="","Missing reason category",IF($I374="","Missing payer category",IF($J374="","Missing authorization status",IF($K374="","Missing coordinator",IF($L374="","Missing status",IF(AND($W374=1,$M374=""),"Missing target action date",IF(AND(OR($L374="Sent",$L374="Scheduling",$L374="Scheduled",$L374="Completed"),$E374=""),"Missing destination",IF(AND(OR($L374="Sent",$L374="Scheduling",$L374="Scheduled",$L374="Completed"),$N374=""),"Missing sent date",IF(AND(OR($L374="Scheduled",$L374="Completed"),$O374=""),"Missing appointment date",IF(AND(OR($L374="Completed",$L374="Closed - Not Scheduled",$L374="Declined"),$P374=""),"Missing closed date",IF(AND(OR($L374="Completed",$L374="Closed - Not Scheduled",$L374="Declined"),$S374=""),"Missing close outcome",IF(AND($B374&lt;&gt;"",$N374&lt;&gt;"",$N374&lt;$B374),"Sent date before received date",IF(AND($B374&lt;&gt;"",$P374&lt;&gt;"",$P374&lt;$B374),"Closed date before received date",IF(AND($N374&lt;&gt;"",$O374&lt;&gt;"",$O374&lt;$N374),"Appointment before sent date","OK"))))))))))))))))))))</f>
        <v/>
      </c>
      <c r="AA374" s="24">
        <f>IF($A374="","",IF($Z374&lt;&gt;"OK","Check data",IF($W374=0,"Closed",IF($X374=1,"Past due",IF($Y374=1,"Follow-up due",IF($J374="Pending","Authorization pending","On track"))))))</f>
        <v/>
      </c>
    </row>
    <row r="375">
      <c r="A375" s="19" t="n"/>
      <c r="B375" s="38" t="n"/>
      <c r="C375" s="19" t="n"/>
      <c r="D375" s="19" t="n"/>
      <c r="E375" s="21" t="n"/>
      <c r="F375" s="19" t="n"/>
      <c r="G375" s="19" t="n"/>
      <c r="H375" s="21" t="n"/>
      <c r="I375" s="19" t="n"/>
      <c r="J375" s="19" t="n"/>
      <c r="K375" s="19" t="n"/>
      <c r="L375" s="19" t="n"/>
      <c r="M375" s="38" t="n"/>
      <c r="N375" s="38" t="n"/>
      <c r="O375" s="38" t="n"/>
      <c r="P375" s="38" t="n"/>
      <c r="Q375" s="38" t="n"/>
      <c r="R375" s="38" t="n"/>
      <c r="S375" s="21" t="n"/>
      <c r="T375" s="21" t="n"/>
      <c r="U375" s="22">
        <f>IF($A375="","",MAX(0,IF($P375&lt;&gt;"",$P375,Dashboard!$B$4)-$B375))</f>
        <v/>
      </c>
      <c r="V375" s="23">
        <f>IF($A375="","",IF($U375&lt;=7,"0-7 days",IF($U375&lt;=14,"8-14 days",IF($U375&lt;=30,"15-30 days",IF($U375&lt;=60,"31-60 days","61+ days")))))</f>
        <v/>
      </c>
      <c r="W375" s="22">
        <f>IF($A375="",0,IF(OR($L375="New",$L375="Sent",$L375="Scheduling",$L375="Scheduled"),1,0))</f>
        <v/>
      </c>
      <c r="X375" s="22">
        <f>IF($A375="",0,IF(AND($W375=1,$M375&lt;&gt;"",$M375&lt;Dashboard!$B$4),1,0))</f>
        <v/>
      </c>
      <c r="Y375" s="22">
        <f>IF($A375="",0,IF(AND($W375=1,$R375&lt;&gt;"",$R375&lt;=Dashboard!$B$4),1,0))</f>
        <v/>
      </c>
      <c r="Z375" s="24">
        <f>IF($A375="","",IF(COUNTIF($A$2:$A$501,$A375)&gt;1,"Duplicate referral ID",IF($B375="","Missing received date",IF($C375="","Missing client reference",IF($D375="","Missing clinic",IF($F375="","Missing specialty",IF($G375="","Missing urgency",IF($H375="","Missing reason category",IF($I375="","Missing payer category",IF($J375="","Missing authorization status",IF($K375="","Missing coordinator",IF($L375="","Missing status",IF(AND($W375=1,$M375=""),"Missing target action date",IF(AND(OR($L375="Sent",$L375="Scheduling",$L375="Scheduled",$L375="Completed"),$E375=""),"Missing destination",IF(AND(OR($L375="Sent",$L375="Scheduling",$L375="Scheduled",$L375="Completed"),$N375=""),"Missing sent date",IF(AND(OR($L375="Scheduled",$L375="Completed"),$O375=""),"Missing appointment date",IF(AND(OR($L375="Completed",$L375="Closed - Not Scheduled",$L375="Declined"),$P375=""),"Missing closed date",IF(AND(OR($L375="Completed",$L375="Closed - Not Scheduled",$L375="Declined"),$S375=""),"Missing close outcome",IF(AND($B375&lt;&gt;"",$N375&lt;&gt;"",$N375&lt;$B375),"Sent date before received date",IF(AND($B375&lt;&gt;"",$P375&lt;&gt;"",$P375&lt;$B375),"Closed date before received date",IF(AND($N375&lt;&gt;"",$O375&lt;&gt;"",$O375&lt;$N375),"Appointment before sent date","OK"))))))))))))))))))))</f>
        <v/>
      </c>
      <c r="AA375" s="24">
        <f>IF($A375="","",IF($Z375&lt;&gt;"OK","Check data",IF($W375=0,"Closed",IF($X375=1,"Past due",IF($Y375=1,"Follow-up due",IF($J375="Pending","Authorization pending","On track"))))))</f>
        <v/>
      </c>
    </row>
    <row r="376">
      <c r="A376" s="19" t="n"/>
      <c r="B376" s="38" t="n"/>
      <c r="C376" s="19" t="n"/>
      <c r="D376" s="19" t="n"/>
      <c r="E376" s="21" t="n"/>
      <c r="F376" s="19" t="n"/>
      <c r="G376" s="19" t="n"/>
      <c r="H376" s="21" t="n"/>
      <c r="I376" s="19" t="n"/>
      <c r="J376" s="19" t="n"/>
      <c r="K376" s="19" t="n"/>
      <c r="L376" s="19" t="n"/>
      <c r="M376" s="38" t="n"/>
      <c r="N376" s="38" t="n"/>
      <c r="O376" s="38" t="n"/>
      <c r="P376" s="38" t="n"/>
      <c r="Q376" s="38" t="n"/>
      <c r="R376" s="38" t="n"/>
      <c r="S376" s="21" t="n"/>
      <c r="T376" s="21" t="n"/>
      <c r="U376" s="22">
        <f>IF($A376="","",MAX(0,IF($P376&lt;&gt;"",$P376,Dashboard!$B$4)-$B376))</f>
        <v/>
      </c>
      <c r="V376" s="23">
        <f>IF($A376="","",IF($U376&lt;=7,"0-7 days",IF($U376&lt;=14,"8-14 days",IF($U376&lt;=30,"15-30 days",IF($U376&lt;=60,"31-60 days","61+ days")))))</f>
        <v/>
      </c>
      <c r="W376" s="22">
        <f>IF($A376="",0,IF(OR($L376="New",$L376="Sent",$L376="Scheduling",$L376="Scheduled"),1,0))</f>
        <v/>
      </c>
      <c r="X376" s="22">
        <f>IF($A376="",0,IF(AND($W376=1,$M376&lt;&gt;"",$M376&lt;Dashboard!$B$4),1,0))</f>
        <v/>
      </c>
      <c r="Y376" s="22">
        <f>IF($A376="",0,IF(AND($W376=1,$R376&lt;&gt;"",$R376&lt;=Dashboard!$B$4),1,0))</f>
        <v/>
      </c>
      <c r="Z376" s="24">
        <f>IF($A376="","",IF(COUNTIF($A$2:$A$501,$A376)&gt;1,"Duplicate referral ID",IF($B376="","Missing received date",IF($C376="","Missing client reference",IF($D376="","Missing clinic",IF($F376="","Missing specialty",IF($G376="","Missing urgency",IF($H376="","Missing reason category",IF($I376="","Missing payer category",IF($J376="","Missing authorization status",IF($K376="","Missing coordinator",IF($L376="","Missing status",IF(AND($W376=1,$M376=""),"Missing target action date",IF(AND(OR($L376="Sent",$L376="Scheduling",$L376="Scheduled",$L376="Completed"),$E376=""),"Missing destination",IF(AND(OR($L376="Sent",$L376="Scheduling",$L376="Scheduled",$L376="Completed"),$N376=""),"Missing sent date",IF(AND(OR($L376="Scheduled",$L376="Completed"),$O376=""),"Missing appointment date",IF(AND(OR($L376="Completed",$L376="Closed - Not Scheduled",$L376="Declined"),$P376=""),"Missing closed date",IF(AND(OR($L376="Completed",$L376="Closed - Not Scheduled",$L376="Declined"),$S376=""),"Missing close outcome",IF(AND($B376&lt;&gt;"",$N376&lt;&gt;"",$N376&lt;$B376),"Sent date before received date",IF(AND($B376&lt;&gt;"",$P376&lt;&gt;"",$P376&lt;$B376),"Closed date before received date",IF(AND($N376&lt;&gt;"",$O376&lt;&gt;"",$O376&lt;$N376),"Appointment before sent date","OK"))))))))))))))))))))</f>
        <v/>
      </c>
      <c r="AA376" s="24">
        <f>IF($A376="","",IF($Z376&lt;&gt;"OK","Check data",IF($W376=0,"Closed",IF($X376=1,"Past due",IF($Y376=1,"Follow-up due",IF($J376="Pending","Authorization pending","On track"))))))</f>
        <v/>
      </c>
    </row>
    <row r="377">
      <c r="A377" s="19" t="n"/>
      <c r="B377" s="38" t="n"/>
      <c r="C377" s="19" t="n"/>
      <c r="D377" s="19" t="n"/>
      <c r="E377" s="21" t="n"/>
      <c r="F377" s="19" t="n"/>
      <c r="G377" s="19" t="n"/>
      <c r="H377" s="21" t="n"/>
      <c r="I377" s="19" t="n"/>
      <c r="J377" s="19" t="n"/>
      <c r="K377" s="19" t="n"/>
      <c r="L377" s="19" t="n"/>
      <c r="M377" s="38" t="n"/>
      <c r="N377" s="38" t="n"/>
      <c r="O377" s="38" t="n"/>
      <c r="P377" s="38" t="n"/>
      <c r="Q377" s="38" t="n"/>
      <c r="R377" s="38" t="n"/>
      <c r="S377" s="21" t="n"/>
      <c r="T377" s="21" t="n"/>
      <c r="U377" s="22">
        <f>IF($A377="","",MAX(0,IF($P377&lt;&gt;"",$P377,Dashboard!$B$4)-$B377))</f>
        <v/>
      </c>
      <c r="V377" s="23">
        <f>IF($A377="","",IF($U377&lt;=7,"0-7 days",IF($U377&lt;=14,"8-14 days",IF($U377&lt;=30,"15-30 days",IF($U377&lt;=60,"31-60 days","61+ days")))))</f>
        <v/>
      </c>
      <c r="W377" s="22">
        <f>IF($A377="",0,IF(OR($L377="New",$L377="Sent",$L377="Scheduling",$L377="Scheduled"),1,0))</f>
        <v/>
      </c>
      <c r="X377" s="22">
        <f>IF($A377="",0,IF(AND($W377=1,$M377&lt;&gt;"",$M377&lt;Dashboard!$B$4),1,0))</f>
        <v/>
      </c>
      <c r="Y377" s="22">
        <f>IF($A377="",0,IF(AND($W377=1,$R377&lt;&gt;"",$R377&lt;=Dashboard!$B$4),1,0))</f>
        <v/>
      </c>
      <c r="Z377" s="24">
        <f>IF($A377="","",IF(COUNTIF($A$2:$A$501,$A377)&gt;1,"Duplicate referral ID",IF($B377="","Missing received date",IF($C377="","Missing client reference",IF($D377="","Missing clinic",IF($F377="","Missing specialty",IF($G377="","Missing urgency",IF($H377="","Missing reason category",IF($I377="","Missing payer category",IF($J377="","Missing authorization status",IF($K377="","Missing coordinator",IF($L377="","Missing status",IF(AND($W377=1,$M377=""),"Missing target action date",IF(AND(OR($L377="Sent",$L377="Scheduling",$L377="Scheduled",$L377="Completed"),$E377=""),"Missing destination",IF(AND(OR($L377="Sent",$L377="Scheduling",$L377="Scheduled",$L377="Completed"),$N377=""),"Missing sent date",IF(AND(OR($L377="Scheduled",$L377="Completed"),$O377=""),"Missing appointment date",IF(AND(OR($L377="Completed",$L377="Closed - Not Scheduled",$L377="Declined"),$P377=""),"Missing closed date",IF(AND(OR($L377="Completed",$L377="Closed - Not Scheduled",$L377="Declined"),$S377=""),"Missing close outcome",IF(AND($B377&lt;&gt;"",$N377&lt;&gt;"",$N377&lt;$B377),"Sent date before received date",IF(AND($B377&lt;&gt;"",$P377&lt;&gt;"",$P377&lt;$B377),"Closed date before received date",IF(AND($N377&lt;&gt;"",$O377&lt;&gt;"",$O377&lt;$N377),"Appointment before sent date","OK"))))))))))))))))))))</f>
        <v/>
      </c>
      <c r="AA377" s="24">
        <f>IF($A377="","",IF($Z377&lt;&gt;"OK","Check data",IF($W377=0,"Closed",IF($X377=1,"Past due",IF($Y377=1,"Follow-up due",IF($J377="Pending","Authorization pending","On track"))))))</f>
        <v/>
      </c>
    </row>
    <row r="378">
      <c r="A378" s="19" t="n"/>
      <c r="B378" s="38" t="n"/>
      <c r="C378" s="19" t="n"/>
      <c r="D378" s="19" t="n"/>
      <c r="E378" s="21" t="n"/>
      <c r="F378" s="19" t="n"/>
      <c r="G378" s="19" t="n"/>
      <c r="H378" s="21" t="n"/>
      <c r="I378" s="19" t="n"/>
      <c r="J378" s="19" t="n"/>
      <c r="K378" s="19" t="n"/>
      <c r="L378" s="19" t="n"/>
      <c r="M378" s="38" t="n"/>
      <c r="N378" s="38" t="n"/>
      <c r="O378" s="38" t="n"/>
      <c r="P378" s="38" t="n"/>
      <c r="Q378" s="38" t="n"/>
      <c r="R378" s="38" t="n"/>
      <c r="S378" s="21" t="n"/>
      <c r="T378" s="21" t="n"/>
      <c r="U378" s="22">
        <f>IF($A378="","",MAX(0,IF($P378&lt;&gt;"",$P378,Dashboard!$B$4)-$B378))</f>
        <v/>
      </c>
      <c r="V378" s="23">
        <f>IF($A378="","",IF($U378&lt;=7,"0-7 days",IF($U378&lt;=14,"8-14 days",IF($U378&lt;=30,"15-30 days",IF($U378&lt;=60,"31-60 days","61+ days")))))</f>
        <v/>
      </c>
      <c r="W378" s="22">
        <f>IF($A378="",0,IF(OR($L378="New",$L378="Sent",$L378="Scheduling",$L378="Scheduled"),1,0))</f>
        <v/>
      </c>
      <c r="X378" s="22">
        <f>IF($A378="",0,IF(AND($W378=1,$M378&lt;&gt;"",$M378&lt;Dashboard!$B$4),1,0))</f>
        <v/>
      </c>
      <c r="Y378" s="22">
        <f>IF($A378="",0,IF(AND($W378=1,$R378&lt;&gt;"",$R378&lt;=Dashboard!$B$4),1,0))</f>
        <v/>
      </c>
      <c r="Z378" s="24">
        <f>IF($A378="","",IF(COUNTIF($A$2:$A$501,$A378)&gt;1,"Duplicate referral ID",IF($B378="","Missing received date",IF($C378="","Missing client reference",IF($D378="","Missing clinic",IF($F378="","Missing specialty",IF($G378="","Missing urgency",IF($H378="","Missing reason category",IF($I378="","Missing payer category",IF($J378="","Missing authorization status",IF($K378="","Missing coordinator",IF($L378="","Missing status",IF(AND($W378=1,$M378=""),"Missing target action date",IF(AND(OR($L378="Sent",$L378="Scheduling",$L378="Scheduled",$L378="Completed"),$E378=""),"Missing destination",IF(AND(OR($L378="Sent",$L378="Scheduling",$L378="Scheduled",$L378="Completed"),$N378=""),"Missing sent date",IF(AND(OR($L378="Scheduled",$L378="Completed"),$O378=""),"Missing appointment date",IF(AND(OR($L378="Completed",$L378="Closed - Not Scheduled",$L378="Declined"),$P378=""),"Missing closed date",IF(AND(OR($L378="Completed",$L378="Closed - Not Scheduled",$L378="Declined"),$S378=""),"Missing close outcome",IF(AND($B378&lt;&gt;"",$N378&lt;&gt;"",$N378&lt;$B378),"Sent date before received date",IF(AND($B378&lt;&gt;"",$P378&lt;&gt;"",$P378&lt;$B378),"Closed date before received date",IF(AND($N378&lt;&gt;"",$O378&lt;&gt;"",$O378&lt;$N378),"Appointment before sent date","OK"))))))))))))))))))))</f>
        <v/>
      </c>
      <c r="AA378" s="24">
        <f>IF($A378="","",IF($Z378&lt;&gt;"OK","Check data",IF($W378=0,"Closed",IF($X378=1,"Past due",IF($Y378=1,"Follow-up due",IF($J378="Pending","Authorization pending","On track"))))))</f>
        <v/>
      </c>
    </row>
    <row r="379">
      <c r="A379" s="19" t="n"/>
      <c r="B379" s="38" t="n"/>
      <c r="C379" s="19" t="n"/>
      <c r="D379" s="19" t="n"/>
      <c r="E379" s="21" t="n"/>
      <c r="F379" s="19" t="n"/>
      <c r="G379" s="19" t="n"/>
      <c r="H379" s="21" t="n"/>
      <c r="I379" s="19" t="n"/>
      <c r="J379" s="19" t="n"/>
      <c r="K379" s="19" t="n"/>
      <c r="L379" s="19" t="n"/>
      <c r="M379" s="38" t="n"/>
      <c r="N379" s="38" t="n"/>
      <c r="O379" s="38" t="n"/>
      <c r="P379" s="38" t="n"/>
      <c r="Q379" s="38" t="n"/>
      <c r="R379" s="38" t="n"/>
      <c r="S379" s="21" t="n"/>
      <c r="T379" s="21" t="n"/>
      <c r="U379" s="22">
        <f>IF($A379="","",MAX(0,IF($P379&lt;&gt;"",$P379,Dashboard!$B$4)-$B379))</f>
        <v/>
      </c>
      <c r="V379" s="23">
        <f>IF($A379="","",IF($U379&lt;=7,"0-7 days",IF($U379&lt;=14,"8-14 days",IF($U379&lt;=30,"15-30 days",IF($U379&lt;=60,"31-60 days","61+ days")))))</f>
        <v/>
      </c>
      <c r="W379" s="22">
        <f>IF($A379="",0,IF(OR($L379="New",$L379="Sent",$L379="Scheduling",$L379="Scheduled"),1,0))</f>
        <v/>
      </c>
      <c r="X379" s="22">
        <f>IF($A379="",0,IF(AND($W379=1,$M379&lt;&gt;"",$M379&lt;Dashboard!$B$4),1,0))</f>
        <v/>
      </c>
      <c r="Y379" s="22">
        <f>IF($A379="",0,IF(AND($W379=1,$R379&lt;&gt;"",$R379&lt;=Dashboard!$B$4),1,0))</f>
        <v/>
      </c>
      <c r="Z379" s="24">
        <f>IF($A379="","",IF(COUNTIF($A$2:$A$501,$A379)&gt;1,"Duplicate referral ID",IF($B379="","Missing received date",IF($C379="","Missing client reference",IF($D379="","Missing clinic",IF($F379="","Missing specialty",IF($G379="","Missing urgency",IF($H379="","Missing reason category",IF($I379="","Missing payer category",IF($J379="","Missing authorization status",IF($K379="","Missing coordinator",IF($L379="","Missing status",IF(AND($W379=1,$M379=""),"Missing target action date",IF(AND(OR($L379="Sent",$L379="Scheduling",$L379="Scheduled",$L379="Completed"),$E379=""),"Missing destination",IF(AND(OR($L379="Sent",$L379="Scheduling",$L379="Scheduled",$L379="Completed"),$N379=""),"Missing sent date",IF(AND(OR($L379="Scheduled",$L379="Completed"),$O379=""),"Missing appointment date",IF(AND(OR($L379="Completed",$L379="Closed - Not Scheduled",$L379="Declined"),$P379=""),"Missing closed date",IF(AND(OR($L379="Completed",$L379="Closed - Not Scheduled",$L379="Declined"),$S379=""),"Missing close outcome",IF(AND($B379&lt;&gt;"",$N379&lt;&gt;"",$N379&lt;$B379),"Sent date before received date",IF(AND($B379&lt;&gt;"",$P379&lt;&gt;"",$P379&lt;$B379),"Closed date before received date",IF(AND($N379&lt;&gt;"",$O379&lt;&gt;"",$O379&lt;$N379),"Appointment before sent date","OK"))))))))))))))))))))</f>
        <v/>
      </c>
      <c r="AA379" s="24">
        <f>IF($A379="","",IF($Z379&lt;&gt;"OK","Check data",IF($W379=0,"Closed",IF($X379=1,"Past due",IF($Y379=1,"Follow-up due",IF($J379="Pending","Authorization pending","On track"))))))</f>
        <v/>
      </c>
    </row>
    <row r="380">
      <c r="A380" s="19" t="n"/>
      <c r="B380" s="38" t="n"/>
      <c r="C380" s="19" t="n"/>
      <c r="D380" s="19" t="n"/>
      <c r="E380" s="21" t="n"/>
      <c r="F380" s="19" t="n"/>
      <c r="G380" s="19" t="n"/>
      <c r="H380" s="21" t="n"/>
      <c r="I380" s="19" t="n"/>
      <c r="J380" s="19" t="n"/>
      <c r="K380" s="19" t="n"/>
      <c r="L380" s="19" t="n"/>
      <c r="M380" s="38" t="n"/>
      <c r="N380" s="38" t="n"/>
      <c r="O380" s="38" t="n"/>
      <c r="P380" s="38" t="n"/>
      <c r="Q380" s="38" t="n"/>
      <c r="R380" s="38" t="n"/>
      <c r="S380" s="21" t="n"/>
      <c r="T380" s="21" t="n"/>
      <c r="U380" s="22">
        <f>IF($A380="","",MAX(0,IF($P380&lt;&gt;"",$P380,Dashboard!$B$4)-$B380))</f>
        <v/>
      </c>
      <c r="V380" s="23">
        <f>IF($A380="","",IF($U380&lt;=7,"0-7 days",IF($U380&lt;=14,"8-14 days",IF($U380&lt;=30,"15-30 days",IF($U380&lt;=60,"31-60 days","61+ days")))))</f>
        <v/>
      </c>
      <c r="W380" s="22">
        <f>IF($A380="",0,IF(OR($L380="New",$L380="Sent",$L380="Scheduling",$L380="Scheduled"),1,0))</f>
        <v/>
      </c>
      <c r="X380" s="22">
        <f>IF($A380="",0,IF(AND($W380=1,$M380&lt;&gt;"",$M380&lt;Dashboard!$B$4),1,0))</f>
        <v/>
      </c>
      <c r="Y380" s="22">
        <f>IF($A380="",0,IF(AND($W380=1,$R380&lt;&gt;"",$R380&lt;=Dashboard!$B$4),1,0))</f>
        <v/>
      </c>
      <c r="Z380" s="24">
        <f>IF($A380="","",IF(COUNTIF($A$2:$A$501,$A380)&gt;1,"Duplicate referral ID",IF($B380="","Missing received date",IF($C380="","Missing client reference",IF($D380="","Missing clinic",IF($F380="","Missing specialty",IF($G380="","Missing urgency",IF($H380="","Missing reason category",IF($I380="","Missing payer category",IF($J380="","Missing authorization status",IF($K380="","Missing coordinator",IF($L380="","Missing status",IF(AND($W380=1,$M380=""),"Missing target action date",IF(AND(OR($L380="Sent",$L380="Scheduling",$L380="Scheduled",$L380="Completed"),$E380=""),"Missing destination",IF(AND(OR($L380="Sent",$L380="Scheduling",$L380="Scheduled",$L380="Completed"),$N380=""),"Missing sent date",IF(AND(OR($L380="Scheduled",$L380="Completed"),$O380=""),"Missing appointment date",IF(AND(OR($L380="Completed",$L380="Closed - Not Scheduled",$L380="Declined"),$P380=""),"Missing closed date",IF(AND(OR($L380="Completed",$L380="Closed - Not Scheduled",$L380="Declined"),$S380=""),"Missing close outcome",IF(AND($B380&lt;&gt;"",$N380&lt;&gt;"",$N380&lt;$B380),"Sent date before received date",IF(AND($B380&lt;&gt;"",$P380&lt;&gt;"",$P380&lt;$B380),"Closed date before received date",IF(AND($N380&lt;&gt;"",$O380&lt;&gt;"",$O380&lt;$N380),"Appointment before sent date","OK"))))))))))))))))))))</f>
        <v/>
      </c>
      <c r="AA380" s="24">
        <f>IF($A380="","",IF($Z380&lt;&gt;"OK","Check data",IF($W380=0,"Closed",IF($X380=1,"Past due",IF($Y380=1,"Follow-up due",IF($J380="Pending","Authorization pending","On track"))))))</f>
        <v/>
      </c>
    </row>
    <row r="381">
      <c r="A381" s="19" t="n"/>
      <c r="B381" s="38" t="n"/>
      <c r="C381" s="19" t="n"/>
      <c r="D381" s="19" t="n"/>
      <c r="E381" s="21" t="n"/>
      <c r="F381" s="19" t="n"/>
      <c r="G381" s="19" t="n"/>
      <c r="H381" s="21" t="n"/>
      <c r="I381" s="19" t="n"/>
      <c r="J381" s="19" t="n"/>
      <c r="K381" s="19" t="n"/>
      <c r="L381" s="19" t="n"/>
      <c r="M381" s="38" t="n"/>
      <c r="N381" s="38" t="n"/>
      <c r="O381" s="38" t="n"/>
      <c r="P381" s="38" t="n"/>
      <c r="Q381" s="38" t="n"/>
      <c r="R381" s="38" t="n"/>
      <c r="S381" s="21" t="n"/>
      <c r="T381" s="21" t="n"/>
      <c r="U381" s="22">
        <f>IF($A381="","",MAX(0,IF($P381&lt;&gt;"",$P381,Dashboard!$B$4)-$B381))</f>
        <v/>
      </c>
      <c r="V381" s="23">
        <f>IF($A381="","",IF($U381&lt;=7,"0-7 days",IF($U381&lt;=14,"8-14 days",IF($U381&lt;=30,"15-30 days",IF($U381&lt;=60,"31-60 days","61+ days")))))</f>
        <v/>
      </c>
      <c r="W381" s="22">
        <f>IF($A381="",0,IF(OR($L381="New",$L381="Sent",$L381="Scheduling",$L381="Scheduled"),1,0))</f>
        <v/>
      </c>
      <c r="X381" s="22">
        <f>IF($A381="",0,IF(AND($W381=1,$M381&lt;&gt;"",$M381&lt;Dashboard!$B$4),1,0))</f>
        <v/>
      </c>
      <c r="Y381" s="22">
        <f>IF($A381="",0,IF(AND($W381=1,$R381&lt;&gt;"",$R381&lt;=Dashboard!$B$4),1,0))</f>
        <v/>
      </c>
      <c r="Z381" s="24">
        <f>IF($A381="","",IF(COUNTIF($A$2:$A$501,$A381)&gt;1,"Duplicate referral ID",IF($B381="","Missing received date",IF($C381="","Missing client reference",IF($D381="","Missing clinic",IF($F381="","Missing specialty",IF($G381="","Missing urgency",IF($H381="","Missing reason category",IF($I381="","Missing payer category",IF($J381="","Missing authorization status",IF($K381="","Missing coordinator",IF($L381="","Missing status",IF(AND($W381=1,$M381=""),"Missing target action date",IF(AND(OR($L381="Sent",$L381="Scheduling",$L381="Scheduled",$L381="Completed"),$E381=""),"Missing destination",IF(AND(OR($L381="Sent",$L381="Scheduling",$L381="Scheduled",$L381="Completed"),$N381=""),"Missing sent date",IF(AND(OR($L381="Scheduled",$L381="Completed"),$O381=""),"Missing appointment date",IF(AND(OR($L381="Completed",$L381="Closed - Not Scheduled",$L381="Declined"),$P381=""),"Missing closed date",IF(AND(OR($L381="Completed",$L381="Closed - Not Scheduled",$L381="Declined"),$S381=""),"Missing close outcome",IF(AND($B381&lt;&gt;"",$N381&lt;&gt;"",$N381&lt;$B381),"Sent date before received date",IF(AND($B381&lt;&gt;"",$P381&lt;&gt;"",$P381&lt;$B381),"Closed date before received date",IF(AND($N381&lt;&gt;"",$O381&lt;&gt;"",$O381&lt;$N381),"Appointment before sent date","OK"))))))))))))))))))))</f>
        <v/>
      </c>
      <c r="AA381" s="24">
        <f>IF($A381="","",IF($Z381&lt;&gt;"OK","Check data",IF($W381=0,"Closed",IF($X381=1,"Past due",IF($Y381=1,"Follow-up due",IF($J381="Pending","Authorization pending","On track"))))))</f>
        <v/>
      </c>
    </row>
    <row r="382">
      <c r="A382" s="19" t="n"/>
      <c r="B382" s="38" t="n"/>
      <c r="C382" s="19" t="n"/>
      <c r="D382" s="19" t="n"/>
      <c r="E382" s="21" t="n"/>
      <c r="F382" s="19" t="n"/>
      <c r="G382" s="19" t="n"/>
      <c r="H382" s="21" t="n"/>
      <c r="I382" s="19" t="n"/>
      <c r="J382" s="19" t="n"/>
      <c r="K382" s="19" t="n"/>
      <c r="L382" s="19" t="n"/>
      <c r="M382" s="38" t="n"/>
      <c r="N382" s="38" t="n"/>
      <c r="O382" s="38" t="n"/>
      <c r="P382" s="38" t="n"/>
      <c r="Q382" s="38" t="n"/>
      <c r="R382" s="38" t="n"/>
      <c r="S382" s="21" t="n"/>
      <c r="T382" s="21" t="n"/>
      <c r="U382" s="22">
        <f>IF($A382="","",MAX(0,IF($P382&lt;&gt;"",$P382,Dashboard!$B$4)-$B382))</f>
        <v/>
      </c>
      <c r="V382" s="23">
        <f>IF($A382="","",IF($U382&lt;=7,"0-7 days",IF($U382&lt;=14,"8-14 days",IF($U382&lt;=30,"15-30 days",IF($U382&lt;=60,"31-60 days","61+ days")))))</f>
        <v/>
      </c>
      <c r="W382" s="22">
        <f>IF($A382="",0,IF(OR($L382="New",$L382="Sent",$L382="Scheduling",$L382="Scheduled"),1,0))</f>
        <v/>
      </c>
      <c r="X382" s="22">
        <f>IF($A382="",0,IF(AND($W382=1,$M382&lt;&gt;"",$M382&lt;Dashboard!$B$4),1,0))</f>
        <v/>
      </c>
      <c r="Y382" s="22">
        <f>IF($A382="",0,IF(AND($W382=1,$R382&lt;&gt;"",$R382&lt;=Dashboard!$B$4),1,0))</f>
        <v/>
      </c>
      <c r="Z382" s="24">
        <f>IF($A382="","",IF(COUNTIF($A$2:$A$501,$A382)&gt;1,"Duplicate referral ID",IF($B382="","Missing received date",IF($C382="","Missing client reference",IF($D382="","Missing clinic",IF($F382="","Missing specialty",IF($G382="","Missing urgency",IF($H382="","Missing reason category",IF($I382="","Missing payer category",IF($J382="","Missing authorization status",IF($K382="","Missing coordinator",IF($L382="","Missing status",IF(AND($W382=1,$M382=""),"Missing target action date",IF(AND(OR($L382="Sent",$L382="Scheduling",$L382="Scheduled",$L382="Completed"),$E382=""),"Missing destination",IF(AND(OR($L382="Sent",$L382="Scheduling",$L382="Scheduled",$L382="Completed"),$N382=""),"Missing sent date",IF(AND(OR($L382="Scheduled",$L382="Completed"),$O382=""),"Missing appointment date",IF(AND(OR($L382="Completed",$L382="Closed - Not Scheduled",$L382="Declined"),$P382=""),"Missing closed date",IF(AND(OR($L382="Completed",$L382="Closed - Not Scheduled",$L382="Declined"),$S382=""),"Missing close outcome",IF(AND($B382&lt;&gt;"",$N382&lt;&gt;"",$N382&lt;$B382),"Sent date before received date",IF(AND($B382&lt;&gt;"",$P382&lt;&gt;"",$P382&lt;$B382),"Closed date before received date",IF(AND($N382&lt;&gt;"",$O382&lt;&gt;"",$O382&lt;$N382),"Appointment before sent date","OK"))))))))))))))))))))</f>
        <v/>
      </c>
      <c r="AA382" s="24">
        <f>IF($A382="","",IF($Z382&lt;&gt;"OK","Check data",IF($W382=0,"Closed",IF($X382=1,"Past due",IF($Y382=1,"Follow-up due",IF($J382="Pending","Authorization pending","On track"))))))</f>
        <v/>
      </c>
    </row>
    <row r="383">
      <c r="A383" s="19" t="n"/>
      <c r="B383" s="38" t="n"/>
      <c r="C383" s="19" t="n"/>
      <c r="D383" s="19" t="n"/>
      <c r="E383" s="21" t="n"/>
      <c r="F383" s="19" t="n"/>
      <c r="G383" s="19" t="n"/>
      <c r="H383" s="21" t="n"/>
      <c r="I383" s="19" t="n"/>
      <c r="J383" s="19" t="n"/>
      <c r="K383" s="19" t="n"/>
      <c r="L383" s="19" t="n"/>
      <c r="M383" s="38" t="n"/>
      <c r="N383" s="38" t="n"/>
      <c r="O383" s="38" t="n"/>
      <c r="P383" s="38" t="n"/>
      <c r="Q383" s="38" t="n"/>
      <c r="R383" s="38" t="n"/>
      <c r="S383" s="21" t="n"/>
      <c r="T383" s="21" t="n"/>
      <c r="U383" s="22">
        <f>IF($A383="","",MAX(0,IF($P383&lt;&gt;"",$P383,Dashboard!$B$4)-$B383))</f>
        <v/>
      </c>
      <c r="V383" s="23">
        <f>IF($A383="","",IF($U383&lt;=7,"0-7 days",IF($U383&lt;=14,"8-14 days",IF($U383&lt;=30,"15-30 days",IF($U383&lt;=60,"31-60 days","61+ days")))))</f>
        <v/>
      </c>
      <c r="W383" s="22">
        <f>IF($A383="",0,IF(OR($L383="New",$L383="Sent",$L383="Scheduling",$L383="Scheduled"),1,0))</f>
        <v/>
      </c>
      <c r="X383" s="22">
        <f>IF($A383="",0,IF(AND($W383=1,$M383&lt;&gt;"",$M383&lt;Dashboard!$B$4),1,0))</f>
        <v/>
      </c>
      <c r="Y383" s="22">
        <f>IF($A383="",0,IF(AND($W383=1,$R383&lt;&gt;"",$R383&lt;=Dashboard!$B$4),1,0))</f>
        <v/>
      </c>
      <c r="Z383" s="24">
        <f>IF($A383="","",IF(COUNTIF($A$2:$A$501,$A383)&gt;1,"Duplicate referral ID",IF($B383="","Missing received date",IF($C383="","Missing client reference",IF($D383="","Missing clinic",IF($F383="","Missing specialty",IF($G383="","Missing urgency",IF($H383="","Missing reason category",IF($I383="","Missing payer category",IF($J383="","Missing authorization status",IF($K383="","Missing coordinator",IF($L383="","Missing status",IF(AND($W383=1,$M383=""),"Missing target action date",IF(AND(OR($L383="Sent",$L383="Scheduling",$L383="Scheduled",$L383="Completed"),$E383=""),"Missing destination",IF(AND(OR($L383="Sent",$L383="Scheduling",$L383="Scheduled",$L383="Completed"),$N383=""),"Missing sent date",IF(AND(OR($L383="Scheduled",$L383="Completed"),$O383=""),"Missing appointment date",IF(AND(OR($L383="Completed",$L383="Closed - Not Scheduled",$L383="Declined"),$P383=""),"Missing closed date",IF(AND(OR($L383="Completed",$L383="Closed - Not Scheduled",$L383="Declined"),$S383=""),"Missing close outcome",IF(AND($B383&lt;&gt;"",$N383&lt;&gt;"",$N383&lt;$B383),"Sent date before received date",IF(AND($B383&lt;&gt;"",$P383&lt;&gt;"",$P383&lt;$B383),"Closed date before received date",IF(AND($N383&lt;&gt;"",$O383&lt;&gt;"",$O383&lt;$N383),"Appointment before sent date","OK"))))))))))))))))))))</f>
        <v/>
      </c>
      <c r="AA383" s="24">
        <f>IF($A383="","",IF($Z383&lt;&gt;"OK","Check data",IF($W383=0,"Closed",IF($X383=1,"Past due",IF($Y383=1,"Follow-up due",IF($J383="Pending","Authorization pending","On track"))))))</f>
        <v/>
      </c>
    </row>
    <row r="384">
      <c r="A384" s="19" t="n"/>
      <c r="B384" s="38" t="n"/>
      <c r="C384" s="19" t="n"/>
      <c r="D384" s="19" t="n"/>
      <c r="E384" s="21" t="n"/>
      <c r="F384" s="19" t="n"/>
      <c r="G384" s="19" t="n"/>
      <c r="H384" s="21" t="n"/>
      <c r="I384" s="19" t="n"/>
      <c r="J384" s="19" t="n"/>
      <c r="K384" s="19" t="n"/>
      <c r="L384" s="19" t="n"/>
      <c r="M384" s="38" t="n"/>
      <c r="N384" s="38" t="n"/>
      <c r="O384" s="38" t="n"/>
      <c r="P384" s="38" t="n"/>
      <c r="Q384" s="38" t="n"/>
      <c r="R384" s="38" t="n"/>
      <c r="S384" s="21" t="n"/>
      <c r="T384" s="21" t="n"/>
      <c r="U384" s="22">
        <f>IF($A384="","",MAX(0,IF($P384&lt;&gt;"",$P384,Dashboard!$B$4)-$B384))</f>
        <v/>
      </c>
      <c r="V384" s="23">
        <f>IF($A384="","",IF($U384&lt;=7,"0-7 days",IF($U384&lt;=14,"8-14 days",IF($U384&lt;=30,"15-30 days",IF($U384&lt;=60,"31-60 days","61+ days")))))</f>
        <v/>
      </c>
      <c r="W384" s="22">
        <f>IF($A384="",0,IF(OR($L384="New",$L384="Sent",$L384="Scheduling",$L384="Scheduled"),1,0))</f>
        <v/>
      </c>
      <c r="X384" s="22">
        <f>IF($A384="",0,IF(AND($W384=1,$M384&lt;&gt;"",$M384&lt;Dashboard!$B$4),1,0))</f>
        <v/>
      </c>
      <c r="Y384" s="22">
        <f>IF($A384="",0,IF(AND($W384=1,$R384&lt;&gt;"",$R384&lt;=Dashboard!$B$4),1,0))</f>
        <v/>
      </c>
      <c r="Z384" s="24">
        <f>IF($A384="","",IF(COUNTIF($A$2:$A$501,$A384)&gt;1,"Duplicate referral ID",IF($B384="","Missing received date",IF($C384="","Missing client reference",IF($D384="","Missing clinic",IF($F384="","Missing specialty",IF($G384="","Missing urgency",IF($H384="","Missing reason category",IF($I384="","Missing payer category",IF($J384="","Missing authorization status",IF($K384="","Missing coordinator",IF($L384="","Missing status",IF(AND($W384=1,$M384=""),"Missing target action date",IF(AND(OR($L384="Sent",$L384="Scheduling",$L384="Scheduled",$L384="Completed"),$E384=""),"Missing destination",IF(AND(OR($L384="Sent",$L384="Scheduling",$L384="Scheduled",$L384="Completed"),$N384=""),"Missing sent date",IF(AND(OR($L384="Scheduled",$L384="Completed"),$O384=""),"Missing appointment date",IF(AND(OR($L384="Completed",$L384="Closed - Not Scheduled",$L384="Declined"),$P384=""),"Missing closed date",IF(AND(OR($L384="Completed",$L384="Closed - Not Scheduled",$L384="Declined"),$S384=""),"Missing close outcome",IF(AND($B384&lt;&gt;"",$N384&lt;&gt;"",$N384&lt;$B384),"Sent date before received date",IF(AND($B384&lt;&gt;"",$P384&lt;&gt;"",$P384&lt;$B384),"Closed date before received date",IF(AND($N384&lt;&gt;"",$O384&lt;&gt;"",$O384&lt;$N384),"Appointment before sent date","OK"))))))))))))))))))))</f>
        <v/>
      </c>
      <c r="AA384" s="24">
        <f>IF($A384="","",IF($Z384&lt;&gt;"OK","Check data",IF($W384=0,"Closed",IF($X384=1,"Past due",IF($Y384=1,"Follow-up due",IF($J384="Pending","Authorization pending","On track"))))))</f>
        <v/>
      </c>
    </row>
    <row r="385">
      <c r="A385" s="19" t="n"/>
      <c r="B385" s="38" t="n"/>
      <c r="C385" s="19" t="n"/>
      <c r="D385" s="19" t="n"/>
      <c r="E385" s="21" t="n"/>
      <c r="F385" s="19" t="n"/>
      <c r="G385" s="19" t="n"/>
      <c r="H385" s="21" t="n"/>
      <c r="I385" s="19" t="n"/>
      <c r="J385" s="19" t="n"/>
      <c r="K385" s="19" t="n"/>
      <c r="L385" s="19" t="n"/>
      <c r="M385" s="38" t="n"/>
      <c r="N385" s="38" t="n"/>
      <c r="O385" s="38" t="n"/>
      <c r="P385" s="38" t="n"/>
      <c r="Q385" s="38" t="n"/>
      <c r="R385" s="38" t="n"/>
      <c r="S385" s="21" t="n"/>
      <c r="T385" s="21" t="n"/>
      <c r="U385" s="22">
        <f>IF($A385="","",MAX(0,IF($P385&lt;&gt;"",$P385,Dashboard!$B$4)-$B385))</f>
        <v/>
      </c>
      <c r="V385" s="23">
        <f>IF($A385="","",IF($U385&lt;=7,"0-7 days",IF($U385&lt;=14,"8-14 days",IF($U385&lt;=30,"15-30 days",IF($U385&lt;=60,"31-60 days","61+ days")))))</f>
        <v/>
      </c>
      <c r="W385" s="22">
        <f>IF($A385="",0,IF(OR($L385="New",$L385="Sent",$L385="Scheduling",$L385="Scheduled"),1,0))</f>
        <v/>
      </c>
      <c r="X385" s="22">
        <f>IF($A385="",0,IF(AND($W385=1,$M385&lt;&gt;"",$M385&lt;Dashboard!$B$4),1,0))</f>
        <v/>
      </c>
      <c r="Y385" s="22">
        <f>IF($A385="",0,IF(AND($W385=1,$R385&lt;&gt;"",$R385&lt;=Dashboard!$B$4),1,0))</f>
        <v/>
      </c>
      <c r="Z385" s="24">
        <f>IF($A385="","",IF(COUNTIF($A$2:$A$501,$A385)&gt;1,"Duplicate referral ID",IF($B385="","Missing received date",IF($C385="","Missing client reference",IF($D385="","Missing clinic",IF($F385="","Missing specialty",IF($G385="","Missing urgency",IF($H385="","Missing reason category",IF($I385="","Missing payer category",IF($J385="","Missing authorization status",IF($K385="","Missing coordinator",IF($L385="","Missing status",IF(AND($W385=1,$M385=""),"Missing target action date",IF(AND(OR($L385="Sent",$L385="Scheduling",$L385="Scheduled",$L385="Completed"),$E385=""),"Missing destination",IF(AND(OR($L385="Sent",$L385="Scheduling",$L385="Scheduled",$L385="Completed"),$N385=""),"Missing sent date",IF(AND(OR($L385="Scheduled",$L385="Completed"),$O385=""),"Missing appointment date",IF(AND(OR($L385="Completed",$L385="Closed - Not Scheduled",$L385="Declined"),$P385=""),"Missing closed date",IF(AND(OR($L385="Completed",$L385="Closed - Not Scheduled",$L385="Declined"),$S385=""),"Missing close outcome",IF(AND($B385&lt;&gt;"",$N385&lt;&gt;"",$N385&lt;$B385),"Sent date before received date",IF(AND($B385&lt;&gt;"",$P385&lt;&gt;"",$P385&lt;$B385),"Closed date before received date",IF(AND($N385&lt;&gt;"",$O385&lt;&gt;"",$O385&lt;$N385),"Appointment before sent date","OK"))))))))))))))))))))</f>
        <v/>
      </c>
      <c r="AA385" s="24">
        <f>IF($A385="","",IF($Z385&lt;&gt;"OK","Check data",IF($W385=0,"Closed",IF($X385=1,"Past due",IF($Y385=1,"Follow-up due",IF($J385="Pending","Authorization pending","On track"))))))</f>
        <v/>
      </c>
    </row>
    <row r="386">
      <c r="A386" s="19" t="n"/>
      <c r="B386" s="38" t="n"/>
      <c r="C386" s="19" t="n"/>
      <c r="D386" s="19" t="n"/>
      <c r="E386" s="21" t="n"/>
      <c r="F386" s="19" t="n"/>
      <c r="G386" s="19" t="n"/>
      <c r="H386" s="21" t="n"/>
      <c r="I386" s="19" t="n"/>
      <c r="J386" s="19" t="n"/>
      <c r="K386" s="19" t="n"/>
      <c r="L386" s="19" t="n"/>
      <c r="M386" s="38" t="n"/>
      <c r="N386" s="38" t="n"/>
      <c r="O386" s="38" t="n"/>
      <c r="P386" s="38" t="n"/>
      <c r="Q386" s="38" t="n"/>
      <c r="R386" s="38" t="n"/>
      <c r="S386" s="21" t="n"/>
      <c r="T386" s="21" t="n"/>
      <c r="U386" s="22">
        <f>IF($A386="","",MAX(0,IF($P386&lt;&gt;"",$P386,Dashboard!$B$4)-$B386))</f>
        <v/>
      </c>
      <c r="V386" s="23">
        <f>IF($A386="","",IF($U386&lt;=7,"0-7 days",IF($U386&lt;=14,"8-14 days",IF($U386&lt;=30,"15-30 days",IF($U386&lt;=60,"31-60 days","61+ days")))))</f>
        <v/>
      </c>
      <c r="W386" s="22">
        <f>IF($A386="",0,IF(OR($L386="New",$L386="Sent",$L386="Scheduling",$L386="Scheduled"),1,0))</f>
        <v/>
      </c>
      <c r="X386" s="22">
        <f>IF($A386="",0,IF(AND($W386=1,$M386&lt;&gt;"",$M386&lt;Dashboard!$B$4),1,0))</f>
        <v/>
      </c>
      <c r="Y386" s="22">
        <f>IF($A386="",0,IF(AND($W386=1,$R386&lt;&gt;"",$R386&lt;=Dashboard!$B$4),1,0))</f>
        <v/>
      </c>
      <c r="Z386" s="24">
        <f>IF($A386="","",IF(COUNTIF($A$2:$A$501,$A386)&gt;1,"Duplicate referral ID",IF($B386="","Missing received date",IF($C386="","Missing client reference",IF($D386="","Missing clinic",IF($F386="","Missing specialty",IF($G386="","Missing urgency",IF($H386="","Missing reason category",IF($I386="","Missing payer category",IF($J386="","Missing authorization status",IF($K386="","Missing coordinator",IF($L386="","Missing status",IF(AND($W386=1,$M386=""),"Missing target action date",IF(AND(OR($L386="Sent",$L386="Scheduling",$L386="Scheduled",$L386="Completed"),$E386=""),"Missing destination",IF(AND(OR($L386="Sent",$L386="Scheduling",$L386="Scheduled",$L386="Completed"),$N386=""),"Missing sent date",IF(AND(OR($L386="Scheduled",$L386="Completed"),$O386=""),"Missing appointment date",IF(AND(OR($L386="Completed",$L386="Closed - Not Scheduled",$L386="Declined"),$P386=""),"Missing closed date",IF(AND(OR($L386="Completed",$L386="Closed - Not Scheduled",$L386="Declined"),$S386=""),"Missing close outcome",IF(AND($B386&lt;&gt;"",$N386&lt;&gt;"",$N386&lt;$B386),"Sent date before received date",IF(AND($B386&lt;&gt;"",$P386&lt;&gt;"",$P386&lt;$B386),"Closed date before received date",IF(AND($N386&lt;&gt;"",$O386&lt;&gt;"",$O386&lt;$N386),"Appointment before sent date","OK"))))))))))))))))))))</f>
        <v/>
      </c>
      <c r="AA386" s="24">
        <f>IF($A386="","",IF($Z386&lt;&gt;"OK","Check data",IF($W386=0,"Closed",IF($X386=1,"Past due",IF($Y386=1,"Follow-up due",IF($J386="Pending","Authorization pending","On track"))))))</f>
        <v/>
      </c>
    </row>
    <row r="387">
      <c r="A387" s="19" t="n"/>
      <c r="B387" s="38" t="n"/>
      <c r="C387" s="19" t="n"/>
      <c r="D387" s="19" t="n"/>
      <c r="E387" s="21" t="n"/>
      <c r="F387" s="19" t="n"/>
      <c r="G387" s="19" t="n"/>
      <c r="H387" s="21" t="n"/>
      <c r="I387" s="19" t="n"/>
      <c r="J387" s="19" t="n"/>
      <c r="K387" s="19" t="n"/>
      <c r="L387" s="19" t="n"/>
      <c r="M387" s="38" t="n"/>
      <c r="N387" s="38" t="n"/>
      <c r="O387" s="38" t="n"/>
      <c r="P387" s="38" t="n"/>
      <c r="Q387" s="38" t="n"/>
      <c r="R387" s="38" t="n"/>
      <c r="S387" s="21" t="n"/>
      <c r="T387" s="21" t="n"/>
      <c r="U387" s="22">
        <f>IF($A387="","",MAX(0,IF($P387&lt;&gt;"",$P387,Dashboard!$B$4)-$B387))</f>
        <v/>
      </c>
      <c r="V387" s="23">
        <f>IF($A387="","",IF($U387&lt;=7,"0-7 days",IF($U387&lt;=14,"8-14 days",IF($U387&lt;=30,"15-30 days",IF($U387&lt;=60,"31-60 days","61+ days")))))</f>
        <v/>
      </c>
      <c r="W387" s="22">
        <f>IF($A387="",0,IF(OR($L387="New",$L387="Sent",$L387="Scheduling",$L387="Scheduled"),1,0))</f>
        <v/>
      </c>
      <c r="X387" s="22">
        <f>IF($A387="",0,IF(AND($W387=1,$M387&lt;&gt;"",$M387&lt;Dashboard!$B$4),1,0))</f>
        <v/>
      </c>
      <c r="Y387" s="22">
        <f>IF($A387="",0,IF(AND($W387=1,$R387&lt;&gt;"",$R387&lt;=Dashboard!$B$4),1,0))</f>
        <v/>
      </c>
      <c r="Z387" s="24">
        <f>IF($A387="","",IF(COUNTIF($A$2:$A$501,$A387)&gt;1,"Duplicate referral ID",IF($B387="","Missing received date",IF($C387="","Missing client reference",IF($D387="","Missing clinic",IF($F387="","Missing specialty",IF($G387="","Missing urgency",IF($H387="","Missing reason category",IF($I387="","Missing payer category",IF($J387="","Missing authorization status",IF($K387="","Missing coordinator",IF($L387="","Missing status",IF(AND($W387=1,$M387=""),"Missing target action date",IF(AND(OR($L387="Sent",$L387="Scheduling",$L387="Scheduled",$L387="Completed"),$E387=""),"Missing destination",IF(AND(OR($L387="Sent",$L387="Scheduling",$L387="Scheduled",$L387="Completed"),$N387=""),"Missing sent date",IF(AND(OR($L387="Scheduled",$L387="Completed"),$O387=""),"Missing appointment date",IF(AND(OR($L387="Completed",$L387="Closed - Not Scheduled",$L387="Declined"),$P387=""),"Missing closed date",IF(AND(OR($L387="Completed",$L387="Closed - Not Scheduled",$L387="Declined"),$S387=""),"Missing close outcome",IF(AND($B387&lt;&gt;"",$N387&lt;&gt;"",$N387&lt;$B387),"Sent date before received date",IF(AND($B387&lt;&gt;"",$P387&lt;&gt;"",$P387&lt;$B387),"Closed date before received date",IF(AND($N387&lt;&gt;"",$O387&lt;&gt;"",$O387&lt;$N387),"Appointment before sent date","OK"))))))))))))))))))))</f>
        <v/>
      </c>
      <c r="AA387" s="24">
        <f>IF($A387="","",IF($Z387&lt;&gt;"OK","Check data",IF($W387=0,"Closed",IF($X387=1,"Past due",IF($Y387=1,"Follow-up due",IF($J387="Pending","Authorization pending","On track"))))))</f>
        <v/>
      </c>
    </row>
    <row r="388">
      <c r="A388" s="19" t="n"/>
      <c r="B388" s="38" t="n"/>
      <c r="C388" s="19" t="n"/>
      <c r="D388" s="19" t="n"/>
      <c r="E388" s="21" t="n"/>
      <c r="F388" s="19" t="n"/>
      <c r="G388" s="19" t="n"/>
      <c r="H388" s="21" t="n"/>
      <c r="I388" s="19" t="n"/>
      <c r="J388" s="19" t="n"/>
      <c r="K388" s="19" t="n"/>
      <c r="L388" s="19" t="n"/>
      <c r="M388" s="38" t="n"/>
      <c r="N388" s="38" t="n"/>
      <c r="O388" s="38" t="n"/>
      <c r="P388" s="38" t="n"/>
      <c r="Q388" s="38" t="n"/>
      <c r="R388" s="38" t="n"/>
      <c r="S388" s="21" t="n"/>
      <c r="T388" s="21" t="n"/>
      <c r="U388" s="22">
        <f>IF($A388="","",MAX(0,IF($P388&lt;&gt;"",$P388,Dashboard!$B$4)-$B388))</f>
        <v/>
      </c>
      <c r="V388" s="23">
        <f>IF($A388="","",IF($U388&lt;=7,"0-7 days",IF($U388&lt;=14,"8-14 days",IF($U388&lt;=30,"15-30 days",IF($U388&lt;=60,"31-60 days","61+ days")))))</f>
        <v/>
      </c>
      <c r="W388" s="22">
        <f>IF($A388="",0,IF(OR($L388="New",$L388="Sent",$L388="Scheduling",$L388="Scheduled"),1,0))</f>
        <v/>
      </c>
      <c r="X388" s="22">
        <f>IF($A388="",0,IF(AND($W388=1,$M388&lt;&gt;"",$M388&lt;Dashboard!$B$4),1,0))</f>
        <v/>
      </c>
      <c r="Y388" s="22">
        <f>IF($A388="",0,IF(AND($W388=1,$R388&lt;&gt;"",$R388&lt;=Dashboard!$B$4),1,0))</f>
        <v/>
      </c>
      <c r="Z388" s="24">
        <f>IF($A388="","",IF(COUNTIF($A$2:$A$501,$A388)&gt;1,"Duplicate referral ID",IF($B388="","Missing received date",IF($C388="","Missing client reference",IF($D388="","Missing clinic",IF($F388="","Missing specialty",IF($G388="","Missing urgency",IF($H388="","Missing reason category",IF($I388="","Missing payer category",IF($J388="","Missing authorization status",IF($K388="","Missing coordinator",IF($L388="","Missing status",IF(AND($W388=1,$M388=""),"Missing target action date",IF(AND(OR($L388="Sent",$L388="Scheduling",$L388="Scheduled",$L388="Completed"),$E388=""),"Missing destination",IF(AND(OR($L388="Sent",$L388="Scheduling",$L388="Scheduled",$L388="Completed"),$N388=""),"Missing sent date",IF(AND(OR($L388="Scheduled",$L388="Completed"),$O388=""),"Missing appointment date",IF(AND(OR($L388="Completed",$L388="Closed - Not Scheduled",$L388="Declined"),$P388=""),"Missing closed date",IF(AND(OR($L388="Completed",$L388="Closed - Not Scheduled",$L388="Declined"),$S388=""),"Missing close outcome",IF(AND($B388&lt;&gt;"",$N388&lt;&gt;"",$N388&lt;$B388),"Sent date before received date",IF(AND($B388&lt;&gt;"",$P388&lt;&gt;"",$P388&lt;$B388),"Closed date before received date",IF(AND($N388&lt;&gt;"",$O388&lt;&gt;"",$O388&lt;$N388),"Appointment before sent date","OK"))))))))))))))))))))</f>
        <v/>
      </c>
      <c r="AA388" s="24">
        <f>IF($A388="","",IF($Z388&lt;&gt;"OK","Check data",IF($W388=0,"Closed",IF($X388=1,"Past due",IF($Y388=1,"Follow-up due",IF($J388="Pending","Authorization pending","On track"))))))</f>
        <v/>
      </c>
    </row>
    <row r="389">
      <c r="A389" s="19" t="n"/>
      <c r="B389" s="38" t="n"/>
      <c r="C389" s="19" t="n"/>
      <c r="D389" s="19" t="n"/>
      <c r="E389" s="21" t="n"/>
      <c r="F389" s="19" t="n"/>
      <c r="G389" s="19" t="n"/>
      <c r="H389" s="21" t="n"/>
      <c r="I389" s="19" t="n"/>
      <c r="J389" s="19" t="n"/>
      <c r="K389" s="19" t="n"/>
      <c r="L389" s="19" t="n"/>
      <c r="M389" s="38" t="n"/>
      <c r="N389" s="38" t="n"/>
      <c r="O389" s="38" t="n"/>
      <c r="P389" s="38" t="n"/>
      <c r="Q389" s="38" t="n"/>
      <c r="R389" s="38" t="n"/>
      <c r="S389" s="21" t="n"/>
      <c r="T389" s="21" t="n"/>
      <c r="U389" s="22">
        <f>IF($A389="","",MAX(0,IF($P389&lt;&gt;"",$P389,Dashboard!$B$4)-$B389))</f>
        <v/>
      </c>
      <c r="V389" s="23">
        <f>IF($A389="","",IF($U389&lt;=7,"0-7 days",IF($U389&lt;=14,"8-14 days",IF($U389&lt;=30,"15-30 days",IF($U389&lt;=60,"31-60 days","61+ days")))))</f>
        <v/>
      </c>
      <c r="W389" s="22">
        <f>IF($A389="",0,IF(OR($L389="New",$L389="Sent",$L389="Scheduling",$L389="Scheduled"),1,0))</f>
        <v/>
      </c>
      <c r="X389" s="22">
        <f>IF($A389="",0,IF(AND($W389=1,$M389&lt;&gt;"",$M389&lt;Dashboard!$B$4),1,0))</f>
        <v/>
      </c>
      <c r="Y389" s="22">
        <f>IF($A389="",0,IF(AND($W389=1,$R389&lt;&gt;"",$R389&lt;=Dashboard!$B$4),1,0))</f>
        <v/>
      </c>
      <c r="Z389" s="24">
        <f>IF($A389="","",IF(COUNTIF($A$2:$A$501,$A389)&gt;1,"Duplicate referral ID",IF($B389="","Missing received date",IF($C389="","Missing client reference",IF($D389="","Missing clinic",IF($F389="","Missing specialty",IF($G389="","Missing urgency",IF($H389="","Missing reason category",IF($I389="","Missing payer category",IF($J389="","Missing authorization status",IF($K389="","Missing coordinator",IF($L389="","Missing status",IF(AND($W389=1,$M389=""),"Missing target action date",IF(AND(OR($L389="Sent",$L389="Scheduling",$L389="Scheduled",$L389="Completed"),$E389=""),"Missing destination",IF(AND(OR($L389="Sent",$L389="Scheduling",$L389="Scheduled",$L389="Completed"),$N389=""),"Missing sent date",IF(AND(OR($L389="Scheduled",$L389="Completed"),$O389=""),"Missing appointment date",IF(AND(OR($L389="Completed",$L389="Closed - Not Scheduled",$L389="Declined"),$P389=""),"Missing closed date",IF(AND(OR($L389="Completed",$L389="Closed - Not Scheduled",$L389="Declined"),$S389=""),"Missing close outcome",IF(AND($B389&lt;&gt;"",$N389&lt;&gt;"",$N389&lt;$B389),"Sent date before received date",IF(AND($B389&lt;&gt;"",$P389&lt;&gt;"",$P389&lt;$B389),"Closed date before received date",IF(AND($N389&lt;&gt;"",$O389&lt;&gt;"",$O389&lt;$N389),"Appointment before sent date","OK"))))))))))))))))))))</f>
        <v/>
      </c>
      <c r="AA389" s="24">
        <f>IF($A389="","",IF($Z389&lt;&gt;"OK","Check data",IF($W389=0,"Closed",IF($X389=1,"Past due",IF($Y389=1,"Follow-up due",IF($J389="Pending","Authorization pending","On track"))))))</f>
        <v/>
      </c>
    </row>
    <row r="390">
      <c r="A390" s="19" t="n"/>
      <c r="B390" s="38" t="n"/>
      <c r="C390" s="19" t="n"/>
      <c r="D390" s="19" t="n"/>
      <c r="E390" s="21" t="n"/>
      <c r="F390" s="19" t="n"/>
      <c r="G390" s="19" t="n"/>
      <c r="H390" s="21" t="n"/>
      <c r="I390" s="19" t="n"/>
      <c r="J390" s="19" t="n"/>
      <c r="K390" s="19" t="n"/>
      <c r="L390" s="19" t="n"/>
      <c r="M390" s="38" t="n"/>
      <c r="N390" s="38" t="n"/>
      <c r="O390" s="38" t="n"/>
      <c r="P390" s="38" t="n"/>
      <c r="Q390" s="38" t="n"/>
      <c r="R390" s="38" t="n"/>
      <c r="S390" s="21" t="n"/>
      <c r="T390" s="21" t="n"/>
      <c r="U390" s="22">
        <f>IF($A390="","",MAX(0,IF($P390&lt;&gt;"",$P390,Dashboard!$B$4)-$B390))</f>
        <v/>
      </c>
      <c r="V390" s="23">
        <f>IF($A390="","",IF($U390&lt;=7,"0-7 days",IF($U390&lt;=14,"8-14 days",IF($U390&lt;=30,"15-30 days",IF($U390&lt;=60,"31-60 days","61+ days")))))</f>
        <v/>
      </c>
      <c r="W390" s="22">
        <f>IF($A390="",0,IF(OR($L390="New",$L390="Sent",$L390="Scheduling",$L390="Scheduled"),1,0))</f>
        <v/>
      </c>
      <c r="X390" s="22">
        <f>IF($A390="",0,IF(AND($W390=1,$M390&lt;&gt;"",$M390&lt;Dashboard!$B$4),1,0))</f>
        <v/>
      </c>
      <c r="Y390" s="22">
        <f>IF($A390="",0,IF(AND($W390=1,$R390&lt;&gt;"",$R390&lt;=Dashboard!$B$4),1,0))</f>
        <v/>
      </c>
      <c r="Z390" s="24">
        <f>IF($A390="","",IF(COUNTIF($A$2:$A$501,$A390)&gt;1,"Duplicate referral ID",IF($B390="","Missing received date",IF($C390="","Missing client reference",IF($D390="","Missing clinic",IF($F390="","Missing specialty",IF($G390="","Missing urgency",IF($H390="","Missing reason category",IF($I390="","Missing payer category",IF($J390="","Missing authorization status",IF($K390="","Missing coordinator",IF($L390="","Missing status",IF(AND($W390=1,$M390=""),"Missing target action date",IF(AND(OR($L390="Sent",$L390="Scheduling",$L390="Scheduled",$L390="Completed"),$E390=""),"Missing destination",IF(AND(OR($L390="Sent",$L390="Scheduling",$L390="Scheduled",$L390="Completed"),$N390=""),"Missing sent date",IF(AND(OR($L390="Scheduled",$L390="Completed"),$O390=""),"Missing appointment date",IF(AND(OR($L390="Completed",$L390="Closed - Not Scheduled",$L390="Declined"),$P390=""),"Missing closed date",IF(AND(OR($L390="Completed",$L390="Closed - Not Scheduled",$L390="Declined"),$S390=""),"Missing close outcome",IF(AND($B390&lt;&gt;"",$N390&lt;&gt;"",$N390&lt;$B390),"Sent date before received date",IF(AND($B390&lt;&gt;"",$P390&lt;&gt;"",$P390&lt;$B390),"Closed date before received date",IF(AND($N390&lt;&gt;"",$O390&lt;&gt;"",$O390&lt;$N390),"Appointment before sent date","OK"))))))))))))))))))))</f>
        <v/>
      </c>
      <c r="AA390" s="24">
        <f>IF($A390="","",IF($Z390&lt;&gt;"OK","Check data",IF($W390=0,"Closed",IF($X390=1,"Past due",IF($Y390=1,"Follow-up due",IF($J390="Pending","Authorization pending","On track"))))))</f>
        <v/>
      </c>
    </row>
    <row r="391">
      <c r="A391" s="19" t="n"/>
      <c r="B391" s="38" t="n"/>
      <c r="C391" s="19" t="n"/>
      <c r="D391" s="19" t="n"/>
      <c r="E391" s="21" t="n"/>
      <c r="F391" s="19" t="n"/>
      <c r="G391" s="19" t="n"/>
      <c r="H391" s="21" t="n"/>
      <c r="I391" s="19" t="n"/>
      <c r="J391" s="19" t="n"/>
      <c r="K391" s="19" t="n"/>
      <c r="L391" s="19" t="n"/>
      <c r="M391" s="38" t="n"/>
      <c r="N391" s="38" t="n"/>
      <c r="O391" s="38" t="n"/>
      <c r="P391" s="38" t="n"/>
      <c r="Q391" s="38" t="n"/>
      <c r="R391" s="38" t="n"/>
      <c r="S391" s="21" t="n"/>
      <c r="T391" s="21" t="n"/>
      <c r="U391" s="22">
        <f>IF($A391="","",MAX(0,IF($P391&lt;&gt;"",$P391,Dashboard!$B$4)-$B391))</f>
        <v/>
      </c>
      <c r="V391" s="23">
        <f>IF($A391="","",IF($U391&lt;=7,"0-7 days",IF($U391&lt;=14,"8-14 days",IF($U391&lt;=30,"15-30 days",IF($U391&lt;=60,"31-60 days","61+ days")))))</f>
        <v/>
      </c>
      <c r="W391" s="22">
        <f>IF($A391="",0,IF(OR($L391="New",$L391="Sent",$L391="Scheduling",$L391="Scheduled"),1,0))</f>
        <v/>
      </c>
      <c r="X391" s="22">
        <f>IF($A391="",0,IF(AND($W391=1,$M391&lt;&gt;"",$M391&lt;Dashboard!$B$4),1,0))</f>
        <v/>
      </c>
      <c r="Y391" s="22">
        <f>IF($A391="",0,IF(AND($W391=1,$R391&lt;&gt;"",$R391&lt;=Dashboard!$B$4),1,0))</f>
        <v/>
      </c>
      <c r="Z391" s="24">
        <f>IF($A391="","",IF(COUNTIF($A$2:$A$501,$A391)&gt;1,"Duplicate referral ID",IF($B391="","Missing received date",IF($C391="","Missing client reference",IF($D391="","Missing clinic",IF($F391="","Missing specialty",IF($G391="","Missing urgency",IF($H391="","Missing reason category",IF($I391="","Missing payer category",IF($J391="","Missing authorization status",IF($K391="","Missing coordinator",IF($L391="","Missing status",IF(AND($W391=1,$M391=""),"Missing target action date",IF(AND(OR($L391="Sent",$L391="Scheduling",$L391="Scheduled",$L391="Completed"),$E391=""),"Missing destination",IF(AND(OR($L391="Sent",$L391="Scheduling",$L391="Scheduled",$L391="Completed"),$N391=""),"Missing sent date",IF(AND(OR($L391="Scheduled",$L391="Completed"),$O391=""),"Missing appointment date",IF(AND(OR($L391="Completed",$L391="Closed - Not Scheduled",$L391="Declined"),$P391=""),"Missing closed date",IF(AND(OR($L391="Completed",$L391="Closed - Not Scheduled",$L391="Declined"),$S391=""),"Missing close outcome",IF(AND($B391&lt;&gt;"",$N391&lt;&gt;"",$N391&lt;$B391),"Sent date before received date",IF(AND($B391&lt;&gt;"",$P391&lt;&gt;"",$P391&lt;$B391),"Closed date before received date",IF(AND($N391&lt;&gt;"",$O391&lt;&gt;"",$O391&lt;$N391),"Appointment before sent date","OK"))))))))))))))))))))</f>
        <v/>
      </c>
      <c r="AA391" s="24">
        <f>IF($A391="","",IF($Z391&lt;&gt;"OK","Check data",IF($W391=0,"Closed",IF($X391=1,"Past due",IF($Y391=1,"Follow-up due",IF($J391="Pending","Authorization pending","On track"))))))</f>
        <v/>
      </c>
    </row>
    <row r="392">
      <c r="A392" s="19" t="n"/>
      <c r="B392" s="38" t="n"/>
      <c r="C392" s="19" t="n"/>
      <c r="D392" s="19" t="n"/>
      <c r="E392" s="21" t="n"/>
      <c r="F392" s="19" t="n"/>
      <c r="G392" s="19" t="n"/>
      <c r="H392" s="21" t="n"/>
      <c r="I392" s="19" t="n"/>
      <c r="J392" s="19" t="n"/>
      <c r="K392" s="19" t="n"/>
      <c r="L392" s="19" t="n"/>
      <c r="M392" s="38" t="n"/>
      <c r="N392" s="38" t="n"/>
      <c r="O392" s="38" t="n"/>
      <c r="P392" s="38" t="n"/>
      <c r="Q392" s="38" t="n"/>
      <c r="R392" s="38" t="n"/>
      <c r="S392" s="21" t="n"/>
      <c r="T392" s="21" t="n"/>
      <c r="U392" s="22">
        <f>IF($A392="","",MAX(0,IF($P392&lt;&gt;"",$P392,Dashboard!$B$4)-$B392))</f>
        <v/>
      </c>
      <c r="V392" s="23">
        <f>IF($A392="","",IF($U392&lt;=7,"0-7 days",IF($U392&lt;=14,"8-14 days",IF($U392&lt;=30,"15-30 days",IF($U392&lt;=60,"31-60 days","61+ days")))))</f>
        <v/>
      </c>
      <c r="W392" s="22">
        <f>IF($A392="",0,IF(OR($L392="New",$L392="Sent",$L392="Scheduling",$L392="Scheduled"),1,0))</f>
        <v/>
      </c>
      <c r="X392" s="22">
        <f>IF($A392="",0,IF(AND($W392=1,$M392&lt;&gt;"",$M392&lt;Dashboard!$B$4),1,0))</f>
        <v/>
      </c>
      <c r="Y392" s="22">
        <f>IF($A392="",0,IF(AND($W392=1,$R392&lt;&gt;"",$R392&lt;=Dashboard!$B$4),1,0))</f>
        <v/>
      </c>
      <c r="Z392" s="24">
        <f>IF($A392="","",IF(COUNTIF($A$2:$A$501,$A392)&gt;1,"Duplicate referral ID",IF($B392="","Missing received date",IF($C392="","Missing client reference",IF($D392="","Missing clinic",IF($F392="","Missing specialty",IF($G392="","Missing urgency",IF($H392="","Missing reason category",IF($I392="","Missing payer category",IF($J392="","Missing authorization status",IF($K392="","Missing coordinator",IF($L392="","Missing status",IF(AND($W392=1,$M392=""),"Missing target action date",IF(AND(OR($L392="Sent",$L392="Scheduling",$L392="Scheduled",$L392="Completed"),$E392=""),"Missing destination",IF(AND(OR($L392="Sent",$L392="Scheduling",$L392="Scheduled",$L392="Completed"),$N392=""),"Missing sent date",IF(AND(OR($L392="Scheduled",$L392="Completed"),$O392=""),"Missing appointment date",IF(AND(OR($L392="Completed",$L392="Closed - Not Scheduled",$L392="Declined"),$P392=""),"Missing closed date",IF(AND(OR($L392="Completed",$L392="Closed - Not Scheduled",$L392="Declined"),$S392=""),"Missing close outcome",IF(AND($B392&lt;&gt;"",$N392&lt;&gt;"",$N392&lt;$B392),"Sent date before received date",IF(AND($B392&lt;&gt;"",$P392&lt;&gt;"",$P392&lt;$B392),"Closed date before received date",IF(AND($N392&lt;&gt;"",$O392&lt;&gt;"",$O392&lt;$N392),"Appointment before sent date","OK"))))))))))))))))))))</f>
        <v/>
      </c>
      <c r="AA392" s="24">
        <f>IF($A392="","",IF($Z392&lt;&gt;"OK","Check data",IF($W392=0,"Closed",IF($X392=1,"Past due",IF($Y392=1,"Follow-up due",IF($J392="Pending","Authorization pending","On track"))))))</f>
        <v/>
      </c>
    </row>
    <row r="393">
      <c r="A393" s="19" t="n"/>
      <c r="B393" s="38" t="n"/>
      <c r="C393" s="19" t="n"/>
      <c r="D393" s="19" t="n"/>
      <c r="E393" s="21" t="n"/>
      <c r="F393" s="19" t="n"/>
      <c r="G393" s="19" t="n"/>
      <c r="H393" s="21" t="n"/>
      <c r="I393" s="19" t="n"/>
      <c r="J393" s="19" t="n"/>
      <c r="K393" s="19" t="n"/>
      <c r="L393" s="19" t="n"/>
      <c r="M393" s="38" t="n"/>
      <c r="N393" s="38" t="n"/>
      <c r="O393" s="38" t="n"/>
      <c r="P393" s="38" t="n"/>
      <c r="Q393" s="38" t="n"/>
      <c r="R393" s="38" t="n"/>
      <c r="S393" s="21" t="n"/>
      <c r="T393" s="21" t="n"/>
      <c r="U393" s="22">
        <f>IF($A393="","",MAX(0,IF($P393&lt;&gt;"",$P393,Dashboard!$B$4)-$B393))</f>
        <v/>
      </c>
      <c r="V393" s="23">
        <f>IF($A393="","",IF($U393&lt;=7,"0-7 days",IF($U393&lt;=14,"8-14 days",IF($U393&lt;=30,"15-30 days",IF($U393&lt;=60,"31-60 days","61+ days")))))</f>
        <v/>
      </c>
      <c r="W393" s="22">
        <f>IF($A393="",0,IF(OR($L393="New",$L393="Sent",$L393="Scheduling",$L393="Scheduled"),1,0))</f>
        <v/>
      </c>
      <c r="X393" s="22">
        <f>IF($A393="",0,IF(AND($W393=1,$M393&lt;&gt;"",$M393&lt;Dashboard!$B$4),1,0))</f>
        <v/>
      </c>
      <c r="Y393" s="22">
        <f>IF($A393="",0,IF(AND($W393=1,$R393&lt;&gt;"",$R393&lt;=Dashboard!$B$4),1,0))</f>
        <v/>
      </c>
      <c r="Z393" s="24">
        <f>IF($A393="","",IF(COUNTIF($A$2:$A$501,$A393)&gt;1,"Duplicate referral ID",IF($B393="","Missing received date",IF($C393="","Missing client reference",IF($D393="","Missing clinic",IF($F393="","Missing specialty",IF($G393="","Missing urgency",IF($H393="","Missing reason category",IF($I393="","Missing payer category",IF($J393="","Missing authorization status",IF($K393="","Missing coordinator",IF($L393="","Missing status",IF(AND($W393=1,$M393=""),"Missing target action date",IF(AND(OR($L393="Sent",$L393="Scheduling",$L393="Scheduled",$L393="Completed"),$E393=""),"Missing destination",IF(AND(OR($L393="Sent",$L393="Scheduling",$L393="Scheduled",$L393="Completed"),$N393=""),"Missing sent date",IF(AND(OR($L393="Scheduled",$L393="Completed"),$O393=""),"Missing appointment date",IF(AND(OR($L393="Completed",$L393="Closed - Not Scheduled",$L393="Declined"),$P393=""),"Missing closed date",IF(AND(OR($L393="Completed",$L393="Closed - Not Scheduled",$L393="Declined"),$S393=""),"Missing close outcome",IF(AND($B393&lt;&gt;"",$N393&lt;&gt;"",$N393&lt;$B393),"Sent date before received date",IF(AND($B393&lt;&gt;"",$P393&lt;&gt;"",$P393&lt;$B393),"Closed date before received date",IF(AND($N393&lt;&gt;"",$O393&lt;&gt;"",$O393&lt;$N393),"Appointment before sent date","OK"))))))))))))))))))))</f>
        <v/>
      </c>
      <c r="AA393" s="24">
        <f>IF($A393="","",IF($Z393&lt;&gt;"OK","Check data",IF($W393=0,"Closed",IF($X393=1,"Past due",IF($Y393=1,"Follow-up due",IF($J393="Pending","Authorization pending","On track"))))))</f>
        <v/>
      </c>
    </row>
    <row r="394">
      <c r="A394" s="19" t="n"/>
      <c r="B394" s="38" t="n"/>
      <c r="C394" s="19" t="n"/>
      <c r="D394" s="19" t="n"/>
      <c r="E394" s="21" t="n"/>
      <c r="F394" s="19" t="n"/>
      <c r="G394" s="19" t="n"/>
      <c r="H394" s="21" t="n"/>
      <c r="I394" s="19" t="n"/>
      <c r="J394" s="19" t="n"/>
      <c r="K394" s="19" t="n"/>
      <c r="L394" s="19" t="n"/>
      <c r="M394" s="38" t="n"/>
      <c r="N394" s="38" t="n"/>
      <c r="O394" s="38" t="n"/>
      <c r="P394" s="38" t="n"/>
      <c r="Q394" s="38" t="n"/>
      <c r="R394" s="38" t="n"/>
      <c r="S394" s="21" t="n"/>
      <c r="T394" s="21" t="n"/>
      <c r="U394" s="22">
        <f>IF($A394="","",MAX(0,IF($P394&lt;&gt;"",$P394,Dashboard!$B$4)-$B394))</f>
        <v/>
      </c>
      <c r="V394" s="23">
        <f>IF($A394="","",IF($U394&lt;=7,"0-7 days",IF($U394&lt;=14,"8-14 days",IF($U394&lt;=30,"15-30 days",IF($U394&lt;=60,"31-60 days","61+ days")))))</f>
        <v/>
      </c>
      <c r="W394" s="22">
        <f>IF($A394="",0,IF(OR($L394="New",$L394="Sent",$L394="Scheduling",$L394="Scheduled"),1,0))</f>
        <v/>
      </c>
      <c r="X394" s="22">
        <f>IF($A394="",0,IF(AND($W394=1,$M394&lt;&gt;"",$M394&lt;Dashboard!$B$4),1,0))</f>
        <v/>
      </c>
      <c r="Y394" s="22">
        <f>IF($A394="",0,IF(AND($W394=1,$R394&lt;&gt;"",$R394&lt;=Dashboard!$B$4),1,0))</f>
        <v/>
      </c>
      <c r="Z394" s="24">
        <f>IF($A394="","",IF(COUNTIF($A$2:$A$501,$A394)&gt;1,"Duplicate referral ID",IF($B394="","Missing received date",IF($C394="","Missing client reference",IF($D394="","Missing clinic",IF($F394="","Missing specialty",IF($G394="","Missing urgency",IF($H394="","Missing reason category",IF($I394="","Missing payer category",IF($J394="","Missing authorization status",IF($K394="","Missing coordinator",IF($L394="","Missing status",IF(AND($W394=1,$M394=""),"Missing target action date",IF(AND(OR($L394="Sent",$L394="Scheduling",$L394="Scheduled",$L394="Completed"),$E394=""),"Missing destination",IF(AND(OR($L394="Sent",$L394="Scheduling",$L394="Scheduled",$L394="Completed"),$N394=""),"Missing sent date",IF(AND(OR($L394="Scheduled",$L394="Completed"),$O394=""),"Missing appointment date",IF(AND(OR($L394="Completed",$L394="Closed - Not Scheduled",$L394="Declined"),$P394=""),"Missing closed date",IF(AND(OR($L394="Completed",$L394="Closed - Not Scheduled",$L394="Declined"),$S394=""),"Missing close outcome",IF(AND($B394&lt;&gt;"",$N394&lt;&gt;"",$N394&lt;$B394),"Sent date before received date",IF(AND($B394&lt;&gt;"",$P394&lt;&gt;"",$P394&lt;$B394),"Closed date before received date",IF(AND($N394&lt;&gt;"",$O394&lt;&gt;"",$O394&lt;$N394),"Appointment before sent date","OK"))))))))))))))))))))</f>
        <v/>
      </c>
      <c r="AA394" s="24">
        <f>IF($A394="","",IF($Z394&lt;&gt;"OK","Check data",IF($W394=0,"Closed",IF($X394=1,"Past due",IF($Y394=1,"Follow-up due",IF($J394="Pending","Authorization pending","On track"))))))</f>
        <v/>
      </c>
    </row>
    <row r="395">
      <c r="A395" s="19" t="n"/>
      <c r="B395" s="38" t="n"/>
      <c r="C395" s="19" t="n"/>
      <c r="D395" s="19" t="n"/>
      <c r="E395" s="21" t="n"/>
      <c r="F395" s="19" t="n"/>
      <c r="G395" s="19" t="n"/>
      <c r="H395" s="21" t="n"/>
      <c r="I395" s="19" t="n"/>
      <c r="J395" s="19" t="n"/>
      <c r="K395" s="19" t="n"/>
      <c r="L395" s="19" t="n"/>
      <c r="M395" s="38" t="n"/>
      <c r="N395" s="38" t="n"/>
      <c r="O395" s="38" t="n"/>
      <c r="P395" s="38" t="n"/>
      <c r="Q395" s="38" t="n"/>
      <c r="R395" s="38" t="n"/>
      <c r="S395" s="21" t="n"/>
      <c r="T395" s="21" t="n"/>
      <c r="U395" s="22">
        <f>IF($A395="","",MAX(0,IF($P395&lt;&gt;"",$P395,Dashboard!$B$4)-$B395))</f>
        <v/>
      </c>
      <c r="V395" s="23">
        <f>IF($A395="","",IF($U395&lt;=7,"0-7 days",IF($U395&lt;=14,"8-14 days",IF($U395&lt;=30,"15-30 days",IF($U395&lt;=60,"31-60 days","61+ days")))))</f>
        <v/>
      </c>
      <c r="W395" s="22">
        <f>IF($A395="",0,IF(OR($L395="New",$L395="Sent",$L395="Scheduling",$L395="Scheduled"),1,0))</f>
        <v/>
      </c>
      <c r="X395" s="22">
        <f>IF($A395="",0,IF(AND($W395=1,$M395&lt;&gt;"",$M395&lt;Dashboard!$B$4),1,0))</f>
        <v/>
      </c>
      <c r="Y395" s="22">
        <f>IF($A395="",0,IF(AND($W395=1,$R395&lt;&gt;"",$R395&lt;=Dashboard!$B$4),1,0))</f>
        <v/>
      </c>
      <c r="Z395" s="24">
        <f>IF($A395="","",IF(COUNTIF($A$2:$A$501,$A395)&gt;1,"Duplicate referral ID",IF($B395="","Missing received date",IF($C395="","Missing client reference",IF($D395="","Missing clinic",IF($F395="","Missing specialty",IF($G395="","Missing urgency",IF($H395="","Missing reason category",IF($I395="","Missing payer category",IF($J395="","Missing authorization status",IF($K395="","Missing coordinator",IF($L395="","Missing status",IF(AND($W395=1,$M395=""),"Missing target action date",IF(AND(OR($L395="Sent",$L395="Scheduling",$L395="Scheduled",$L395="Completed"),$E395=""),"Missing destination",IF(AND(OR($L395="Sent",$L395="Scheduling",$L395="Scheduled",$L395="Completed"),$N395=""),"Missing sent date",IF(AND(OR($L395="Scheduled",$L395="Completed"),$O395=""),"Missing appointment date",IF(AND(OR($L395="Completed",$L395="Closed - Not Scheduled",$L395="Declined"),$P395=""),"Missing closed date",IF(AND(OR($L395="Completed",$L395="Closed - Not Scheduled",$L395="Declined"),$S395=""),"Missing close outcome",IF(AND($B395&lt;&gt;"",$N395&lt;&gt;"",$N395&lt;$B395),"Sent date before received date",IF(AND($B395&lt;&gt;"",$P395&lt;&gt;"",$P395&lt;$B395),"Closed date before received date",IF(AND($N395&lt;&gt;"",$O395&lt;&gt;"",$O395&lt;$N395),"Appointment before sent date","OK"))))))))))))))))))))</f>
        <v/>
      </c>
      <c r="AA395" s="24">
        <f>IF($A395="","",IF($Z395&lt;&gt;"OK","Check data",IF($W395=0,"Closed",IF($X395=1,"Past due",IF($Y395=1,"Follow-up due",IF($J395="Pending","Authorization pending","On track"))))))</f>
        <v/>
      </c>
    </row>
    <row r="396">
      <c r="A396" s="19" t="n"/>
      <c r="B396" s="38" t="n"/>
      <c r="C396" s="19" t="n"/>
      <c r="D396" s="19" t="n"/>
      <c r="E396" s="21" t="n"/>
      <c r="F396" s="19" t="n"/>
      <c r="G396" s="19" t="n"/>
      <c r="H396" s="21" t="n"/>
      <c r="I396" s="19" t="n"/>
      <c r="J396" s="19" t="n"/>
      <c r="K396" s="19" t="n"/>
      <c r="L396" s="19" t="n"/>
      <c r="M396" s="38" t="n"/>
      <c r="N396" s="38" t="n"/>
      <c r="O396" s="38" t="n"/>
      <c r="P396" s="38" t="n"/>
      <c r="Q396" s="38" t="n"/>
      <c r="R396" s="38" t="n"/>
      <c r="S396" s="21" t="n"/>
      <c r="T396" s="21" t="n"/>
      <c r="U396" s="22">
        <f>IF($A396="","",MAX(0,IF($P396&lt;&gt;"",$P396,Dashboard!$B$4)-$B396))</f>
        <v/>
      </c>
      <c r="V396" s="23">
        <f>IF($A396="","",IF($U396&lt;=7,"0-7 days",IF($U396&lt;=14,"8-14 days",IF($U396&lt;=30,"15-30 days",IF($U396&lt;=60,"31-60 days","61+ days")))))</f>
        <v/>
      </c>
      <c r="W396" s="22">
        <f>IF($A396="",0,IF(OR($L396="New",$L396="Sent",$L396="Scheduling",$L396="Scheduled"),1,0))</f>
        <v/>
      </c>
      <c r="X396" s="22">
        <f>IF($A396="",0,IF(AND($W396=1,$M396&lt;&gt;"",$M396&lt;Dashboard!$B$4),1,0))</f>
        <v/>
      </c>
      <c r="Y396" s="22">
        <f>IF($A396="",0,IF(AND($W396=1,$R396&lt;&gt;"",$R396&lt;=Dashboard!$B$4),1,0))</f>
        <v/>
      </c>
      <c r="Z396" s="24">
        <f>IF($A396="","",IF(COUNTIF($A$2:$A$501,$A396)&gt;1,"Duplicate referral ID",IF($B396="","Missing received date",IF($C396="","Missing client reference",IF($D396="","Missing clinic",IF($F396="","Missing specialty",IF($G396="","Missing urgency",IF($H396="","Missing reason category",IF($I396="","Missing payer category",IF($J396="","Missing authorization status",IF($K396="","Missing coordinator",IF($L396="","Missing status",IF(AND($W396=1,$M396=""),"Missing target action date",IF(AND(OR($L396="Sent",$L396="Scheduling",$L396="Scheduled",$L396="Completed"),$E396=""),"Missing destination",IF(AND(OR($L396="Sent",$L396="Scheduling",$L396="Scheduled",$L396="Completed"),$N396=""),"Missing sent date",IF(AND(OR($L396="Scheduled",$L396="Completed"),$O396=""),"Missing appointment date",IF(AND(OR($L396="Completed",$L396="Closed - Not Scheduled",$L396="Declined"),$P396=""),"Missing closed date",IF(AND(OR($L396="Completed",$L396="Closed - Not Scheduled",$L396="Declined"),$S396=""),"Missing close outcome",IF(AND($B396&lt;&gt;"",$N396&lt;&gt;"",$N396&lt;$B396),"Sent date before received date",IF(AND($B396&lt;&gt;"",$P396&lt;&gt;"",$P396&lt;$B396),"Closed date before received date",IF(AND($N396&lt;&gt;"",$O396&lt;&gt;"",$O396&lt;$N396),"Appointment before sent date","OK"))))))))))))))))))))</f>
        <v/>
      </c>
      <c r="AA396" s="24">
        <f>IF($A396="","",IF($Z396&lt;&gt;"OK","Check data",IF($W396=0,"Closed",IF($X396=1,"Past due",IF($Y396=1,"Follow-up due",IF($J396="Pending","Authorization pending","On track"))))))</f>
        <v/>
      </c>
    </row>
    <row r="397">
      <c r="A397" s="19" t="n"/>
      <c r="B397" s="38" t="n"/>
      <c r="C397" s="19" t="n"/>
      <c r="D397" s="19" t="n"/>
      <c r="E397" s="21" t="n"/>
      <c r="F397" s="19" t="n"/>
      <c r="G397" s="19" t="n"/>
      <c r="H397" s="21" t="n"/>
      <c r="I397" s="19" t="n"/>
      <c r="J397" s="19" t="n"/>
      <c r="K397" s="19" t="n"/>
      <c r="L397" s="19" t="n"/>
      <c r="M397" s="38" t="n"/>
      <c r="N397" s="38" t="n"/>
      <c r="O397" s="38" t="n"/>
      <c r="P397" s="38" t="n"/>
      <c r="Q397" s="38" t="n"/>
      <c r="R397" s="38" t="n"/>
      <c r="S397" s="21" t="n"/>
      <c r="T397" s="21" t="n"/>
      <c r="U397" s="22">
        <f>IF($A397="","",MAX(0,IF($P397&lt;&gt;"",$P397,Dashboard!$B$4)-$B397))</f>
        <v/>
      </c>
      <c r="V397" s="23">
        <f>IF($A397="","",IF($U397&lt;=7,"0-7 days",IF($U397&lt;=14,"8-14 days",IF($U397&lt;=30,"15-30 days",IF($U397&lt;=60,"31-60 days","61+ days")))))</f>
        <v/>
      </c>
      <c r="W397" s="22">
        <f>IF($A397="",0,IF(OR($L397="New",$L397="Sent",$L397="Scheduling",$L397="Scheduled"),1,0))</f>
        <v/>
      </c>
      <c r="X397" s="22">
        <f>IF($A397="",0,IF(AND($W397=1,$M397&lt;&gt;"",$M397&lt;Dashboard!$B$4),1,0))</f>
        <v/>
      </c>
      <c r="Y397" s="22">
        <f>IF($A397="",0,IF(AND($W397=1,$R397&lt;&gt;"",$R397&lt;=Dashboard!$B$4),1,0))</f>
        <v/>
      </c>
      <c r="Z397" s="24">
        <f>IF($A397="","",IF(COUNTIF($A$2:$A$501,$A397)&gt;1,"Duplicate referral ID",IF($B397="","Missing received date",IF($C397="","Missing client reference",IF($D397="","Missing clinic",IF($F397="","Missing specialty",IF($G397="","Missing urgency",IF($H397="","Missing reason category",IF($I397="","Missing payer category",IF($J397="","Missing authorization status",IF($K397="","Missing coordinator",IF($L397="","Missing status",IF(AND($W397=1,$M397=""),"Missing target action date",IF(AND(OR($L397="Sent",$L397="Scheduling",$L397="Scheduled",$L397="Completed"),$E397=""),"Missing destination",IF(AND(OR($L397="Sent",$L397="Scheduling",$L397="Scheduled",$L397="Completed"),$N397=""),"Missing sent date",IF(AND(OR($L397="Scheduled",$L397="Completed"),$O397=""),"Missing appointment date",IF(AND(OR($L397="Completed",$L397="Closed - Not Scheduled",$L397="Declined"),$P397=""),"Missing closed date",IF(AND(OR($L397="Completed",$L397="Closed - Not Scheduled",$L397="Declined"),$S397=""),"Missing close outcome",IF(AND($B397&lt;&gt;"",$N397&lt;&gt;"",$N397&lt;$B397),"Sent date before received date",IF(AND($B397&lt;&gt;"",$P397&lt;&gt;"",$P397&lt;$B397),"Closed date before received date",IF(AND($N397&lt;&gt;"",$O397&lt;&gt;"",$O397&lt;$N397),"Appointment before sent date","OK"))))))))))))))))))))</f>
        <v/>
      </c>
      <c r="AA397" s="24">
        <f>IF($A397="","",IF($Z397&lt;&gt;"OK","Check data",IF($W397=0,"Closed",IF($X397=1,"Past due",IF($Y397=1,"Follow-up due",IF($J397="Pending","Authorization pending","On track"))))))</f>
        <v/>
      </c>
    </row>
    <row r="398">
      <c r="A398" s="19" t="n"/>
      <c r="B398" s="38" t="n"/>
      <c r="C398" s="19" t="n"/>
      <c r="D398" s="19" t="n"/>
      <c r="E398" s="21" t="n"/>
      <c r="F398" s="19" t="n"/>
      <c r="G398" s="19" t="n"/>
      <c r="H398" s="21" t="n"/>
      <c r="I398" s="19" t="n"/>
      <c r="J398" s="19" t="n"/>
      <c r="K398" s="19" t="n"/>
      <c r="L398" s="19" t="n"/>
      <c r="M398" s="38" t="n"/>
      <c r="N398" s="38" t="n"/>
      <c r="O398" s="38" t="n"/>
      <c r="P398" s="38" t="n"/>
      <c r="Q398" s="38" t="n"/>
      <c r="R398" s="38" t="n"/>
      <c r="S398" s="21" t="n"/>
      <c r="T398" s="21" t="n"/>
      <c r="U398" s="22">
        <f>IF($A398="","",MAX(0,IF($P398&lt;&gt;"",$P398,Dashboard!$B$4)-$B398))</f>
        <v/>
      </c>
      <c r="V398" s="23">
        <f>IF($A398="","",IF($U398&lt;=7,"0-7 days",IF($U398&lt;=14,"8-14 days",IF($U398&lt;=30,"15-30 days",IF($U398&lt;=60,"31-60 days","61+ days")))))</f>
        <v/>
      </c>
      <c r="W398" s="22">
        <f>IF($A398="",0,IF(OR($L398="New",$L398="Sent",$L398="Scheduling",$L398="Scheduled"),1,0))</f>
        <v/>
      </c>
      <c r="X398" s="22">
        <f>IF($A398="",0,IF(AND($W398=1,$M398&lt;&gt;"",$M398&lt;Dashboard!$B$4),1,0))</f>
        <v/>
      </c>
      <c r="Y398" s="22">
        <f>IF($A398="",0,IF(AND($W398=1,$R398&lt;&gt;"",$R398&lt;=Dashboard!$B$4),1,0))</f>
        <v/>
      </c>
      <c r="Z398" s="24">
        <f>IF($A398="","",IF(COUNTIF($A$2:$A$501,$A398)&gt;1,"Duplicate referral ID",IF($B398="","Missing received date",IF($C398="","Missing client reference",IF($D398="","Missing clinic",IF($F398="","Missing specialty",IF($G398="","Missing urgency",IF($H398="","Missing reason category",IF($I398="","Missing payer category",IF($J398="","Missing authorization status",IF($K398="","Missing coordinator",IF($L398="","Missing status",IF(AND($W398=1,$M398=""),"Missing target action date",IF(AND(OR($L398="Sent",$L398="Scheduling",$L398="Scheduled",$L398="Completed"),$E398=""),"Missing destination",IF(AND(OR($L398="Sent",$L398="Scheduling",$L398="Scheduled",$L398="Completed"),$N398=""),"Missing sent date",IF(AND(OR($L398="Scheduled",$L398="Completed"),$O398=""),"Missing appointment date",IF(AND(OR($L398="Completed",$L398="Closed - Not Scheduled",$L398="Declined"),$P398=""),"Missing closed date",IF(AND(OR($L398="Completed",$L398="Closed - Not Scheduled",$L398="Declined"),$S398=""),"Missing close outcome",IF(AND($B398&lt;&gt;"",$N398&lt;&gt;"",$N398&lt;$B398),"Sent date before received date",IF(AND($B398&lt;&gt;"",$P398&lt;&gt;"",$P398&lt;$B398),"Closed date before received date",IF(AND($N398&lt;&gt;"",$O398&lt;&gt;"",$O398&lt;$N398),"Appointment before sent date","OK"))))))))))))))))))))</f>
        <v/>
      </c>
      <c r="AA398" s="24">
        <f>IF($A398="","",IF($Z398&lt;&gt;"OK","Check data",IF($W398=0,"Closed",IF($X398=1,"Past due",IF($Y398=1,"Follow-up due",IF($J398="Pending","Authorization pending","On track"))))))</f>
        <v/>
      </c>
    </row>
    <row r="399">
      <c r="A399" s="19" t="n"/>
      <c r="B399" s="38" t="n"/>
      <c r="C399" s="19" t="n"/>
      <c r="D399" s="19" t="n"/>
      <c r="E399" s="21" t="n"/>
      <c r="F399" s="19" t="n"/>
      <c r="G399" s="19" t="n"/>
      <c r="H399" s="21" t="n"/>
      <c r="I399" s="19" t="n"/>
      <c r="J399" s="19" t="n"/>
      <c r="K399" s="19" t="n"/>
      <c r="L399" s="19" t="n"/>
      <c r="M399" s="38" t="n"/>
      <c r="N399" s="38" t="n"/>
      <c r="O399" s="38" t="n"/>
      <c r="P399" s="38" t="n"/>
      <c r="Q399" s="38" t="n"/>
      <c r="R399" s="38" t="n"/>
      <c r="S399" s="21" t="n"/>
      <c r="T399" s="21" t="n"/>
      <c r="U399" s="22">
        <f>IF($A399="","",MAX(0,IF($P399&lt;&gt;"",$P399,Dashboard!$B$4)-$B399))</f>
        <v/>
      </c>
      <c r="V399" s="23">
        <f>IF($A399="","",IF($U399&lt;=7,"0-7 days",IF($U399&lt;=14,"8-14 days",IF($U399&lt;=30,"15-30 days",IF($U399&lt;=60,"31-60 days","61+ days")))))</f>
        <v/>
      </c>
      <c r="W399" s="22">
        <f>IF($A399="",0,IF(OR($L399="New",$L399="Sent",$L399="Scheduling",$L399="Scheduled"),1,0))</f>
        <v/>
      </c>
      <c r="X399" s="22">
        <f>IF($A399="",0,IF(AND($W399=1,$M399&lt;&gt;"",$M399&lt;Dashboard!$B$4),1,0))</f>
        <v/>
      </c>
      <c r="Y399" s="22">
        <f>IF($A399="",0,IF(AND($W399=1,$R399&lt;&gt;"",$R399&lt;=Dashboard!$B$4),1,0))</f>
        <v/>
      </c>
      <c r="Z399" s="24">
        <f>IF($A399="","",IF(COUNTIF($A$2:$A$501,$A399)&gt;1,"Duplicate referral ID",IF($B399="","Missing received date",IF($C399="","Missing client reference",IF($D399="","Missing clinic",IF($F399="","Missing specialty",IF($G399="","Missing urgency",IF($H399="","Missing reason category",IF($I399="","Missing payer category",IF($J399="","Missing authorization status",IF($K399="","Missing coordinator",IF($L399="","Missing status",IF(AND($W399=1,$M399=""),"Missing target action date",IF(AND(OR($L399="Sent",$L399="Scheduling",$L399="Scheduled",$L399="Completed"),$E399=""),"Missing destination",IF(AND(OR($L399="Sent",$L399="Scheduling",$L399="Scheduled",$L399="Completed"),$N399=""),"Missing sent date",IF(AND(OR($L399="Scheduled",$L399="Completed"),$O399=""),"Missing appointment date",IF(AND(OR($L399="Completed",$L399="Closed - Not Scheduled",$L399="Declined"),$P399=""),"Missing closed date",IF(AND(OR($L399="Completed",$L399="Closed - Not Scheduled",$L399="Declined"),$S399=""),"Missing close outcome",IF(AND($B399&lt;&gt;"",$N399&lt;&gt;"",$N399&lt;$B399),"Sent date before received date",IF(AND($B399&lt;&gt;"",$P399&lt;&gt;"",$P399&lt;$B399),"Closed date before received date",IF(AND($N399&lt;&gt;"",$O399&lt;&gt;"",$O399&lt;$N399),"Appointment before sent date","OK"))))))))))))))))))))</f>
        <v/>
      </c>
      <c r="AA399" s="24">
        <f>IF($A399="","",IF($Z399&lt;&gt;"OK","Check data",IF($W399=0,"Closed",IF($X399=1,"Past due",IF($Y399=1,"Follow-up due",IF($J399="Pending","Authorization pending","On track"))))))</f>
        <v/>
      </c>
    </row>
    <row r="400">
      <c r="A400" s="19" t="n"/>
      <c r="B400" s="38" t="n"/>
      <c r="C400" s="19" t="n"/>
      <c r="D400" s="19" t="n"/>
      <c r="E400" s="21" t="n"/>
      <c r="F400" s="19" t="n"/>
      <c r="G400" s="19" t="n"/>
      <c r="H400" s="21" t="n"/>
      <c r="I400" s="19" t="n"/>
      <c r="J400" s="19" t="n"/>
      <c r="K400" s="19" t="n"/>
      <c r="L400" s="19" t="n"/>
      <c r="M400" s="38" t="n"/>
      <c r="N400" s="38" t="n"/>
      <c r="O400" s="38" t="n"/>
      <c r="P400" s="38" t="n"/>
      <c r="Q400" s="38" t="n"/>
      <c r="R400" s="38" t="n"/>
      <c r="S400" s="21" t="n"/>
      <c r="T400" s="21" t="n"/>
      <c r="U400" s="22">
        <f>IF($A400="","",MAX(0,IF($P400&lt;&gt;"",$P400,Dashboard!$B$4)-$B400))</f>
        <v/>
      </c>
      <c r="V400" s="23">
        <f>IF($A400="","",IF($U400&lt;=7,"0-7 days",IF($U400&lt;=14,"8-14 days",IF($U400&lt;=30,"15-30 days",IF($U400&lt;=60,"31-60 days","61+ days")))))</f>
        <v/>
      </c>
      <c r="W400" s="22">
        <f>IF($A400="",0,IF(OR($L400="New",$L400="Sent",$L400="Scheduling",$L400="Scheduled"),1,0))</f>
        <v/>
      </c>
      <c r="X400" s="22">
        <f>IF($A400="",0,IF(AND($W400=1,$M400&lt;&gt;"",$M400&lt;Dashboard!$B$4),1,0))</f>
        <v/>
      </c>
      <c r="Y400" s="22">
        <f>IF($A400="",0,IF(AND($W400=1,$R400&lt;&gt;"",$R400&lt;=Dashboard!$B$4),1,0))</f>
        <v/>
      </c>
      <c r="Z400" s="24">
        <f>IF($A400="","",IF(COUNTIF($A$2:$A$501,$A400)&gt;1,"Duplicate referral ID",IF($B400="","Missing received date",IF($C400="","Missing client reference",IF($D400="","Missing clinic",IF($F400="","Missing specialty",IF($G400="","Missing urgency",IF($H400="","Missing reason category",IF($I400="","Missing payer category",IF($J400="","Missing authorization status",IF($K400="","Missing coordinator",IF($L400="","Missing status",IF(AND($W400=1,$M400=""),"Missing target action date",IF(AND(OR($L400="Sent",$L400="Scheduling",$L400="Scheduled",$L400="Completed"),$E400=""),"Missing destination",IF(AND(OR($L400="Sent",$L400="Scheduling",$L400="Scheduled",$L400="Completed"),$N400=""),"Missing sent date",IF(AND(OR($L400="Scheduled",$L400="Completed"),$O400=""),"Missing appointment date",IF(AND(OR($L400="Completed",$L400="Closed - Not Scheduled",$L400="Declined"),$P400=""),"Missing closed date",IF(AND(OR($L400="Completed",$L400="Closed - Not Scheduled",$L400="Declined"),$S400=""),"Missing close outcome",IF(AND($B400&lt;&gt;"",$N400&lt;&gt;"",$N400&lt;$B400),"Sent date before received date",IF(AND($B400&lt;&gt;"",$P400&lt;&gt;"",$P400&lt;$B400),"Closed date before received date",IF(AND($N400&lt;&gt;"",$O400&lt;&gt;"",$O400&lt;$N400),"Appointment before sent date","OK"))))))))))))))))))))</f>
        <v/>
      </c>
      <c r="AA400" s="24">
        <f>IF($A400="","",IF($Z400&lt;&gt;"OK","Check data",IF($W400=0,"Closed",IF($X400=1,"Past due",IF($Y400=1,"Follow-up due",IF($J400="Pending","Authorization pending","On track"))))))</f>
        <v/>
      </c>
    </row>
    <row r="401">
      <c r="A401" s="19" t="n"/>
      <c r="B401" s="38" t="n"/>
      <c r="C401" s="19" t="n"/>
      <c r="D401" s="19" t="n"/>
      <c r="E401" s="21" t="n"/>
      <c r="F401" s="19" t="n"/>
      <c r="G401" s="19" t="n"/>
      <c r="H401" s="21" t="n"/>
      <c r="I401" s="19" t="n"/>
      <c r="J401" s="19" t="n"/>
      <c r="K401" s="19" t="n"/>
      <c r="L401" s="19" t="n"/>
      <c r="M401" s="38" t="n"/>
      <c r="N401" s="38" t="n"/>
      <c r="O401" s="38" t="n"/>
      <c r="P401" s="38" t="n"/>
      <c r="Q401" s="38" t="n"/>
      <c r="R401" s="38" t="n"/>
      <c r="S401" s="21" t="n"/>
      <c r="T401" s="21" t="n"/>
      <c r="U401" s="22">
        <f>IF($A401="","",MAX(0,IF($P401&lt;&gt;"",$P401,Dashboard!$B$4)-$B401))</f>
        <v/>
      </c>
      <c r="V401" s="23">
        <f>IF($A401="","",IF($U401&lt;=7,"0-7 days",IF($U401&lt;=14,"8-14 days",IF($U401&lt;=30,"15-30 days",IF($U401&lt;=60,"31-60 days","61+ days")))))</f>
        <v/>
      </c>
      <c r="W401" s="22">
        <f>IF($A401="",0,IF(OR($L401="New",$L401="Sent",$L401="Scheduling",$L401="Scheduled"),1,0))</f>
        <v/>
      </c>
      <c r="X401" s="22">
        <f>IF($A401="",0,IF(AND($W401=1,$M401&lt;&gt;"",$M401&lt;Dashboard!$B$4),1,0))</f>
        <v/>
      </c>
      <c r="Y401" s="22">
        <f>IF($A401="",0,IF(AND($W401=1,$R401&lt;&gt;"",$R401&lt;=Dashboard!$B$4),1,0))</f>
        <v/>
      </c>
      <c r="Z401" s="24">
        <f>IF($A401="","",IF(COUNTIF($A$2:$A$501,$A401)&gt;1,"Duplicate referral ID",IF($B401="","Missing received date",IF($C401="","Missing client reference",IF($D401="","Missing clinic",IF($F401="","Missing specialty",IF($G401="","Missing urgency",IF($H401="","Missing reason category",IF($I401="","Missing payer category",IF($J401="","Missing authorization status",IF($K401="","Missing coordinator",IF($L401="","Missing status",IF(AND($W401=1,$M401=""),"Missing target action date",IF(AND(OR($L401="Sent",$L401="Scheduling",$L401="Scheduled",$L401="Completed"),$E401=""),"Missing destination",IF(AND(OR($L401="Sent",$L401="Scheduling",$L401="Scheduled",$L401="Completed"),$N401=""),"Missing sent date",IF(AND(OR($L401="Scheduled",$L401="Completed"),$O401=""),"Missing appointment date",IF(AND(OR($L401="Completed",$L401="Closed - Not Scheduled",$L401="Declined"),$P401=""),"Missing closed date",IF(AND(OR($L401="Completed",$L401="Closed - Not Scheduled",$L401="Declined"),$S401=""),"Missing close outcome",IF(AND($B401&lt;&gt;"",$N401&lt;&gt;"",$N401&lt;$B401),"Sent date before received date",IF(AND($B401&lt;&gt;"",$P401&lt;&gt;"",$P401&lt;$B401),"Closed date before received date",IF(AND($N401&lt;&gt;"",$O401&lt;&gt;"",$O401&lt;$N401),"Appointment before sent date","OK"))))))))))))))))))))</f>
        <v/>
      </c>
      <c r="AA401" s="24">
        <f>IF($A401="","",IF($Z401&lt;&gt;"OK","Check data",IF($W401=0,"Closed",IF($X401=1,"Past due",IF($Y401=1,"Follow-up due",IF($J401="Pending","Authorization pending","On track"))))))</f>
        <v/>
      </c>
    </row>
    <row r="402">
      <c r="A402" s="19" t="n"/>
      <c r="B402" s="38" t="n"/>
      <c r="C402" s="19" t="n"/>
      <c r="D402" s="19" t="n"/>
      <c r="E402" s="21" t="n"/>
      <c r="F402" s="19" t="n"/>
      <c r="G402" s="19" t="n"/>
      <c r="H402" s="21" t="n"/>
      <c r="I402" s="19" t="n"/>
      <c r="J402" s="19" t="n"/>
      <c r="K402" s="19" t="n"/>
      <c r="L402" s="19" t="n"/>
      <c r="M402" s="38" t="n"/>
      <c r="N402" s="38" t="n"/>
      <c r="O402" s="38" t="n"/>
      <c r="P402" s="38" t="n"/>
      <c r="Q402" s="38" t="n"/>
      <c r="R402" s="38" t="n"/>
      <c r="S402" s="21" t="n"/>
      <c r="T402" s="21" t="n"/>
      <c r="U402" s="22">
        <f>IF($A402="","",MAX(0,IF($P402&lt;&gt;"",$P402,Dashboard!$B$4)-$B402))</f>
        <v/>
      </c>
      <c r="V402" s="23">
        <f>IF($A402="","",IF($U402&lt;=7,"0-7 days",IF($U402&lt;=14,"8-14 days",IF($U402&lt;=30,"15-30 days",IF($U402&lt;=60,"31-60 days","61+ days")))))</f>
        <v/>
      </c>
      <c r="W402" s="22">
        <f>IF($A402="",0,IF(OR($L402="New",$L402="Sent",$L402="Scheduling",$L402="Scheduled"),1,0))</f>
        <v/>
      </c>
      <c r="X402" s="22">
        <f>IF($A402="",0,IF(AND($W402=1,$M402&lt;&gt;"",$M402&lt;Dashboard!$B$4),1,0))</f>
        <v/>
      </c>
      <c r="Y402" s="22">
        <f>IF($A402="",0,IF(AND($W402=1,$R402&lt;&gt;"",$R402&lt;=Dashboard!$B$4),1,0))</f>
        <v/>
      </c>
      <c r="Z402" s="24">
        <f>IF($A402="","",IF(COUNTIF($A$2:$A$501,$A402)&gt;1,"Duplicate referral ID",IF($B402="","Missing received date",IF($C402="","Missing client reference",IF($D402="","Missing clinic",IF($F402="","Missing specialty",IF($G402="","Missing urgency",IF($H402="","Missing reason category",IF($I402="","Missing payer category",IF($J402="","Missing authorization status",IF($K402="","Missing coordinator",IF($L402="","Missing status",IF(AND($W402=1,$M402=""),"Missing target action date",IF(AND(OR($L402="Sent",$L402="Scheduling",$L402="Scheduled",$L402="Completed"),$E402=""),"Missing destination",IF(AND(OR($L402="Sent",$L402="Scheduling",$L402="Scheduled",$L402="Completed"),$N402=""),"Missing sent date",IF(AND(OR($L402="Scheduled",$L402="Completed"),$O402=""),"Missing appointment date",IF(AND(OR($L402="Completed",$L402="Closed - Not Scheduled",$L402="Declined"),$P402=""),"Missing closed date",IF(AND(OR($L402="Completed",$L402="Closed - Not Scheduled",$L402="Declined"),$S402=""),"Missing close outcome",IF(AND($B402&lt;&gt;"",$N402&lt;&gt;"",$N402&lt;$B402),"Sent date before received date",IF(AND($B402&lt;&gt;"",$P402&lt;&gt;"",$P402&lt;$B402),"Closed date before received date",IF(AND($N402&lt;&gt;"",$O402&lt;&gt;"",$O402&lt;$N402),"Appointment before sent date","OK"))))))))))))))))))))</f>
        <v/>
      </c>
      <c r="AA402" s="24">
        <f>IF($A402="","",IF($Z402&lt;&gt;"OK","Check data",IF($W402=0,"Closed",IF($X402=1,"Past due",IF($Y402=1,"Follow-up due",IF($J402="Pending","Authorization pending","On track"))))))</f>
        <v/>
      </c>
    </row>
    <row r="403">
      <c r="A403" s="19" t="n"/>
      <c r="B403" s="38" t="n"/>
      <c r="C403" s="19" t="n"/>
      <c r="D403" s="19" t="n"/>
      <c r="E403" s="21" t="n"/>
      <c r="F403" s="19" t="n"/>
      <c r="G403" s="19" t="n"/>
      <c r="H403" s="21" t="n"/>
      <c r="I403" s="19" t="n"/>
      <c r="J403" s="19" t="n"/>
      <c r="K403" s="19" t="n"/>
      <c r="L403" s="19" t="n"/>
      <c r="M403" s="38" t="n"/>
      <c r="N403" s="38" t="n"/>
      <c r="O403" s="38" t="n"/>
      <c r="P403" s="38" t="n"/>
      <c r="Q403" s="38" t="n"/>
      <c r="R403" s="38" t="n"/>
      <c r="S403" s="21" t="n"/>
      <c r="T403" s="21" t="n"/>
      <c r="U403" s="22">
        <f>IF($A403="","",MAX(0,IF($P403&lt;&gt;"",$P403,Dashboard!$B$4)-$B403))</f>
        <v/>
      </c>
      <c r="V403" s="23">
        <f>IF($A403="","",IF($U403&lt;=7,"0-7 days",IF($U403&lt;=14,"8-14 days",IF($U403&lt;=30,"15-30 days",IF($U403&lt;=60,"31-60 days","61+ days")))))</f>
        <v/>
      </c>
      <c r="W403" s="22">
        <f>IF($A403="",0,IF(OR($L403="New",$L403="Sent",$L403="Scheduling",$L403="Scheduled"),1,0))</f>
        <v/>
      </c>
      <c r="X403" s="22">
        <f>IF($A403="",0,IF(AND($W403=1,$M403&lt;&gt;"",$M403&lt;Dashboard!$B$4),1,0))</f>
        <v/>
      </c>
      <c r="Y403" s="22">
        <f>IF($A403="",0,IF(AND($W403=1,$R403&lt;&gt;"",$R403&lt;=Dashboard!$B$4),1,0))</f>
        <v/>
      </c>
      <c r="Z403" s="24">
        <f>IF($A403="","",IF(COUNTIF($A$2:$A$501,$A403)&gt;1,"Duplicate referral ID",IF($B403="","Missing received date",IF($C403="","Missing client reference",IF($D403="","Missing clinic",IF($F403="","Missing specialty",IF($G403="","Missing urgency",IF($H403="","Missing reason category",IF($I403="","Missing payer category",IF($J403="","Missing authorization status",IF($K403="","Missing coordinator",IF($L403="","Missing status",IF(AND($W403=1,$M403=""),"Missing target action date",IF(AND(OR($L403="Sent",$L403="Scheduling",$L403="Scheduled",$L403="Completed"),$E403=""),"Missing destination",IF(AND(OR($L403="Sent",$L403="Scheduling",$L403="Scheduled",$L403="Completed"),$N403=""),"Missing sent date",IF(AND(OR($L403="Scheduled",$L403="Completed"),$O403=""),"Missing appointment date",IF(AND(OR($L403="Completed",$L403="Closed - Not Scheduled",$L403="Declined"),$P403=""),"Missing closed date",IF(AND(OR($L403="Completed",$L403="Closed - Not Scheduled",$L403="Declined"),$S403=""),"Missing close outcome",IF(AND($B403&lt;&gt;"",$N403&lt;&gt;"",$N403&lt;$B403),"Sent date before received date",IF(AND($B403&lt;&gt;"",$P403&lt;&gt;"",$P403&lt;$B403),"Closed date before received date",IF(AND($N403&lt;&gt;"",$O403&lt;&gt;"",$O403&lt;$N403),"Appointment before sent date","OK"))))))))))))))))))))</f>
        <v/>
      </c>
      <c r="AA403" s="24">
        <f>IF($A403="","",IF($Z403&lt;&gt;"OK","Check data",IF($W403=0,"Closed",IF($X403=1,"Past due",IF($Y403=1,"Follow-up due",IF($J403="Pending","Authorization pending","On track"))))))</f>
        <v/>
      </c>
    </row>
    <row r="404">
      <c r="A404" s="19" t="n"/>
      <c r="B404" s="38" t="n"/>
      <c r="C404" s="19" t="n"/>
      <c r="D404" s="19" t="n"/>
      <c r="E404" s="21" t="n"/>
      <c r="F404" s="19" t="n"/>
      <c r="G404" s="19" t="n"/>
      <c r="H404" s="21" t="n"/>
      <c r="I404" s="19" t="n"/>
      <c r="J404" s="19" t="n"/>
      <c r="K404" s="19" t="n"/>
      <c r="L404" s="19" t="n"/>
      <c r="M404" s="38" t="n"/>
      <c r="N404" s="38" t="n"/>
      <c r="O404" s="38" t="n"/>
      <c r="P404" s="38" t="n"/>
      <c r="Q404" s="38" t="n"/>
      <c r="R404" s="38" t="n"/>
      <c r="S404" s="21" t="n"/>
      <c r="T404" s="21" t="n"/>
      <c r="U404" s="22">
        <f>IF($A404="","",MAX(0,IF($P404&lt;&gt;"",$P404,Dashboard!$B$4)-$B404))</f>
        <v/>
      </c>
      <c r="V404" s="23">
        <f>IF($A404="","",IF($U404&lt;=7,"0-7 days",IF($U404&lt;=14,"8-14 days",IF($U404&lt;=30,"15-30 days",IF($U404&lt;=60,"31-60 days","61+ days")))))</f>
        <v/>
      </c>
      <c r="W404" s="22">
        <f>IF($A404="",0,IF(OR($L404="New",$L404="Sent",$L404="Scheduling",$L404="Scheduled"),1,0))</f>
        <v/>
      </c>
      <c r="X404" s="22">
        <f>IF($A404="",0,IF(AND($W404=1,$M404&lt;&gt;"",$M404&lt;Dashboard!$B$4),1,0))</f>
        <v/>
      </c>
      <c r="Y404" s="22">
        <f>IF($A404="",0,IF(AND($W404=1,$R404&lt;&gt;"",$R404&lt;=Dashboard!$B$4),1,0))</f>
        <v/>
      </c>
      <c r="Z404" s="24">
        <f>IF($A404="","",IF(COUNTIF($A$2:$A$501,$A404)&gt;1,"Duplicate referral ID",IF($B404="","Missing received date",IF($C404="","Missing client reference",IF($D404="","Missing clinic",IF($F404="","Missing specialty",IF($G404="","Missing urgency",IF($H404="","Missing reason category",IF($I404="","Missing payer category",IF($J404="","Missing authorization status",IF($K404="","Missing coordinator",IF($L404="","Missing status",IF(AND($W404=1,$M404=""),"Missing target action date",IF(AND(OR($L404="Sent",$L404="Scheduling",$L404="Scheduled",$L404="Completed"),$E404=""),"Missing destination",IF(AND(OR($L404="Sent",$L404="Scheduling",$L404="Scheduled",$L404="Completed"),$N404=""),"Missing sent date",IF(AND(OR($L404="Scheduled",$L404="Completed"),$O404=""),"Missing appointment date",IF(AND(OR($L404="Completed",$L404="Closed - Not Scheduled",$L404="Declined"),$P404=""),"Missing closed date",IF(AND(OR($L404="Completed",$L404="Closed - Not Scheduled",$L404="Declined"),$S404=""),"Missing close outcome",IF(AND($B404&lt;&gt;"",$N404&lt;&gt;"",$N404&lt;$B404),"Sent date before received date",IF(AND($B404&lt;&gt;"",$P404&lt;&gt;"",$P404&lt;$B404),"Closed date before received date",IF(AND($N404&lt;&gt;"",$O404&lt;&gt;"",$O404&lt;$N404),"Appointment before sent date","OK"))))))))))))))))))))</f>
        <v/>
      </c>
      <c r="AA404" s="24">
        <f>IF($A404="","",IF($Z404&lt;&gt;"OK","Check data",IF($W404=0,"Closed",IF($X404=1,"Past due",IF($Y404=1,"Follow-up due",IF($J404="Pending","Authorization pending","On track"))))))</f>
        <v/>
      </c>
    </row>
    <row r="405">
      <c r="A405" s="19" t="n"/>
      <c r="B405" s="38" t="n"/>
      <c r="C405" s="19" t="n"/>
      <c r="D405" s="19" t="n"/>
      <c r="E405" s="21" t="n"/>
      <c r="F405" s="19" t="n"/>
      <c r="G405" s="19" t="n"/>
      <c r="H405" s="21" t="n"/>
      <c r="I405" s="19" t="n"/>
      <c r="J405" s="19" t="n"/>
      <c r="K405" s="19" t="n"/>
      <c r="L405" s="19" t="n"/>
      <c r="M405" s="38" t="n"/>
      <c r="N405" s="38" t="n"/>
      <c r="O405" s="38" t="n"/>
      <c r="P405" s="38" t="n"/>
      <c r="Q405" s="38" t="n"/>
      <c r="R405" s="38" t="n"/>
      <c r="S405" s="21" t="n"/>
      <c r="T405" s="21" t="n"/>
      <c r="U405" s="22">
        <f>IF($A405="","",MAX(0,IF($P405&lt;&gt;"",$P405,Dashboard!$B$4)-$B405))</f>
        <v/>
      </c>
      <c r="V405" s="23">
        <f>IF($A405="","",IF($U405&lt;=7,"0-7 days",IF($U405&lt;=14,"8-14 days",IF($U405&lt;=30,"15-30 days",IF($U405&lt;=60,"31-60 days","61+ days")))))</f>
        <v/>
      </c>
      <c r="W405" s="22">
        <f>IF($A405="",0,IF(OR($L405="New",$L405="Sent",$L405="Scheduling",$L405="Scheduled"),1,0))</f>
        <v/>
      </c>
      <c r="X405" s="22">
        <f>IF($A405="",0,IF(AND($W405=1,$M405&lt;&gt;"",$M405&lt;Dashboard!$B$4),1,0))</f>
        <v/>
      </c>
      <c r="Y405" s="22">
        <f>IF($A405="",0,IF(AND($W405=1,$R405&lt;&gt;"",$R405&lt;=Dashboard!$B$4),1,0))</f>
        <v/>
      </c>
      <c r="Z405" s="24">
        <f>IF($A405="","",IF(COUNTIF($A$2:$A$501,$A405)&gt;1,"Duplicate referral ID",IF($B405="","Missing received date",IF($C405="","Missing client reference",IF($D405="","Missing clinic",IF($F405="","Missing specialty",IF($G405="","Missing urgency",IF($H405="","Missing reason category",IF($I405="","Missing payer category",IF($J405="","Missing authorization status",IF($K405="","Missing coordinator",IF($L405="","Missing status",IF(AND($W405=1,$M405=""),"Missing target action date",IF(AND(OR($L405="Sent",$L405="Scheduling",$L405="Scheduled",$L405="Completed"),$E405=""),"Missing destination",IF(AND(OR($L405="Sent",$L405="Scheduling",$L405="Scheduled",$L405="Completed"),$N405=""),"Missing sent date",IF(AND(OR($L405="Scheduled",$L405="Completed"),$O405=""),"Missing appointment date",IF(AND(OR($L405="Completed",$L405="Closed - Not Scheduled",$L405="Declined"),$P405=""),"Missing closed date",IF(AND(OR($L405="Completed",$L405="Closed - Not Scheduled",$L405="Declined"),$S405=""),"Missing close outcome",IF(AND($B405&lt;&gt;"",$N405&lt;&gt;"",$N405&lt;$B405),"Sent date before received date",IF(AND($B405&lt;&gt;"",$P405&lt;&gt;"",$P405&lt;$B405),"Closed date before received date",IF(AND($N405&lt;&gt;"",$O405&lt;&gt;"",$O405&lt;$N405),"Appointment before sent date","OK"))))))))))))))))))))</f>
        <v/>
      </c>
      <c r="AA405" s="24">
        <f>IF($A405="","",IF($Z405&lt;&gt;"OK","Check data",IF($W405=0,"Closed",IF($X405=1,"Past due",IF($Y405=1,"Follow-up due",IF($J405="Pending","Authorization pending","On track"))))))</f>
        <v/>
      </c>
    </row>
    <row r="406">
      <c r="A406" s="19" t="n"/>
      <c r="B406" s="38" t="n"/>
      <c r="C406" s="19" t="n"/>
      <c r="D406" s="19" t="n"/>
      <c r="E406" s="21" t="n"/>
      <c r="F406" s="19" t="n"/>
      <c r="G406" s="19" t="n"/>
      <c r="H406" s="21" t="n"/>
      <c r="I406" s="19" t="n"/>
      <c r="J406" s="19" t="n"/>
      <c r="K406" s="19" t="n"/>
      <c r="L406" s="19" t="n"/>
      <c r="M406" s="38" t="n"/>
      <c r="N406" s="38" t="n"/>
      <c r="O406" s="38" t="n"/>
      <c r="P406" s="38" t="n"/>
      <c r="Q406" s="38" t="n"/>
      <c r="R406" s="38" t="n"/>
      <c r="S406" s="21" t="n"/>
      <c r="T406" s="21" t="n"/>
      <c r="U406" s="22">
        <f>IF($A406="","",MAX(0,IF($P406&lt;&gt;"",$P406,Dashboard!$B$4)-$B406))</f>
        <v/>
      </c>
      <c r="V406" s="23">
        <f>IF($A406="","",IF($U406&lt;=7,"0-7 days",IF($U406&lt;=14,"8-14 days",IF($U406&lt;=30,"15-30 days",IF($U406&lt;=60,"31-60 days","61+ days")))))</f>
        <v/>
      </c>
      <c r="W406" s="22">
        <f>IF($A406="",0,IF(OR($L406="New",$L406="Sent",$L406="Scheduling",$L406="Scheduled"),1,0))</f>
        <v/>
      </c>
      <c r="X406" s="22">
        <f>IF($A406="",0,IF(AND($W406=1,$M406&lt;&gt;"",$M406&lt;Dashboard!$B$4),1,0))</f>
        <v/>
      </c>
      <c r="Y406" s="22">
        <f>IF($A406="",0,IF(AND($W406=1,$R406&lt;&gt;"",$R406&lt;=Dashboard!$B$4),1,0))</f>
        <v/>
      </c>
      <c r="Z406" s="24">
        <f>IF($A406="","",IF(COUNTIF($A$2:$A$501,$A406)&gt;1,"Duplicate referral ID",IF($B406="","Missing received date",IF($C406="","Missing client reference",IF($D406="","Missing clinic",IF($F406="","Missing specialty",IF($G406="","Missing urgency",IF($H406="","Missing reason category",IF($I406="","Missing payer category",IF($J406="","Missing authorization status",IF($K406="","Missing coordinator",IF($L406="","Missing status",IF(AND($W406=1,$M406=""),"Missing target action date",IF(AND(OR($L406="Sent",$L406="Scheduling",$L406="Scheduled",$L406="Completed"),$E406=""),"Missing destination",IF(AND(OR($L406="Sent",$L406="Scheduling",$L406="Scheduled",$L406="Completed"),$N406=""),"Missing sent date",IF(AND(OR($L406="Scheduled",$L406="Completed"),$O406=""),"Missing appointment date",IF(AND(OR($L406="Completed",$L406="Closed - Not Scheduled",$L406="Declined"),$P406=""),"Missing closed date",IF(AND(OR($L406="Completed",$L406="Closed - Not Scheduled",$L406="Declined"),$S406=""),"Missing close outcome",IF(AND($B406&lt;&gt;"",$N406&lt;&gt;"",$N406&lt;$B406),"Sent date before received date",IF(AND($B406&lt;&gt;"",$P406&lt;&gt;"",$P406&lt;$B406),"Closed date before received date",IF(AND($N406&lt;&gt;"",$O406&lt;&gt;"",$O406&lt;$N406),"Appointment before sent date","OK"))))))))))))))))))))</f>
        <v/>
      </c>
      <c r="AA406" s="24">
        <f>IF($A406="","",IF($Z406&lt;&gt;"OK","Check data",IF($W406=0,"Closed",IF($X406=1,"Past due",IF($Y406=1,"Follow-up due",IF($J406="Pending","Authorization pending","On track"))))))</f>
        <v/>
      </c>
    </row>
    <row r="407">
      <c r="A407" s="19" t="n"/>
      <c r="B407" s="38" t="n"/>
      <c r="C407" s="19" t="n"/>
      <c r="D407" s="19" t="n"/>
      <c r="E407" s="21" t="n"/>
      <c r="F407" s="19" t="n"/>
      <c r="G407" s="19" t="n"/>
      <c r="H407" s="21" t="n"/>
      <c r="I407" s="19" t="n"/>
      <c r="J407" s="19" t="n"/>
      <c r="K407" s="19" t="n"/>
      <c r="L407" s="19" t="n"/>
      <c r="M407" s="38" t="n"/>
      <c r="N407" s="38" t="n"/>
      <c r="O407" s="38" t="n"/>
      <c r="P407" s="38" t="n"/>
      <c r="Q407" s="38" t="n"/>
      <c r="R407" s="38" t="n"/>
      <c r="S407" s="21" t="n"/>
      <c r="T407" s="21" t="n"/>
      <c r="U407" s="22">
        <f>IF($A407="","",MAX(0,IF($P407&lt;&gt;"",$P407,Dashboard!$B$4)-$B407))</f>
        <v/>
      </c>
      <c r="V407" s="23">
        <f>IF($A407="","",IF($U407&lt;=7,"0-7 days",IF($U407&lt;=14,"8-14 days",IF($U407&lt;=30,"15-30 days",IF($U407&lt;=60,"31-60 days","61+ days")))))</f>
        <v/>
      </c>
      <c r="W407" s="22">
        <f>IF($A407="",0,IF(OR($L407="New",$L407="Sent",$L407="Scheduling",$L407="Scheduled"),1,0))</f>
        <v/>
      </c>
      <c r="X407" s="22">
        <f>IF($A407="",0,IF(AND($W407=1,$M407&lt;&gt;"",$M407&lt;Dashboard!$B$4),1,0))</f>
        <v/>
      </c>
      <c r="Y407" s="22">
        <f>IF($A407="",0,IF(AND($W407=1,$R407&lt;&gt;"",$R407&lt;=Dashboard!$B$4),1,0))</f>
        <v/>
      </c>
      <c r="Z407" s="24">
        <f>IF($A407="","",IF(COUNTIF($A$2:$A$501,$A407)&gt;1,"Duplicate referral ID",IF($B407="","Missing received date",IF($C407="","Missing client reference",IF($D407="","Missing clinic",IF($F407="","Missing specialty",IF($G407="","Missing urgency",IF($H407="","Missing reason category",IF($I407="","Missing payer category",IF($J407="","Missing authorization status",IF($K407="","Missing coordinator",IF($L407="","Missing status",IF(AND($W407=1,$M407=""),"Missing target action date",IF(AND(OR($L407="Sent",$L407="Scheduling",$L407="Scheduled",$L407="Completed"),$E407=""),"Missing destination",IF(AND(OR($L407="Sent",$L407="Scheduling",$L407="Scheduled",$L407="Completed"),$N407=""),"Missing sent date",IF(AND(OR($L407="Scheduled",$L407="Completed"),$O407=""),"Missing appointment date",IF(AND(OR($L407="Completed",$L407="Closed - Not Scheduled",$L407="Declined"),$P407=""),"Missing closed date",IF(AND(OR($L407="Completed",$L407="Closed - Not Scheduled",$L407="Declined"),$S407=""),"Missing close outcome",IF(AND($B407&lt;&gt;"",$N407&lt;&gt;"",$N407&lt;$B407),"Sent date before received date",IF(AND($B407&lt;&gt;"",$P407&lt;&gt;"",$P407&lt;$B407),"Closed date before received date",IF(AND($N407&lt;&gt;"",$O407&lt;&gt;"",$O407&lt;$N407),"Appointment before sent date","OK"))))))))))))))))))))</f>
        <v/>
      </c>
      <c r="AA407" s="24">
        <f>IF($A407="","",IF($Z407&lt;&gt;"OK","Check data",IF($W407=0,"Closed",IF($X407=1,"Past due",IF($Y407=1,"Follow-up due",IF($J407="Pending","Authorization pending","On track"))))))</f>
        <v/>
      </c>
    </row>
    <row r="408">
      <c r="A408" s="19" t="n"/>
      <c r="B408" s="38" t="n"/>
      <c r="C408" s="19" t="n"/>
      <c r="D408" s="19" t="n"/>
      <c r="E408" s="21" t="n"/>
      <c r="F408" s="19" t="n"/>
      <c r="G408" s="19" t="n"/>
      <c r="H408" s="21" t="n"/>
      <c r="I408" s="19" t="n"/>
      <c r="J408" s="19" t="n"/>
      <c r="K408" s="19" t="n"/>
      <c r="L408" s="19" t="n"/>
      <c r="M408" s="38" t="n"/>
      <c r="N408" s="38" t="n"/>
      <c r="O408" s="38" t="n"/>
      <c r="P408" s="38" t="n"/>
      <c r="Q408" s="38" t="n"/>
      <c r="R408" s="38" t="n"/>
      <c r="S408" s="21" t="n"/>
      <c r="T408" s="21" t="n"/>
      <c r="U408" s="22">
        <f>IF($A408="","",MAX(0,IF($P408&lt;&gt;"",$P408,Dashboard!$B$4)-$B408))</f>
        <v/>
      </c>
      <c r="V408" s="23">
        <f>IF($A408="","",IF($U408&lt;=7,"0-7 days",IF($U408&lt;=14,"8-14 days",IF($U408&lt;=30,"15-30 days",IF($U408&lt;=60,"31-60 days","61+ days")))))</f>
        <v/>
      </c>
      <c r="W408" s="22">
        <f>IF($A408="",0,IF(OR($L408="New",$L408="Sent",$L408="Scheduling",$L408="Scheduled"),1,0))</f>
        <v/>
      </c>
      <c r="X408" s="22">
        <f>IF($A408="",0,IF(AND($W408=1,$M408&lt;&gt;"",$M408&lt;Dashboard!$B$4),1,0))</f>
        <v/>
      </c>
      <c r="Y408" s="22">
        <f>IF($A408="",0,IF(AND($W408=1,$R408&lt;&gt;"",$R408&lt;=Dashboard!$B$4),1,0))</f>
        <v/>
      </c>
      <c r="Z408" s="24">
        <f>IF($A408="","",IF(COUNTIF($A$2:$A$501,$A408)&gt;1,"Duplicate referral ID",IF($B408="","Missing received date",IF($C408="","Missing client reference",IF($D408="","Missing clinic",IF($F408="","Missing specialty",IF($G408="","Missing urgency",IF($H408="","Missing reason category",IF($I408="","Missing payer category",IF($J408="","Missing authorization status",IF($K408="","Missing coordinator",IF($L408="","Missing status",IF(AND($W408=1,$M408=""),"Missing target action date",IF(AND(OR($L408="Sent",$L408="Scheduling",$L408="Scheduled",$L408="Completed"),$E408=""),"Missing destination",IF(AND(OR($L408="Sent",$L408="Scheduling",$L408="Scheduled",$L408="Completed"),$N408=""),"Missing sent date",IF(AND(OR($L408="Scheduled",$L408="Completed"),$O408=""),"Missing appointment date",IF(AND(OR($L408="Completed",$L408="Closed - Not Scheduled",$L408="Declined"),$P408=""),"Missing closed date",IF(AND(OR($L408="Completed",$L408="Closed - Not Scheduled",$L408="Declined"),$S408=""),"Missing close outcome",IF(AND($B408&lt;&gt;"",$N408&lt;&gt;"",$N408&lt;$B408),"Sent date before received date",IF(AND($B408&lt;&gt;"",$P408&lt;&gt;"",$P408&lt;$B408),"Closed date before received date",IF(AND($N408&lt;&gt;"",$O408&lt;&gt;"",$O408&lt;$N408),"Appointment before sent date","OK"))))))))))))))))))))</f>
        <v/>
      </c>
      <c r="AA408" s="24">
        <f>IF($A408="","",IF($Z408&lt;&gt;"OK","Check data",IF($W408=0,"Closed",IF($X408=1,"Past due",IF($Y408=1,"Follow-up due",IF($J408="Pending","Authorization pending","On track"))))))</f>
        <v/>
      </c>
    </row>
    <row r="409">
      <c r="A409" s="19" t="n"/>
      <c r="B409" s="38" t="n"/>
      <c r="C409" s="19" t="n"/>
      <c r="D409" s="19" t="n"/>
      <c r="E409" s="21" t="n"/>
      <c r="F409" s="19" t="n"/>
      <c r="G409" s="19" t="n"/>
      <c r="H409" s="21" t="n"/>
      <c r="I409" s="19" t="n"/>
      <c r="J409" s="19" t="n"/>
      <c r="K409" s="19" t="n"/>
      <c r="L409" s="19" t="n"/>
      <c r="M409" s="38" t="n"/>
      <c r="N409" s="38" t="n"/>
      <c r="O409" s="38" t="n"/>
      <c r="P409" s="38" t="n"/>
      <c r="Q409" s="38" t="n"/>
      <c r="R409" s="38" t="n"/>
      <c r="S409" s="21" t="n"/>
      <c r="T409" s="21" t="n"/>
      <c r="U409" s="22">
        <f>IF($A409="","",MAX(0,IF($P409&lt;&gt;"",$P409,Dashboard!$B$4)-$B409))</f>
        <v/>
      </c>
      <c r="V409" s="23">
        <f>IF($A409="","",IF($U409&lt;=7,"0-7 days",IF($U409&lt;=14,"8-14 days",IF($U409&lt;=30,"15-30 days",IF($U409&lt;=60,"31-60 days","61+ days")))))</f>
        <v/>
      </c>
      <c r="W409" s="22">
        <f>IF($A409="",0,IF(OR($L409="New",$L409="Sent",$L409="Scheduling",$L409="Scheduled"),1,0))</f>
        <v/>
      </c>
      <c r="X409" s="22">
        <f>IF($A409="",0,IF(AND($W409=1,$M409&lt;&gt;"",$M409&lt;Dashboard!$B$4),1,0))</f>
        <v/>
      </c>
      <c r="Y409" s="22">
        <f>IF($A409="",0,IF(AND($W409=1,$R409&lt;&gt;"",$R409&lt;=Dashboard!$B$4),1,0))</f>
        <v/>
      </c>
      <c r="Z409" s="24">
        <f>IF($A409="","",IF(COUNTIF($A$2:$A$501,$A409)&gt;1,"Duplicate referral ID",IF($B409="","Missing received date",IF($C409="","Missing client reference",IF($D409="","Missing clinic",IF($F409="","Missing specialty",IF($G409="","Missing urgency",IF($H409="","Missing reason category",IF($I409="","Missing payer category",IF($J409="","Missing authorization status",IF($K409="","Missing coordinator",IF($L409="","Missing status",IF(AND($W409=1,$M409=""),"Missing target action date",IF(AND(OR($L409="Sent",$L409="Scheduling",$L409="Scheduled",$L409="Completed"),$E409=""),"Missing destination",IF(AND(OR($L409="Sent",$L409="Scheduling",$L409="Scheduled",$L409="Completed"),$N409=""),"Missing sent date",IF(AND(OR($L409="Scheduled",$L409="Completed"),$O409=""),"Missing appointment date",IF(AND(OR($L409="Completed",$L409="Closed - Not Scheduled",$L409="Declined"),$P409=""),"Missing closed date",IF(AND(OR($L409="Completed",$L409="Closed - Not Scheduled",$L409="Declined"),$S409=""),"Missing close outcome",IF(AND($B409&lt;&gt;"",$N409&lt;&gt;"",$N409&lt;$B409),"Sent date before received date",IF(AND($B409&lt;&gt;"",$P409&lt;&gt;"",$P409&lt;$B409),"Closed date before received date",IF(AND($N409&lt;&gt;"",$O409&lt;&gt;"",$O409&lt;$N409),"Appointment before sent date","OK"))))))))))))))))))))</f>
        <v/>
      </c>
      <c r="AA409" s="24">
        <f>IF($A409="","",IF($Z409&lt;&gt;"OK","Check data",IF($W409=0,"Closed",IF($X409=1,"Past due",IF($Y409=1,"Follow-up due",IF($J409="Pending","Authorization pending","On track"))))))</f>
        <v/>
      </c>
    </row>
    <row r="410">
      <c r="A410" s="19" t="n"/>
      <c r="B410" s="38" t="n"/>
      <c r="C410" s="19" t="n"/>
      <c r="D410" s="19" t="n"/>
      <c r="E410" s="21" t="n"/>
      <c r="F410" s="19" t="n"/>
      <c r="G410" s="19" t="n"/>
      <c r="H410" s="21" t="n"/>
      <c r="I410" s="19" t="n"/>
      <c r="J410" s="19" t="n"/>
      <c r="K410" s="19" t="n"/>
      <c r="L410" s="19" t="n"/>
      <c r="M410" s="38" t="n"/>
      <c r="N410" s="38" t="n"/>
      <c r="O410" s="38" t="n"/>
      <c r="P410" s="38" t="n"/>
      <c r="Q410" s="38" t="n"/>
      <c r="R410" s="38" t="n"/>
      <c r="S410" s="21" t="n"/>
      <c r="T410" s="21" t="n"/>
      <c r="U410" s="22">
        <f>IF($A410="","",MAX(0,IF($P410&lt;&gt;"",$P410,Dashboard!$B$4)-$B410))</f>
        <v/>
      </c>
      <c r="V410" s="23">
        <f>IF($A410="","",IF($U410&lt;=7,"0-7 days",IF($U410&lt;=14,"8-14 days",IF($U410&lt;=30,"15-30 days",IF($U410&lt;=60,"31-60 days","61+ days")))))</f>
        <v/>
      </c>
      <c r="W410" s="22">
        <f>IF($A410="",0,IF(OR($L410="New",$L410="Sent",$L410="Scheduling",$L410="Scheduled"),1,0))</f>
        <v/>
      </c>
      <c r="X410" s="22">
        <f>IF($A410="",0,IF(AND($W410=1,$M410&lt;&gt;"",$M410&lt;Dashboard!$B$4),1,0))</f>
        <v/>
      </c>
      <c r="Y410" s="22">
        <f>IF($A410="",0,IF(AND($W410=1,$R410&lt;&gt;"",$R410&lt;=Dashboard!$B$4),1,0))</f>
        <v/>
      </c>
      <c r="Z410" s="24">
        <f>IF($A410="","",IF(COUNTIF($A$2:$A$501,$A410)&gt;1,"Duplicate referral ID",IF($B410="","Missing received date",IF($C410="","Missing client reference",IF($D410="","Missing clinic",IF($F410="","Missing specialty",IF($G410="","Missing urgency",IF($H410="","Missing reason category",IF($I410="","Missing payer category",IF($J410="","Missing authorization status",IF($K410="","Missing coordinator",IF($L410="","Missing status",IF(AND($W410=1,$M410=""),"Missing target action date",IF(AND(OR($L410="Sent",$L410="Scheduling",$L410="Scheduled",$L410="Completed"),$E410=""),"Missing destination",IF(AND(OR($L410="Sent",$L410="Scheduling",$L410="Scheduled",$L410="Completed"),$N410=""),"Missing sent date",IF(AND(OR($L410="Scheduled",$L410="Completed"),$O410=""),"Missing appointment date",IF(AND(OR($L410="Completed",$L410="Closed - Not Scheduled",$L410="Declined"),$P410=""),"Missing closed date",IF(AND(OR($L410="Completed",$L410="Closed - Not Scheduled",$L410="Declined"),$S410=""),"Missing close outcome",IF(AND($B410&lt;&gt;"",$N410&lt;&gt;"",$N410&lt;$B410),"Sent date before received date",IF(AND($B410&lt;&gt;"",$P410&lt;&gt;"",$P410&lt;$B410),"Closed date before received date",IF(AND($N410&lt;&gt;"",$O410&lt;&gt;"",$O410&lt;$N410),"Appointment before sent date","OK"))))))))))))))))))))</f>
        <v/>
      </c>
      <c r="AA410" s="24">
        <f>IF($A410="","",IF($Z410&lt;&gt;"OK","Check data",IF($W410=0,"Closed",IF($X410=1,"Past due",IF($Y410=1,"Follow-up due",IF($J410="Pending","Authorization pending","On track"))))))</f>
        <v/>
      </c>
    </row>
    <row r="411">
      <c r="A411" s="19" t="n"/>
      <c r="B411" s="38" t="n"/>
      <c r="C411" s="19" t="n"/>
      <c r="D411" s="19" t="n"/>
      <c r="E411" s="21" t="n"/>
      <c r="F411" s="19" t="n"/>
      <c r="G411" s="19" t="n"/>
      <c r="H411" s="21" t="n"/>
      <c r="I411" s="19" t="n"/>
      <c r="J411" s="19" t="n"/>
      <c r="K411" s="19" t="n"/>
      <c r="L411" s="19" t="n"/>
      <c r="M411" s="38" t="n"/>
      <c r="N411" s="38" t="n"/>
      <c r="O411" s="38" t="n"/>
      <c r="P411" s="38" t="n"/>
      <c r="Q411" s="38" t="n"/>
      <c r="R411" s="38" t="n"/>
      <c r="S411" s="21" t="n"/>
      <c r="T411" s="21" t="n"/>
      <c r="U411" s="22">
        <f>IF($A411="","",MAX(0,IF($P411&lt;&gt;"",$P411,Dashboard!$B$4)-$B411))</f>
        <v/>
      </c>
      <c r="V411" s="23">
        <f>IF($A411="","",IF($U411&lt;=7,"0-7 days",IF($U411&lt;=14,"8-14 days",IF($U411&lt;=30,"15-30 days",IF($U411&lt;=60,"31-60 days","61+ days")))))</f>
        <v/>
      </c>
      <c r="W411" s="22">
        <f>IF($A411="",0,IF(OR($L411="New",$L411="Sent",$L411="Scheduling",$L411="Scheduled"),1,0))</f>
        <v/>
      </c>
      <c r="X411" s="22">
        <f>IF($A411="",0,IF(AND($W411=1,$M411&lt;&gt;"",$M411&lt;Dashboard!$B$4),1,0))</f>
        <v/>
      </c>
      <c r="Y411" s="22">
        <f>IF($A411="",0,IF(AND($W411=1,$R411&lt;&gt;"",$R411&lt;=Dashboard!$B$4),1,0))</f>
        <v/>
      </c>
      <c r="Z411" s="24">
        <f>IF($A411="","",IF(COUNTIF($A$2:$A$501,$A411)&gt;1,"Duplicate referral ID",IF($B411="","Missing received date",IF($C411="","Missing client reference",IF($D411="","Missing clinic",IF($F411="","Missing specialty",IF($G411="","Missing urgency",IF($H411="","Missing reason category",IF($I411="","Missing payer category",IF($J411="","Missing authorization status",IF($K411="","Missing coordinator",IF($L411="","Missing status",IF(AND($W411=1,$M411=""),"Missing target action date",IF(AND(OR($L411="Sent",$L411="Scheduling",$L411="Scheduled",$L411="Completed"),$E411=""),"Missing destination",IF(AND(OR($L411="Sent",$L411="Scheduling",$L411="Scheduled",$L411="Completed"),$N411=""),"Missing sent date",IF(AND(OR($L411="Scheduled",$L411="Completed"),$O411=""),"Missing appointment date",IF(AND(OR($L411="Completed",$L411="Closed - Not Scheduled",$L411="Declined"),$P411=""),"Missing closed date",IF(AND(OR($L411="Completed",$L411="Closed - Not Scheduled",$L411="Declined"),$S411=""),"Missing close outcome",IF(AND($B411&lt;&gt;"",$N411&lt;&gt;"",$N411&lt;$B411),"Sent date before received date",IF(AND($B411&lt;&gt;"",$P411&lt;&gt;"",$P411&lt;$B411),"Closed date before received date",IF(AND($N411&lt;&gt;"",$O411&lt;&gt;"",$O411&lt;$N411),"Appointment before sent date","OK"))))))))))))))))))))</f>
        <v/>
      </c>
      <c r="AA411" s="24">
        <f>IF($A411="","",IF($Z411&lt;&gt;"OK","Check data",IF($W411=0,"Closed",IF($X411=1,"Past due",IF($Y411=1,"Follow-up due",IF($J411="Pending","Authorization pending","On track"))))))</f>
        <v/>
      </c>
    </row>
    <row r="412">
      <c r="A412" s="19" t="n"/>
      <c r="B412" s="38" t="n"/>
      <c r="C412" s="19" t="n"/>
      <c r="D412" s="19" t="n"/>
      <c r="E412" s="21" t="n"/>
      <c r="F412" s="19" t="n"/>
      <c r="G412" s="19" t="n"/>
      <c r="H412" s="21" t="n"/>
      <c r="I412" s="19" t="n"/>
      <c r="J412" s="19" t="n"/>
      <c r="K412" s="19" t="n"/>
      <c r="L412" s="19" t="n"/>
      <c r="M412" s="38" t="n"/>
      <c r="N412" s="38" t="n"/>
      <c r="O412" s="38" t="n"/>
      <c r="P412" s="38" t="n"/>
      <c r="Q412" s="38" t="n"/>
      <c r="R412" s="38" t="n"/>
      <c r="S412" s="21" t="n"/>
      <c r="T412" s="21" t="n"/>
      <c r="U412" s="22">
        <f>IF($A412="","",MAX(0,IF($P412&lt;&gt;"",$P412,Dashboard!$B$4)-$B412))</f>
        <v/>
      </c>
      <c r="V412" s="23">
        <f>IF($A412="","",IF($U412&lt;=7,"0-7 days",IF($U412&lt;=14,"8-14 days",IF($U412&lt;=30,"15-30 days",IF($U412&lt;=60,"31-60 days","61+ days")))))</f>
        <v/>
      </c>
      <c r="W412" s="22">
        <f>IF($A412="",0,IF(OR($L412="New",$L412="Sent",$L412="Scheduling",$L412="Scheduled"),1,0))</f>
        <v/>
      </c>
      <c r="X412" s="22">
        <f>IF($A412="",0,IF(AND($W412=1,$M412&lt;&gt;"",$M412&lt;Dashboard!$B$4),1,0))</f>
        <v/>
      </c>
      <c r="Y412" s="22">
        <f>IF($A412="",0,IF(AND($W412=1,$R412&lt;&gt;"",$R412&lt;=Dashboard!$B$4),1,0))</f>
        <v/>
      </c>
      <c r="Z412" s="24">
        <f>IF($A412="","",IF(COUNTIF($A$2:$A$501,$A412)&gt;1,"Duplicate referral ID",IF($B412="","Missing received date",IF($C412="","Missing client reference",IF($D412="","Missing clinic",IF($F412="","Missing specialty",IF($G412="","Missing urgency",IF($H412="","Missing reason category",IF($I412="","Missing payer category",IF($J412="","Missing authorization status",IF($K412="","Missing coordinator",IF($L412="","Missing status",IF(AND($W412=1,$M412=""),"Missing target action date",IF(AND(OR($L412="Sent",$L412="Scheduling",$L412="Scheduled",$L412="Completed"),$E412=""),"Missing destination",IF(AND(OR($L412="Sent",$L412="Scheduling",$L412="Scheduled",$L412="Completed"),$N412=""),"Missing sent date",IF(AND(OR($L412="Scheduled",$L412="Completed"),$O412=""),"Missing appointment date",IF(AND(OR($L412="Completed",$L412="Closed - Not Scheduled",$L412="Declined"),$P412=""),"Missing closed date",IF(AND(OR($L412="Completed",$L412="Closed - Not Scheduled",$L412="Declined"),$S412=""),"Missing close outcome",IF(AND($B412&lt;&gt;"",$N412&lt;&gt;"",$N412&lt;$B412),"Sent date before received date",IF(AND($B412&lt;&gt;"",$P412&lt;&gt;"",$P412&lt;$B412),"Closed date before received date",IF(AND($N412&lt;&gt;"",$O412&lt;&gt;"",$O412&lt;$N412),"Appointment before sent date","OK"))))))))))))))))))))</f>
        <v/>
      </c>
      <c r="AA412" s="24">
        <f>IF($A412="","",IF($Z412&lt;&gt;"OK","Check data",IF($W412=0,"Closed",IF($X412=1,"Past due",IF($Y412=1,"Follow-up due",IF($J412="Pending","Authorization pending","On track"))))))</f>
        <v/>
      </c>
    </row>
    <row r="413">
      <c r="A413" s="19" t="n"/>
      <c r="B413" s="38" t="n"/>
      <c r="C413" s="19" t="n"/>
      <c r="D413" s="19" t="n"/>
      <c r="E413" s="21" t="n"/>
      <c r="F413" s="19" t="n"/>
      <c r="G413" s="19" t="n"/>
      <c r="H413" s="21" t="n"/>
      <c r="I413" s="19" t="n"/>
      <c r="J413" s="19" t="n"/>
      <c r="K413" s="19" t="n"/>
      <c r="L413" s="19" t="n"/>
      <c r="M413" s="38" t="n"/>
      <c r="N413" s="38" t="n"/>
      <c r="O413" s="38" t="n"/>
      <c r="P413" s="38" t="n"/>
      <c r="Q413" s="38" t="n"/>
      <c r="R413" s="38" t="n"/>
      <c r="S413" s="21" t="n"/>
      <c r="T413" s="21" t="n"/>
      <c r="U413" s="22">
        <f>IF($A413="","",MAX(0,IF($P413&lt;&gt;"",$P413,Dashboard!$B$4)-$B413))</f>
        <v/>
      </c>
      <c r="V413" s="23">
        <f>IF($A413="","",IF($U413&lt;=7,"0-7 days",IF($U413&lt;=14,"8-14 days",IF($U413&lt;=30,"15-30 days",IF($U413&lt;=60,"31-60 days","61+ days")))))</f>
        <v/>
      </c>
      <c r="W413" s="22">
        <f>IF($A413="",0,IF(OR($L413="New",$L413="Sent",$L413="Scheduling",$L413="Scheduled"),1,0))</f>
        <v/>
      </c>
      <c r="X413" s="22">
        <f>IF($A413="",0,IF(AND($W413=1,$M413&lt;&gt;"",$M413&lt;Dashboard!$B$4),1,0))</f>
        <v/>
      </c>
      <c r="Y413" s="22">
        <f>IF($A413="",0,IF(AND($W413=1,$R413&lt;&gt;"",$R413&lt;=Dashboard!$B$4),1,0))</f>
        <v/>
      </c>
      <c r="Z413" s="24">
        <f>IF($A413="","",IF(COUNTIF($A$2:$A$501,$A413)&gt;1,"Duplicate referral ID",IF($B413="","Missing received date",IF($C413="","Missing client reference",IF($D413="","Missing clinic",IF($F413="","Missing specialty",IF($G413="","Missing urgency",IF($H413="","Missing reason category",IF($I413="","Missing payer category",IF($J413="","Missing authorization status",IF($K413="","Missing coordinator",IF($L413="","Missing status",IF(AND($W413=1,$M413=""),"Missing target action date",IF(AND(OR($L413="Sent",$L413="Scheduling",$L413="Scheduled",$L413="Completed"),$E413=""),"Missing destination",IF(AND(OR($L413="Sent",$L413="Scheduling",$L413="Scheduled",$L413="Completed"),$N413=""),"Missing sent date",IF(AND(OR($L413="Scheduled",$L413="Completed"),$O413=""),"Missing appointment date",IF(AND(OR($L413="Completed",$L413="Closed - Not Scheduled",$L413="Declined"),$P413=""),"Missing closed date",IF(AND(OR($L413="Completed",$L413="Closed - Not Scheduled",$L413="Declined"),$S413=""),"Missing close outcome",IF(AND($B413&lt;&gt;"",$N413&lt;&gt;"",$N413&lt;$B413),"Sent date before received date",IF(AND($B413&lt;&gt;"",$P413&lt;&gt;"",$P413&lt;$B413),"Closed date before received date",IF(AND($N413&lt;&gt;"",$O413&lt;&gt;"",$O413&lt;$N413),"Appointment before sent date","OK"))))))))))))))))))))</f>
        <v/>
      </c>
      <c r="AA413" s="24">
        <f>IF($A413="","",IF($Z413&lt;&gt;"OK","Check data",IF($W413=0,"Closed",IF($X413=1,"Past due",IF($Y413=1,"Follow-up due",IF($J413="Pending","Authorization pending","On track"))))))</f>
        <v/>
      </c>
    </row>
    <row r="414">
      <c r="A414" s="19" t="n"/>
      <c r="B414" s="38" t="n"/>
      <c r="C414" s="19" t="n"/>
      <c r="D414" s="19" t="n"/>
      <c r="E414" s="21" t="n"/>
      <c r="F414" s="19" t="n"/>
      <c r="G414" s="19" t="n"/>
      <c r="H414" s="21" t="n"/>
      <c r="I414" s="19" t="n"/>
      <c r="J414" s="19" t="n"/>
      <c r="K414" s="19" t="n"/>
      <c r="L414" s="19" t="n"/>
      <c r="M414" s="38" t="n"/>
      <c r="N414" s="38" t="n"/>
      <c r="O414" s="38" t="n"/>
      <c r="P414" s="38" t="n"/>
      <c r="Q414" s="38" t="n"/>
      <c r="R414" s="38" t="n"/>
      <c r="S414" s="21" t="n"/>
      <c r="T414" s="21" t="n"/>
      <c r="U414" s="22">
        <f>IF($A414="","",MAX(0,IF($P414&lt;&gt;"",$P414,Dashboard!$B$4)-$B414))</f>
        <v/>
      </c>
      <c r="V414" s="23">
        <f>IF($A414="","",IF($U414&lt;=7,"0-7 days",IF($U414&lt;=14,"8-14 days",IF($U414&lt;=30,"15-30 days",IF($U414&lt;=60,"31-60 days","61+ days")))))</f>
        <v/>
      </c>
      <c r="W414" s="22">
        <f>IF($A414="",0,IF(OR($L414="New",$L414="Sent",$L414="Scheduling",$L414="Scheduled"),1,0))</f>
        <v/>
      </c>
      <c r="X414" s="22">
        <f>IF($A414="",0,IF(AND($W414=1,$M414&lt;&gt;"",$M414&lt;Dashboard!$B$4),1,0))</f>
        <v/>
      </c>
      <c r="Y414" s="22">
        <f>IF($A414="",0,IF(AND($W414=1,$R414&lt;&gt;"",$R414&lt;=Dashboard!$B$4),1,0))</f>
        <v/>
      </c>
      <c r="Z414" s="24">
        <f>IF($A414="","",IF(COUNTIF($A$2:$A$501,$A414)&gt;1,"Duplicate referral ID",IF($B414="","Missing received date",IF($C414="","Missing client reference",IF($D414="","Missing clinic",IF($F414="","Missing specialty",IF($G414="","Missing urgency",IF($H414="","Missing reason category",IF($I414="","Missing payer category",IF($J414="","Missing authorization status",IF($K414="","Missing coordinator",IF($L414="","Missing status",IF(AND($W414=1,$M414=""),"Missing target action date",IF(AND(OR($L414="Sent",$L414="Scheduling",$L414="Scheduled",$L414="Completed"),$E414=""),"Missing destination",IF(AND(OR($L414="Sent",$L414="Scheduling",$L414="Scheduled",$L414="Completed"),$N414=""),"Missing sent date",IF(AND(OR($L414="Scheduled",$L414="Completed"),$O414=""),"Missing appointment date",IF(AND(OR($L414="Completed",$L414="Closed - Not Scheduled",$L414="Declined"),$P414=""),"Missing closed date",IF(AND(OR($L414="Completed",$L414="Closed - Not Scheduled",$L414="Declined"),$S414=""),"Missing close outcome",IF(AND($B414&lt;&gt;"",$N414&lt;&gt;"",$N414&lt;$B414),"Sent date before received date",IF(AND($B414&lt;&gt;"",$P414&lt;&gt;"",$P414&lt;$B414),"Closed date before received date",IF(AND($N414&lt;&gt;"",$O414&lt;&gt;"",$O414&lt;$N414),"Appointment before sent date","OK"))))))))))))))))))))</f>
        <v/>
      </c>
      <c r="AA414" s="24">
        <f>IF($A414="","",IF($Z414&lt;&gt;"OK","Check data",IF($W414=0,"Closed",IF($X414=1,"Past due",IF($Y414=1,"Follow-up due",IF($J414="Pending","Authorization pending","On track"))))))</f>
        <v/>
      </c>
    </row>
    <row r="415">
      <c r="A415" s="19" t="n"/>
      <c r="B415" s="38" t="n"/>
      <c r="C415" s="19" t="n"/>
      <c r="D415" s="19" t="n"/>
      <c r="E415" s="21" t="n"/>
      <c r="F415" s="19" t="n"/>
      <c r="G415" s="19" t="n"/>
      <c r="H415" s="21" t="n"/>
      <c r="I415" s="19" t="n"/>
      <c r="J415" s="19" t="n"/>
      <c r="K415" s="19" t="n"/>
      <c r="L415" s="19" t="n"/>
      <c r="M415" s="38" t="n"/>
      <c r="N415" s="38" t="n"/>
      <c r="O415" s="38" t="n"/>
      <c r="P415" s="38" t="n"/>
      <c r="Q415" s="38" t="n"/>
      <c r="R415" s="38" t="n"/>
      <c r="S415" s="21" t="n"/>
      <c r="T415" s="21" t="n"/>
      <c r="U415" s="22">
        <f>IF($A415="","",MAX(0,IF($P415&lt;&gt;"",$P415,Dashboard!$B$4)-$B415))</f>
        <v/>
      </c>
      <c r="V415" s="23">
        <f>IF($A415="","",IF($U415&lt;=7,"0-7 days",IF($U415&lt;=14,"8-14 days",IF($U415&lt;=30,"15-30 days",IF($U415&lt;=60,"31-60 days","61+ days")))))</f>
        <v/>
      </c>
      <c r="W415" s="22">
        <f>IF($A415="",0,IF(OR($L415="New",$L415="Sent",$L415="Scheduling",$L415="Scheduled"),1,0))</f>
        <v/>
      </c>
      <c r="X415" s="22">
        <f>IF($A415="",0,IF(AND($W415=1,$M415&lt;&gt;"",$M415&lt;Dashboard!$B$4),1,0))</f>
        <v/>
      </c>
      <c r="Y415" s="22">
        <f>IF($A415="",0,IF(AND($W415=1,$R415&lt;&gt;"",$R415&lt;=Dashboard!$B$4),1,0))</f>
        <v/>
      </c>
      <c r="Z415" s="24">
        <f>IF($A415="","",IF(COUNTIF($A$2:$A$501,$A415)&gt;1,"Duplicate referral ID",IF($B415="","Missing received date",IF($C415="","Missing client reference",IF($D415="","Missing clinic",IF($F415="","Missing specialty",IF($G415="","Missing urgency",IF($H415="","Missing reason category",IF($I415="","Missing payer category",IF($J415="","Missing authorization status",IF($K415="","Missing coordinator",IF($L415="","Missing status",IF(AND($W415=1,$M415=""),"Missing target action date",IF(AND(OR($L415="Sent",$L415="Scheduling",$L415="Scheduled",$L415="Completed"),$E415=""),"Missing destination",IF(AND(OR($L415="Sent",$L415="Scheduling",$L415="Scheduled",$L415="Completed"),$N415=""),"Missing sent date",IF(AND(OR($L415="Scheduled",$L415="Completed"),$O415=""),"Missing appointment date",IF(AND(OR($L415="Completed",$L415="Closed - Not Scheduled",$L415="Declined"),$P415=""),"Missing closed date",IF(AND(OR($L415="Completed",$L415="Closed - Not Scheduled",$L415="Declined"),$S415=""),"Missing close outcome",IF(AND($B415&lt;&gt;"",$N415&lt;&gt;"",$N415&lt;$B415),"Sent date before received date",IF(AND($B415&lt;&gt;"",$P415&lt;&gt;"",$P415&lt;$B415),"Closed date before received date",IF(AND($N415&lt;&gt;"",$O415&lt;&gt;"",$O415&lt;$N415),"Appointment before sent date","OK"))))))))))))))))))))</f>
        <v/>
      </c>
      <c r="AA415" s="24">
        <f>IF($A415="","",IF($Z415&lt;&gt;"OK","Check data",IF($W415=0,"Closed",IF($X415=1,"Past due",IF($Y415=1,"Follow-up due",IF($J415="Pending","Authorization pending","On track"))))))</f>
        <v/>
      </c>
    </row>
    <row r="416">
      <c r="A416" s="19" t="n"/>
      <c r="B416" s="38" t="n"/>
      <c r="C416" s="19" t="n"/>
      <c r="D416" s="19" t="n"/>
      <c r="E416" s="21" t="n"/>
      <c r="F416" s="19" t="n"/>
      <c r="G416" s="19" t="n"/>
      <c r="H416" s="21" t="n"/>
      <c r="I416" s="19" t="n"/>
      <c r="J416" s="19" t="n"/>
      <c r="K416" s="19" t="n"/>
      <c r="L416" s="19" t="n"/>
      <c r="M416" s="38" t="n"/>
      <c r="N416" s="38" t="n"/>
      <c r="O416" s="38" t="n"/>
      <c r="P416" s="38" t="n"/>
      <c r="Q416" s="38" t="n"/>
      <c r="R416" s="38" t="n"/>
      <c r="S416" s="21" t="n"/>
      <c r="T416" s="21" t="n"/>
      <c r="U416" s="22">
        <f>IF($A416="","",MAX(0,IF($P416&lt;&gt;"",$P416,Dashboard!$B$4)-$B416))</f>
        <v/>
      </c>
      <c r="V416" s="23">
        <f>IF($A416="","",IF($U416&lt;=7,"0-7 days",IF($U416&lt;=14,"8-14 days",IF($U416&lt;=30,"15-30 days",IF($U416&lt;=60,"31-60 days","61+ days")))))</f>
        <v/>
      </c>
      <c r="W416" s="22">
        <f>IF($A416="",0,IF(OR($L416="New",$L416="Sent",$L416="Scheduling",$L416="Scheduled"),1,0))</f>
        <v/>
      </c>
      <c r="X416" s="22">
        <f>IF($A416="",0,IF(AND($W416=1,$M416&lt;&gt;"",$M416&lt;Dashboard!$B$4),1,0))</f>
        <v/>
      </c>
      <c r="Y416" s="22">
        <f>IF($A416="",0,IF(AND($W416=1,$R416&lt;&gt;"",$R416&lt;=Dashboard!$B$4),1,0))</f>
        <v/>
      </c>
      <c r="Z416" s="24">
        <f>IF($A416="","",IF(COUNTIF($A$2:$A$501,$A416)&gt;1,"Duplicate referral ID",IF($B416="","Missing received date",IF($C416="","Missing client reference",IF($D416="","Missing clinic",IF($F416="","Missing specialty",IF($G416="","Missing urgency",IF($H416="","Missing reason category",IF($I416="","Missing payer category",IF($J416="","Missing authorization status",IF($K416="","Missing coordinator",IF($L416="","Missing status",IF(AND($W416=1,$M416=""),"Missing target action date",IF(AND(OR($L416="Sent",$L416="Scheduling",$L416="Scheduled",$L416="Completed"),$E416=""),"Missing destination",IF(AND(OR($L416="Sent",$L416="Scheduling",$L416="Scheduled",$L416="Completed"),$N416=""),"Missing sent date",IF(AND(OR($L416="Scheduled",$L416="Completed"),$O416=""),"Missing appointment date",IF(AND(OR($L416="Completed",$L416="Closed - Not Scheduled",$L416="Declined"),$P416=""),"Missing closed date",IF(AND(OR($L416="Completed",$L416="Closed - Not Scheduled",$L416="Declined"),$S416=""),"Missing close outcome",IF(AND($B416&lt;&gt;"",$N416&lt;&gt;"",$N416&lt;$B416),"Sent date before received date",IF(AND($B416&lt;&gt;"",$P416&lt;&gt;"",$P416&lt;$B416),"Closed date before received date",IF(AND($N416&lt;&gt;"",$O416&lt;&gt;"",$O416&lt;$N416),"Appointment before sent date","OK"))))))))))))))))))))</f>
        <v/>
      </c>
      <c r="AA416" s="24">
        <f>IF($A416="","",IF($Z416&lt;&gt;"OK","Check data",IF($W416=0,"Closed",IF($X416=1,"Past due",IF($Y416=1,"Follow-up due",IF($J416="Pending","Authorization pending","On track"))))))</f>
        <v/>
      </c>
    </row>
    <row r="417">
      <c r="A417" s="19" t="n"/>
      <c r="B417" s="38" t="n"/>
      <c r="C417" s="19" t="n"/>
      <c r="D417" s="19" t="n"/>
      <c r="E417" s="21" t="n"/>
      <c r="F417" s="19" t="n"/>
      <c r="G417" s="19" t="n"/>
      <c r="H417" s="21" t="n"/>
      <c r="I417" s="19" t="n"/>
      <c r="J417" s="19" t="n"/>
      <c r="K417" s="19" t="n"/>
      <c r="L417" s="19" t="n"/>
      <c r="M417" s="38" t="n"/>
      <c r="N417" s="38" t="n"/>
      <c r="O417" s="38" t="n"/>
      <c r="P417" s="38" t="n"/>
      <c r="Q417" s="38" t="n"/>
      <c r="R417" s="38" t="n"/>
      <c r="S417" s="21" t="n"/>
      <c r="T417" s="21" t="n"/>
      <c r="U417" s="22">
        <f>IF($A417="","",MAX(0,IF($P417&lt;&gt;"",$P417,Dashboard!$B$4)-$B417))</f>
        <v/>
      </c>
      <c r="V417" s="23">
        <f>IF($A417="","",IF($U417&lt;=7,"0-7 days",IF($U417&lt;=14,"8-14 days",IF($U417&lt;=30,"15-30 days",IF($U417&lt;=60,"31-60 days","61+ days")))))</f>
        <v/>
      </c>
      <c r="W417" s="22">
        <f>IF($A417="",0,IF(OR($L417="New",$L417="Sent",$L417="Scheduling",$L417="Scheduled"),1,0))</f>
        <v/>
      </c>
      <c r="X417" s="22">
        <f>IF($A417="",0,IF(AND($W417=1,$M417&lt;&gt;"",$M417&lt;Dashboard!$B$4),1,0))</f>
        <v/>
      </c>
      <c r="Y417" s="22">
        <f>IF($A417="",0,IF(AND($W417=1,$R417&lt;&gt;"",$R417&lt;=Dashboard!$B$4),1,0))</f>
        <v/>
      </c>
      <c r="Z417" s="24">
        <f>IF($A417="","",IF(COUNTIF($A$2:$A$501,$A417)&gt;1,"Duplicate referral ID",IF($B417="","Missing received date",IF($C417="","Missing client reference",IF($D417="","Missing clinic",IF($F417="","Missing specialty",IF($G417="","Missing urgency",IF($H417="","Missing reason category",IF($I417="","Missing payer category",IF($J417="","Missing authorization status",IF($K417="","Missing coordinator",IF($L417="","Missing status",IF(AND($W417=1,$M417=""),"Missing target action date",IF(AND(OR($L417="Sent",$L417="Scheduling",$L417="Scheduled",$L417="Completed"),$E417=""),"Missing destination",IF(AND(OR($L417="Sent",$L417="Scheduling",$L417="Scheduled",$L417="Completed"),$N417=""),"Missing sent date",IF(AND(OR($L417="Scheduled",$L417="Completed"),$O417=""),"Missing appointment date",IF(AND(OR($L417="Completed",$L417="Closed - Not Scheduled",$L417="Declined"),$P417=""),"Missing closed date",IF(AND(OR($L417="Completed",$L417="Closed - Not Scheduled",$L417="Declined"),$S417=""),"Missing close outcome",IF(AND($B417&lt;&gt;"",$N417&lt;&gt;"",$N417&lt;$B417),"Sent date before received date",IF(AND($B417&lt;&gt;"",$P417&lt;&gt;"",$P417&lt;$B417),"Closed date before received date",IF(AND($N417&lt;&gt;"",$O417&lt;&gt;"",$O417&lt;$N417),"Appointment before sent date","OK"))))))))))))))))))))</f>
        <v/>
      </c>
      <c r="AA417" s="24">
        <f>IF($A417="","",IF($Z417&lt;&gt;"OK","Check data",IF($W417=0,"Closed",IF($X417=1,"Past due",IF($Y417=1,"Follow-up due",IF($J417="Pending","Authorization pending","On track"))))))</f>
        <v/>
      </c>
    </row>
    <row r="418">
      <c r="A418" s="19" t="n"/>
      <c r="B418" s="38" t="n"/>
      <c r="C418" s="19" t="n"/>
      <c r="D418" s="19" t="n"/>
      <c r="E418" s="21" t="n"/>
      <c r="F418" s="19" t="n"/>
      <c r="G418" s="19" t="n"/>
      <c r="H418" s="21" t="n"/>
      <c r="I418" s="19" t="n"/>
      <c r="J418" s="19" t="n"/>
      <c r="K418" s="19" t="n"/>
      <c r="L418" s="19" t="n"/>
      <c r="M418" s="38" t="n"/>
      <c r="N418" s="38" t="n"/>
      <c r="O418" s="38" t="n"/>
      <c r="P418" s="38" t="n"/>
      <c r="Q418" s="38" t="n"/>
      <c r="R418" s="38" t="n"/>
      <c r="S418" s="21" t="n"/>
      <c r="T418" s="21" t="n"/>
      <c r="U418" s="22">
        <f>IF($A418="","",MAX(0,IF($P418&lt;&gt;"",$P418,Dashboard!$B$4)-$B418))</f>
        <v/>
      </c>
      <c r="V418" s="23">
        <f>IF($A418="","",IF($U418&lt;=7,"0-7 days",IF($U418&lt;=14,"8-14 days",IF($U418&lt;=30,"15-30 days",IF($U418&lt;=60,"31-60 days","61+ days")))))</f>
        <v/>
      </c>
      <c r="W418" s="22">
        <f>IF($A418="",0,IF(OR($L418="New",$L418="Sent",$L418="Scheduling",$L418="Scheduled"),1,0))</f>
        <v/>
      </c>
      <c r="X418" s="22">
        <f>IF($A418="",0,IF(AND($W418=1,$M418&lt;&gt;"",$M418&lt;Dashboard!$B$4),1,0))</f>
        <v/>
      </c>
      <c r="Y418" s="22">
        <f>IF($A418="",0,IF(AND($W418=1,$R418&lt;&gt;"",$R418&lt;=Dashboard!$B$4),1,0))</f>
        <v/>
      </c>
      <c r="Z418" s="24">
        <f>IF($A418="","",IF(COUNTIF($A$2:$A$501,$A418)&gt;1,"Duplicate referral ID",IF($B418="","Missing received date",IF($C418="","Missing client reference",IF($D418="","Missing clinic",IF($F418="","Missing specialty",IF($G418="","Missing urgency",IF($H418="","Missing reason category",IF($I418="","Missing payer category",IF($J418="","Missing authorization status",IF($K418="","Missing coordinator",IF($L418="","Missing status",IF(AND($W418=1,$M418=""),"Missing target action date",IF(AND(OR($L418="Sent",$L418="Scheduling",$L418="Scheduled",$L418="Completed"),$E418=""),"Missing destination",IF(AND(OR($L418="Sent",$L418="Scheduling",$L418="Scheduled",$L418="Completed"),$N418=""),"Missing sent date",IF(AND(OR($L418="Scheduled",$L418="Completed"),$O418=""),"Missing appointment date",IF(AND(OR($L418="Completed",$L418="Closed - Not Scheduled",$L418="Declined"),$P418=""),"Missing closed date",IF(AND(OR($L418="Completed",$L418="Closed - Not Scheduled",$L418="Declined"),$S418=""),"Missing close outcome",IF(AND($B418&lt;&gt;"",$N418&lt;&gt;"",$N418&lt;$B418),"Sent date before received date",IF(AND($B418&lt;&gt;"",$P418&lt;&gt;"",$P418&lt;$B418),"Closed date before received date",IF(AND($N418&lt;&gt;"",$O418&lt;&gt;"",$O418&lt;$N418),"Appointment before sent date","OK"))))))))))))))))))))</f>
        <v/>
      </c>
      <c r="AA418" s="24">
        <f>IF($A418="","",IF($Z418&lt;&gt;"OK","Check data",IF($W418=0,"Closed",IF($X418=1,"Past due",IF($Y418=1,"Follow-up due",IF($J418="Pending","Authorization pending","On track"))))))</f>
        <v/>
      </c>
    </row>
    <row r="419">
      <c r="A419" s="19" t="n"/>
      <c r="B419" s="38" t="n"/>
      <c r="C419" s="19" t="n"/>
      <c r="D419" s="19" t="n"/>
      <c r="E419" s="21" t="n"/>
      <c r="F419" s="19" t="n"/>
      <c r="G419" s="19" t="n"/>
      <c r="H419" s="21" t="n"/>
      <c r="I419" s="19" t="n"/>
      <c r="J419" s="19" t="n"/>
      <c r="K419" s="19" t="n"/>
      <c r="L419" s="19" t="n"/>
      <c r="M419" s="38" t="n"/>
      <c r="N419" s="38" t="n"/>
      <c r="O419" s="38" t="n"/>
      <c r="P419" s="38" t="n"/>
      <c r="Q419" s="38" t="n"/>
      <c r="R419" s="38" t="n"/>
      <c r="S419" s="21" t="n"/>
      <c r="T419" s="21" t="n"/>
      <c r="U419" s="22">
        <f>IF($A419="","",MAX(0,IF($P419&lt;&gt;"",$P419,Dashboard!$B$4)-$B419))</f>
        <v/>
      </c>
      <c r="V419" s="23">
        <f>IF($A419="","",IF($U419&lt;=7,"0-7 days",IF($U419&lt;=14,"8-14 days",IF($U419&lt;=30,"15-30 days",IF($U419&lt;=60,"31-60 days","61+ days")))))</f>
        <v/>
      </c>
      <c r="W419" s="22">
        <f>IF($A419="",0,IF(OR($L419="New",$L419="Sent",$L419="Scheduling",$L419="Scheduled"),1,0))</f>
        <v/>
      </c>
      <c r="X419" s="22">
        <f>IF($A419="",0,IF(AND($W419=1,$M419&lt;&gt;"",$M419&lt;Dashboard!$B$4),1,0))</f>
        <v/>
      </c>
      <c r="Y419" s="22">
        <f>IF($A419="",0,IF(AND($W419=1,$R419&lt;&gt;"",$R419&lt;=Dashboard!$B$4),1,0))</f>
        <v/>
      </c>
      <c r="Z419" s="24">
        <f>IF($A419="","",IF(COUNTIF($A$2:$A$501,$A419)&gt;1,"Duplicate referral ID",IF($B419="","Missing received date",IF($C419="","Missing client reference",IF($D419="","Missing clinic",IF($F419="","Missing specialty",IF($G419="","Missing urgency",IF($H419="","Missing reason category",IF($I419="","Missing payer category",IF($J419="","Missing authorization status",IF($K419="","Missing coordinator",IF($L419="","Missing status",IF(AND($W419=1,$M419=""),"Missing target action date",IF(AND(OR($L419="Sent",$L419="Scheduling",$L419="Scheduled",$L419="Completed"),$E419=""),"Missing destination",IF(AND(OR($L419="Sent",$L419="Scheduling",$L419="Scheduled",$L419="Completed"),$N419=""),"Missing sent date",IF(AND(OR($L419="Scheduled",$L419="Completed"),$O419=""),"Missing appointment date",IF(AND(OR($L419="Completed",$L419="Closed - Not Scheduled",$L419="Declined"),$P419=""),"Missing closed date",IF(AND(OR($L419="Completed",$L419="Closed - Not Scheduled",$L419="Declined"),$S419=""),"Missing close outcome",IF(AND($B419&lt;&gt;"",$N419&lt;&gt;"",$N419&lt;$B419),"Sent date before received date",IF(AND($B419&lt;&gt;"",$P419&lt;&gt;"",$P419&lt;$B419),"Closed date before received date",IF(AND($N419&lt;&gt;"",$O419&lt;&gt;"",$O419&lt;$N419),"Appointment before sent date","OK"))))))))))))))))))))</f>
        <v/>
      </c>
      <c r="AA419" s="24">
        <f>IF($A419="","",IF($Z419&lt;&gt;"OK","Check data",IF($W419=0,"Closed",IF($X419=1,"Past due",IF($Y419=1,"Follow-up due",IF($J419="Pending","Authorization pending","On track"))))))</f>
        <v/>
      </c>
    </row>
    <row r="420">
      <c r="A420" s="19" t="n"/>
      <c r="B420" s="38" t="n"/>
      <c r="C420" s="19" t="n"/>
      <c r="D420" s="19" t="n"/>
      <c r="E420" s="21" t="n"/>
      <c r="F420" s="19" t="n"/>
      <c r="G420" s="19" t="n"/>
      <c r="H420" s="21" t="n"/>
      <c r="I420" s="19" t="n"/>
      <c r="J420" s="19" t="n"/>
      <c r="K420" s="19" t="n"/>
      <c r="L420" s="19" t="n"/>
      <c r="M420" s="38" t="n"/>
      <c r="N420" s="38" t="n"/>
      <c r="O420" s="38" t="n"/>
      <c r="P420" s="38" t="n"/>
      <c r="Q420" s="38" t="n"/>
      <c r="R420" s="38" t="n"/>
      <c r="S420" s="21" t="n"/>
      <c r="T420" s="21" t="n"/>
      <c r="U420" s="22">
        <f>IF($A420="","",MAX(0,IF($P420&lt;&gt;"",$P420,Dashboard!$B$4)-$B420))</f>
        <v/>
      </c>
      <c r="V420" s="23">
        <f>IF($A420="","",IF($U420&lt;=7,"0-7 days",IF($U420&lt;=14,"8-14 days",IF($U420&lt;=30,"15-30 days",IF($U420&lt;=60,"31-60 days","61+ days")))))</f>
        <v/>
      </c>
      <c r="W420" s="22">
        <f>IF($A420="",0,IF(OR($L420="New",$L420="Sent",$L420="Scheduling",$L420="Scheduled"),1,0))</f>
        <v/>
      </c>
      <c r="X420" s="22">
        <f>IF($A420="",0,IF(AND($W420=1,$M420&lt;&gt;"",$M420&lt;Dashboard!$B$4),1,0))</f>
        <v/>
      </c>
      <c r="Y420" s="22">
        <f>IF($A420="",0,IF(AND($W420=1,$R420&lt;&gt;"",$R420&lt;=Dashboard!$B$4),1,0))</f>
        <v/>
      </c>
      <c r="Z420" s="24">
        <f>IF($A420="","",IF(COUNTIF($A$2:$A$501,$A420)&gt;1,"Duplicate referral ID",IF($B420="","Missing received date",IF($C420="","Missing client reference",IF($D420="","Missing clinic",IF($F420="","Missing specialty",IF($G420="","Missing urgency",IF($H420="","Missing reason category",IF($I420="","Missing payer category",IF($J420="","Missing authorization status",IF($K420="","Missing coordinator",IF($L420="","Missing status",IF(AND($W420=1,$M420=""),"Missing target action date",IF(AND(OR($L420="Sent",$L420="Scheduling",$L420="Scheduled",$L420="Completed"),$E420=""),"Missing destination",IF(AND(OR($L420="Sent",$L420="Scheduling",$L420="Scheduled",$L420="Completed"),$N420=""),"Missing sent date",IF(AND(OR($L420="Scheduled",$L420="Completed"),$O420=""),"Missing appointment date",IF(AND(OR($L420="Completed",$L420="Closed - Not Scheduled",$L420="Declined"),$P420=""),"Missing closed date",IF(AND(OR($L420="Completed",$L420="Closed - Not Scheduled",$L420="Declined"),$S420=""),"Missing close outcome",IF(AND($B420&lt;&gt;"",$N420&lt;&gt;"",$N420&lt;$B420),"Sent date before received date",IF(AND($B420&lt;&gt;"",$P420&lt;&gt;"",$P420&lt;$B420),"Closed date before received date",IF(AND($N420&lt;&gt;"",$O420&lt;&gt;"",$O420&lt;$N420),"Appointment before sent date","OK"))))))))))))))))))))</f>
        <v/>
      </c>
      <c r="AA420" s="24">
        <f>IF($A420="","",IF($Z420&lt;&gt;"OK","Check data",IF($W420=0,"Closed",IF($X420=1,"Past due",IF($Y420=1,"Follow-up due",IF($J420="Pending","Authorization pending","On track"))))))</f>
        <v/>
      </c>
    </row>
    <row r="421">
      <c r="A421" s="19" t="n"/>
      <c r="B421" s="38" t="n"/>
      <c r="C421" s="19" t="n"/>
      <c r="D421" s="19" t="n"/>
      <c r="E421" s="21" t="n"/>
      <c r="F421" s="19" t="n"/>
      <c r="G421" s="19" t="n"/>
      <c r="H421" s="21" t="n"/>
      <c r="I421" s="19" t="n"/>
      <c r="J421" s="19" t="n"/>
      <c r="K421" s="19" t="n"/>
      <c r="L421" s="19" t="n"/>
      <c r="M421" s="38" t="n"/>
      <c r="N421" s="38" t="n"/>
      <c r="O421" s="38" t="n"/>
      <c r="P421" s="38" t="n"/>
      <c r="Q421" s="38" t="n"/>
      <c r="R421" s="38" t="n"/>
      <c r="S421" s="21" t="n"/>
      <c r="T421" s="21" t="n"/>
      <c r="U421" s="22">
        <f>IF($A421="","",MAX(0,IF($P421&lt;&gt;"",$P421,Dashboard!$B$4)-$B421))</f>
        <v/>
      </c>
      <c r="V421" s="23">
        <f>IF($A421="","",IF($U421&lt;=7,"0-7 days",IF($U421&lt;=14,"8-14 days",IF($U421&lt;=30,"15-30 days",IF($U421&lt;=60,"31-60 days","61+ days")))))</f>
        <v/>
      </c>
      <c r="W421" s="22">
        <f>IF($A421="",0,IF(OR($L421="New",$L421="Sent",$L421="Scheduling",$L421="Scheduled"),1,0))</f>
        <v/>
      </c>
      <c r="X421" s="22">
        <f>IF($A421="",0,IF(AND($W421=1,$M421&lt;&gt;"",$M421&lt;Dashboard!$B$4),1,0))</f>
        <v/>
      </c>
      <c r="Y421" s="22">
        <f>IF($A421="",0,IF(AND($W421=1,$R421&lt;&gt;"",$R421&lt;=Dashboard!$B$4),1,0))</f>
        <v/>
      </c>
      <c r="Z421" s="24">
        <f>IF($A421="","",IF(COUNTIF($A$2:$A$501,$A421)&gt;1,"Duplicate referral ID",IF($B421="","Missing received date",IF($C421="","Missing client reference",IF($D421="","Missing clinic",IF($F421="","Missing specialty",IF($G421="","Missing urgency",IF($H421="","Missing reason category",IF($I421="","Missing payer category",IF($J421="","Missing authorization status",IF($K421="","Missing coordinator",IF($L421="","Missing status",IF(AND($W421=1,$M421=""),"Missing target action date",IF(AND(OR($L421="Sent",$L421="Scheduling",$L421="Scheduled",$L421="Completed"),$E421=""),"Missing destination",IF(AND(OR($L421="Sent",$L421="Scheduling",$L421="Scheduled",$L421="Completed"),$N421=""),"Missing sent date",IF(AND(OR($L421="Scheduled",$L421="Completed"),$O421=""),"Missing appointment date",IF(AND(OR($L421="Completed",$L421="Closed - Not Scheduled",$L421="Declined"),$P421=""),"Missing closed date",IF(AND(OR($L421="Completed",$L421="Closed - Not Scheduled",$L421="Declined"),$S421=""),"Missing close outcome",IF(AND($B421&lt;&gt;"",$N421&lt;&gt;"",$N421&lt;$B421),"Sent date before received date",IF(AND($B421&lt;&gt;"",$P421&lt;&gt;"",$P421&lt;$B421),"Closed date before received date",IF(AND($N421&lt;&gt;"",$O421&lt;&gt;"",$O421&lt;$N421),"Appointment before sent date","OK"))))))))))))))))))))</f>
        <v/>
      </c>
      <c r="AA421" s="24">
        <f>IF($A421="","",IF($Z421&lt;&gt;"OK","Check data",IF($W421=0,"Closed",IF($X421=1,"Past due",IF($Y421=1,"Follow-up due",IF($J421="Pending","Authorization pending","On track"))))))</f>
        <v/>
      </c>
    </row>
    <row r="422">
      <c r="A422" s="19" t="n"/>
      <c r="B422" s="38" t="n"/>
      <c r="C422" s="19" t="n"/>
      <c r="D422" s="19" t="n"/>
      <c r="E422" s="21" t="n"/>
      <c r="F422" s="19" t="n"/>
      <c r="G422" s="19" t="n"/>
      <c r="H422" s="21" t="n"/>
      <c r="I422" s="19" t="n"/>
      <c r="J422" s="19" t="n"/>
      <c r="K422" s="19" t="n"/>
      <c r="L422" s="19" t="n"/>
      <c r="M422" s="38" t="n"/>
      <c r="N422" s="38" t="n"/>
      <c r="O422" s="38" t="n"/>
      <c r="P422" s="38" t="n"/>
      <c r="Q422" s="38" t="n"/>
      <c r="R422" s="38" t="n"/>
      <c r="S422" s="21" t="n"/>
      <c r="T422" s="21" t="n"/>
      <c r="U422" s="22">
        <f>IF($A422="","",MAX(0,IF($P422&lt;&gt;"",$P422,Dashboard!$B$4)-$B422))</f>
        <v/>
      </c>
      <c r="V422" s="23">
        <f>IF($A422="","",IF($U422&lt;=7,"0-7 days",IF($U422&lt;=14,"8-14 days",IF($U422&lt;=30,"15-30 days",IF($U422&lt;=60,"31-60 days","61+ days")))))</f>
        <v/>
      </c>
      <c r="W422" s="22">
        <f>IF($A422="",0,IF(OR($L422="New",$L422="Sent",$L422="Scheduling",$L422="Scheduled"),1,0))</f>
        <v/>
      </c>
      <c r="X422" s="22">
        <f>IF($A422="",0,IF(AND($W422=1,$M422&lt;&gt;"",$M422&lt;Dashboard!$B$4),1,0))</f>
        <v/>
      </c>
      <c r="Y422" s="22">
        <f>IF($A422="",0,IF(AND($W422=1,$R422&lt;&gt;"",$R422&lt;=Dashboard!$B$4),1,0))</f>
        <v/>
      </c>
      <c r="Z422" s="24">
        <f>IF($A422="","",IF(COUNTIF($A$2:$A$501,$A422)&gt;1,"Duplicate referral ID",IF($B422="","Missing received date",IF($C422="","Missing client reference",IF($D422="","Missing clinic",IF($F422="","Missing specialty",IF($G422="","Missing urgency",IF($H422="","Missing reason category",IF($I422="","Missing payer category",IF($J422="","Missing authorization status",IF($K422="","Missing coordinator",IF($L422="","Missing status",IF(AND($W422=1,$M422=""),"Missing target action date",IF(AND(OR($L422="Sent",$L422="Scheduling",$L422="Scheduled",$L422="Completed"),$E422=""),"Missing destination",IF(AND(OR($L422="Sent",$L422="Scheduling",$L422="Scheduled",$L422="Completed"),$N422=""),"Missing sent date",IF(AND(OR($L422="Scheduled",$L422="Completed"),$O422=""),"Missing appointment date",IF(AND(OR($L422="Completed",$L422="Closed - Not Scheduled",$L422="Declined"),$P422=""),"Missing closed date",IF(AND(OR($L422="Completed",$L422="Closed - Not Scheduled",$L422="Declined"),$S422=""),"Missing close outcome",IF(AND($B422&lt;&gt;"",$N422&lt;&gt;"",$N422&lt;$B422),"Sent date before received date",IF(AND($B422&lt;&gt;"",$P422&lt;&gt;"",$P422&lt;$B422),"Closed date before received date",IF(AND($N422&lt;&gt;"",$O422&lt;&gt;"",$O422&lt;$N422),"Appointment before sent date","OK"))))))))))))))))))))</f>
        <v/>
      </c>
      <c r="AA422" s="24">
        <f>IF($A422="","",IF($Z422&lt;&gt;"OK","Check data",IF($W422=0,"Closed",IF($X422=1,"Past due",IF($Y422=1,"Follow-up due",IF($J422="Pending","Authorization pending","On track"))))))</f>
        <v/>
      </c>
    </row>
    <row r="423">
      <c r="A423" s="19" t="n"/>
      <c r="B423" s="38" t="n"/>
      <c r="C423" s="19" t="n"/>
      <c r="D423" s="19" t="n"/>
      <c r="E423" s="21" t="n"/>
      <c r="F423" s="19" t="n"/>
      <c r="G423" s="19" t="n"/>
      <c r="H423" s="21" t="n"/>
      <c r="I423" s="19" t="n"/>
      <c r="J423" s="19" t="n"/>
      <c r="K423" s="19" t="n"/>
      <c r="L423" s="19" t="n"/>
      <c r="M423" s="38" t="n"/>
      <c r="N423" s="38" t="n"/>
      <c r="O423" s="38" t="n"/>
      <c r="P423" s="38" t="n"/>
      <c r="Q423" s="38" t="n"/>
      <c r="R423" s="38" t="n"/>
      <c r="S423" s="21" t="n"/>
      <c r="T423" s="21" t="n"/>
      <c r="U423" s="22">
        <f>IF($A423="","",MAX(0,IF($P423&lt;&gt;"",$P423,Dashboard!$B$4)-$B423))</f>
        <v/>
      </c>
      <c r="V423" s="23">
        <f>IF($A423="","",IF($U423&lt;=7,"0-7 days",IF($U423&lt;=14,"8-14 days",IF($U423&lt;=30,"15-30 days",IF($U423&lt;=60,"31-60 days","61+ days")))))</f>
        <v/>
      </c>
      <c r="W423" s="22">
        <f>IF($A423="",0,IF(OR($L423="New",$L423="Sent",$L423="Scheduling",$L423="Scheduled"),1,0))</f>
        <v/>
      </c>
      <c r="X423" s="22">
        <f>IF($A423="",0,IF(AND($W423=1,$M423&lt;&gt;"",$M423&lt;Dashboard!$B$4),1,0))</f>
        <v/>
      </c>
      <c r="Y423" s="22">
        <f>IF($A423="",0,IF(AND($W423=1,$R423&lt;&gt;"",$R423&lt;=Dashboard!$B$4),1,0))</f>
        <v/>
      </c>
      <c r="Z423" s="24">
        <f>IF($A423="","",IF(COUNTIF($A$2:$A$501,$A423)&gt;1,"Duplicate referral ID",IF($B423="","Missing received date",IF($C423="","Missing client reference",IF($D423="","Missing clinic",IF($F423="","Missing specialty",IF($G423="","Missing urgency",IF($H423="","Missing reason category",IF($I423="","Missing payer category",IF($J423="","Missing authorization status",IF($K423="","Missing coordinator",IF($L423="","Missing status",IF(AND($W423=1,$M423=""),"Missing target action date",IF(AND(OR($L423="Sent",$L423="Scheduling",$L423="Scheduled",$L423="Completed"),$E423=""),"Missing destination",IF(AND(OR($L423="Sent",$L423="Scheduling",$L423="Scheduled",$L423="Completed"),$N423=""),"Missing sent date",IF(AND(OR($L423="Scheduled",$L423="Completed"),$O423=""),"Missing appointment date",IF(AND(OR($L423="Completed",$L423="Closed - Not Scheduled",$L423="Declined"),$P423=""),"Missing closed date",IF(AND(OR($L423="Completed",$L423="Closed - Not Scheduled",$L423="Declined"),$S423=""),"Missing close outcome",IF(AND($B423&lt;&gt;"",$N423&lt;&gt;"",$N423&lt;$B423),"Sent date before received date",IF(AND($B423&lt;&gt;"",$P423&lt;&gt;"",$P423&lt;$B423),"Closed date before received date",IF(AND($N423&lt;&gt;"",$O423&lt;&gt;"",$O423&lt;$N423),"Appointment before sent date","OK"))))))))))))))))))))</f>
        <v/>
      </c>
      <c r="AA423" s="24">
        <f>IF($A423="","",IF($Z423&lt;&gt;"OK","Check data",IF($W423=0,"Closed",IF($X423=1,"Past due",IF($Y423=1,"Follow-up due",IF($J423="Pending","Authorization pending","On track"))))))</f>
        <v/>
      </c>
    </row>
    <row r="424">
      <c r="A424" s="19" t="n"/>
      <c r="B424" s="38" t="n"/>
      <c r="C424" s="19" t="n"/>
      <c r="D424" s="19" t="n"/>
      <c r="E424" s="21" t="n"/>
      <c r="F424" s="19" t="n"/>
      <c r="G424" s="19" t="n"/>
      <c r="H424" s="21" t="n"/>
      <c r="I424" s="19" t="n"/>
      <c r="J424" s="19" t="n"/>
      <c r="K424" s="19" t="n"/>
      <c r="L424" s="19" t="n"/>
      <c r="M424" s="38" t="n"/>
      <c r="N424" s="38" t="n"/>
      <c r="O424" s="38" t="n"/>
      <c r="P424" s="38" t="n"/>
      <c r="Q424" s="38" t="n"/>
      <c r="R424" s="38" t="n"/>
      <c r="S424" s="21" t="n"/>
      <c r="T424" s="21" t="n"/>
      <c r="U424" s="22">
        <f>IF($A424="","",MAX(0,IF($P424&lt;&gt;"",$P424,Dashboard!$B$4)-$B424))</f>
        <v/>
      </c>
      <c r="V424" s="23">
        <f>IF($A424="","",IF($U424&lt;=7,"0-7 days",IF($U424&lt;=14,"8-14 days",IF($U424&lt;=30,"15-30 days",IF($U424&lt;=60,"31-60 days","61+ days")))))</f>
        <v/>
      </c>
      <c r="W424" s="22">
        <f>IF($A424="",0,IF(OR($L424="New",$L424="Sent",$L424="Scheduling",$L424="Scheduled"),1,0))</f>
        <v/>
      </c>
      <c r="X424" s="22">
        <f>IF($A424="",0,IF(AND($W424=1,$M424&lt;&gt;"",$M424&lt;Dashboard!$B$4),1,0))</f>
        <v/>
      </c>
      <c r="Y424" s="22">
        <f>IF($A424="",0,IF(AND($W424=1,$R424&lt;&gt;"",$R424&lt;=Dashboard!$B$4),1,0))</f>
        <v/>
      </c>
      <c r="Z424" s="24">
        <f>IF($A424="","",IF(COUNTIF($A$2:$A$501,$A424)&gt;1,"Duplicate referral ID",IF($B424="","Missing received date",IF($C424="","Missing client reference",IF($D424="","Missing clinic",IF($F424="","Missing specialty",IF($G424="","Missing urgency",IF($H424="","Missing reason category",IF($I424="","Missing payer category",IF($J424="","Missing authorization status",IF($K424="","Missing coordinator",IF($L424="","Missing status",IF(AND($W424=1,$M424=""),"Missing target action date",IF(AND(OR($L424="Sent",$L424="Scheduling",$L424="Scheduled",$L424="Completed"),$E424=""),"Missing destination",IF(AND(OR($L424="Sent",$L424="Scheduling",$L424="Scheduled",$L424="Completed"),$N424=""),"Missing sent date",IF(AND(OR($L424="Scheduled",$L424="Completed"),$O424=""),"Missing appointment date",IF(AND(OR($L424="Completed",$L424="Closed - Not Scheduled",$L424="Declined"),$P424=""),"Missing closed date",IF(AND(OR($L424="Completed",$L424="Closed - Not Scheduled",$L424="Declined"),$S424=""),"Missing close outcome",IF(AND($B424&lt;&gt;"",$N424&lt;&gt;"",$N424&lt;$B424),"Sent date before received date",IF(AND($B424&lt;&gt;"",$P424&lt;&gt;"",$P424&lt;$B424),"Closed date before received date",IF(AND($N424&lt;&gt;"",$O424&lt;&gt;"",$O424&lt;$N424),"Appointment before sent date","OK"))))))))))))))))))))</f>
        <v/>
      </c>
      <c r="AA424" s="24">
        <f>IF($A424="","",IF($Z424&lt;&gt;"OK","Check data",IF($W424=0,"Closed",IF($X424=1,"Past due",IF($Y424=1,"Follow-up due",IF($J424="Pending","Authorization pending","On track"))))))</f>
        <v/>
      </c>
    </row>
    <row r="425">
      <c r="A425" s="19" t="n"/>
      <c r="B425" s="38" t="n"/>
      <c r="C425" s="19" t="n"/>
      <c r="D425" s="19" t="n"/>
      <c r="E425" s="21" t="n"/>
      <c r="F425" s="19" t="n"/>
      <c r="G425" s="19" t="n"/>
      <c r="H425" s="21" t="n"/>
      <c r="I425" s="19" t="n"/>
      <c r="J425" s="19" t="n"/>
      <c r="K425" s="19" t="n"/>
      <c r="L425" s="19" t="n"/>
      <c r="M425" s="38" t="n"/>
      <c r="N425" s="38" t="n"/>
      <c r="O425" s="38" t="n"/>
      <c r="P425" s="38" t="n"/>
      <c r="Q425" s="38" t="n"/>
      <c r="R425" s="38" t="n"/>
      <c r="S425" s="21" t="n"/>
      <c r="T425" s="21" t="n"/>
      <c r="U425" s="22">
        <f>IF($A425="","",MAX(0,IF($P425&lt;&gt;"",$P425,Dashboard!$B$4)-$B425))</f>
        <v/>
      </c>
      <c r="V425" s="23">
        <f>IF($A425="","",IF($U425&lt;=7,"0-7 days",IF($U425&lt;=14,"8-14 days",IF($U425&lt;=30,"15-30 days",IF($U425&lt;=60,"31-60 days","61+ days")))))</f>
        <v/>
      </c>
      <c r="W425" s="22">
        <f>IF($A425="",0,IF(OR($L425="New",$L425="Sent",$L425="Scheduling",$L425="Scheduled"),1,0))</f>
        <v/>
      </c>
      <c r="X425" s="22">
        <f>IF($A425="",0,IF(AND($W425=1,$M425&lt;&gt;"",$M425&lt;Dashboard!$B$4),1,0))</f>
        <v/>
      </c>
      <c r="Y425" s="22">
        <f>IF($A425="",0,IF(AND($W425=1,$R425&lt;&gt;"",$R425&lt;=Dashboard!$B$4),1,0))</f>
        <v/>
      </c>
      <c r="Z425" s="24">
        <f>IF($A425="","",IF(COUNTIF($A$2:$A$501,$A425)&gt;1,"Duplicate referral ID",IF($B425="","Missing received date",IF($C425="","Missing client reference",IF($D425="","Missing clinic",IF($F425="","Missing specialty",IF($G425="","Missing urgency",IF($H425="","Missing reason category",IF($I425="","Missing payer category",IF($J425="","Missing authorization status",IF($K425="","Missing coordinator",IF($L425="","Missing status",IF(AND($W425=1,$M425=""),"Missing target action date",IF(AND(OR($L425="Sent",$L425="Scheduling",$L425="Scheduled",$L425="Completed"),$E425=""),"Missing destination",IF(AND(OR($L425="Sent",$L425="Scheduling",$L425="Scheduled",$L425="Completed"),$N425=""),"Missing sent date",IF(AND(OR($L425="Scheduled",$L425="Completed"),$O425=""),"Missing appointment date",IF(AND(OR($L425="Completed",$L425="Closed - Not Scheduled",$L425="Declined"),$P425=""),"Missing closed date",IF(AND(OR($L425="Completed",$L425="Closed - Not Scheduled",$L425="Declined"),$S425=""),"Missing close outcome",IF(AND($B425&lt;&gt;"",$N425&lt;&gt;"",$N425&lt;$B425),"Sent date before received date",IF(AND($B425&lt;&gt;"",$P425&lt;&gt;"",$P425&lt;$B425),"Closed date before received date",IF(AND($N425&lt;&gt;"",$O425&lt;&gt;"",$O425&lt;$N425),"Appointment before sent date","OK"))))))))))))))))))))</f>
        <v/>
      </c>
      <c r="AA425" s="24">
        <f>IF($A425="","",IF($Z425&lt;&gt;"OK","Check data",IF($W425=0,"Closed",IF($X425=1,"Past due",IF($Y425=1,"Follow-up due",IF($J425="Pending","Authorization pending","On track"))))))</f>
        <v/>
      </c>
    </row>
    <row r="426">
      <c r="A426" s="19" t="n"/>
      <c r="B426" s="38" t="n"/>
      <c r="C426" s="19" t="n"/>
      <c r="D426" s="19" t="n"/>
      <c r="E426" s="21" t="n"/>
      <c r="F426" s="19" t="n"/>
      <c r="G426" s="19" t="n"/>
      <c r="H426" s="21" t="n"/>
      <c r="I426" s="19" t="n"/>
      <c r="J426" s="19" t="n"/>
      <c r="K426" s="19" t="n"/>
      <c r="L426" s="19" t="n"/>
      <c r="M426" s="38" t="n"/>
      <c r="N426" s="38" t="n"/>
      <c r="O426" s="38" t="n"/>
      <c r="P426" s="38" t="n"/>
      <c r="Q426" s="38" t="n"/>
      <c r="R426" s="38" t="n"/>
      <c r="S426" s="21" t="n"/>
      <c r="T426" s="21" t="n"/>
      <c r="U426" s="22">
        <f>IF($A426="","",MAX(0,IF($P426&lt;&gt;"",$P426,Dashboard!$B$4)-$B426))</f>
        <v/>
      </c>
      <c r="V426" s="23">
        <f>IF($A426="","",IF($U426&lt;=7,"0-7 days",IF($U426&lt;=14,"8-14 days",IF($U426&lt;=30,"15-30 days",IF($U426&lt;=60,"31-60 days","61+ days")))))</f>
        <v/>
      </c>
      <c r="W426" s="22">
        <f>IF($A426="",0,IF(OR($L426="New",$L426="Sent",$L426="Scheduling",$L426="Scheduled"),1,0))</f>
        <v/>
      </c>
      <c r="X426" s="22">
        <f>IF($A426="",0,IF(AND($W426=1,$M426&lt;&gt;"",$M426&lt;Dashboard!$B$4),1,0))</f>
        <v/>
      </c>
      <c r="Y426" s="22">
        <f>IF($A426="",0,IF(AND($W426=1,$R426&lt;&gt;"",$R426&lt;=Dashboard!$B$4),1,0))</f>
        <v/>
      </c>
      <c r="Z426" s="24">
        <f>IF($A426="","",IF(COUNTIF($A$2:$A$501,$A426)&gt;1,"Duplicate referral ID",IF($B426="","Missing received date",IF($C426="","Missing client reference",IF($D426="","Missing clinic",IF($F426="","Missing specialty",IF($G426="","Missing urgency",IF($H426="","Missing reason category",IF($I426="","Missing payer category",IF($J426="","Missing authorization status",IF($K426="","Missing coordinator",IF($L426="","Missing status",IF(AND($W426=1,$M426=""),"Missing target action date",IF(AND(OR($L426="Sent",$L426="Scheduling",$L426="Scheduled",$L426="Completed"),$E426=""),"Missing destination",IF(AND(OR($L426="Sent",$L426="Scheduling",$L426="Scheduled",$L426="Completed"),$N426=""),"Missing sent date",IF(AND(OR($L426="Scheduled",$L426="Completed"),$O426=""),"Missing appointment date",IF(AND(OR($L426="Completed",$L426="Closed - Not Scheduled",$L426="Declined"),$P426=""),"Missing closed date",IF(AND(OR($L426="Completed",$L426="Closed - Not Scheduled",$L426="Declined"),$S426=""),"Missing close outcome",IF(AND($B426&lt;&gt;"",$N426&lt;&gt;"",$N426&lt;$B426),"Sent date before received date",IF(AND($B426&lt;&gt;"",$P426&lt;&gt;"",$P426&lt;$B426),"Closed date before received date",IF(AND($N426&lt;&gt;"",$O426&lt;&gt;"",$O426&lt;$N426),"Appointment before sent date","OK"))))))))))))))))))))</f>
        <v/>
      </c>
      <c r="AA426" s="24">
        <f>IF($A426="","",IF($Z426&lt;&gt;"OK","Check data",IF($W426=0,"Closed",IF($X426=1,"Past due",IF($Y426=1,"Follow-up due",IF($J426="Pending","Authorization pending","On track"))))))</f>
        <v/>
      </c>
    </row>
    <row r="427">
      <c r="A427" s="19" t="n"/>
      <c r="B427" s="38" t="n"/>
      <c r="C427" s="19" t="n"/>
      <c r="D427" s="19" t="n"/>
      <c r="E427" s="21" t="n"/>
      <c r="F427" s="19" t="n"/>
      <c r="G427" s="19" t="n"/>
      <c r="H427" s="21" t="n"/>
      <c r="I427" s="19" t="n"/>
      <c r="J427" s="19" t="n"/>
      <c r="K427" s="19" t="n"/>
      <c r="L427" s="19" t="n"/>
      <c r="M427" s="38" t="n"/>
      <c r="N427" s="38" t="n"/>
      <c r="O427" s="38" t="n"/>
      <c r="P427" s="38" t="n"/>
      <c r="Q427" s="38" t="n"/>
      <c r="R427" s="38" t="n"/>
      <c r="S427" s="21" t="n"/>
      <c r="T427" s="21" t="n"/>
      <c r="U427" s="22">
        <f>IF($A427="","",MAX(0,IF($P427&lt;&gt;"",$P427,Dashboard!$B$4)-$B427))</f>
        <v/>
      </c>
      <c r="V427" s="23">
        <f>IF($A427="","",IF($U427&lt;=7,"0-7 days",IF($U427&lt;=14,"8-14 days",IF($U427&lt;=30,"15-30 days",IF($U427&lt;=60,"31-60 days","61+ days")))))</f>
        <v/>
      </c>
      <c r="W427" s="22">
        <f>IF($A427="",0,IF(OR($L427="New",$L427="Sent",$L427="Scheduling",$L427="Scheduled"),1,0))</f>
        <v/>
      </c>
      <c r="X427" s="22">
        <f>IF($A427="",0,IF(AND($W427=1,$M427&lt;&gt;"",$M427&lt;Dashboard!$B$4),1,0))</f>
        <v/>
      </c>
      <c r="Y427" s="22">
        <f>IF($A427="",0,IF(AND($W427=1,$R427&lt;&gt;"",$R427&lt;=Dashboard!$B$4),1,0))</f>
        <v/>
      </c>
      <c r="Z427" s="24">
        <f>IF($A427="","",IF(COUNTIF($A$2:$A$501,$A427)&gt;1,"Duplicate referral ID",IF($B427="","Missing received date",IF($C427="","Missing client reference",IF($D427="","Missing clinic",IF($F427="","Missing specialty",IF($G427="","Missing urgency",IF($H427="","Missing reason category",IF($I427="","Missing payer category",IF($J427="","Missing authorization status",IF($K427="","Missing coordinator",IF($L427="","Missing status",IF(AND($W427=1,$M427=""),"Missing target action date",IF(AND(OR($L427="Sent",$L427="Scheduling",$L427="Scheduled",$L427="Completed"),$E427=""),"Missing destination",IF(AND(OR($L427="Sent",$L427="Scheduling",$L427="Scheduled",$L427="Completed"),$N427=""),"Missing sent date",IF(AND(OR($L427="Scheduled",$L427="Completed"),$O427=""),"Missing appointment date",IF(AND(OR($L427="Completed",$L427="Closed - Not Scheduled",$L427="Declined"),$P427=""),"Missing closed date",IF(AND(OR($L427="Completed",$L427="Closed - Not Scheduled",$L427="Declined"),$S427=""),"Missing close outcome",IF(AND($B427&lt;&gt;"",$N427&lt;&gt;"",$N427&lt;$B427),"Sent date before received date",IF(AND($B427&lt;&gt;"",$P427&lt;&gt;"",$P427&lt;$B427),"Closed date before received date",IF(AND($N427&lt;&gt;"",$O427&lt;&gt;"",$O427&lt;$N427),"Appointment before sent date","OK"))))))))))))))))))))</f>
        <v/>
      </c>
      <c r="AA427" s="24">
        <f>IF($A427="","",IF($Z427&lt;&gt;"OK","Check data",IF($W427=0,"Closed",IF($X427=1,"Past due",IF($Y427=1,"Follow-up due",IF($J427="Pending","Authorization pending","On track"))))))</f>
        <v/>
      </c>
    </row>
    <row r="428">
      <c r="A428" s="19" t="n"/>
      <c r="B428" s="38" t="n"/>
      <c r="C428" s="19" t="n"/>
      <c r="D428" s="19" t="n"/>
      <c r="E428" s="21" t="n"/>
      <c r="F428" s="19" t="n"/>
      <c r="G428" s="19" t="n"/>
      <c r="H428" s="21" t="n"/>
      <c r="I428" s="19" t="n"/>
      <c r="J428" s="19" t="n"/>
      <c r="K428" s="19" t="n"/>
      <c r="L428" s="19" t="n"/>
      <c r="M428" s="38" t="n"/>
      <c r="N428" s="38" t="n"/>
      <c r="O428" s="38" t="n"/>
      <c r="P428" s="38" t="n"/>
      <c r="Q428" s="38" t="n"/>
      <c r="R428" s="38" t="n"/>
      <c r="S428" s="21" t="n"/>
      <c r="T428" s="21" t="n"/>
      <c r="U428" s="22">
        <f>IF($A428="","",MAX(0,IF($P428&lt;&gt;"",$P428,Dashboard!$B$4)-$B428))</f>
        <v/>
      </c>
      <c r="V428" s="23">
        <f>IF($A428="","",IF($U428&lt;=7,"0-7 days",IF($U428&lt;=14,"8-14 days",IF($U428&lt;=30,"15-30 days",IF($U428&lt;=60,"31-60 days","61+ days")))))</f>
        <v/>
      </c>
      <c r="W428" s="22">
        <f>IF($A428="",0,IF(OR($L428="New",$L428="Sent",$L428="Scheduling",$L428="Scheduled"),1,0))</f>
        <v/>
      </c>
      <c r="X428" s="22">
        <f>IF($A428="",0,IF(AND($W428=1,$M428&lt;&gt;"",$M428&lt;Dashboard!$B$4),1,0))</f>
        <v/>
      </c>
      <c r="Y428" s="22">
        <f>IF($A428="",0,IF(AND($W428=1,$R428&lt;&gt;"",$R428&lt;=Dashboard!$B$4),1,0))</f>
        <v/>
      </c>
      <c r="Z428" s="24">
        <f>IF($A428="","",IF(COUNTIF($A$2:$A$501,$A428)&gt;1,"Duplicate referral ID",IF($B428="","Missing received date",IF($C428="","Missing client reference",IF($D428="","Missing clinic",IF($F428="","Missing specialty",IF($G428="","Missing urgency",IF($H428="","Missing reason category",IF($I428="","Missing payer category",IF($J428="","Missing authorization status",IF($K428="","Missing coordinator",IF($L428="","Missing status",IF(AND($W428=1,$M428=""),"Missing target action date",IF(AND(OR($L428="Sent",$L428="Scheduling",$L428="Scheduled",$L428="Completed"),$E428=""),"Missing destination",IF(AND(OR($L428="Sent",$L428="Scheduling",$L428="Scheduled",$L428="Completed"),$N428=""),"Missing sent date",IF(AND(OR($L428="Scheduled",$L428="Completed"),$O428=""),"Missing appointment date",IF(AND(OR($L428="Completed",$L428="Closed - Not Scheduled",$L428="Declined"),$P428=""),"Missing closed date",IF(AND(OR($L428="Completed",$L428="Closed - Not Scheduled",$L428="Declined"),$S428=""),"Missing close outcome",IF(AND($B428&lt;&gt;"",$N428&lt;&gt;"",$N428&lt;$B428),"Sent date before received date",IF(AND($B428&lt;&gt;"",$P428&lt;&gt;"",$P428&lt;$B428),"Closed date before received date",IF(AND($N428&lt;&gt;"",$O428&lt;&gt;"",$O428&lt;$N428),"Appointment before sent date","OK"))))))))))))))))))))</f>
        <v/>
      </c>
      <c r="AA428" s="24">
        <f>IF($A428="","",IF($Z428&lt;&gt;"OK","Check data",IF($W428=0,"Closed",IF($X428=1,"Past due",IF($Y428=1,"Follow-up due",IF($J428="Pending","Authorization pending","On track"))))))</f>
        <v/>
      </c>
    </row>
    <row r="429">
      <c r="A429" s="19" t="n"/>
      <c r="B429" s="38" t="n"/>
      <c r="C429" s="19" t="n"/>
      <c r="D429" s="19" t="n"/>
      <c r="E429" s="21" t="n"/>
      <c r="F429" s="19" t="n"/>
      <c r="G429" s="19" t="n"/>
      <c r="H429" s="21" t="n"/>
      <c r="I429" s="19" t="n"/>
      <c r="J429" s="19" t="n"/>
      <c r="K429" s="19" t="n"/>
      <c r="L429" s="19" t="n"/>
      <c r="M429" s="38" t="n"/>
      <c r="N429" s="38" t="n"/>
      <c r="O429" s="38" t="n"/>
      <c r="P429" s="38" t="n"/>
      <c r="Q429" s="38" t="n"/>
      <c r="R429" s="38" t="n"/>
      <c r="S429" s="21" t="n"/>
      <c r="T429" s="21" t="n"/>
      <c r="U429" s="22">
        <f>IF($A429="","",MAX(0,IF($P429&lt;&gt;"",$P429,Dashboard!$B$4)-$B429))</f>
        <v/>
      </c>
      <c r="V429" s="23">
        <f>IF($A429="","",IF($U429&lt;=7,"0-7 days",IF($U429&lt;=14,"8-14 days",IF($U429&lt;=30,"15-30 days",IF($U429&lt;=60,"31-60 days","61+ days")))))</f>
        <v/>
      </c>
      <c r="W429" s="22">
        <f>IF($A429="",0,IF(OR($L429="New",$L429="Sent",$L429="Scheduling",$L429="Scheduled"),1,0))</f>
        <v/>
      </c>
      <c r="X429" s="22">
        <f>IF($A429="",0,IF(AND($W429=1,$M429&lt;&gt;"",$M429&lt;Dashboard!$B$4),1,0))</f>
        <v/>
      </c>
      <c r="Y429" s="22">
        <f>IF($A429="",0,IF(AND($W429=1,$R429&lt;&gt;"",$R429&lt;=Dashboard!$B$4),1,0))</f>
        <v/>
      </c>
      <c r="Z429" s="24">
        <f>IF($A429="","",IF(COUNTIF($A$2:$A$501,$A429)&gt;1,"Duplicate referral ID",IF($B429="","Missing received date",IF($C429="","Missing client reference",IF($D429="","Missing clinic",IF($F429="","Missing specialty",IF($G429="","Missing urgency",IF($H429="","Missing reason category",IF($I429="","Missing payer category",IF($J429="","Missing authorization status",IF($K429="","Missing coordinator",IF($L429="","Missing status",IF(AND($W429=1,$M429=""),"Missing target action date",IF(AND(OR($L429="Sent",$L429="Scheduling",$L429="Scheduled",$L429="Completed"),$E429=""),"Missing destination",IF(AND(OR($L429="Sent",$L429="Scheduling",$L429="Scheduled",$L429="Completed"),$N429=""),"Missing sent date",IF(AND(OR($L429="Scheduled",$L429="Completed"),$O429=""),"Missing appointment date",IF(AND(OR($L429="Completed",$L429="Closed - Not Scheduled",$L429="Declined"),$P429=""),"Missing closed date",IF(AND(OR($L429="Completed",$L429="Closed - Not Scheduled",$L429="Declined"),$S429=""),"Missing close outcome",IF(AND($B429&lt;&gt;"",$N429&lt;&gt;"",$N429&lt;$B429),"Sent date before received date",IF(AND($B429&lt;&gt;"",$P429&lt;&gt;"",$P429&lt;$B429),"Closed date before received date",IF(AND($N429&lt;&gt;"",$O429&lt;&gt;"",$O429&lt;$N429),"Appointment before sent date","OK"))))))))))))))))))))</f>
        <v/>
      </c>
      <c r="AA429" s="24">
        <f>IF($A429="","",IF($Z429&lt;&gt;"OK","Check data",IF($W429=0,"Closed",IF($X429=1,"Past due",IF($Y429=1,"Follow-up due",IF($J429="Pending","Authorization pending","On track"))))))</f>
        <v/>
      </c>
    </row>
    <row r="430">
      <c r="A430" s="19" t="n"/>
      <c r="B430" s="38" t="n"/>
      <c r="C430" s="19" t="n"/>
      <c r="D430" s="19" t="n"/>
      <c r="E430" s="21" t="n"/>
      <c r="F430" s="19" t="n"/>
      <c r="G430" s="19" t="n"/>
      <c r="H430" s="21" t="n"/>
      <c r="I430" s="19" t="n"/>
      <c r="J430" s="19" t="n"/>
      <c r="K430" s="19" t="n"/>
      <c r="L430" s="19" t="n"/>
      <c r="M430" s="38" t="n"/>
      <c r="N430" s="38" t="n"/>
      <c r="O430" s="38" t="n"/>
      <c r="P430" s="38" t="n"/>
      <c r="Q430" s="38" t="n"/>
      <c r="R430" s="38" t="n"/>
      <c r="S430" s="21" t="n"/>
      <c r="T430" s="21" t="n"/>
      <c r="U430" s="22">
        <f>IF($A430="","",MAX(0,IF($P430&lt;&gt;"",$P430,Dashboard!$B$4)-$B430))</f>
        <v/>
      </c>
      <c r="V430" s="23">
        <f>IF($A430="","",IF($U430&lt;=7,"0-7 days",IF($U430&lt;=14,"8-14 days",IF($U430&lt;=30,"15-30 days",IF($U430&lt;=60,"31-60 days","61+ days")))))</f>
        <v/>
      </c>
      <c r="W430" s="22">
        <f>IF($A430="",0,IF(OR($L430="New",$L430="Sent",$L430="Scheduling",$L430="Scheduled"),1,0))</f>
        <v/>
      </c>
      <c r="X430" s="22">
        <f>IF($A430="",0,IF(AND($W430=1,$M430&lt;&gt;"",$M430&lt;Dashboard!$B$4),1,0))</f>
        <v/>
      </c>
      <c r="Y430" s="22">
        <f>IF($A430="",0,IF(AND($W430=1,$R430&lt;&gt;"",$R430&lt;=Dashboard!$B$4),1,0))</f>
        <v/>
      </c>
      <c r="Z430" s="24">
        <f>IF($A430="","",IF(COUNTIF($A$2:$A$501,$A430)&gt;1,"Duplicate referral ID",IF($B430="","Missing received date",IF($C430="","Missing client reference",IF($D430="","Missing clinic",IF($F430="","Missing specialty",IF($G430="","Missing urgency",IF($H430="","Missing reason category",IF($I430="","Missing payer category",IF($J430="","Missing authorization status",IF($K430="","Missing coordinator",IF($L430="","Missing status",IF(AND($W430=1,$M430=""),"Missing target action date",IF(AND(OR($L430="Sent",$L430="Scheduling",$L430="Scheduled",$L430="Completed"),$E430=""),"Missing destination",IF(AND(OR($L430="Sent",$L430="Scheduling",$L430="Scheduled",$L430="Completed"),$N430=""),"Missing sent date",IF(AND(OR($L430="Scheduled",$L430="Completed"),$O430=""),"Missing appointment date",IF(AND(OR($L430="Completed",$L430="Closed - Not Scheduled",$L430="Declined"),$P430=""),"Missing closed date",IF(AND(OR($L430="Completed",$L430="Closed - Not Scheduled",$L430="Declined"),$S430=""),"Missing close outcome",IF(AND($B430&lt;&gt;"",$N430&lt;&gt;"",$N430&lt;$B430),"Sent date before received date",IF(AND($B430&lt;&gt;"",$P430&lt;&gt;"",$P430&lt;$B430),"Closed date before received date",IF(AND($N430&lt;&gt;"",$O430&lt;&gt;"",$O430&lt;$N430),"Appointment before sent date","OK"))))))))))))))))))))</f>
        <v/>
      </c>
      <c r="AA430" s="24">
        <f>IF($A430="","",IF($Z430&lt;&gt;"OK","Check data",IF($W430=0,"Closed",IF($X430=1,"Past due",IF($Y430=1,"Follow-up due",IF($J430="Pending","Authorization pending","On track"))))))</f>
        <v/>
      </c>
    </row>
    <row r="431">
      <c r="A431" s="19" t="n"/>
      <c r="B431" s="38" t="n"/>
      <c r="C431" s="19" t="n"/>
      <c r="D431" s="19" t="n"/>
      <c r="E431" s="21" t="n"/>
      <c r="F431" s="19" t="n"/>
      <c r="G431" s="19" t="n"/>
      <c r="H431" s="21" t="n"/>
      <c r="I431" s="19" t="n"/>
      <c r="J431" s="19" t="n"/>
      <c r="K431" s="19" t="n"/>
      <c r="L431" s="19" t="n"/>
      <c r="M431" s="38" t="n"/>
      <c r="N431" s="38" t="n"/>
      <c r="O431" s="38" t="n"/>
      <c r="P431" s="38" t="n"/>
      <c r="Q431" s="38" t="n"/>
      <c r="R431" s="38" t="n"/>
      <c r="S431" s="21" t="n"/>
      <c r="T431" s="21" t="n"/>
      <c r="U431" s="22">
        <f>IF($A431="","",MAX(0,IF($P431&lt;&gt;"",$P431,Dashboard!$B$4)-$B431))</f>
        <v/>
      </c>
      <c r="V431" s="23">
        <f>IF($A431="","",IF($U431&lt;=7,"0-7 days",IF($U431&lt;=14,"8-14 days",IF($U431&lt;=30,"15-30 days",IF($U431&lt;=60,"31-60 days","61+ days")))))</f>
        <v/>
      </c>
      <c r="W431" s="22">
        <f>IF($A431="",0,IF(OR($L431="New",$L431="Sent",$L431="Scheduling",$L431="Scheduled"),1,0))</f>
        <v/>
      </c>
      <c r="X431" s="22">
        <f>IF($A431="",0,IF(AND($W431=1,$M431&lt;&gt;"",$M431&lt;Dashboard!$B$4),1,0))</f>
        <v/>
      </c>
      <c r="Y431" s="22">
        <f>IF($A431="",0,IF(AND($W431=1,$R431&lt;&gt;"",$R431&lt;=Dashboard!$B$4),1,0))</f>
        <v/>
      </c>
      <c r="Z431" s="24">
        <f>IF($A431="","",IF(COUNTIF($A$2:$A$501,$A431)&gt;1,"Duplicate referral ID",IF($B431="","Missing received date",IF($C431="","Missing client reference",IF($D431="","Missing clinic",IF($F431="","Missing specialty",IF($G431="","Missing urgency",IF($H431="","Missing reason category",IF($I431="","Missing payer category",IF($J431="","Missing authorization status",IF($K431="","Missing coordinator",IF($L431="","Missing status",IF(AND($W431=1,$M431=""),"Missing target action date",IF(AND(OR($L431="Sent",$L431="Scheduling",$L431="Scheduled",$L431="Completed"),$E431=""),"Missing destination",IF(AND(OR($L431="Sent",$L431="Scheduling",$L431="Scheduled",$L431="Completed"),$N431=""),"Missing sent date",IF(AND(OR($L431="Scheduled",$L431="Completed"),$O431=""),"Missing appointment date",IF(AND(OR($L431="Completed",$L431="Closed - Not Scheduled",$L431="Declined"),$P431=""),"Missing closed date",IF(AND(OR($L431="Completed",$L431="Closed - Not Scheduled",$L431="Declined"),$S431=""),"Missing close outcome",IF(AND($B431&lt;&gt;"",$N431&lt;&gt;"",$N431&lt;$B431),"Sent date before received date",IF(AND($B431&lt;&gt;"",$P431&lt;&gt;"",$P431&lt;$B431),"Closed date before received date",IF(AND($N431&lt;&gt;"",$O431&lt;&gt;"",$O431&lt;$N431),"Appointment before sent date","OK"))))))))))))))))))))</f>
        <v/>
      </c>
      <c r="AA431" s="24">
        <f>IF($A431="","",IF($Z431&lt;&gt;"OK","Check data",IF($W431=0,"Closed",IF($X431=1,"Past due",IF($Y431=1,"Follow-up due",IF($J431="Pending","Authorization pending","On track"))))))</f>
        <v/>
      </c>
    </row>
    <row r="432">
      <c r="A432" s="19" t="n"/>
      <c r="B432" s="38" t="n"/>
      <c r="C432" s="19" t="n"/>
      <c r="D432" s="19" t="n"/>
      <c r="E432" s="21" t="n"/>
      <c r="F432" s="19" t="n"/>
      <c r="G432" s="19" t="n"/>
      <c r="H432" s="21" t="n"/>
      <c r="I432" s="19" t="n"/>
      <c r="J432" s="19" t="n"/>
      <c r="K432" s="19" t="n"/>
      <c r="L432" s="19" t="n"/>
      <c r="M432" s="38" t="n"/>
      <c r="N432" s="38" t="n"/>
      <c r="O432" s="38" t="n"/>
      <c r="P432" s="38" t="n"/>
      <c r="Q432" s="38" t="n"/>
      <c r="R432" s="38" t="n"/>
      <c r="S432" s="21" t="n"/>
      <c r="T432" s="21" t="n"/>
      <c r="U432" s="22">
        <f>IF($A432="","",MAX(0,IF($P432&lt;&gt;"",$P432,Dashboard!$B$4)-$B432))</f>
        <v/>
      </c>
      <c r="V432" s="23">
        <f>IF($A432="","",IF($U432&lt;=7,"0-7 days",IF($U432&lt;=14,"8-14 days",IF($U432&lt;=30,"15-30 days",IF($U432&lt;=60,"31-60 days","61+ days")))))</f>
        <v/>
      </c>
      <c r="W432" s="22">
        <f>IF($A432="",0,IF(OR($L432="New",$L432="Sent",$L432="Scheduling",$L432="Scheduled"),1,0))</f>
        <v/>
      </c>
      <c r="X432" s="22">
        <f>IF($A432="",0,IF(AND($W432=1,$M432&lt;&gt;"",$M432&lt;Dashboard!$B$4),1,0))</f>
        <v/>
      </c>
      <c r="Y432" s="22">
        <f>IF($A432="",0,IF(AND($W432=1,$R432&lt;&gt;"",$R432&lt;=Dashboard!$B$4),1,0))</f>
        <v/>
      </c>
      <c r="Z432" s="24">
        <f>IF($A432="","",IF(COUNTIF($A$2:$A$501,$A432)&gt;1,"Duplicate referral ID",IF($B432="","Missing received date",IF($C432="","Missing client reference",IF($D432="","Missing clinic",IF($F432="","Missing specialty",IF($G432="","Missing urgency",IF($H432="","Missing reason category",IF($I432="","Missing payer category",IF($J432="","Missing authorization status",IF($K432="","Missing coordinator",IF($L432="","Missing status",IF(AND($W432=1,$M432=""),"Missing target action date",IF(AND(OR($L432="Sent",$L432="Scheduling",$L432="Scheduled",$L432="Completed"),$E432=""),"Missing destination",IF(AND(OR($L432="Sent",$L432="Scheduling",$L432="Scheduled",$L432="Completed"),$N432=""),"Missing sent date",IF(AND(OR($L432="Scheduled",$L432="Completed"),$O432=""),"Missing appointment date",IF(AND(OR($L432="Completed",$L432="Closed - Not Scheduled",$L432="Declined"),$P432=""),"Missing closed date",IF(AND(OR($L432="Completed",$L432="Closed - Not Scheduled",$L432="Declined"),$S432=""),"Missing close outcome",IF(AND($B432&lt;&gt;"",$N432&lt;&gt;"",$N432&lt;$B432),"Sent date before received date",IF(AND($B432&lt;&gt;"",$P432&lt;&gt;"",$P432&lt;$B432),"Closed date before received date",IF(AND($N432&lt;&gt;"",$O432&lt;&gt;"",$O432&lt;$N432),"Appointment before sent date","OK"))))))))))))))))))))</f>
        <v/>
      </c>
      <c r="AA432" s="24">
        <f>IF($A432="","",IF($Z432&lt;&gt;"OK","Check data",IF($W432=0,"Closed",IF($X432=1,"Past due",IF($Y432=1,"Follow-up due",IF($J432="Pending","Authorization pending","On track"))))))</f>
        <v/>
      </c>
    </row>
    <row r="433">
      <c r="A433" s="19" t="n"/>
      <c r="B433" s="38" t="n"/>
      <c r="C433" s="19" t="n"/>
      <c r="D433" s="19" t="n"/>
      <c r="E433" s="21" t="n"/>
      <c r="F433" s="19" t="n"/>
      <c r="G433" s="19" t="n"/>
      <c r="H433" s="21" t="n"/>
      <c r="I433" s="19" t="n"/>
      <c r="J433" s="19" t="n"/>
      <c r="K433" s="19" t="n"/>
      <c r="L433" s="19" t="n"/>
      <c r="M433" s="38" t="n"/>
      <c r="N433" s="38" t="n"/>
      <c r="O433" s="38" t="n"/>
      <c r="P433" s="38" t="n"/>
      <c r="Q433" s="38" t="n"/>
      <c r="R433" s="38" t="n"/>
      <c r="S433" s="21" t="n"/>
      <c r="T433" s="21" t="n"/>
      <c r="U433" s="22">
        <f>IF($A433="","",MAX(0,IF($P433&lt;&gt;"",$P433,Dashboard!$B$4)-$B433))</f>
        <v/>
      </c>
      <c r="V433" s="23">
        <f>IF($A433="","",IF($U433&lt;=7,"0-7 days",IF($U433&lt;=14,"8-14 days",IF($U433&lt;=30,"15-30 days",IF($U433&lt;=60,"31-60 days","61+ days")))))</f>
        <v/>
      </c>
      <c r="W433" s="22">
        <f>IF($A433="",0,IF(OR($L433="New",$L433="Sent",$L433="Scheduling",$L433="Scheduled"),1,0))</f>
        <v/>
      </c>
      <c r="X433" s="22">
        <f>IF($A433="",0,IF(AND($W433=1,$M433&lt;&gt;"",$M433&lt;Dashboard!$B$4),1,0))</f>
        <v/>
      </c>
      <c r="Y433" s="22">
        <f>IF($A433="",0,IF(AND($W433=1,$R433&lt;&gt;"",$R433&lt;=Dashboard!$B$4),1,0))</f>
        <v/>
      </c>
      <c r="Z433" s="24">
        <f>IF($A433="","",IF(COUNTIF($A$2:$A$501,$A433)&gt;1,"Duplicate referral ID",IF($B433="","Missing received date",IF($C433="","Missing client reference",IF($D433="","Missing clinic",IF($F433="","Missing specialty",IF($G433="","Missing urgency",IF($H433="","Missing reason category",IF($I433="","Missing payer category",IF($J433="","Missing authorization status",IF($K433="","Missing coordinator",IF($L433="","Missing status",IF(AND($W433=1,$M433=""),"Missing target action date",IF(AND(OR($L433="Sent",$L433="Scheduling",$L433="Scheduled",$L433="Completed"),$E433=""),"Missing destination",IF(AND(OR($L433="Sent",$L433="Scheduling",$L433="Scheduled",$L433="Completed"),$N433=""),"Missing sent date",IF(AND(OR($L433="Scheduled",$L433="Completed"),$O433=""),"Missing appointment date",IF(AND(OR($L433="Completed",$L433="Closed - Not Scheduled",$L433="Declined"),$P433=""),"Missing closed date",IF(AND(OR($L433="Completed",$L433="Closed - Not Scheduled",$L433="Declined"),$S433=""),"Missing close outcome",IF(AND($B433&lt;&gt;"",$N433&lt;&gt;"",$N433&lt;$B433),"Sent date before received date",IF(AND($B433&lt;&gt;"",$P433&lt;&gt;"",$P433&lt;$B433),"Closed date before received date",IF(AND($N433&lt;&gt;"",$O433&lt;&gt;"",$O433&lt;$N433),"Appointment before sent date","OK"))))))))))))))))))))</f>
        <v/>
      </c>
      <c r="AA433" s="24">
        <f>IF($A433="","",IF($Z433&lt;&gt;"OK","Check data",IF($W433=0,"Closed",IF($X433=1,"Past due",IF($Y433=1,"Follow-up due",IF($J433="Pending","Authorization pending","On track"))))))</f>
        <v/>
      </c>
    </row>
    <row r="434">
      <c r="A434" s="19" t="n"/>
      <c r="B434" s="38" t="n"/>
      <c r="C434" s="19" t="n"/>
      <c r="D434" s="19" t="n"/>
      <c r="E434" s="21" t="n"/>
      <c r="F434" s="19" t="n"/>
      <c r="G434" s="19" t="n"/>
      <c r="H434" s="21" t="n"/>
      <c r="I434" s="19" t="n"/>
      <c r="J434" s="19" t="n"/>
      <c r="K434" s="19" t="n"/>
      <c r="L434" s="19" t="n"/>
      <c r="M434" s="38" t="n"/>
      <c r="N434" s="38" t="n"/>
      <c r="O434" s="38" t="n"/>
      <c r="P434" s="38" t="n"/>
      <c r="Q434" s="38" t="n"/>
      <c r="R434" s="38" t="n"/>
      <c r="S434" s="21" t="n"/>
      <c r="T434" s="21" t="n"/>
      <c r="U434" s="22">
        <f>IF($A434="","",MAX(0,IF($P434&lt;&gt;"",$P434,Dashboard!$B$4)-$B434))</f>
        <v/>
      </c>
      <c r="V434" s="23">
        <f>IF($A434="","",IF($U434&lt;=7,"0-7 days",IF($U434&lt;=14,"8-14 days",IF($U434&lt;=30,"15-30 days",IF($U434&lt;=60,"31-60 days","61+ days")))))</f>
        <v/>
      </c>
      <c r="W434" s="22">
        <f>IF($A434="",0,IF(OR($L434="New",$L434="Sent",$L434="Scheduling",$L434="Scheduled"),1,0))</f>
        <v/>
      </c>
      <c r="X434" s="22">
        <f>IF($A434="",0,IF(AND($W434=1,$M434&lt;&gt;"",$M434&lt;Dashboard!$B$4),1,0))</f>
        <v/>
      </c>
      <c r="Y434" s="22">
        <f>IF($A434="",0,IF(AND($W434=1,$R434&lt;&gt;"",$R434&lt;=Dashboard!$B$4),1,0))</f>
        <v/>
      </c>
      <c r="Z434" s="24">
        <f>IF($A434="","",IF(COUNTIF($A$2:$A$501,$A434)&gt;1,"Duplicate referral ID",IF($B434="","Missing received date",IF($C434="","Missing client reference",IF($D434="","Missing clinic",IF($F434="","Missing specialty",IF($G434="","Missing urgency",IF($H434="","Missing reason category",IF($I434="","Missing payer category",IF($J434="","Missing authorization status",IF($K434="","Missing coordinator",IF($L434="","Missing status",IF(AND($W434=1,$M434=""),"Missing target action date",IF(AND(OR($L434="Sent",$L434="Scheduling",$L434="Scheduled",$L434="Completed"),$E434=""),"Missing destination",IF(AND(OR($L434="Sent",$L434="Scheduling",$L434="Scheduled",$L434="Completed"),$N434=""),"Missing sent date",IF(AND(OR($L434="Scheduled",$L434="Completed"),$O434=""),"Missing appointment date",IF(AND(OR($L434="Completed",$L434="Closed - Not Scheduled",$L434="Declined"),$P434=""),"Missing closed date",IF(AND(OR($L434="Completed",$L434="Closed - Not Scheduled",$L434="Declined"),$S434=""),"Missing close outcome",IF(AND($B434&lt;&gt;"",$N434&lt;&gt;"",$N434&lt;$B434),"Sent date before received date",IF(AND($B434&lt;&gt;"",$P434&lt;&gt;"",$P434&lt;$B434),"Closed date before received date",IF(AND($N434&lt;&gt;"",$O434&lt;&gt;"",$O434&lt;$N434),"Appointment before sent date","OK"))))))))))))))))))))</f>
        <v/>
      </c>
      <c r="AA434" s="24">
        <f>IF($A434="","",IF($Z434&lt;&gt;"OK","Check data",IF($W434=0,"Closed",IF($X434=1,"Past due",IF($Y434=1,"Follow-up due",IF($J434="Pending","Authorization pending","On track"))))))</f>
        <v/>
      </c>
    </row>
    <row r="435">
      <c r="A435" s="19" t="n"/>
      <c r="B435" s="38" t="n"/>
      <c r="C435" s="19" t="n"/>
      <c r="D435" s="19" t="n"/>
      <c r="E435" s="21" t="n"/>
      <c r="F435" s="19" t="n"/>
      <c r="G435" s="19" t="n"/>
      <c r="H435" s="21" t="n"/>
      <c r="I435" s="19" t="n"/>
      <c r="J435" s="19" t="n"/>
      <c r="K435" s="19" t="n"/>
      <c r="L435" s="19" t="n"/>
      <c r="M435" s="38" t="n"/>
      <c r="N435" s="38" t="n"/>
      <c r="O435" s="38" t="n"/>
      <c r="P435" s="38" t="n"/>
      <c r="Q435" s="38" t="n"/>
      <c r="R435" s="38" t="n"/>
      <c r="S435" s="21" t="n"/>
      <c r="T435" s="21" t="n"/>
      <c r="U435" s="22">
        <f>IF($A435="","",MAX(0,IF($P435&lt;&gt;"",$P435,Dashboard!$B$4)-$B435))</f>
        <v/>
      </c>
      <c r="V435" s="23">
        <f>IF($A435="","",IF($U435&lt;=7,"0-7 days",IF($U435&lt;=14,"8-14 days",IF($U435&lt;=30,"15-30 days",IF($U435&lt;=60,"31-60 days","61+ days")))))</f>
        <v/>
      </c>
      <c r="W435" s="22">
        <f>IF($A435="",0,IF(OR($L435="New",$L435="Sent",$L435="Scheduling",$L435="Scheduled"),1,0))</f>
        <v/>
      </c>
      <c r="X435" s="22">
        <f>IF($A435="",0,IF(AND($W435=1,$M435&lt;&gt;"",$M435&lt;Dashboard!$B$4),1,0))</f>
        <v/>
      </c>
      <c r="Y435" s="22">
        <f>IF($A435="",0,IF(AND($W435=1,$R435&lt;&gt;"",$R435&lt;=Dashboard!$B$4),1,0))</f>
        <v/>
      </c>
      <c r="Z435" s="24">
        <f>IF($A435="","",IF(COUNTIF($A$2:$A$501,$A435)&gt;1,"Duplicate referral ID",IF($B435="","Missing received date",IF($C435="","Missing client reference",IF($D435="","Missing clinic",IF($F435="","Missing specialty",IF($G435="","Missing urgency",IF($H435="","Missing reason category",IF($I435="","Missing payer category",IF($J435="","Missing authorization status",IF($K435="","Missing coordinator",IF($L435="","Missing status",IF(AND($W435=1,$M435=""),"Missing target action date",IF(AND(OR($L435="Sent",$L435="Scheduling",$L435="Scheduled",$L435="Completed"),$E435=""),"Missing destination",IF(AND(OR($L435="Sent",$L435="Scheduling",$L435="Scheduled",$L435="Completed"),$N435=""),"Missing sent date",IF(AND(OR($L435="Scheduled",$L435="Completed"),$O435=""),"Missing appointment date",IF(AND(OR($L435="Completed",$L435="Closed - Not Scheduled",$L435="Declined"),$P435=""),"Missing closed date",IF(AND(OR($L435="Completed",$L435="Closed - Not Scheduled",$L435="Declined"),$S435=""),"Missing close outcome",IF(AND($B435&lt;&gt;"",$N435&lt;&gt;"",$N435&lt;$B435),"Sent date before received date",IF(AND($B435&lt;&gt;"",$P435&lt;&gt;"",$P435&lt;$B435),"Closed date before received date",IF(AND($N435&lt;&gt;"",$O435&lt;&gt;"",$O435&lt;$N435),"Appointment before sent date","OK"))))))))))))))))))))</f>
        <v/>
      </c>
      <c r="AA435" s="24">
        <f>IF($A435="","",IF($Z435&lt;&gt;"OK","Check data",IF($W435=0,"Closed",IF($X435=1,"Past due",IF($Y435=1,"Follow-up due",IF($J435="Pending","Authorization pending","On track"))))))</f>
        <v/>
      </c>
    </row>
    <row r="436">
      <c r="A436" s="19" t="n"/>
      <c r="B436" s="38" t="n"/>
      <c r="C436" s="19" t="n"/>
      <c r="D436" s="19" t="n"/>
      <c r="E436" s="21" t="n"/>
      <c r="F436" s="19" t="n"/>
      <c r="G436" s="19" t="n"/>
      <c r="H436" s="21" t="n"/>
      <c r="I436" s="19" t="n"/>
      <c r="J436" s="19" t="n"/>
      <c r="K436" s="19" t="n"/>
      <c r="L436" s="19" t="n"/>
      <c r="M436" s="38" t="n"/>
      <c r="N436" s="38" t="n"/>
      <c r="O436" s="38" t="n"/>
      <c r="P436" s="38" t="n"/>
      <c r="Q436" s="38" t="n"/>
      <c r="R436" s="38" t="n"/>
      <c r="S436" s="21" t="n"/>
      <c r="T436" s="21" t="n"/>
      <c r="U436" s="22">
        <f>IF($A436="","",MAX(0,IF($P436&lt;&gt;"",$P436,Dashboard!$B$4)-$B436))</f>
        <v/>
      </c>
      <c r="V436" s="23">
        <f>IF($A436="","",IF($U436&lt;=7,"0-7 days",IF($U436&lt;=14,"8-14 days",IF($U436&lt;=30,"15-30 days",IF($U436&lt;=60,"31-60 days","61+ days")))))</f>
        <v/>
      </c>
      <c r="W436" s="22">
        <f>IF($A436="",0,IF(OR($L436="New",$L436="Sent",$L436="Scheduling",$L436="Scheduled"),1,0))</f>
        <v/>
      </c>
      <c r="X436" s="22">
        <f>IF($A436="",0,IF(AND($W436=1,$M436&lt;&gt;"",$M436&lt;Dashboard!$B$4),1,0))</f>
        <v/>
      </c>
      <c r="Y436" s="22">
        <f>IF($A436="",0,IF(AND($W436=1,$R436&lt;&gt;"",$R436&lt;=Dashboard!$B$4),1,0))</f>
        <v/>
      </c>
      <c r="Z436" s="24">
        <f>IF($A436="","",IF(COUNTIF($A$2:$A$501,$A436)&gt;1,"Duplicate referral ID",IF($B436="","Missing received date",IF($C436="","Missing client reference",IF($D436="","Missing clinic",IF($F436="","Missing specialty",IF($G436="","Missing urgency",IF($H436="","Missing reason category",IF($I436="","Missing payer category",IF($J436="","Missing authorization status",IF($K436="","Missing coordinator",IF($L436="","Missing status",IF(AND($W436=1,$M436=""),"Missing target action date",IF(AND(OR($L436="Sent",$L436="Scheduling",$L436="Scheduled",$L436="Completed"),$E436=""),"Missing destination",IF(AND(OR($L436="Sent",$L436="Scheduling",$L436="Scheduled",$L436="Completed"),$N436=""),"Missing sent date",IF(AND(OR($L436="Scheduled",$L436="Completed"),$O436=""),"Missing appointment date",IF(AND(OR($L436="Completed",$L436="Closed - Not Scheduled",$L436="Declined"),$P436=""),"Missing closed date",IF(AND(OR($L436="Completed",$L436="Closed - Not Scheduled",$L436="Declined"),$S436=""),"Missing close outcome",IF(AND($B436&lt;&gt;"",$N436&lt;&gt;"",$N436&lt;$B436),"Sent date before received date",IF(AND($B436&lt;&gt;"",$P436&lt;&gt;"",$P436&lt;$B436),"Closed date before received date",IF(AND($N436&lt;&gt;"",$O436&lt;&gt;"",$O436&lt;$N436),"Appointment before sent date","OK"))))))))))))))))))))</f>
        <v/>
      </c>
      <c r="AA436" s="24">
        <f>IF($A436="","",IF($Z436&lt;&gt;"OK","Check data",IF($W436=0,"Closed",IF($X436=1,"Past due",IF($Y436=1,"Follow-up due",IF($J436="Pending","Authorization pending","On track"))))))</f>
        <v/>
      </c>
    </row>
    <row r="437">
      <c r="A437" s="19" t="n"/>
      <c r="B437" s="38" t="n"/>
      <c r="C437" s="19" t="n"/>
      <c r="D437" s="19" t="n"/>
      <c r="E437" s="21" t="n"/>
      <c r="F437" s="19" t="n"/>
      <c r="G437" s="19" t="n"/>
      <c r="H437" s="21" t="n"/>
      <c r="I437" s="19" t="n"/>
      <c r="J437" s="19" t="n"/>
      <c r="K437" s="19" t="n"/>
      <c r="L437" s="19" t="n"/>
      <c r="M437" s="38" t="n"/>
      <c r="N437" s="38" t="n"/>
      <c r="O437" s="38" t="n"/>
      <c r="P437" s="38" t="n"/>
      <c r="Q437" s="38" t="n"/>
      <c r="R437" s="38" t="n"/>
      <c r="S437" s="21" t="n"/>
      <c r="T437" s="21" t="n"/>
      <c r="U437" s="22">
        <f>IF($A437="","",MAX(0,IF($P437&lt;&gt;"",$P437,Dashboard!$B$4)-$B437))</f>
        <v/>
      </c>
      <c r="V437" s="23">
        <f>IF($A437="","",IF($U437&lt;=7,"0-7 days",IF($U437&lt;=14,"8-14 days",IF($U437&lt;=30,"15-30 days",IF($U437&lt;=60,"31-60 days","61+ days")))))</f>
        <v/>
      </c>
      <c r="W437" s="22">
        <f>IF($A437="",0,IF(OR($L437="New",$L437="Sent",$L437="Scheduling",$L437="Scheduled"),1,0))</f>
        <v/>
      </c>
      <c r="X437" s="22">
        <f>IF($A437="",0,IF(AND($W437=1,$M437&lt;&gt;"",$M437&lt;Dashboard!$B$4),1,0))</f>
        <v/>
      </c>
      <c r="Y437" s="22">
        <f>IF($A437="",0,IF(AND($W437=1,$R437&lt;&gt;"",$R437&lt;=Dashboard!$B$4),1,0))</f>
        <v/>
      </c>
      <c r="Z437" s="24">
        <f>IF($A437="","",IF(COUNTIF($A$2:$A$501,$A437)&gt;1,"Duplicate referral ID",IF($B437="","Missing received date",IF($C437="","Missing client reference",IF($D437="","Missing clinic",IF($F437="","Missing specialty",IF($G437="","Missing urgency",IF($H437="","Missing reason category",IF($I437="","Missing payer category",IF($J437="","Missing authorization status",IF($K437="","Missing coordinator",IF($L437="","Missing status",IF(AND($W437=1,$M437=""),"Missing target action date",IF(AND(OR($L437="Sent",$L437="Scheduling",$L437="Scheduled",$L437="Completed"),$E437=""),"Missing destination",IF(AND(OR($L437="Sent",$L437="Scheduling",$L437="Scheduled",$L437="Completed"),$N437=""),"Missing sent date",IF(AND(OR($L437="Scheduled",$L437="Completed"),$O437=""),"Missing appointment date",IF(AND(OR($L437="Completed",$L437="Closed - Not Scheduled",$L437="Declined"),$P437=""),"Missing closed date",IF(AND(OR($L437="Completed",$L437="Closed - Not Scheduled",$L437="Declined"),$S437=""),"Missing close outcome",IF(AND($B437&lt;&gt;"",$N437&lt;&gt;"",$N437&lt;$B437),"Sent date before received date",IF(AND($B437&lt;&gt;"",$P437&lt;&gt;"",$P437&lt;$B437),"Closed date before received date",IF(AND($N437&lt;&gt;"",$O437&lt;&gt;"",$O437&lt;$N437),"Appointment before sent date","OK"))))))))))))))))))))</f>
        <v/>
      </c>
      <c r="AA437" s="24">
        <f>IF($A437="","",IF($Z437&lt;&gt;"OK","Check data",IF($W437=0,"Closed",IF($X437=1,"Past due",IF($Y437=1,"Follow-up due",IF($J437="Pending","Authorization pending","On track"))))))</f>
        <v/>
      </c>
    </row>
    <row r="438">
      <c r="A438" s="19" t="n"/>
      <c r="B438" s="38" t="n"/>
      <c r="C438" s="19" t="n"/>
      <c r="D438" s="19" t="n"/>
      <c r="E438" s="21" t="n"/>
      <c r="F438" s="19" t="n"/>
      <c r="G438" s="19" t="n"/>
      <c r="H438" s="21" t="n"/>
      <c r="I438" s="19" t="n"/>
      <c r="J438" s="19" t="n"/>
      <c r="K438" s="19" t="n"/>
      <c r="L438" s="19" t="n"/>
      <c r="M438" s="38" t="n"/>
      <c r="N438" s="38" t="n"/>
      <c r="O438" s="38" t="n"/>
      <c r="P438" s="38" t="n"/>
      <c r="Q438" s="38" t="n"/>
      <c r="R438" s="38" t="n"/>
      <c r="S438" s="21" t="n"/>
      <c r="T438" s="21" t="n"/>
      <c r="U438" s="22">
        <f>IF($A438="","",MAX(0,IF($P438&lt;&gt;"",$P438,Dashboard!$B$4)-$B438))</f>
        <v/>
      </c>
      <c r="V438" s="23">
        <f>IF($A438="","",IF($U438&lt;=7,"0-7 days",IF($U438&lt;=14,"8-14 days",IF($U438&lt;=30,"15-30 days",IF($U438&lt;=60,"31-60 days","61+ days")))))</f>
        <v/>
      </c>
      <c r="W438" s="22">
        <f>IF($A438="",0,IF(OR($L438="New",$L438="Sent",$L438="Scheduling",$L438="Scheduled"),1,0))</f>
        <v/>
      </c>
      <c r="X438" s="22">
        <f>IF($A438="",0,IF(AND($W438=1,$M438&lt;&gt;"",$M438&lt;Dashboard!$B$4),1,0))</f>
        <v/>
      </c>
      <c r="Y438" s="22">
        <f>IF($A438="",0,IF(AND($W438=1,$R438&lt;&gt;"",$R438&lt;=Dashboard!$B$4),1,0))</f>
        <v/>
      </c>
      <c r="Z438" s="24">
        <f>IF($A438="","",IF(COUNTIF($A$2:$A$501,$A438)&gt;1,"Duplicate referral ID",IF($B438="","Missing received date",IF($C438="","Missing client reference",IF($D438="","Missing clinic",IF($F438="","Missing specialty",IF($G438="","Missing urgency",IF($H438="","Missing reason category",IF($I438="","Missing payer category",IF($J438="","Missing authorization status",IF($K438="","Missing coordinator",IF($L438="","Missing status",IF(AND($W438=1,$M438=""),"Missing target action date",IF(AND(OR($L438="Sent",$L438="Scheduling",$L438="Scheduled",$L438="Completed"),$E438=""),"Missing destination",IF(AND(OR($L438="Sent",$L438="Scheduling",$L438="Scheduled",$L438="Completed"),$N438=""),"Missing sent date",IF(AND(OR($L438="Scheduled",$L438="Completed"),$O438=""),"Missing appointment date",IF(AND(OR($L438="Completed",$L438="Closed - Not Scheduled",$L438="Declined"),$P438=""),"Missing closed date",IF(AND(OR($L438="Completed",$L438="Closed - Not Scheduled",$L438="Declined"),$S438=""),"Missing close outcome",IF(AND($B438&lt;&gt;"",$N438&lt;&gt;"",$N438&lt;$B438),"Sent date before received date",IF(AND($B438&lt;&gt;"",$P438&lt;&gt;"",$P438&lt;$B438),"Closed date before received date",IF(AND($N438&lt;&gt;"",$O438&lt;&gt;"",$O438&lt;$N438),"Appointment before sent date","OK"))))))))))))))))))))</f>
        <v/>
      </c>
      <c r="AA438" s="24">
        <f>IF($A438="","",IF($Z438&lt;&gt;"OK","Check data",IF($W438=0,"Closed",IF($X438=1,"Past due",IF($Y438=1,"Follow-up due",IF($J438="Pending","Authorization pending","On track"))))))</f>
        <v/>
      </c>
    </row>
    <row r="439">
      <c r="A439" s="19" t="n"/>
      <c r="B439" s="38" t="n"/>
      <c r="C439" s="19" t="n"/>
      <c r="D439" s="19" t="n"/>
      <c r="E439" s="21" t="n"/>
      <c r="F439" s="19" t="n"/>
      <c r="G439" s="19" t="n"/>
      <c r="H439" s="21" t="n"/>
      <c r="I439" s="19" t="n"/>
      <c r="J439" s="19" t="n"/>
      <c r="K439" s="19" t="n"/>
      <c r="L439" s="19" t="n"/>
      <c r="M439" s="38" t="n"/>
      <c r="N439" s="38" t="n"/>
      <c r="O439" s="38" t="n"/>
      <c r="P439" s="38" t="n"/>
      <c r="Q439" s="38" t="n"/>
      <c r="R439" s="38" t="n"/>
      <c r="S439" s="21" t="n"/>
      <c r="T439" s="21" t="n"/>
      <c r="U439" s="22">
        <f>IF($A439="","",MAX(0,IF($P439&lt;&gt;"",$P439,Dashboard!$B$4)-$B439))</f>
        <v/>
      </c>
      <c r="V439" s="23">
        <f>IF($A439="","",IF($U439&lt;=7,"0-7 days",IF($U439&lt;=14,"8-14 days",IF($U439&lt;=30,"15-30 days",IF($U439&lt;=60,"31-60 days","61+ days")))))</f>
        <v/>
      </c>
      <c r="W439" s="22">
        <f>IF($A439="",0,IF(OR($L439="New",$L439="Sent",$L439="Scheduling",$L439="Scheduled"),1,0))</f>
        <v/>
      </c>
      <c r="X439" s="22">
        <f>IF($A439="",0,IF(AND($W439=1,$M439&lt;&gt;"",$M439&lt;Dashboard!$B$4),1,0))</f>
        <v/>
      </c>
      <c r="Y439" s="22">
        <f>IF($A439="",0,IF(AND($W439=1,$R439&lt;&gt;"",$R439&lt;=Dashboard!$B$4),1,0))</f>
        <v/>
      </c>
      <c r="Z439" s="24">
        <f>IF($A439="","",IF(COUNTIF($A$2:$A$501,$A439)&gt;1,"Duplicate referral ID",IF($B439="","Missing received date",IF($C439="","Missing client reference",IF($D439="","Missing clinic",IF($F439="","Missing specialty",IF($G439="","Missing urgency",IF($H439="","Missing reason category",IF($I439="","Missing payer category",IF($J439="","Missing authorization status",IF($K439="","Missing coordinator",IF($L439="","Missing status",IF(AND($W439=1,$M439=""),"Missing target action date",IF(AND(OR($L439="Sent",$L439="Scheduling",$L439="Scheduled",$L439="Completed"),$E439=""),"Missing destination",IF(AND(OR($L439="Sent",$L439="Scheduling",$L439="Scheduled",$L439="Completed"),$N439=""),"Missing sent date",IF(AND(OR($L439="Scheduled",$L439="Completed"),$O439=""),"Missing appointment date",IF(AND(OR($L439="Completed",$L439="Closed - Not Scheduled",$L439="Declined"),$P439=""),"Missing closed date",IF(AND(OR($L439="Completed",$L439="Closed - Not Scheduled",$L439="Declined"),$S439=""),"Missing close outcome",IF(AND($B439&lt;&gt;"",$N439&lt;&gt;"",$N439&lt;$B439),"Sent date before received date",IF(AND($B439&lt;&gt;"",$P439&lt;&gt;"",$P439&lt;$B439),"Closed date before received date",IF(AND($N439&lt;&gt;"",$O439&lt;&gt;"",$O439&lt;$N439),"Appointment before sent date","OK"))))))))))))))))))))</f>
        <v/>
      </c>
      <c r="AA439" s="24">
        <f>IF($A439="","",IF($Z439&lt;&gt;"OK","Check data",IF($W439=0,"Closed",IF($X439=1,"Past due",IF($Y439=1,"Follow-up due",IF($J439="Pending","Authorization pending","On track"))))))</f>
        <v/>
      </c>
    </row>
    <row r="440">
      <c r="A440" s="19" t="n"/>
      <c r="B440" s="38" t="n"/>
      <c r="C440" s="19" t="n"/>
      <c r="D440" s="19" t="n"/>
      <c r="E440" s="21" t="n"/>
      <c r="F440" s="19" t="n"/>
      <c r="G440" s="19" t="n"/>
      <c r="H440" s="21" t="n"/>
      <c r="I440" s="19" t="n"/>
      <c r="J440" s="19" t="n"/>
      <c r="K440" s="19" t="n"/>
      <c r="L440" s="19" t="n"/>
      <c r="M440" s="38" t="n"/>
      <c r="N440" s="38" t="n"/>
      <c r="O440" s="38" t="n"/>
      <c r="P440" s="38" t="n"/>
      <c r="Q440" s="38" t="n"/>
      <c r="R440" s="38" t="n"/>
      <c r="S440" s="21" t="n"/>
      <c r="T440" s="21" t="n"/>
      <c r="U440" s="22">
        <f>IF($A440="","",MAX(0,IF($P440&lt;&gt;"",$P440,Dashboard!$B$4)-$B440))</f>
        <v/>
      </c>
      <c r="V440" s="23">
        <f>IF($A440="","",IF($U440&lt;=7,"0-7 days",IF($U440&lt;=14,"8-14 days",IF($U440&lt;=30,"15-30 days",IF($U440&lt;=60,"31-60 days","61+ days")))))</f>
        <v/>
      </c>
      <c r="W440" s="22">
        <f>IF($A440="",0,IF(OR($L440="New",$L440="Sent",$L440="Scheduling",$L440="Scheduled"),1,0))</f>
        <v/>
      </c>
      <c r="X440" s="22">
        <f>IF($A440="",0,IF(AND($W440=1,$M440&lt;&gt;"",$M440&lt;Dashboard!$B$4),1,0))</f>
        <v/>
      </c>
      <c r="Y440" s="22">
        <f>IF($A440="",0,IF(AND($W440=1,$R440&lt;&gt;"",$R440&lt;=Dashboard!$B$4),1,0))</f>
        <v/>
      </c>
      <c r="Z440" s="24">
        <f>IF($A440="","",IF(COUNTIF($A$2:$A$501,$A440)&gt;1,"Duplicate referral ID",IF($B440="","Missing received date",IF($C440="","Missing client reference",IF($D440="","Missing clinic",IF($F440="","Missing specialty",IF($G440="","Missing urgency",IF($H440="","Missing reason category",IF($I440="","Missing payer category",IF($J440="","Missing authorization status",IF($K440="","Missing coordinator",IF($L440="","Missing status",IF(AND($W440=1,$M440=""),"Missing target action date",IF(AND(OR($L440="Sent",$L440="Scheduling",$L440="Scheduled",$L440="Completed"),$E440=""),"Missing destination",IF(AND(OR($L440="Sent",$L440="Scheduling",$L440="Scheduled",$L440="Completed"),$N440=""),"Missing sent date",IF(AND(OR($L440="Scheduled",$L440="Completed"),$O440=""),"Missing appointment date",IF(AND(OR($L440="Completed",$L440="Closed - Not Scheduled",$L440="Declined"),$P440=""),"Missing closed date",IF(AND(OR($L440="Completed",$L440="Closed - Not Scheduled",$L440="Declined"),$S440=""),"Missing close outcome",IF(AND($B440&lt;&gt;"",$N440&lt;&gt;"",$N440&lt;$B440),"Sent date before received date",IF(AND($B440&lt;&gt;"",$P440&lt;&gt;"",$P440&lt;$B440),"Closed date before received date",IF(AND($N440&lt;&gt;"",$O440&lt;&gt;"",$O440&lt;$N440),"Appointment before sent date","OK"))))))))))))))))))))</f>
        <v/>
      </c>
      <c r="AA440" s="24">
        <f>IF($A440="","",IF($Z440&lt;&gt;"OK","Check data",IF($W440=0,"Closed",IF($X440=1,"Past due",IF($Y440=1,"Follow-up due",IF($J440="Pending","Authorization pending","On track"))))))</f>
        <v/>
      </c>
    </row>
    <row r="441">
      <c r="A441" s="19" t="n"/>
      <c r="B441" s="38" t="n"/>
      <c r="C441" s="19" t="n"/>
      <c r="D441" s="19" t="n"/>
      <c r="E441" s="21" t="n"/>
      <c r="F441" s="19" t="n"/>
      <c r="G441" s="19" t="n"/>
      <c r="H441" s="21" t="n"/>
      <c r="I441" s="19" t="n"/>
      <c r="J441" s="19" t="n"/>
      <c r="K441" s="19" t="n"/>
      <c r="L441" s="19" t="n"/>
      <c r="M441" s="38" t="n"/>
      <c r="N441" s="38" t="n"/>
      <c r="O441" s="38" t="n"/>
      <c r="P441" s="38" t="n"/>
      <c r="Q441" s="38" t="n"/>
      <c r="R441" s="38" t="n"/>
      <c r="S441" s="21" t="n"/>
      <c r="T441" s="21" t="n"/>
      <c r="U441" s="22">
        <f>IF($A441="","",MAX(0,IF($P441&lt;&gt;"",$P441,Dashboard!$B$4)-$B441))</f>
        <v/>
      </c>
      <c r="V441" s="23">
        <f>IF($A441="","",IF($U441&lt;=7,"0-7 days",IF($U441&lt;=14,"8-14 days",IF($U441&lt;=30,"15-30 days",IF($U441&lt;=60,"31-60 days","61+ days")))))</f>
        <v/>
      </c>
      <c r="W441" s="22">
        <f>IF($A441="",0,IF(OR($L441="New",$L441="Sent",$L441="Scheduling",$L441="Scheduled"),1,0))</f>
        <v/>
      </c>
      <c r="X441" s="22">
        <f>IF($A441="",0,IF(AND($W441=1,$M441&lt;&gt;"",$M441&lt;Dashboard!$B$4),1,0))</f>
        <v/>
      </c>
      <c r="Y441" s="22">
        <f>IF($A441="",0,IF(AND($W441=1,$R441&lt;&gt;"",$R441&lt;=Dashboard!$B$4),1,0))</f>
        <v/>
      </c>
      <c r="Z441" s="24">
        <f>IF($A441="","",IF(COUNTIF($A$2:$A$501,$A441)&gt;1,"Duplicate referral ID",IF($B441="","Missing received date",IF($C441="","Missing client reference",IF($D441="","Missing clinic",IF($F441="","Missing specialty",IF($G441="","Missing urgency",IF($H441="","Missing reason category",IF($I441="","Missing payer category",IF($J441="","Missing authorization status",IF($K441="","Missing coordinator",IF($L441="","Missing status",IF(AND($W441=1,$M441=""),"Missing target action date",IF(AND(OR($L441="Sent",$L441="Scheduling",$L441="Scheduled",$L441="Completed"),$E441=""),"Missing destination",IF(AND(OR($L441="Sent",$L441="Scheduling",$L441="Scheduled",$L441="Completed"),$N441=""),"Missing sent date",IF(AND(OR($L441="Scheduled",$L441="Completed"),$O441=""),"Missing appointment date",IF(AND(OR($L441="Completed",$L441="Closed - Not Scheduled",$L441="Declined"),$P441=""),"Missing closed date",IF(AND(OR($L441="Completed",$L441="Closed - Not Scheduled",$L441="Declined"),$S441=""),"Missing close outcome",IF(AND($B441&lt;&gt;"",$N441&lt;&gt;"",$N441&lt;$B441),"Sent date before received date",IF(AND($B441&lt;&gt;"",$P441&lt;&gt;"",$P441&lt;$B441),"Closed date before received date",IF(AND($N441&lt;&gt;"",$O441&lt;&gt;"",$O441&lt;$N441),"Appointment before sent date","OK"))))))))))))))))))))</f>
        <v/>
      </c>
      <c r="AA441" s="24">
        <f>IF($A441="","",IF($Z441&lt;&gt;"OK","Check data",IF($W441=0,"Closed",IF($X441=1,"Past due",IF($Y441=1,"Follow-up due",IF($J441="Pending","Authorization pending","On track"))))))</f>
        <v/>
      </c>
    </row>
    <row r="442">
      <c r="A442" s="19" t="n"/>
      <c r="B442" s="38" t="n"/>
      <c r="C442" s="19" t="n"/>
      <c r="D442" s="19" t="n"/>
      <c r="E442" s="21" t="n"/>
      <c r="F442" s="19" t="n"/>
      <c r="G442" s="19" t="n"/>
      <c r="H442" s="21" t="n"/>
      <c r="I442" s="19" t="n"/>
      <c r="J442" s="19" t="n"/>
      <c r="K442" s="19" t="n"/>
      <c r="L442" s="19" t="n"/>
      <c r="M442" s="38" t="n"/>
      <c r="N442" s="38" t="n"/>
      <c r="O442" s="38" t="n"/>
      <c r="P442" s="38" t="n"/>
      <c r="Q442" s="38" t="n"/>
      <c r="R442" s="38" t="n"/>
      <c r="S442" s="21" t="n"/>
      <c r="T442" s="21" t="n"/>
      <c r="U442" s="22">
        <f>IF($A442="","",MAX(0,IF($P442&lt;&gt;"",$P442,Dashboard!$B$4)-$B442))</f>
        <v/>
      </c>
      <c r="V442" s="23">
        <f>IF($A442="","",IF($U442&lt;=7,"0-7 days",IF($U442&lt;=14,"8-14 days",IF($U442&lt;=30,"15-30 days",IF($U442&lt;=60,"31-60 days","61+ days")))))</f>
        <v/>
      </c>
      <c r="W442" s="22">
        <f>IF($A442="",0,IF(OR($L442="New",$L442="Sent",$L442="Scheduling",$L442="Scheduled"),1,0))</f>
        <v/>
      </c>
      <c r="X442" s="22">
        <f>IF($A442="",0,IF(AND($W442=1,$M442&lt;&gt;"",$M442&lt;Dashboard!$B$4),1,0))</f>
        <v/>
      </c>
      <c r="Y442" s="22">
        <f>IF($A442="",0,IF(AND($W442=1,$R442&lt;&gt;"",$R442&lt;=Dashboard!$B$4),1,0))</f>
        <v/>
      </c>
      <c r="Z442" s="24">
        <f>IF($A442="","",IF(COUNTIF($A$2:$A$501,$A442)&gt;1,"Duplicate referral ID",IF($B442="","Missing received date",IF($C442="","Missing client reference",IF($D442="","Missing clinic",IF($F442="","Missing specialty",IF($G442="","Missing urgency",IF($H442="","Missing reason category",IF($I442="","Missing payer category",IF($J442="","Missing authorization status",IF($K442="","Missing coordinator",IF($L442="","Missing status",IF(AND($W442=1,$M442=""),"Missing target action date",IF(AND(OR($L442="Sent",$L442="Scheduling",$L442="Scheduled",$L442="Completed"),$E442=""),"Missing destination",IF(AND(OR($L442="Sent",$L442="Scheduling",$L442="Scheduled",$L442="Completed"),$N442=""),"Missing sent date",IF(AND(OR($L442="Scheduled",$L442="Completed"),$O442=""),"Missing appointment date",IF(AND(OR($L442="Completed",$L442="Closed - Not Scheduled",$L442="Declined"),$P442=""),"Missing closed date",IF(AND(OR($L442="Completed",$L442="Closed - Not Scheduled",$L442="Declined"),$S442=""),"Missing close outcome",IF(AND($B442&lt;&gt;"",$N442&lt;&gt;"",$N442&lt;$B442),"Sent date before received date",IF(AND($B442&lt;&gt;"",$P442&lt;&gt;"",$P442&lt;$B442),"Closed date before received date",IF(AND($N442&lt;&gt;"",$O442&lt;&gt;"",$O442&lt;$N442),"Appointment before sent date","OK"))))))))))))))))))))</f>
        <v/>
      </c>
      <c r="AA442" s="24">
        <f>IF($A442="","",IF($Z442&lt;&gt;"OK","Check data",IF($W442=0,"Closed",IF($X442=1,"Past due",IF($Y442=1,"Follow-up due",IF($J442="Pending","Authorization pending","On track"))))))</f>
        <v/>
      </c>
    </row>
    <row r="443">
      <c r="A443" s="19" t="n"/>
      <c r="B443" s="38" t="n"/>
      <c r="C443" s="19" t="n"/>
      <c r="D443" s="19" t="n"/>
      <c r="E443" s="21" t="n"/>
      <c r="F443" s="19" t="n"/>
      <c r="G443" s="19" t="n"/>
      <c r="H443" s="21" t="n"/>
      <c r="I443" s="19" t="n"/>
      <c r="J443" s="19" t="n"/>
      <c r="K443" s="19" t="n"/>
      <c r="L443" s="19" t="n"/>
      <c r="M443" s="38" t="n"/>
      <c r="N443" s="38" t="n"/>
      <c r="O443" s="38" t="n"/>
      <c r="P443" s="38" t="n"/>
      <c r="Q443" s="38" t="n"/>
      <c r="R443" s="38" t="n"/>
      <c r="S443" s="21" t="n"/>
      <c r="T443" s="21" t="n"/>
      <c r="U443" s="22">
        <f>IF($A443="","",MAX(0,IF($P443&lt;&gt;"",$P443,Dashboard!$B$4)-$B443))</f>
        <v/>
      </c>
      <c r="V443" s="23">
        <f>IF($A443="","",IF($U443&lt;=7,"0-7 days",IF($U443&lt;=14,"8-14 days",IF($U443&lt;=30,"15-30 days",IF($U443&lt;=60,"31-60 days","61+ days")))))</f>
        <v/>
      </c>
      <c r="W443" s="22">
        <f>IF($A443="",0,IF(OR($L443="New",$L443="Sent",$L443="Scheduling",$L443="Scheduled"),1,0))</f>
        <v/>
      </c>
      <c r="X443" s="22">
        <f>IF($A443="",0,IF(AND($W443=1,$M443&lt;&gt;"",$M443&lt;Dashboard!$B$4),1,0))</f>
        <v/>
      </c>
      <c r="Y443" s="22">
        <f>IF($A443="",0,IF(AND($W443=1,$R443&lt;&gt;"",$R443&lt;=Dashboard!$B$4),1,0))</f>
        <v/>
      </c>
      <c r="Z443" s="24">
        <f>IF($A443="","",IF(COUNTIF($A$2:$A$501,$A443)&gt;1,"Duplicate referral ID",IF($B443="","Missing received date",IF($C443="","Missing client reference",IF($D443="","Missing clinic",IF($F443="","Missing specialty",IF($G443="","Missing urgency",IF($H443="","Missing reason category",IF($I443="","Missing payer category",IF($J443="","Missing authorization status",IF($K443="","Missing coordinator",IF($L443="","Missing status",IF(AND($W443=1,$M443=""),"Missing target action date",IF(AND(OR($L443="Sent",$L443="Scheduling",$L443="Scheduled",$L443="Completed"),$E443=""),"Missing destination",IF(AND(OR($L443="Sent",$L443="Scheduling",$L443="Scheduled",$L443="Completed"),$N443=""),"Missing sent date",IF(AND(OR($L443="Scheduled",$L443="Completed"),$O443=""),"Missing appointment date",IF(AND(OR($L443="Completed",$L443="Closed - Not Scheduled",$L443="Declined"),$P443=""),"Missing closed date",IF(AND(OR($L443="Completed",$L443="Closed - Not Scheduled",$L443="Declined"),$S443=""),"Missing close outcome",IF(AND($B443&lt;&gt;"",$N443&lt;&gt;"",$N443&lt;$B443),"Sent date before received date",IF(AND($B443&lt;&gt;"",$P443&lt;&gt;"",$P443&lt;$B443),"Closed date before received date",IF(AND($N443&lt;&gt;"",$O443&lt;&gt;"",$O443&lt;$N443),"Appointment before sent date","OK"))))))))))))))))))))</f>
        <v/>
      </c>
      <c r="AA443" s="24">
        <f>IF($A443="","",IF($Z443&lt;&gt;"OK","Check data",IF($W443=0,"Closed",IF($X443=1,"Past due",IF($Y443=1,"Follow-up due",IF($J443="Pending","Authorization pending","On track"))))))</f>
        <v/>
      </c>
    </row>
    <row r="444">
      <c r="A444" s="19" t="n"/>
      <c r="B444" s="38" t="n"/>
      <c r="C444" s="19" t="n"/>
      <c r="D444" s="19" t="n"/>
      <c r="E444" s="21" t="n"/>
      <c r="F444" s="19" t="n"/>
      <c r="G444" s="19" t="n"/>
      <c r="H444" s="21" t="n"/>
      <c r="I444" s="19" t="n"/>
      <c r="J444" s="19" t="n"/>
      <c r="K444" s="19" t="n"/>
      <c r="L444" s="19" t="n"/>
      <c r="M444" s="38" t="n"/>
      <c r="N444" s="38" t="n"/>
      <c r="O444" s="38" t="n"/>
      <c r="P444" s="38" t="n"/>
      <c r="Q444" s="38" t="n"/>
      <c r="R444" s="38" t="n"/>
      <c r="S444" s="21" t="n"/>
      <c r="T444" s="21" t="n"/>
      <c r="U444" s="22">
        <f>IF($A444="","",MAX(0,IF($P444&lt;&gt;"",$P444,Dashboard!$B$4)-$B444))</f>
        <v/>
      </c>
      <c r="V444" s="23">
        <f>IF($A444="","",IF($U444&lt;=7,"0-7 days",IF($U444&lt;=14,"8-14 days",IF($U444&lt;=30,"15-30 days",IF($U444&lt;=60,"31-60 days","61+ days")))))</f>
        <v/>
      </c>
      <c r="W444" s="22">
        <f>IF($A444="",0,IF(OR($L444="New",$L444="Sent",$L444="Scheduling",$L444="Scheduled"),1,0))</f>
        <v/>
      </c>
      <c r="X444" s="22">
        <f>IF($A444="",0,IF(AND($W444=1,$M444&lt;&gt;"",$M444&lt;Dashboard!$B$4),1,0))</f>
        <v/>
      </c>
      <c r="Y444" s="22">
        <f>IF($A444="",0,IF(AND($W444=1,$R444&lt;&gt;"",$R444&lt;=Dashboard!$B$4),1,0))</f>
        <v/>
      </c>
      <c r="Z444" s="24">
        <f>IF($A444="","",IF(COUNTIF($A$2:$A$501,$A444)&gt;1,"Duplicate referral ID",IF($B444="","Missing received date",IF($C444="","Missing client reference",IF($D444="","Missing clinic",IF($F444="","Missing specialty",IF($G444="","Missing urgency",IF($H444="","Missing reason category",IF($I444="","Missing payer category",IF($J444="","Missing authorization status",IF($K444="","Missing coordinator",IF($L444="","Missing status",IF(AND($W444=1,$M444=""),"Missing target action date",IF(AND(OR($L444="Sent",$L444="Scheduling",$L444="Scheduled",$L444="Completed"),$E444=""),"Missing destination",IF(AND(OR($L444="Sent",$L444="Scheduling",$L444="Scheduled",$L444="Completed"),$N444=""),"Missing sent date",IF(AND(OR($L444="Scheduled",$L444="Completed"),$O444=""),"Missing appointment date",IF(AND(OR($L444="Completed",$L444="Closed - Not Scheduled",$L444="Declined"),$P444=""),"Missing closed date",IF(AND(OR($L444="Completed",$L444="Closed - Not Scheduled",$L444="Declined"),$S444=""),"Missing close outcome",IF(AND($B444&lt;&gt;"",$N444&lt;&gt;"",$N444&lt;$B444),"Sent date before received date",IF(AND($B444&lt;&gt;"",$P444&lt;&gt;"",$P444&lt;$B444),"Closed date before received date",IF(AND($N444&lt;&gt;"",$O444&lt;&gt;"",$O444&lt;$N444),"Appointment before sent date","OK"))))))))))))))))))))</f>
        <v/>
      </c>
      <c r="AA444" s="24">
        <f>IF($A444="","",IF($Z444&lt;&gt;"OK","Check data",IF($W444=0,"Closed",IF($X444=1,"Past due",IF($Y444=1,"Follow-up due",IF($J444="Pending","Authorization pending","On track"))))))</f>
        <v/>
      </c>
    </row>
    <row r="445">
      <c r="A445" s="19" t="n"/>
      <c r="B445" s="38" t="n"/>
      <c r="C445" s="19" t="n"/>
      <c r="D445" s="19" t="n"/>
      <c r="E445" s="21" t="n"/>
      <c r="F445" s="19" t="n"/>
      <c r="G445" s="19" t="n"/>
      <c r="H445" s="21" t="n"/>
      <c r="I445" s="19" t="n"/>
      <c r="J445" s="19" t="n"/>
      <c r="K445" s="19" t="n"/>
      <c r="L445" s="19" t="n"/>
      <c r="M445" s="38" t="n"/>
      <c r="N445" s="38" t="n"/>
      <c r="O445" s="38" t="n"/>
      <c r="P445" s="38" t="n"/>
      <c r="Q445" s="38" t="n"/>
      <c r="R445" s="38" t="n"/>
      <c r="S445" s="21" t="n"/>
      <c r="T445" s="21" t="n"/>
      <c r="U445" s="22">
        <f>IF($A445="","",MAX(0,IF($P445&lt;&gt;"",$P445,Dashboard!$B$4)-$B445))</f>
        <v/>
      </c>
      <c r="V445" s="23">
        <f>IF($A445="","",IF($U445&lt;=7,"0-7 days",IF($U445&lt;=14,"8-14 days",IF($U445&lt;=30,"15-30 days",IF($U445&lt;=60,"31-60 days","61+ days")))))</f>
        <v/>
      </c>
      <c r="W445" s="22">
        <f>IF($A445="",0,IF(OR($L445="New",$L445="Sent",$L445="Scheduling",$L445="Scheduled"),1,0))</f>
        <v/>
      </c>
      <c r="X445" s="22">
        <f>IF($A445="",0,IF(AND($W445=1,$M445&lt;&gt;"",$M445&lt;Dashboard!$B$4),1,0))</f>
        <v/>
      </c>
      <c r="Y445" s="22">
        <f>IF($A445="",0,IF(AND($W445=1,$R445&lt;&gt;"",$R445&lt;=Dashboard!$B$4),1,0))</f>
        <v/>
      </c>
      <c r="Z445" s="24">
        <f>IF($A445="","",IF(COUNTIF($A$2:$A$501,$A445)&gt;1,"Duplicate referral ID",IF($B445="","Missing received date",IF($C445="","Missing client reference",IF($D445="","Missing clinic",IF($F445="","Missing specialty",IF($G445="","Missing urgency",IF($H445="","Missing reason category",IF($I445="","Missing payer category",IF($J445="","Missing authorization status",IF($K445="","Missing coordinator",IF($L445="","Missing status",IF(AND($W445=1,$M445=""),"Missing target action date",IF(AND(OR($L445="Sent",$L445="Scheduling",$L445="Scheduled",$L445="Completed"),$E445=""),"Missing destination",IF(AND(OR($L445="Sent",$L445="Scheduling",$L445="Scheduled",$L445="Completed"),$N445=""),"Missing sent date",IF(AND(OR($L445="Scheduled",$L445="Completed"),$O445=""),"Missing appointment date",IF(AND(OR($L445="Completed",$L445="Closed - Not Scheduled",$L445="Declined"),$P445=""),"Missing closed date",IF(AND(OR($L445="Completed",$L445="Closed - Not Scheduled",$L445="Declined"),$S445=""),"Missing close outcome",IF(AND($B445&lt;&gt;"",$N445&lt;&gt;"",$N445&lt;$B445),"Sent date before received date",IF(AND($B445&lt;&gt;"",$P445&lt;&gt;"",$P445&lt;$B445),"Closed date before received date",IF(AND($N445&lt;&gt;"",$O445&lt;&gt;"",$O445&lt;$N445),"Appointment before sent date","OK"))))))))))))))))))))</f>
        <v/>
      </c>
      <c r="AA445" s="24">
        <f>IF($A445="","",IF($Z445&lt;&gt;"OK","Check data",IF($W445=0,"Closed",IF($X445=1,"Past due",IF($Y445=1,"Follow-up due",IF($J445="Pending","Authorization pending","On track"))))))</f>
        <v/>
      </c>
    </row>
    <row r="446">
      <c r="A446" s="19" t="n"/>
      <c r="B446" s="38" t="n"/>
      <c r="C446" s="19" t="n"/>
      <c r="D446" s="19" t="n"/>
      <c r="E446" s="21" t="n"/>
      <c r="F446" s="19" t="n"/>
      <c r="G446" s="19" t="n"/>
      <c r="H446" s="21" t="n"/>
      <c r="I446" s="19" t="n"/>
      <c r="J446" s="19" t="n"/>
      <c r="K446" s="19" t="n"/>
      <c r="L446" s="19" t="n"/>
      <c r="M446" s="38" t="n"/>
      <c r="N446" s="38" t="n"/>
      <c r="O446" s="38" t="n"/>
      <c r="P446" s="38" t="n"/>
      <c r="Q446" s="38" t="n"/>
      <c r="R446" s="38" t="n"/>
      <c r="S446" s="21" t="n"/>
      <c r="T446" s="21" t="n"/>
      <c r="U446" s="22">
        <f>IF($A446="","",MAX(0,IF($P446&lt;&gt;"",$P446,Dashboard!$B$4)-$B446))</f>
        <v/>
      </c>
      <c r="V446" s="23">
        <f>IF($A446="","",IF($U446&lt;=7,"0-7 days",IF($U446&lt;=14,"8-14 days",IF($U446&lt;=30,"15-30 days",IF($U446&lt;=60,"31-60 days","61+ days")))))</f>
        <v/>
      </c>
      <c r="W446" s="22">
        <f>IF($A446="",0,IF(OR($L446="New",$L446="Sent",$L446="Scheduling",$L446="Scheduled"),1,0))</f>
        <v/>
      </c>
      <c r="X446" s="22">
        <f>IF($A446="",0,IF(AND($W446=1,$M446&lt;&gt;"",$M446&lt;Dashboard!$B$4),1,0))</f>
        <v/>
      </c>
      <c r="Y446" s="22">
        <f>IF($A446="",0,IF(AND($W446=1,$R446&lt;&gt;"",$R446&lt;=Dashboard!$B$4),1,0))</f>
        <v/>
      </c>
      <c r="Z446" s="24">
        <f>IF($A446="","",IF(COUNTIF($A$2:$A$501,$A446)&gt;1,"Duplicate referral ID",IF($B446="","Missing received date",IF($C446="","Missing client reference",IF($D446="","Missing clinic",IF($F446="","Missing specialty",IF($G446="","Missing urgency",IF($H446="","Missing reason category",IF($I446="","Missing payer category",IF($J446="","Missing authorization status",IF($K446="","Missing coordinator",IF($L446="","Missing status",IF(AND($W446=1,$M446=""),"Missing target action date",IF(AND(OR($L446="Sent",$L446="Scheduling",$L446="Scheduled",$L446="Completed"),$E446=""),"Missing destination",IF(AND(OR($L446="Sent",$L446="Scheduling",$L446="Scheduled",$L446="Completed"),$N446=""),"Missing sent date",IF(AND(OR($L446="Scheduled",$L446="Completed"),$O446=""),"Missing appointment date",IF(AND(OR($L446="Completed",$L446="Closed - Not Scheduled",$L446="Declined"),$P446=""),"Missing closed date",IF(AND(OR($L446="Completed",$L446="Closed - Not Scheduled",$L446="Declined"),$S446=""),"Missing close outcome",IF(AND($B446&lt;&gt;"",$N446&lt;&gt;"",$N446&lt;$B446),"Sent date before received date",IF(AND($B446&lt;&gt;"",$P446&lt;&gt;"",$P446&lt;$B446),"Closed date before received date",IF(AND($N446&lt;&gt;"",$O446&lt;&gt;"",$O446&lt;$N446),"Appointment before sent date","OK"))))))))))))))))))))</f>
        <v/>
      </c>
      <c r="AA446" s="24">
        <f>IF($A446="","",IF($Z446&lt;&gt;"OK","Check data",IF($W446=0,"Closed",IF($X446=1,"Past due",IF($Y446=1,"Follow-up due",IF($J446="Pending","Authorization pending","On track"))))))</f>
        <v/>
      </c>
    </row>
    <row r="447">
      <c r="A447" s="19" t="n"/>
      <c r="B447" s="38" t="n"/>
      <c r="C447" s="19" t="n"/>
      <c r="D447" s="19" t="n"/>
      <c r="E447" s="21" t="n"/>
      <c r="F447" s="19" t="n"/>
      <c r="G447" s="19" t="n"/>
      <c r="H447" s="21" t="n"/>
      <c r="I447" s="19" t="n"/>
      <c r="J447" s="19" t="n"/>
      <c r="K447" s="19" t="n"/>
      <c r="L447" s="19" t="n"/>
      <c r="M447" s="38" t="n"/>
      <c r="N447" s="38" t="n"/>
      <c r="O447" s="38" t="n"/>
      <c r="P447" s="38" t="n"/>
      <c r="Q447" s="38" t="n"/>
      <c r="R447" s="38" t="n"/>
      <c r="S447" s="21" t="n"/>
      <c r="T447" s="21" t="n"/>
      <c r="U447" s="22">
        <f>IF($A447="","",MAX(0,IF($P447&lt;&gt;"",$P447,Dashboard!$B$4)-$B447))</f>
        <v/>
      </c>
      <c r="V447" s="23">
        <f>IF($A447="","",IF($U447&lt;=7,"0-7 days",IF($U447&lt;=14,"8-14 days",IF($U447&lt;=30,"15-30 days",IF($U447&lt;=60,"31-60 days","61+ days")))))</f>
        <v/>
      </c>
      <c r="W447" s="22">
        <f>IF($A447="",0,IF(OR($L447="New",$L447="Sent",$L447="Scheduling",$L447="Scheduled"),1,0))</f>
        <v/>
      </c>
      <c r="X447" s="22">
        <f>IF($A447="",0,IF(AND($W447=1,$M447&lt;&gt;"",$M447&lt;Dashboard!$B$4),1,0))</f>
        <v/>
      </c>
      <c r="Y447" s="22">
        <f>IF($A447="",0,IF(AND($W447=1,$R447&lt;&gt;"",$R447&lt;=Dashboard!$B$4),1,0))</f>
        <v/>
      </c>
      <c r="Z447" s="24">
        <f>IF($A447="","",IF(COUNTIF($A$2:$A$501,$A447)&gt;1,"Duplicate referral ID",IF($B447="","Missing received date",IF($C447="","Missing client reference",IF($D447="","Missing clinic",IF($F447="","Missing specialty",IF($G447="","Missing urgency",IF($H447="","Missing reason category",IF($I447="","Missing payer category",IF($J447="","Missing authorization status",IF($K447="","Missing coordinator",IF($L447="","Missing status",IF(AND($W447=1,$M447=""),"Missing target action date",IF(AND(OR($L447="Sent",$L447="Scheduling",$L447="Scheduled",$L447="Completed"),$E447=""),"Missing destination",IF(AND(OR($L447="Sent",$L447="Scheduling",$L447="Scheduled",$L447="Completed"),$N447=""),"Missing sent date",IF(AND(OR($L447="Scheduled",$L447="Completed"),$O447=""),"Missing appointment date",IF(AND(OR($L447="Completed",$L447="Closed - Not Scheduled",$L447="Declined"),$P447=""),"Missing closed date",IF(AND(OR($L447="Completed",$L447="Closed - Not Scheduled",$L447="Declined"),$S447=""),"Missing close outcome",IF(AND($B447&lt;&gt;"",$N447&lt;&gt;"",$N447&lt;$B447),"Sent date before received date",IF(AND($B447&lt;&gt;"",$P447&lt;&gt;"",$P447&lt;$B447),"Closed date before received date",IF(AND($N447&lt;&gt;"",$O447&lt;&gt;"",$O447&lt;$N447),"Appointment before sent date","OK"))))))))))))))))))))</f>
        <v/>
      </c>
      <c r="AA447" s="24">
        <f>IF($A447="","",IF($Z447&lt;&gt;"OK","Check data",IF($W447=0,"Closed",IF($X447=1,"Past due",IF($Y447=1,"Follow-up due",IF($J447="Pending","Authorization pending","On track"))))))</f>
        <v/>
      </c>
    </row>
    <row r="448">
      <c r="A448" s="19" t="n"/>
      <c r="B448" s="38" t="n"/>
      <c r="C448" s="19" t="n"/>
      <c r="D448" s="19" t="n"/>
      <c r="E448" s="21" t="n"/>
      <c r="F448" s="19" t="n"/>
      <c r="G448" s="19" t="n"/>
      <c r="H448" s="21" t="n"/>
      <c r="I448" s="19" t="n"/>
      <c r="J448" s="19" t="n"/>
      <c r="K448" s="19" t="n"/>
      <c r="L448" s="19" t="n"/>
      <c r="M448" s="38" t="n"/>
      <c r="N448" s="38" t="n"/>
      <c r="O448" s="38" t="n"/>
      <c r="P448" s="38" t="n"/>
      <c r="Q448" s="38" t="n"/>
      <c r="R448" s="38" t="n"/>
      <c r="S448" s="21" t="n"/>
      <c r="T448" s="21" t="n"/>
      <c r="U448" s="22">
        <f>IF($A448="","",MAX(0,IF($P448&lt;&gt;"",$P448,Dashboard!$B$4)-$B448))</f>
        <v/>
      </c>
      <c r="V448" s="23">
        <f>IF($A448="","",IF($U448&lt;=7,"0-7 days",IF($U448&lt;=14,"8-14 days",IF($U448&lt;=30,"15-30 days",IF($U448&lt;=60,"31-60 days","61+ days")))))</f>
        <v/>
      </c>
      <c r="W448" s="22">
        <f>IF($A448="",0,IF(OR($L448="New",$L448="Sent",$L448="Scheduling",$L448="Scheduled"),1,0))</f>
        <v/>
      </c>
      <c r="X448" s="22">
        <f>IF($A448="",0,IF(AND($W448=1,$M448&lt;&gt;"",$M448&lt;Dashboard!$B$4),1,0))</f>
        <v/>
      </c>
      <c r="Y448" s="22">
        <f>IF($A448="",0,IF(AND($W448=1,$R448&lt;&gt;"",$R448&lt;=Dashboard!$B$4),1,0))</f>
        <v/>
      </c>
      <c r="Z448" s="24">
        <f>IF($A448="","",IF(COUNTIF($A$2:$A$501,$A448)&gt;1,"Duplicate referral ID",IF($B448="","Missing received date",IF($C448="","Missing client reference",IF($D448="","Missing clinic",IF($F448="","Missing specialty",IF($G448="","Missing urgency",IF($H448="","Missing reason category",IF($I448="","Missing payer category",IF($J448="","Missing authorization status",IF($K448="","Missing coordinator",IF($L448="","Missing status",IF(AND($W448=1,$M448=""),"Missing target action date",IF(AND(OR($L448="Sent",$L448="Scheduling",$L448="Scheduled",$L448="Completed"),$E448=""),"Missing destination",IF(AND(OR($L448="Sent",$L448="Scheduling",$L448="Scheduled",$L448="Completed"),$N448=""),"Missing sent date",IF(AND(OR($L448="Scheduled",$L448="Completed"),$O448=""),"Missing appointment date",IF(AND(OR($L448="Completed",$L448="Closed - Not Scheduled",$L448="Declined"),$P448=""),"Missing closed date",IF(AND(OR($L448="Completed",$L448="Closed - Not Scheduled",$L448="Declined"),$S448=""),"Missing close outcome",IF(AND($B448&lt;&gt;"",$N448&lt;&gt;"",$N448&lt;$B448),"Sent date before received date",IF(AND($B448&lt;&gt;"",$P448&lt;&gt;"",$P448&lt;$B448),"Closed date before received date",IF(AND($N448&lt;&gt;"",$O448&lt;&gt;"",$O448&lt;$N448),"Appointment before sent date","OK"))))))))))))))))))))</f>
        <v/>
      </c>
      <c r="AA448" s="24">
        <f>IF($A448="","",IF($Z448&lt;&gt;"OK","Check data",IF($W448=0,"Closed",IF($X448=1,"Past due",IF($Y448=1,"Follow-up due",IF($J448="Pending","Authorization pending","On track"))))))</f>
        <v/>
      </c>
    </row>
    <row r="449">
      <c r="A449" s="19" t="n"/>
      <c r="B449" s="38" t="n"/>
      <c r="C449" s="19" t="n"/>
      <c r="D449" s="19" t="n"/>
      <c r="E449" s="21" t="n"/>
      <c r="F449" s="19" t="n"/>
      <c r="G449" s="19" t="n"/>
      <c r="H449" s="21" t="n"/>
      <c r="I449" s="19" t="n"/>
      <c r="J449" s="19" t="n"/>
      <c r="K449" s="19" t="n"/>
      <c r="L449" s="19" t="n"/>
      <c r="M449" s="38" t="n"/>
      <c r="N449" s="38" t="n"/>
      <c r="O449" s="38" t="n"/>
      <c r="P449" s="38" t="n"/>
      <c r="Q449" s="38" t="n"/>
      <c r="R449" s="38" t="n"/>
      <c r="S449" s="21" t="n"/>
      <c r="T449" s="21" t="n"/>
      <c r="U449" s="22">
        <f>IF($A449="","",MAX(0,IF($P449&lt;&gt;"",$P449,Dashboard!$B$4)-$B449))</f>
        <v/>
      </c>
      <c r="V449" s="23">
        <f>IF($A449="","",IF($U449&lt;=7,"0-7 days",IF($U449&lt;=14,"8-14 days",IF($U449&lt;=30,"15-30 days",IF($U449&lt;=60,"31-60 days","61+ days")))))</f>
        <v/>
      </c>
      <c r="W449" s="22">
        <f>IF($A449="",0,IF(OR($L449="New",$L449="Sent",$L449="Scheduling",$L449="Scheduled"),1,0))</f>
        <v/>
      </c>
      <c r="X449" s="22">
        <f>IF($A449="",0,IF(AND($W449=1,$M449&lt;&gt;"",$M449&lt;Dashboard!$B$4),1,0))</f>
        <v/>
      </c>
      <c r="Y449" s="22">
        <f>IF($A449="",0,IF(AND($W449=1,$R449&lt;&gt;"",$R449&lt;=Dashboard!$B$4),1,0))</f>
        <v/>
      </c>
      <c r="Z449" s="24">
        <f>IF($A449="","",IF(COUNTIF($A$2:$A$501,$A449)&gt;1,"Duplicate referral ID",IF($B449="","Missing received date",IF($C449="","Missing client reference",IF($D449="","Missing clinic",IF($F449="","Missing specialty",IF($G449="","Missing urgency",IF($H449="","Missing reason category",IF($I449="","Missing payer category",IF($J449="","Missing authorization status",IF($K449="","Missing coordinator",IF($L449="","Missing status",IF(AND($W449=1,$M449=""),"Missing target action date",IF(AND(OR($L449="Sent",$L449="Scheduling",$L449="Scheduled",$L449="Completed"),$E449=""),"Missing destination",IF(AND(OR($L449="Sent",$L449="Scheduling",$L449="Scheduled",$L449="Completed"),$N449=""),"Missing sent date",IF(AND(OR($L449="Scheduled",$L449="Completed"),$O449=""),"Missing appointment date",IF(AND(OR($L449="Completed",$L449="Closed - Not Scheduled",$L449="Declined"),$P449=""),"Missing closed date",IF(AND(OR($L449="Completed",$L449="Closed - Not Scheduled",$L449="Declined"),$S449=""),"Missing close outcome",IF(AND($B449&lt;&gt;"",$N449&lt;&gt;"",$N449&lt;$B449),"Sent date before received date",IF(AND($B449&lt;&gt;"",$P449&lt;&gt;"",$P449&lt;$B449),"Closed date before received date",IF(AND($N449&lt;&gt;"",$O449&lt;&gt;"",$O449&lt;$N449),"Appointment before sent date","OK"))))))))))))))))))))</f>
        <v/>
      </c>
      <c r="AA449" s="24">
        <f>IF($A449="","",IF($Z449&lt;&gt;"OK","Check data",IF($W449=0,"Closed",IF($X449=1,"Past due",IF($Y449=1,"Follow-up due",IF($J449="Pending","Authorization pending","On track"))))))</f>
        <v/>
      </c>
    </row>
    <row r="450">
      <c r="A450" s="19" t="n"/>
      <c r="B450" s="38" t="n"/>
      <c r="C450" s="19" t="n"/>
      <c r="D450" s="19" t="n"/>
      <c r="E450" s="21" t="n"/>
      <c r="F450" s="19" t="n"/>
      <c r="G450" s="19" t="n"/>
      <c r="H450" s="21" t="n"/>
      <c r="I450" s="19" t="n"/>
      <c r="J450" s="19" t="n"/>
      <c r="K450" s="19" t="n"/>
      <c r="L450" s="19" t="n"/>
      <c r="M450" s="38" t="n"/>
      <c r="N450" s="38" t="n"/>
      <c r="O450" s="38" t="n"/>
      <c r="P450" s="38" t="n"/>
      <c r="Q450" s="38" t="n"/>
      <c r="R450" s="38" t="n"/>
      <c r="S450" s="21" t="n"/>
      <c r="T450" s="21" t="n"/>
      <c r="U450" s="22">
        <f>IF($A450="","",MAX(0,IF($P450&lt;&gt;"",$P450,Dashboard!$B$4)-$B450))</f>
        <v/>
      </c>
      <c r="V450" s="23">
        <f>IF($A450="","",IF($U450&lt;=7,"0-7 days",IF($U450&lt;=14,"8-14 days",IF($U450&lt;=30,"15-30 days",IF($U450&lt;=60,"31-60 days","61+ days")))))</f>
        <v/>
      </c>
      <c r="W450" s="22">
        <f>IF($A450="",0,IF(OR($L450="New",$L450="Sent",$L450="Scheduling",$L450="Scheduled"),1,0))</f>
        <v/>
      </c>
      <c r="X450" s="22">
        <f>IF($A450="",0,IF(AND($W450=1,$M450&lt;&gt;"",$M450&lt;Dashboard!$B$4),1,0))</f>
        <v/>
      </c>
      <c r="Y450" s="22">
        <f>IF($A450="",0,IF(AND($W450=1,$R450&lt;&gt;"",$R450&lt;=Dashboard!$B$4),1,0))</f>
        <v/>
      </c>
      <c r="Z450" s="24">
        <f>IF($A450="","",IF(COUNTIF($A$2:$A$501,$A450)&gt;1,"Duplicate referral ID",IF($B450="","Missing received date",IF($C450="","Missing client reference",IF($D450="","Missing clinic",IF($F450="","Missing specialty",IF($G450="","Missing urgency",IF($H450="","Missing reason category",IF($I450="","Missing payer category",IF($J450="","Missing authorization status",IF($K450="","Missing coordinator",IF($L450="","Missing status",IF(AND($W450=1,$M450=""),"Missing target action date",IF(AND(OR($L450="Sent",$L450="Scheduling",$L450="Scheduled",$L450="Completed"),$E450=""),"Missing destination",IF(AND(OR($L450="Sent",$L450="Scheduling",$L450="Scheduled",$L450="Completed"),$N450=""),"Missing sent date",IF(AND(OR($L450="Scheduled",$L450="Completed"),$O450=""),"Missing appointment date",IF(AND(OR($L450="Completed",$L450="Closed - Not Scheduled",$L450="Declined"),$P450=""),"Missing closed date",IF(AND(OR($L450="Completed",$L450="Closed - Not Scheduled",$L450="Declined"),$S450=""),"Missing close outcome",IF(AND($B450&lt;&gt;"",$N450&lt;&gt;"",$N450&lt;$B450),"Sent date before received date",IF(AND($B450&lt;&gt;"",$P450&lt;&gt;"",$P450&lt;$B450),"Closed date before received date",IF(AND($N450&lt;&gt;"",$O450&lt;&gt;"",$O450&lt;$N450),"Appointment before sent date","OK"))))))))))))))))))))</f>
        <v/>
      </c>
      <c r="AA450" s="24">
        <f>IF($A450="","",IF($Z450&lt;&gt;"OK","Check data",IF($W450=0,"Closed",IF($X450=1,"Past due",IF($Y450=1,"Follow-up due",IF($J450="Pending","Authorization pending","On track"))))))</f>
        <v/>
      </c>
    </row>
    <row r="451">
      <c r="A451" s="19" t="n"/>
      <c r="B451" s="38" t="n"/>
      <c r="C451" s="19" t="n"/>
      <c r="D451" s="19" t="n"/>
      <c r="E451" s="21" t="n"/>
      <c r="F451" s="19" t="n"/>
      <c r="G451" s="19" t="n"/>
      <c r="H451" s="21" t="n"/>
      <c r="I451" s="19" t="n"/>
      <c r="J451" s="19" t="n"/>
      <c r="K451" s="19" t="n"/>
      <c r="L451" s="19" t="n"/>
      <c r="M451" s="38" t="n"/>
      <c r="N451" s="38" t="n"/>
      <c r="O451" s="38" t="n"/>
      <c r="P451" s="38" t="n"/>
      <c r="Q451" s="38" t="n"/>
      <c r="R451" s="38" t="n"/>
      <c r="S451" s="21" t="n"/>
      <c r="T451" s="21" t="n"/>
      <c r="U451" s="22">
        <f>IF($A451="","",MAX(0,IF($P451&lt;&gt;"",$P451,Dashboard!$B$4)-$B451))</f>
        <v/>
      </c>
      <c r="V451" s="23">
        <f>IF($A451="","",IF($U451&lt;=7,"0-7 days",IF($U451&lt;=14,"8-14 days",IF($U451&lt;=30,"15-30 days",IF($U451&lt;=60,"31-60 days","61+ days")))))</f>
        <v/>
      </c>
      <c r="W451" s="22">
        <f>IF($A451="",0,IF(OR($L451="New",$L451="Sent",$L451="Scheduling",$L451="Scheduled"),1,0))</f>
        <v/>
      </c>
      <c r="X451" s="22">
        <f>IF($A451="",0,IF(AND($W451=1,$M451&lt;&gt;"",$M451&lt;Dashboard!$B$4),1,0))</f>
        <v/>
      </c>
      <c r="Y451" s="22">
        <f>IF($A451="",0,IF(AND($W451=1,$R451&lt;&gt;"",$R451&lt;=Dashboard!$B$4),1,0))</f>
        <v/>
      </c>
      <c r="Z451" s="24">
        <f>IF($A451="","",IF(COUNTIF($A$2:$A$501,$A451)&gt;1,"Duplicate referral ID",IF($B451="","Missing received date",IF($C451="","Missing client reference",IF($D451="","Missing clinic",IF($F451="","Missing specialty",IF($G451="","Missing urgency",IF($H451="","Missing reason category",IF($I451="","Missing payer category",IF($J451="","Missing authorization status",IF($K451="","Missing coordinator",IF($L451="","Missing status",IF(AND($W451=1,$M451=""),"Missing target action date",IF(AND(OR($L451="Sent",$L451="Scheduling",$L451="Scheduled",$L451="Completed"),$E451=""),"Missing destination",IF(AND(OR($L451="Sent",$L451="Scheduling",$L451="Scheduled",$L451="Completed"),$N451=""),"Missing sent date",IF(AND(OR($L451="Scheduled",$L451="Completed"),$O451=""),"Missing appointment date",IF(AND(OR($L451="Completed",$L451="Closed - Not Scheduled",$L451="Declined"),$P451=""),"Missing closed date",IF(AND(OR($L451="Completed",$L451="Closed - Not Scheduled",$L451="Declined"),$S451=""),"Missing close outcome",IF(AND($B451&lt;&gt;"",$N451&lt;&gt;"",$N451&lt;$B451),"Sent date before received date",IF(AND($B451&lt;&gt;"",$P451&lt;&gt;"",$P451&lt;$B451),"Closed date before received date",IF(AND($N451&lt;&gt;"",$O451&lt;&gt;"",$O451&lt;$N451),"Appointment before sent date","OK"))))))))))))))))))))</f>
        <v/>
      </c>
      <c r="AA451" s="24">
        <f>IF($A451="","",IF($Z451&lt;&gt;"OK","Check data",IF($W451=0,"Closed",IF($X451=1,"Past due",IF($Y451=1,"Follow-up due",IF($J451="Pending","Authorization pending","On track"))))))</f>
        <v/>
      </c>
    </row>
    <row r="452">
      <c r="A452" s="19" t="n"/>
      <c r="B452" s="38" t="n"/>
      <c r="C452" s="19" t="n"/>
      <c r="D452" s="19" t="n"/>
      <c r="E452" s="21" t="n"/>
      <c r="F452" s="19" t="n"/>
      <c r="G452" s="19" t="n"/>
      <c r="H452" s="21" t="n"/>
      <c r="I452" s="19" t="n"/>
      <c r="J452" s="19" t="n"/>
      <c r="K452" s="19" t="n"/>
      <c r="L452" s="19" t="n"/>
      <c r="M452" s="38" t="n"/>
      <c r="N452" s="38" t="n"/>
      <c r="O452" s="38" t="n"/>
      <c r="P452" s="38" t="n"/>
      <c r="Q452" s="38" t="n"/>
      <c r="R452" s="38" t="n"/>
      <c r="S452" s="21" t="n"/>
      <c r="T452" s="21" t="n"/>
      <c r="U452" s="22">
        <f>IF($A452="","",MAX(0,IF($P452&lt;&gt;"",$P452,Dashboard!$B$4)-$B452))</f>
        <v/>
      </c>
      <c r="V452" s="23">
        <f>IF($A452="","",IF($U452&lt;=7,"0-7 days",IF($U452&lt;=14,"8-14 days",IF($U452&lt;=30,"15-30 days",IF($U452&lt;=60,"31-60 days","61+ days")))))</f>
        <v/>
      </c>
      <c r="W452" s="22">
        <f>IF($A452="",0,IF(OR($L452="New",$L452="Sent",$L452="Scheduling",$L452="Scheduled"),1,0))</f>
        <v/>
      </c>
      <c r="X452" s="22">
        <f>IF($A452="",0,IF(AND($W452=1,$M452&lt;&gt;"",$M452&lt;Dashboard!$B$4),1,0))</f>
        <v/>
      </c>
      <c r="Y452" s="22">
        <f>IF($A452="",0,IF(AND($W452=1,$R452&lt;&gt;"",$R452&lt;=Dashboard!$B$4),1,0))</f>
        <v/>
      </c>
      <c r="Z452" s="24">
        <f>IF($A452="","",IF(COUNTIF($A$2:$A$501,$A452)&gt;1,"Duplicate referral ID",IF($B452="","Missing received date",IF($C452="","Missing client reference",IF($D452="","Missing clinic",IF($F452="","Missing specialty",IF($G452="","Missing urgency",IF($H452="","Missing reason category",IF($I452="","Missing payer category",IF($J452="","Missing authorization status",IF($K452="","Missing coordinator",IF($L452="","Missing status",IF(AND($W452=1,$M452=""),"Missing target action date",IF(AND(OR($L452="Sent",$L452="Scheduling",$L452="Scheduled",$L452="Completed"),$E452=""),"Missing destination",IF(AND(OR($L452="Sent",$L452="Scheduling",$L452="Scheduled",$L452="Completed"),$N452=""),"Missing sent date",IF(AND(OR($L452="Scheduled",$L452="Completed"),$O452=""),"Missing appointment date",IF(AND(OR($L452="Completed",$L452="Closed - Not Scheduled",$L452="Declined"),$P452=""),"Missing closed date",IF(AND(OR($L452="Completed",$L452="Closed - Not Scheduled",$L452="Declined"),$S452=""),"Missing close outcome",IF(AND($B452&lt;&gt;"",$N452&lt;&gt;"",$N452&lt;$B452),"Sent date before received date",IF(AND($B452&lt;&gt;"",$P452&lt;&gt;"",$P452&lt;$B452),"Closed date before received date",IF(AND($N452&lt;&gt;"",$O452&lt;&gt;"",$O452&lt;$N452),"Appointment before sent date","OK"))))))))))))))))))))</f>
        <v/>
      </c>
      <c r="AA452" s="24">
        <f>IF($A452="","",IF($Z452&lt;&gt;"OK","Check data",IF($W452=0,"Closed",IF($X452=1,"Past due",IF($Y452=1,"Follow-up due",IF($J452="Pending","Authorization pending","On track"))))))</f>
        <v/>
      </c>
    </row>
    <row r="453">
      <c r="A453" s="19" t="n"/>
      <c r="B453" s="38" t="n"/>
      <c r="C453" s="19" t="n"/>
      <c r="D453" s="19" t="n"/>
      <c r="E453" s="21" t="n"/>
      <c r="F453" s="19" t="n"/>
      <c r="G453" s="19" t="n"/>
      <c r="H453" s="21" t="n"/>
      <c r="I453" s="19" t="n"/>
      <c r="J453" s="19" t="n"/>
      <c r="K453" s="19" t="n"/>
      <c r="L453" s="19" t="n"/>
      <c r="M453" s="38" t="n"/>
      <c r="N453" s="38" t="n"/>
      <c r="O453" s="38" t="n"/>
      <c r="P453" s="38" t="n"/>
      <c r="Q453" s="38" t="n"/>
      <c r="R453" s="38" t="n"/>
      <c r="S453" s="21" t="n"/>
      <c r="T453" s="21" t="n"/>
      <c r="U453" s="22">
        <f>IF($A453="","",MAX(0,IF($P453&lt;&gt;"",$P453,Dashboard!$B$4)-$B453))</f>
        <v/>
      </c>
      <c r="V453" s="23">
        <f>IF($A453="","",IF($U453&lt;=7,"0-7 days",IF($U453&lt;=14,"8-14 days",IF($U453&lt;=30,"15-30 days",IF($U453&lt;=60,"31-60 days","61+ days")))))</f>
        <v/>
      </c>
      <c r="W453" s="22">
        <f>IF($A453="",0,IF(OR($L453="New",$L453="Sent",$L453="Scheduling",$L453="Scheduled"),1,0))</f>
        <v/>
      </c>
      <c r="X453" s="22">
        <f>IF($A453="",0,IF(AND($W453=1,$M453&lt;&gt;"",$M453&lt;Dashboard!$B$4),1,0))</f>
        <v/>
      </c>
      <c r="Y453" s="22">
        <f>IF($A453="",0,IF(AND($W453=1,$R453&lt;&gt;"",$R453&lt;=Dashboard!$B$4),1,0))</f>
        <v/>
      </c>
      <c r="Z453" s="24">
        <f>IF($A453="","",IF(COUNTIF($A$2:$A$501,$A453)&gt;1,"Duplicate referral ID",IF($B453="","Missing received date",IF($C453="","Missing client reference",IF($D453="","Missing clinic",IF($F453="","Missing specialty",IF($G453="","Missing urgency",IF($H453="","Missing reason category",IF($I453="","Missing payer category",IF($J453="","Missing authorization status",IF($K453="","Missing coordinator",IF($L453="","Missing status",IF(AND($W453=1,$M453=""),"Missing target action date",IF(AND(OR($L453="Sent",$L453="Scheduling",$L453="Scheduled",$L453="Completed"),$E453=""),"Missing destination",IF(AND(OR($L453="Sent",$L453="Scheduling",$L453="Scheduled",$L453="Completed"),$N453=""),"Missing sent date",IF(AND(OR($L453="Scheduled",$L453="Completed"),$O453=""),"Missing appointment date",IF(AND(OR($L453="Completed",$L453="Closed - Not Scheduled",$L453="Declined"),$P453=""),"Missing closed date",IF(AND(OR($L453="Completed",$L453="Closed - Not Scheduled",$L453="Declined"),$S453=""),"Missing close outcome",IF(AND($B453&lt;&gt;"",$N453&lt;&gt;"",$N453&lt;$B453),"Sent date before received date",IF(AND($B453&lt;&gt;"",$P453&lt;&gt;"",$P453&lt;$B453),"Closed date before received date",IF(AND($N453&lt;&gt;"",$O453&lt;&gt;"",$O453&lt;$N453),"Appointment before sent date","OK"))))))))))))))))))))</f>
        <v/>
      </c>
      <c r="AA453" s="24">
        <f>IF($A453="","",IF($Z453&lt;&gt;"OK","Check data",IF($W453=0,"Closed",IF($X453=1,"Past due",IF($Y453=1,"Follow-up due",IF($J453="Pending","Authorization pending","On track"))))))</f>
        <v/>
      </c>
    </row>
    <row r="454">
      <c r="A454" s="19" t="n"/>
      <c r="B454" s="38" t="n"/>
      <c r="C454" s="19" t="n"/>
      <c r="D454" s="19" t="n"/>
      <c r="E454" s="21" t="n"/>
      <c r="F454" s="19" t="n"/>
      <c r="G454" s="19" t="n"/>
      <c r="H454" s="21" t="n"/>
      <c r="I454" s="19" t="n"/>
      <c r="J454" s="19" t="n"/>
      <c r="K454" s="19" t="n"/>
      <c r="L454" s="19" t="n"/>
      <c r="M454" s="38" t="n"/>
      <c r="N454" s="38" t="n"/>
      <c r="O454" s="38" t="n"/>
      <c r="P454" s="38" t="n"/>
      <c r="Q454" s="38" t="n"/>
      <c r="R454" s="38" t="n"/>
      <c r="S454" s="21" t="n"/>
      <c r="T454" s="21" t="n"/>
      <c r="U454" s="22">
        <f>IF($A454="","",MAX(0,IF($P454&lt;&gt;"",$P454,Dashboard!$B$4)-$B454))</f>
        <v/>
      </c>
      <c r="V454" s="23">
        <f>IF($A454="","",IF($U454&lt;=7,"0-7 days",IF($U454&lt;=14,"8-14 days",IF($U454&lt;=30,"15-30 days",IF($U454&lt;=60,"31-60 days","61+ days")))))</f>
        <v/>
      </c>
      <c r="W454" s="22">
        <f>IF($A454="",0,IF(OR($L454="New",$L454="Sent",$L454="Scheduling",$L454="Scheduled"),1,0))</f>
        <v/>
      </c>
      <c r="X454" s="22">
        <f>IF($A454="",0,IF(AND($W454=1,$M454&lt;&gt;"",$M454&lt;Dashboard!$B$4),1,0))</f>
        <v/>
      </c>
      <c r="Y454" s="22">
        <f>IF($A454="",0,IF(AND($W454=1,$R454&lt;&gt;"",$R454&lt;=Dashboard!$B$4),1,0))</f>
        <v/>
      </c>
      <c r="Z454" s="24">
        <f>IF($A454="","",IF(COUNTIF($A$2:$A$501,$A454)&gt;1,"Duplicate referral ID",IF($B454="","Missing received date",IF($C454="","Missing client reference",IF($D454="","Missing clinic",IF($F454="","Missing specialty",IF($G454="","Missing urgency",IF($H454="","Missing reason category",IF($I454="","Missing payer category",IF($J454="","Missing authorization status",IF($K454="","Missing coordinator",IF($L454="","Missing status",IF(AND($W454=1,$M454=""),"Missing target action date",IF(AND(OR($L454="Sent",$L454="Scheduling",$L454="Scheduled",$L454="Completed"),$E454=""),"Missing destination",IF(AND(OR($L454="Sent",$L454="Scheduling",$L454="Scheduled",$L454="Completed"),$N454=""),"Missing sent date",IF(AND(OR($L454="Scheduled",$L454="Completed"),$O454=""),"Missing appointment date",IF(AND(OR($L454="Completed",$L454="Closed - Not Scheduled",$L454="Declined"),$P454=""),"Missing closed date",IF(AND(OR($L454="Completed",$L454="Closed - Not Scheduled",$L454="Declined"),$S454=""),"Missing close outcome",IF(AND($B454&lt;&gt;"",$N454&lt;&gt;"",$N454&lt;$B454),"Sent date before received date",IF(AND($B454&lt;&gt;"",$P454&lt;&gt;"",$P454&lt;$B454),"Closed date before received date",IF(AND($N454&lt;&gt;"",$O454&lt;&gt;"",$O454&lt;$N454),"Appointment before sent date","OK"))))))))))))))))))))</f>
        <v/>
      </c>
      <c r="AA454" s="24">
        <f>IF($A454="","",IF($Z454&lt;&gt;"OK","Check data",IF($W454=0,"Closed",IF($X454=1,"Past due",IF($Y454=1,"Follow-up due",IF($J454="Pending","Authorization pending","On track"))))))</f>
        <v/>
      </c>
    </row>
    <row r="455">
      <c r="A455" s="19" t="n"/>
      <c r="B455" s="38" t="n"/>
      <c r="C455" s="19" t="n"/>
      <c r="D455" s="19" t="n"/>
      <c r="E455" s="21" t="n"/>
      <c r="F455" s="19" t="n"/>
      <c r="G455" s="19" t="n"/>
      <c r="H455" s="21" t="n"/>
      <c r="I455" s="19" t="n"/>
      <c r="J455" s="19" t="n"/>
      <c r="K455" s="19" t="n"/>
      <c r="L455" s="19" t="n"/>
      <c r="M455" s="38" t="n"/>
      <c r="N455" s="38" t="n"/>
      <c r="O455" s="38" t="n"/>
      <c r="P455" s="38" t="n"/>
      <c r="Q455" s="38" t="n"/>
      <c r="R455" s="38" t="n"/>
      <c r="S455" s="21" t="n"/>
      <c r="T455" s="21" t="n"/>
      <c r="U455" s="22">
        <f>IF($A455="","",MAX(0,IF($P455&lt;&gt;"",$P455,Dashboard!$B$4)-$B455))</f>
        <v/>
      </c>
      <c r="V455" s="23">
        <f>IF($A455="","",IF($U455&lt;=7,"0-7 days",IF($U455&lt;=14,"8-14 days",IF($U455&lt;=30,"15-30 days",IF($U455&lt;=60,"31-60 days","61+ days")))))</f>
        <v/>
      </c>
      <c r="W455" s="22">
        <f>IF($A455="",0,IF(OR($L455="New",$L455="Sent",$L455="Scheduling",$L455="Scheduled"),1,0))</f>
        <v/>
      </c>
      <c r="X455" s="22">
        <f>IF($A455="",0,IF(AND($W455=1,$M455&lt;&gt;"",$M455&lt;Dashboard!$B$4),1,0))</f>
        <v/>
      </c>
      <c r="Y455" s="22">
        <f>IF($A455="",0,IF(AND($W455=1,$R455&lt;&gt;"",$R455&lt;=Dashboard!$B$4),1,0))</f>
        <v/>
      </c>
      <c r="Z455" s="24">
        <f>IF($A455="","",IF(COUNTIF($A$2:$A$501,$A455)&gt;1,"Duplicate referral ID",IF($B455="","Missing received date",IF($C455="","Missing client reference",IF($D455="","Missing clinic",IF($F455="","Missing specialty",IF($G455="","Missing urgency",IF($H455="","Missing reason category",IF($I455="","Missing payer category",IF($J455="","Missing authorization status",IF($K455="","Missing coordinator",IF($L455="","Missing status",IF(AND($W455=1,$M455=""),"Missing target action date",IF(AND(OR($L455="Sent",$L455="Scheduling",$L455="Scheduled",$L455="Completed"),$E455=""),"Missing destination",IF(AND(OR($L455="Sent",$L455="Scheduling",$L455="Scheduled",$L455="Completed"),$N455=""),"Missing sent date",IF(AND(OR($L455="Scheduled",$L455="Completed"),$O455=""),"Missing appointment date",IF(AND(OR($L455="Completed",$L455="Closed - Not Scheduled",$L455="Declined"),$P455=""),"Missing closed date",IF(AND(OR($L455="Completed",$L455="Closed - Not Scheduled",$L455="Declined"),$S455=""),"Missing close outcome",IF(AND($B455&lt;&gt;"",$N455&lt;&gt;"",$N455&lt;$B455),"Sent date before received date",IF(AND($B455&lt;&gt;"",$P455&lt;&gt;"",$P455&lt;$B455),"Closed date before received date",IF(AND($N455&lt;&gt;"",$O455&lt;&gt;"",$O455&lt;$N455),"Appointment before sent date","OK"))))))))))))))))))))</f>
        <v/>
      </c>
      <c r="AA455" s="24">
        <f>IF($A455="","",IF($Z455&lt;&gt;"OK","Check data",IF($W455=0,"Closed",IF($X455=1,"Past due",IF($Y455=1,"Follow-up due",IF($J455="Pending","Authorization pending","On track"))))))</f>
        <v/>
      </c>
    </row>
    <row r="456">
      <c r="A456" s="19" t="n"/>
      <c r="B456" s="38" t="n"/>
      <c r="C456" s="19" t="n"/>
      <c r="D456" s="19" t="n"/>
      <c r="E456" s="21" t="n"/>
      <c r="F456" s="19" t="n"/>
      <c r="G456" s="19" t="n"/>
      <c r="H456" s="21" t="n"/>
      <c r="I456" s="19" t="n"/>
      <c r="J456" s="19" t="n"/>
      <c r="K456" s="19" t="n"/>
      <c r="L456" s="19" t="n"/>
      <c r="M456" s="38" t="n"/>
      <c r="N456" s="38" t="n"/>
      <c r="O456" s="38" t="n"/>
      <c r="P456" s="38" t="n"/>
      <c r="Q456" s="38" t="n"/>
      <c r="R456" s="38" t="n"/>
      <c r="S456" s="21" t="n"/>
      <c r="T456" s="21" t="n"/>
      <c r="U456" s="22">
        <f>IF($A456="","",MAX(0,IF($P456&lt;&gt;"",$P456,Dashboard!$B$4)-$B456))</f>
        <v/>
      </c>
      <c r="V456" s="23">
        <f>IF($A456="","",IF($U456&lt;=7,"0-7 days",IF($U456&lt;=14,"8-14 days",IF($U456&lt;=30,"15-30 days",IF($U456&lt;=60,"31-60 days","61+ days")))))</f>
        <v/>
      </c>
      <c r="W456" s="22">
        <f>IF($A456="",0,IF(OR($L456="New",$L456="Sent",$L456="Scheduling",$L456="Scheduled"),1,0))</f>
        <v/>
      </c>
      <c r="X456" s="22">
        <f>IF($A456="",0,IF(AND($W456=1,$M456&lt;&gt;"",$M456&lt;Dashboard!$B$4),1,0))</f>
        <v/>
      </c>
      <c r="Y456" s="22">
        <f>IF($A456="",0,IF(AND($W456=1,$R456&lt;&gt;"",$R456&lt;=Dashboard!$B$4),1,0))</f>
        <v/>
      </c>
      <c r="Z456" s="24">
        <f>IF($A456="","",IF(COUNTIF($A$2:$A$501,$A456)&gt;1,"Duplicate referral ID",IF($B456="","Missing received date",IF($C456="","Missing client reference",IF($D456="","Missing clinic",IF($F456="","Missing specialty",IF($G456="","Missing urgency",IF($H456="","Missing reason category",IF($I456="","Missing payer category",IF($J456="","Missing authorization status",IF($K456="","Missing coordinator",IF($L456="","Missing status",IF(AND($W456=1,$M456=""),"Missing target action date",IF(AND(OR($L456="Sent",$L456="Scheduling",$L456="Scheduled",$L456="Completed"),$E456=""),"Missing destination",IF(AND(OR($L456="Sent",$L456="Scheduling",$L456="Scheduled",$L456="Completed"),$N456=""),"Missing sent date",IF(AND(OR($L456="Scheduled",$L456="Completed"),$O456=""),"Missing appointment date",IF(AND(OR($L456="Completed",$L456="Closed - Not Scheduled",$L456="Declined"),$P456=""),"Missing closed date",IF(AND(OR($L456="Completed",$L456="Closed - Not Scheduled",$L456="Declined"),$S456=""),"Missing close outcome",IF(AND($B456&lt;&gt;"",$N456&lt;&gt;"",$N456&lt;$B456),"Sent date before received date",IF(AND($B456&lt;&gt;"",$P456&lt;&gt;"",$P456&lt;$B456),"Closed date before received date",IF(AND($N456&lt;&gt;"",$O456&lt;&gt;"",$O456&lt;$N456),"Appointment before sent date","OK"))))))))))))))))))))</f>
        <v/>
      </c>
      <c r="AA456" s="24">
        <f>IF($A456="","",IF($Z456&lt;&gt;"OK","Check data",IF($W456=0,"Closed",IF($X456=1,"Past due",IF($Y456=1,"Follow-up due",IF($J456="Pending","Authorization pending","On track"))))))</f>
        <v/>
      </c>
    </row>
    <row r="457">
      <c r="A457" s="19" t="n"/>
      <c r="B457" s="38" t="n"/>
      <c r="C457" s="19" t="n"/>
      <c r="D457" s="19" t="n"/>
      <c r="E457" s="21" t="n"/>
      <c r="F457" s="19" t="n"/>
      <c r="G457" s="19" t="n"/>
      <c r="H457" s="21" t="n"/>
      <c r="I457" s="19" t="n"/>
      <c r="J457" s="19" t="n"/>
      <c r="K457" s="19" t="n"/>
      <c r="L457" s="19" t="n"/>
      <c r="M457" s="38" t="n"/>
      <c r="N457" s="38" t="n"/>
      <c r="O457" s="38" t="n"/>
      <c r="P457" s="38" t="n"/>
      <c r="Q457" s="38" t="n"/>
      <c r="R457" s="38" t="n"/>
      <c r="S457" s="21" t="n"/>
      <c r="T457" s="21" t="n"/>
      <c r="U457" s="22">
        <f>IF($A457="","",MAX(0,IF($P457&lt;&gt;"",$P457,Dashboard!$B$4)-$B457))</f>
        <v/>
      </c>
      <c r="V457" s="23">
        <f>IF($A457="","",IF($U457&lt;=7,"0-7 days",IF($U457&lt;=14,"8-14 days",IF($U457&lt;=30,"15-30 days",IF($U457&lt;=60,"31-60 days","61+ days")))))</f>
        <v/>
      </c>
      <c r="W457" s="22">
        <f>IF($A457="",0,IF(OR($L457="New",$L457="Sent",$L457="Scheduling",$L457="Scheduled"),1,0))</f>
        <v/>
      </c>
      <c r="X457" s="22">
        <f>IF($A457="",0,IF(AND($W457=1,$M457&lt;&gt;"",$M457&lt;Dashboard!$B$4),1,0))</f>
        <v/>
      </c>
      <c r="Y457" s="22">
        <f>IF($A457="",0,IF(AND($W457=1,$R457&lt;&gt;"",$R457&lt;=Dashboard!$B$4),1,0))</f>
        <v/>
      </c>
      <c r="Z457" s="24">
        <f>IF($A457="","",IF(COUNTIF($A$2:$A$501,$A457)&gt;1,"Duplicate referral ID",IF($B457="","Missing received date",IF($C457="","Missing client reference",IF($D457="","Missing clinic",IF($F457="","Missing specialty",IF($G457="","Missing urgency",IF($H457="","Missing reason category",IF($I457="","Missing payer category",IF($J457="","Missing authorization status",IF($K457="","Missing coordinator",IF($L457="","Missing status",IF(AND($W457=1,$M457=""),"Missing target action date",IF(AND(OR($L457="Sent",$L457="Scheduling",$L457="Scheduled",$L457="Completed"),$E457=""),"Missing destination",IF(AND(OR($L457="Sent",$L457="Scheduling",$L457="Scheduled",$L457="Completed"),$N457=""),"Missing sent date",IF(AND(OR($L457="Scheduled",$L457="Completed"),$O457=""),"Missing appointment date",IF(AND(OR($L457="Completed",$L457="Closed - Not Scheduled",$L457="Declined"),$P457=""),"Missing closed date",IF(AND(OR($L457="Completed",$L457="Closed - Not Scheduled",$L457="Declined"),$S457=""),"Missing close outcome",IF(AND($B457&lt;&gt;"",$N457&lt;&gt;"",$N457&lt;$B457),"Sent date before received date",IF(AND($B457&lt;&gt;"",$P457&lt;&gt;"",$P457&lt;$B457),"Closed date before received date",IF(AND($N457&lt;&gt;"",$O457&lt;&gt;"",$O457&lt;$N457),"Appointment before sent date","OK"))))))))))))))))))))</f>
        <v/>
      </c>
      <c r="AA457" s="24">
        <f>IF($A457="","",IF($Z457&lt;&gt;"OK","Check data",IF($W457=0,"Closed",IF($X457=1,"Past due",IF($Y457=1,"Follow-up due",IF($J457="Pending","Authorization pending","On track"))))))</f>
        <v/>
      </c>
    </row>
    <row r="458">
      <c r="A458" s="19" t="n"/>
      <c r="B458" s="38" t="n"/>
      <c r="C458" s="19" t="n"/>
      <c r="D458" s="19" t="n"/>
      <c r="E458" s="21" t="n"/>
      <c r="F458" s="19" t="n"/>
      <c r="G458" s="19" t="n"/>
      <c r="H458" s="21" t="n"/>
      <c r="I458" s="19" t="n"/>
      <c r="J458" s="19" t="n"/>
      <c r="K458" s="19" t="n"/>
      <c r="L458" s="19" t="n"/>
      <c r="M458" s="38" t="n"/>
      <c r="N458" s="38" t="n"/>
      <c r="O458" s="38" t="n"/>
      <c r="P458" s="38" t="n"/>
      <c r="Q458" s="38" t="n"/>
      <c r="R458" s="38" t="n"/>
      <c r="S458" s="21" t="n"/>
      <c r="T458" s="21" t="n"/>
      <c r="U458" s="22">
        <f>IF($A458="","",MAX(0,IF($P458&lt;&gt;"",$P458,Dashboard!$B$4)-$B458))</f>
        <v/>
      </c>
      <c r="V458" s="23">
        <f>IF($A458="","",IF($U458&lt;=7,"0-7 days",IF($U458&lt;=14,"8-14 days",IF($U458&lt;=30,"15-30 days",IF($U458&lt;=60,"31-60 days","61+ days")))))</f>
        <v/>
      </c>
      <c r="W458" s="22">
        <f>IF($A458="",0,IF(OR($L458="New",$L458="Sent",$L458="Scheduling",$L458="Scheduled"),1,0))</f>
        <v/>
      </c>
      <c r="X458" s="22">
        <f>IF($A458="",0,IF(AND($W458=1,$M458&lt;&gt;"",$M458&lt;Dashboard!$B$4),1,0))</f>
        <v/>
      </c>
      <c r="Y458" s="22">
        <f>IF($A458="",0,IF(AND($W458=1,$R458&lt;&gt;"",$R458&lt;=Dashboard!$B$4),1,0))</f>
        <v/>
      </c>
      <c r="Z458" s="24">
        <f>IF($A458="","",IF(COUNTIF($A$2:$A$501,$A458)&gt;1,"Duplicate referral ID",IF($B458="","Missing received date",IF($C458="","Missing client reference",IF($D458="","Missing clinic",IF($F458="","Missing specialty",IF($G458="","Missing urgency",IF($H458="","Missing reason category",IF($I458="","Missing payer category",IF($J458="","Missing authorization status",IF($K458="","Missing coordinator",IF($L458="","Missing status",IF(AND($W458=1,$M458=""),"Missing target action date",IF(AND(OR($L458="Sent",$L458="Scheduling",$L458="Scheduled",$L458="Completed"),$E458=""),"Missing destination",IF(AND(OR($L458="Sent",$L458="Scheduling",$L458="Scheduled",$L458="Completed"),$N458=""),"Missing sent date",IF(AND(OR($L458="Scheduled",$L458="Completed"),$O458=""),"Missing appointment date",IF(AND(OR($L458="Completed",$L458="Closed - Not Scheduled",$L458="Declined"),$P458=""),"Missing closed date",IF(AND(OR($L458="Completed",$L458="Closed - Not Scheduled",$L458="Declined"),$S458=""),"Missing close outcome",IF(AND($B458&lt;&gt;"",$N458&lt;&gt;"",$N458&lt;$B458),"Sent date before received date",IF(AND($B458&lt;&gt;"",$P458&lt;&gt;"",$P458&lt;$B458),"Closed date before received date",IF(AND($N458&lt;&gt;"",$O458&lt;&gt;"",$O458&lt;$N458),"Appointment before sent date","OK"))))))))))))))))))))</f>
        <v/>
      </c>
      <c r="AA458" s="24">
        <f>IF($A458="","",IF($Z458&lt;&gt;"OK","Check data",IF($W458=0,"Closed",IF($X458=1,"Past due",IF($Y458=1,"Follow-up due",IF($J458="Pending","Authorization pending","On track"))))))</f>
        <v/>
      </c>
    </row>
    <row r="459">
      <c r="A459" s="19" t="n"/>
      <c r="B459" s="38" t="n"/>
      <c r="C459" s="19" t="n"/>
      <c r="D459" s="19" t="n"/>
      <c r="E459" s="21" t="n"/>
      <c r="F459" s="19" t="n"/>
      <c r="G459" s="19" t="n"/>
      <c r="H459" s="21" t="n"/>
      <c r="I459" s="19" t="n"/>
      <c r="J459" s="19" t="n"/>
      <c r="K459" s="19" t="n"/>
      <c r="L459" s="19" t="n"/>
      <c r="M459" s="38" t="n"/>
      <c r="N459" s="38" t="n"/>
      <c r="O459" s="38" t="n"/>
      <c r="P459" s="38" t="n"/>
      <c r="Q459" s="38" t="n"/>
      <c r="R459" s="38" t="n"/>
      <c r="S459" s="21" t="n"/>
      <c r="T459" s="21" t="n"/>
      <c r="U459" s="22">
        <f>IF($A459="","",MAX(0,IF($P459&lt;&gt;"",$P459,Dashboard!$B$4)-$B459))</f>
        <v/>
      </c>
      <c r="V459" s="23">
        <f>IF($A459="","",IF($U459&lt;=7,"0-7 days",IF($U459&lt;=14,"8-14 days",IF($U459&lt;=30,"15-30 days",IF($U459&lt;=60,"31-60 days","61+ days")))))</f>
        <v/>
      </c>
      <c r="W459" s="22">
        <f>IF($A459="",0,IF(OR($L459="New",$L459="Sent",$L459="Scheduling",$L459="Scheduled"),1,0))</f>
        <v/>
      </c>
      <c r="X459" s="22">
        <f>IF($A459="",0,IF(AND($W459=1,$M459&lt;&gt;"",$M459&lt;Dashboard!$B$4),1,0))</f>
        <v/>
      </c>
      <c r="Y459" s="22">
        <f>IF($A459="",0,IF(AND($W459=1,$R459&lt;&gt;"",$R459&lt;=Dashboard!$B$4),1,0))</f>
        <v/>
      </c>
      <c r="Z459" s="24">
        <f>IF($A459="","",IF(COUNTIF($A$2:$A$501,$A459)&gt;1,"Duplicate referral ID",IF($B459="","Missing received date",IF($C459="","Missing client reference",IF($D459="","Missing clinic",IF($F459="","Missing specialty",IF($G459="","Missing urgency",IF($H459="","Missing reason category",IF($I459="","Missing payer category",IF($J459="","Missing authorization status",IF($K459="","Missing coordinator",IF($L459="","Missing status",IF(AND($W459=1,$M459=""),"Missing target action date",IF(AND(OR($L459="Sent",$L459="Scheduling",$L459="Scheduled",$L459="Completed"),$E459=""),"Missing destination",IF(AND(OR($L459="Sent",$L459="Scheduling",$L459="Scheduled",$L459="Completed"),$N459=""),"Missing sent date",IF(AND(OR($L459="Scheduled",$L459="Completed"),$O459=""),"Missing appointment date",IF(AND(OR($L459="Completed",$L459="Closed - Not Scheduled",$L459="Declined"),$P459=""),"Missing closed date",IF(AND(OR($L459="Completed",$L459="Closed - Not Scheduled",$L459="Declined"),$S459=""),"Missing close outcome",IF(AND($B459&lt;&gt;"",$N459&lt;&gt;"",$N459&lt;$B459),"Sent date before received date",IF(AND($B459&lt;&gt;"",$P459&lt;&gt;"",$P459&lt;$B459),"Closed date before received date",IF(AND($N459&lt;&gt;"",$O459&lt;&gt;"",$O459&lt;$N459),"Appointment before sent date","OK"))))))))))))))))))))</f>
        <v/>
      </c>
      <c r="AA459" s="24">
        <f>IF($A459="","",IF($Z459&lt;&gt;"OK","Check data",IF($W459=0,"Closed",IF($X459=1,"Past due",IF($Y459=1,"Follow-up due",IF($J459="Pending","Authorization pending","On track"))))))</f>
        <v/>
      </c>
    </row>
    <row r="460">
      <c r="A460" s="19" t="n"/>
      <c r="B460" s="38" t="n"/>
      <c r="C460" s="19" t="n"/>
      <c r="D460" s="19" t="n"/>
      <c r="E460" s="21" t="n"/>
      <c r="F460" s="19" t="n"/>
      <c r="G460" s="19" t="n"/>
      <c r="H460" s="21" t="n"/>
      <c r="I460" s="19" t="n"/>
      <c r="J460" s="19" t="n"/>
      <c r="K460" s="19" t="n"/>
      <c r="L460" s="19" t="n"/>
      <c r="M460" s="38" t="n"/>
      <c r="N460" s="38" t="n"/>
      <c r="O460" s="38" t="n"/>
      <c r="P460" s="38" t="n"/>
      <c r="Q460" s="38" t="n"/>
      <c r="R460" s="38" t="n"/>
      <c r="S460" s="21" t="n"/>
      <c r="T460" s="21" t="n"/>
      <c r="U460" s="22">
        <f>IF($A460="","",MAX(0,IF($P460&lt;&gt;"",$P460,Dashboard!$B$4)-$B460))</f>
        <v/>
      </c>
      <c r="V460" s="23">
        <f>IF($A460="","",IF($U460&lt;=7,"0-7 days",IF($U460&lt;=14,"8-14 days",IF($U460&lt;=30,"15-30 days",IF($U460&lt;=60,"31-60 days","61+ days")))))</f>
        <v/>
      </c>
      <c r="W460" s="22">
        <f>IF($A460="",0,IF(OR($L460="New",$L460="Sent",$L460="Scheduling",$L460="Scheduled"),1,0))</f>
        <v/>
      </c>
      <c r="X460" s="22">
        <f>IF($A460="",0,IF(AND($W460=1,$M460&lt;&gt;"",$M460&lt;Dashboard!$B$4),1,0))</f>
        <v/>
      </c>
      <c r="Y460" s="22">
        <f>IF($A460="",0,IF(AND($W460=1,$R460&lt;&gt;"",$R460&lt;=Dashboard!$B$4),1,0))</f>
        <v/>
      </c>
      <c r="Z460" s="24">
        <f>IF($A460="","",IF(COUNTIF($A$2:$A$501,$A460)&gt;1,"Duplicate referral ID",IF($B460="","Missing received date",IF($C460="","Missing client reference",IF($D460="","Missing clinic",IF($F460="","Missing specialty",IF($G460="","Missing urgency",IF($H460="","Missing reason category",IF($I460="","Missing payer category",IF($J460="","Missing authorization status",IF($K460="","Missing coordinator",IF($L460="","Missing status",IF(AND($W460=1,$M460=""),"Missing target action date",IF(AND(OR($L460="Sent",$L460="Scheduling",$L460="Scheduled",$L460="Completed"),$E460=""),"Missing destination",IF(AND(OR($L460="Sent",$L460="Scheduling",$L460="Scheduled",$L460="Completed"),$N460=""),"Missing sent date",IF(AND(OR($L460="Scheduled",$L460="Completed"),$O460=""),"Missing appointment date",IF(AND(OR($L460="Completed",$L460="Closed - Not Scheduled",$L460="Declined"),$P460=""),"Missing closed date",IF(AND(OR($L460="Completed",$L460="Closed - Not Scheduled",$L460="Declined"),$S460=""),"Missing close outcome",IF(AND($B460&lt;&gt;"",$N460&lt;&gt;"",$N460&lt;$B460),"Sent date before received date",IF(AND($B460&lt;&gt;"",$P460&lt;&gt;"",$P460&lt;$B460),"Closed date before received date",IF(AND($N460&lt;&gt;"",$O460&lt;&gt;"",$O460&lt;$N460),"Appointment before sent date","OK"))))))))))))))))))))</f>
        <v/>
      </c>
      <c r="AA460" s="24">
        <f>IF($A460="","",IF($Z460&lt;&gt;"OK","Check data",IF($W460=0,"Closed",IF($X460=1,"Past due",IF($Y460=1,"Follow-up due",IF($J460="Pending","Authorization pending","On track"))))))</f>
        <v/>
      </c>
    </row>
    <row r="461">
      <c r="A461" s="19" t="n"/>
      <c r="B461" s="38" t="n"/>
      <c r="C461" s="19" t="n"/>
      <c r="D461" s="19" t="n"/>
      <c r="E461" s="21" t="n"/>
      <c r="F461" s="19" t="n"/>
      <c r="G461" s="19" t="n"/>
      <c r="H461" s="21" t="n"/>
      <c r="I461" s="19" t="n"/>
      <c r="J461" s="19" t="n"/>
      <c r="K461" s="19" t="n"/>
      <c r="L461" s="19" t="n"/>
      <c r="M461" s="38" t="n"/>
      <c r="N461" s="38" t="n"/>
      <c r="O461" s="38" t="n"/>
      <c r="P461" s="38" t="n"/>
      <c r="Q461" s="38" t="n"/>
      <c r="R461" s="38" t="n"/>
      <c r="S461" s="21" t="n"/>
      <c r="T461" s="21" t="n"/>
      <c r="U461" s="22">
        <f>IF($A461="","",MAX(0,IF($P461&lt;&gt;"",$P461,Dashboard!$B$4)-$B461))</f>
        <v/>
      </c>
      <c r="V461" s="23">
        <f>IF($A461="","",IF($U461&lt;=7,"0-7 days",IF($U461&lt;=14,"8-14 days",IF($U461&lt;=30,"15-30 days",IF($U461&lt;=60,"31-60 days","61+ days")))))</f>
        <v/>
      </c>
      <c r="W461" s="22">
        <f>IF($A461="",0,IF(OR($L461="New",$L461="Sent",$L461="Scheduling",$L461="Scheduled"),1,0))</f>
        <v/>
      </c>
      <c r="X461" s="22">
        <f>IF($A461="",0,IF(AND($W461=1,$M461&lt;&gt;"",$M461&lt;Dashboard!$B$4),1,0))</f>
        <v/>
      </c>
      <c r="Y461" s="22">
        <f>IF($A461="",0,IF(AND($W461=1,$R461&lt;&gt;"",$R461&lt;=Dashboard!$B$4),1,0))</f>
        <v/>
      </c>
      <c r="Z461" s="24">
        <f>IF($A461="","",IF(COUNTIF($A$2:$A$501,$A461)&gt;1,"Duplicate referral ID",IF($B461="","Missing received date",IF($C461="","Missing client reference",IF($D461="","Missing clinic",IF($F461="","Missing specialty",IF($G461="","Missing urgency",IF($H461="","Missing reason category",IF($I461="","Missing payer category",IF($J461="","Missing authorization status",IF($K461="","Missing coordinator",IF($L461="","Missing status",IF(AND($W461=1,$M461=""),"Missing target action date",IF(AND(OR($L461="Sent",$L461="Scheduling",$L461="Scheduled",$L461="Completed"),$E461=""),"Missing destination",IF(AND(OR($L461="Sent",$L461="Scheduling",$L461="Scheduled",$L461="Completed"),$N461=""),"Missing sent date",IF(AND(OR($L461="Scheduled",$L461="Completed"),$O461=""),"Missing appointment date",IF(AND(OR($L461="Completed",$L461="Closed - Not Scheduled",$L461="Declined"),$P461=""),"Missing closed date",IF(AND(OR($L461="Completed",$L461="Closed - Not Scheduled",$L461="Declined"),$S461=""),"Missing close outcome",IF(AND($B461&lt;&gt;"",$N461&lt;&gt;"",$N461&lt;$B461),"Sent date before received date",IF(AND($B461&lt;&gt;"",$P461&lt;&gt;"",$P461&lt;$B461),"Closed date before received date",IF(AND($N461&lt;&gt;"",$O461&lt;&gt;"",$O461&lt;$N461),"Appointment before sent date","OK"))))))))))))))))))))</f>
        <v/>
      </c>
      <c r="AA461" s="24">
        <f>IF($A461="","",IF($Z461&lt;&gt;"OK","Check data",IF($W461=0,"Closed",IF($X461=1,"Past due",IF($Y461=1,"Follow-up due",IF($J461="Pending","Authorization pending","On track"))))))</f>
        <v/>
      </c>
    </row>
    <row r="462">
      <c r="A462" s="19" t="n"/>
      <c r="B462" s="38" t="n"/>
      <c r="C462" s="19" t="n"/>
      <c r="D462" s="19" t="n"/>
      <c r="E462" s="21" t="n"/>
      <c r="F462" s="19" t="n"/>
      <c r="G462" s="19" t="n"/>
      <c r="H462" s="21" t="n"/>
      <c r="I462" s="19" t="n"/>
      <c r="J462" s="19" t="n"/>
      <c r="K462" s="19" t="n"/>
      <c r="L462" s="19" t="n"/>
      <c r="M462" s="38" t="n"/>
      <c r="N462" s="38" t="n"/>
      <c r="O462" s="38" t="n"/>
      <c r="P462" s="38" t="n"/>
      <c r="Q462" s="38" t="n"/>
      <c r="R462" s="38" t="n"/>
      <c r="S462" s="21" t="n"/>
      <c r="T462" s="21" t="n"/>
      <c r="U462" s="22">
        <f>IF($A462="","",MAX(0,IF($P462&lt;&gt;"",$P462,Dashboard!$B$4)-$B462))</f>
        <v/>
      </c>
      <c r="V462" s="23">
        <f>IF($A462="","",IF($U462&lt;=7,"0-7 days",IF($U462&lt;=14,"8-14 days",IF($U462&lt;=30,"15-30 days",IF($U462&lt;=60,"31-60 days","61+ days")))))</f>
        <v/>
      </c>
      <c r="W462" s="22">
        <f>IF($A462="",0,IF(OR($L462="New",$L462="Sent",$L462="Scheduling",$L462="Scheduled"),1,0))</f>
        <v/>
      </c>
      <c r="X462" s="22">
        <f>IF($A462="",0,IF(AND($W462=1,$M462&lt;&gt;"",$M462&lt;Dashboard!$B$4),1,0))</f>
        <v/>
      </c>
      <c r="Y462" s="22">
        <f>IF($A462="",0,IF(AND($W462=1,$R462&lt;&gt;"",$R462&lt;=Dashboard!$B$4),1,0))</f>
        <v/>
      </c>
      <c r="Z462" s="24">
        <f>IF($A462="","",IF(COUNTIF($A$2:$A$501,$A462)&gt;1,"Duplicate referral ID",IF($B462="","Missing received date",IF($C462="","Missing client reference",IF($D462="","Missing clinic",IF($F462="","Missing specialty",IF($G462="","Missing urgency",IF($H462="","Missing reason category",IF($I462="","Missing payer category",IF($J462="","Missing authorization status",IF($K462="","Missing coordinator",IF($L462="","Missing status",IF(AND($W462=1,$M462=""),"Missing target action date",IF(AND(OR($L462="Sent",$L462="Scheduling",$L462="Scheduled",$L462="Completed"),$E462=""),"Missing destination",IF(AND(OR($L462="Sent",$L462="Scheduling",$L462="Scheduled",$L462="Completed"),$N462=""),"Missing sent date",IF(AND(OR($L462="Scheduled",$L462="Completed"),$O462=""),"Missing appointment date",IF(AND(OR($L462="Completed",$L462="Closed - Not Scheduled",$L462="Declined"),$P462=""),"Missing closed date",IF(AND(OR($L462="Completed",$L462="Closed - Not Scheduled",$L462="Declined"),$S462=""),"Missing close outcome",IF(AND($B462&lt;&gt;"",$N462&lt;&gt;"",$N462&lt;$B462),"Sent date before received date",IF(AND($B462&lt;&gt;"",$P462&lt;&gt;"",$P462&lt;$B462),"Closed date before received date",IF(AND($N462&lt;&gt;"",$O462&lt;&gt;"",$O462&lt;$N462),"Appointment before sent date","OK"))))))))))))))))))))</f>
        <v/>
      </c>
      <c r="AA462" s="24">
        <f>IF($A462="","",IF($Z462&lt;&gt;"OK","Check data",IF($W462=0,"Closed",IF($X462=1,"Past due",IF($Y462=1,"Follow-up due",IF($J462="Pending","Authorization pending","On track"))))))</f>
        <v/>
      </c>
    </row>
    <row r="463">
      <c r="A463" s="19" t="n"/>
      <c r="B463" s="38" t="n"/>
      <c r="C463" s="19" t="n"/>
      <c r="D463" s="19" t="n"/>
      <c r="E463" s="21" t="n"/>
      <c r="F463" s="19" t="n"/>
      <c r="G463" s="19" t="n"/>
      <c r="H463" s="21" t="n"/>
      <c r="I463" s="19" t="n"/>
      <c r="J463" s="19" t="n"/>
      <c r="K463" s="19" t="n"/>
      <c r="L463" s="19" t="n"/>
      <c r="M463" s="38" t="n"/>
      <c r="N463" s="38" t="n"/>
      <c r="O463" s="38" t="n"/>
      <c r="P463" s="38" t="n"/>
      <c r="Q463" s="38" t="n"/>
      <c r="R463" s="38" t="n"/>
      <c r="S463" s="21" t="n"/>
      <c r="T463" s="21" t="n"/>
      <c r="U463" s="22">
        <f>IF($A463="","",MAX(0,IF($P463&lt;&gt;"",$P463,Dashboard!$B$4)-$B463))</f>
        <v/>
      </c>
      <c r="V463" s="23">
        <f>IF($A463="","",IF($U463&lt;=7,"0-7 days",IF($U463&lt;=14,"8-14 days",IF($U463&lt;=30,"15-30 days",IF($U463&lt;=60,"31-60 days","61+ days")))))</f>
        <v/>
      </c>
      <c r="W463" s="22">
        <f>IF($A463="",0,IF(OR($L463="New",$L463="Sent",$L463="Scheduling",$L463="Scheduled"),1,0))</f>
        <v/>
      </c>
      <c r="X463" s="22">
        <f>IF($A463="",0,IF(AND($W463=1,$M463&lt;&gt;"",$M463&lt;Dashboard!$B$4),1,0))</f>
        <v/>
      </c>
      <c r="Y463" s="22">
        <f>IF($A463="",0,IF(AND($W463=1,$R463&lt;&gt;"",$R463&lt;=Dashboard!$B$4),1,0))</f>
        <v/>
      </c>
      <c r="Z463" s="24">
        <f>IF($A463="","",IF(COUNTIF($A$2:$A$501,$A463)&gt;1,"Duplicate referral ID",IF($B463="","Missing received date",IF($C463="","Missing client reference",IF($D463="","Missing clinic",IF($F463="","Missing specialty",IF($G463="","Missing urgency",IF($H463="","Missing reason category",IF($I463="","Missing payer category",IF($J463="","Missing authorization status",IF($K463="","Missing coordinator",IF($L463="","Missing status",IF(AND($W463=1,$M463=""),"Missing target action date",IF(AND(OR($L463="Sent",$L463="Scheduling",$L463="Scheduled",$L463="Completed"),$E463=""),"Missing destination",IF(AND(OR($L463="Sent",$L463="Scheduling",$L463="Scheduled",$L463="Completed"),$N463=""),"Missing sent date",IF(AND(OR($L463="Scheduled",$L463="Completed"),$O463=""),"Missing appointment date",IF(AND(OR($L463="Completed",$L463="Closed - Not Scheduled",$L463="Declined"),$P463=""),"Missing closed date",IF(AND(OR($L463="Completed",$L463="Closed - Not Scheduled",$L463="Declined"),$S463=""),"Missing close outcome",IF(AND($B463&lt;&gt;"",$N463&lt;&gt;"",$N463&lt;$B463),"Sent date before received date",IF(AND($B463&lt;&gt;"",$P463&lt;&gt;"",$P463&lt;$B463),"Closed date before received date",IF(AND($N463&lt;&gt;"",$O463&lt;&gt;"",$O463&lt;$N463),"Appointment before sent date","OK"))))))))))))))))))))</f>
        <v/>
      </c>
      <c r="AA463" s="24">
        <f>IF($A463="","",IF($Z463&lt;&gt;"OK","Check data",IF($W463=0,"Closed",IF($X463=1,"Past due",IF($Y463=1,"Follow-up due",IF($J463="Pending","Authorization pending","On track"))))))</f>
        <v/>
      </c>
    </row>
    <row r="464">
      <c r="A464" s="19" t="n"/>
      <c r="B464" s="38" t="n"/>
      <c r="C464" s="19" t="n"/>
      <c r="D464" s="19" t="n"/>
      <c r="E464" s="21" t="n"/>
      <c r="F464" s="19" t="n"/>
      <c r="G464" s="19" t="n"/>
      <c r="H464" s="21" t="n"/>
      <c r="I464" s="19" t="n"/>
      <c r="J464" s="19" t="n"/>
      <c r="K464" s="19" t="n"/>
      <c r="L464" s="19" t="n"/>
      <c r="M464" s="38" t="n"/>
      <c r="N464" s="38" t="n"/>
      <c r="O464" s="38" t="n"/>
      <c r="P464" s="38" t="n"/>
      <c r="Q464" s="38" t="n"/>
      <c r="R464" s="38" t="n"/>
      <c r="S464" s="21" t="n"/>
      <c r="T464" s="21" t="n"/>
      <c r="U464" s="22">
        <f>IF($A464="","",MAX(0,IF($P464&lt;&gt;"",$P464,Dashboard!$B$4)-$B464))</f>
        <v/>
      </c>
      <c r="V464" s="23">
        <f>IF($A464="","",IF($U464&lt;=7,"0-7 days",IF($U464&lt;=14,"8-14 days",IF($U464&lt;=30,"15-30 days",IF($U464&lt;=60,"31-60 days","61+ days")))))</f>
        <v/>
      </c>
      <c r="W464" s="22">
        <f>IF($A464="",0,IF(OR($L464="New",$L464="Sent",$L464="Scheduling",$L464="Scheduled"),1,0))</f>
        <v/>
      </c>
      <c r="X464" s="22">
        <f>IF($A464="",0,IF(AND($W464=1,$M464&lt;&gt;"",$M464&lt;Dashboard!$B$4),1,0))</f>
        <v/>
      </c>
      <c r="Y464" s="22">
        <f>IF($A464="",0,IF(AND($W464=1,$R464&lt;&gt;"",$R464&lt;=Dashboard!$B$4),1,0))</f>
        <v/>
      </c>
      <c r="Z464" s="24">
        <f>IF($A464="","",IF(COUNTIF($A$2:$A$501,$A464)&gt;1,"Duplicate referral ID",IF($B464="","Missing received date",IF($C464="","Missing client reference",IF($D464="","Missing clinic",IF($F464="","Missing specialty",IF($G464="","Missing urgency",IF($H464="","Missing reason category",IF($I464="","Missing payer category",IF($J464="","Missing authorization status",IF($K464="","Missing coordinator",IF($L464="","Missing status",IF(AND($W464=1,$M464=""),"Missing target action date",IF(AND(OR($L464="Sent",$L464="Scheduling",$L464="Scheduled",$L464="Completed"),$E464=""),"Missing destination",IF(AND(OR($L464="Sent",$L464="Scheduling",$L464="Scheduled",$L464="Completed"),$N464=""),"Missing sent date",IF(AND(OR($L464="Scheduled",$L464="Completed"),$O464=""),"Missing appointment date",IF(AND(OR($L464="Completed",$L464="Closed - Not Scheduled",$L464="Declined"),$P464=""),"Missing closed date",IF(AND(OR($L464="Completed",$L464="Closed - Not Scheduled",$L464="Declined"),$S464=""),"Missing close outcome",IF(AND($B464&lt;&gt;"",$N464&lt;&gt;"",$N464&lt;$B464),"Sent date before received date",IF(AND($B464&lt;&gt;"",$P464&lt;&gt;"",$P464&lt;$B464),"Closed date before received date",IF(AND($N464&lt;&gt;"",$O464&lt;&gt;"",$O464&lt;$N464),"Appointment before sent date","OK"))))))))))))))))))))</f>
        <v/>
      </c>
      <c r="AA464" s="24">
        <f>IF($A464="","",IF($Z464&lt;&gt;"OK","Check data",IF($W464=0,"Closed",IF($X464=1,"Past due",IF($Y464=1,"Follow-up due",IF($J464="Pending","Authorization pending","On track"))))))</f>
        <v/>
      </c>
    </row>
    <row r="465">
      <c r="A465" s="19" t="n"/>
      <c r="B465" s="38" t="n"/>
      <c r="C465" s="19" t="n"/>
      <c r="D465" s="19" t="n"/>
      <c r="E465" s="21" t="n"/>
      <c r="F465" s="19" t="n"/>
      <c r="G465" s="19" t="n"/>
      <c r="H465" s="21" t="n"/>
      <c r="I465" s="19" t="n"/>
      <c r="J465" s="19" t="n"/>
      <c r="K465" s="19" t="n"/>
      <c r="L465" s="19" t="n"/>
      <c r="M465" s="38" t="n"/>
      <c r="N465" s="38" t="n"/>
      <c r="O465" s="38" t="n"/>
      <c r="P465" s="38" t="n"/>
      <c r="Q465" s="38" t="n"/>
      <c r="R465" s="38" t="n"/>
      <c r="S465" s="21" t="n"/>
      <c r="T465" s="21" t="n"/>
      <c r="U465" s="22">
        <f>IF($A465="","",MAX(0,IF($P465&lt;&gt;"",$P465,Dashboard!$B$4)-$B465))</f>
        <v/>
      </c>
      <c r="V465" s="23">
        <f>IF($A465="","",IF($U465&lt;=7,"0-7 days",IF($U465&lt;=14,"8-14 days",IF($U465&lt;=30,"15-30 days",IF($U465&lt;=60,"31-60 days","61+ days")))))</f>
        <v/>
      </c>
      <c r="W465" s="22">
        <f>IF($A465="",0,IF(OR($L465="New",$L465="Sent",$L465="Scheduling",$L465="Scheduled"),1,0))</f>
        <v/>
      </c>
      <c r="X465" s="22">
        <f>IF($A465="",0,IF(AND($W465=1,$M465&lt;&gt;"",$M465&lt;Dashboard!$B$4),1,0))</f>
        <v/>
      </c>
      <c r="Y465" s="22">
        <f>IF($A465="",0,IF(AND($W465=1,$R465&lt;&gt;"",$R465&lt;=Dashboard!$B$4),1,0))</f>
        <v/>
      </c>
      <c r="Z465" s="24">
        <f>IF($A465="","",IF(COUNTIF($A$2:$A$501,$A465)&gt;1,"Duplicate referral ID",IF($B465="","Missing received date",IF($C465="","Missing client reference",IF($D465="","Missing clinic",IF($F465="","Missing specialty",IF($G465="","Missing urgency",IF($H465="","Missing reason category",IF($I465="","Missing payer category",IF($J465="","Missing authorization status",IF($K465="","Missing coordinator",IF($L465="","Missing status",IF(AND($W465=1,$M465=""),"Missing target action date",IF(AND(OR($L465="Sent",$L465="Scheduling",$L465="Scheduled",$L465="Completed"),$E465=""),"Missing destination",IF(AND(OR($L465="Sent",$L465="Scheduling",$L465="Scheduled",$L465="Completed"),$N465=""),"Missing sent date",IF(AND(OR($L465="Scheduled",$L465="Completed"),$O465=""),"Missing appointment date",IF(AND(OR($L465="Completed",$L465="Closed - Not Scheduled",$L465="Declined"),$P465=""),"Missing closed date",IF(AND(OR($L465="Completed",$L465="Closed - Not Scheduled",$L465="Declined"),$S465=""),"Missing close outcome",IF(AND($B465&lt;&gt;"",$N465&lt;&gt;"",$N465&lt;$B465),"Sent date before received date",IF(AND($B465&lt;&gt;"",$P465&lt;&gt;"",$P465&lt;$B465),"Closed date before received date",IF(AND($N465&lt;&gt;"",$O465&lt;&gt;"",$O465&lt;$N465),"Appointment before sent date","OK"))))))))))))))))))))</f>
        <v/>
      </c>
      <c r="AA465" s="24">
        <f>IF($A465="","",IF($Z465&lt;&gt;"OK","Check data",IF($W465=0,"Closed",IF($X465=1,"Past due",IF($Y465=1,"Follow-up due",IF($J465="Pending","Authorization pending","On track"))))))</f>
        <v/>
      </c>
    </row>
    <row r="466">
      <c r="A466" s="19" t="n"/>
      <c r="B466" s="38" t="n"/>
      <c r="C466" s="19" t="n"/>
      <c r="D466" s="19" t="n"/>
      <c r="E466" s="21" t="n"/>
      <c r="F466" s="19" t="n"/>
      <c r="G466" s="19" t="n"/>
      <c r="H466" s="21" t="n"/>
      <c r="I466" s="19" t="n"/>
      <c r="J466" s="19" t="n"/>
      <c r="K466" s="19" t="n"/>
      <c r="L466" s="19" t="n"/>
      <c r="M466" s="38" t="n"/>
      <c r="N466" s="38" t="n"/>
      <c r="O466" s="38" t="n"/>
      <c r="P466" s="38" t="n"/>
      <c r="Q466" s="38" t="n"/>
      <c r="R466" s="38" t="n"/>
      <c r="S466" s="21" t="n"/>
      <c r="T466" s="21" t="n"/>
      <c r="U466" s="22">
        <f>IF($A466="","",MAX(0,IF($P466&lt;&gt;"",$P466,Dashboard!$B$4)-$B466))</f>
        <v/>
      </c>
      <c r="V466" s="23">
        <f>IF($A466="","",IF($U466&lt;=7,"0-7 days",IF($U466&lt;=14,"8-14 days",IF($U466&lt;=30,"15-30 days",IF($U466&lt;=60,"31-60 days","61+ days")))))</f>
        <v/>
      </c>
      <c r="W466" s="22">
        <f>IF($A466="",0,IF(OR($L466="New",$L466="Sent",$L466="Scheduling",$L466="Scheduled"),1,0))</f>
        <v/>
      </c>
      <c r="X466" s="22">
        <f>IF($A466="",0,IF(AND($W466=1,$M466&lt;&gt;"",$M466&lt;Dashboard!$B$4),1,0))</f>
        <v/>
      </c>
      <c r="Y466" s="22">
        <f>IF($A466="",0,IF(AND($W466=1,$R466&lt;&gt;"",$R466&lt;=Dashboard!$B$4),1,0))</f>
        <v/>
      </c>
      <c r="Z466" s="24">
        <f>IF($A466="","",IF(COUNTIF($A$2:$A$501,$A466)&gt;1,"Duplicate referral ID",IF($B466="","Missing received date",IF($C466="","Missing client reference",IF($D466="","Missing clinic",IF($F466="","Missing specialty",IF($G466="","Missing urgency",IF($H466="","Missing reason category",IF($I466="","Missing payer category",IF($J466="","Missing authorization status",IF($K466="","Missing coordinator",IF($L466="","Missing status",IF(AND($W466=1,$M466=""),"Missing target action date",IF(AND(OR($L466="Sent",$L466="Scheduling",$L466="Scheduled",$L466="Completed"),$E466=""),"Missing destination",IF(AND(OR($L466="Sent",$L466="Scheduling",$L466="Scheduled",$L466="Completed"),$N466=""),"Missing sent date",IF(AND(OR($L466="Scheduled",$L466="Completed"),$O466=""),"Missing appointment date",IF(AND(OR($L466="Completed",$L466="Closed - Not Scheduled",$L466="Declined"),$P466=""),"Missing closed date",IF(AND(OR($L466="Completed",$L466="Closed - Not Scheduled",$L466="Declined"),$S466=""),"Missing close outcome",IF(AND($B466&lt;&gt;"",$N466&lt;&gt;"",$N466&lt;$B466),"Sent date before received date",IF(AND($B466&lt;&gt;"",$P466&lt;&gt;"",$P466&lt;$B466),"Closed date before received date",IF(AND($N466&lt;&gt;"",$O466&lt;&gt;"",$O466&lt;$N466),"Appointment before sent date","OK"))))))))))))))))))))</f>
        <v/>
      </c>
      <c r="AA466" s="24">
        <f>IF($A466="","",IF($Z466&lt;&gt;"OK","Check data",IF($W466=0,"Closed",IF($X466=1,"Past due",IF($Y466=1,"Follow-up due",IF($J466="Pending","Authorization pending","On track"))))))</f>
        <v/>
      </c>
    </row>
    <row r="467">
      <c r="A467" s="19" t="n"/>
      <c r="B467" s="38" t="n"/>
      <c r="C467" s="19" t="n"/>
      <c r="D467" s="19" t="n"/>
      <c r="E467" s="21" t="n"/>
      <c r="F467" s="19" t="n"/>
      <c r="G467" s="19" t="n"/>
      <c r="H467" s="21" t="n"/>
      <c r="I467" s="19" t="n"/>
      <c r="J467" s="19" t="n"/>
      <c r="K467" s="19" t="n"/>
      <c r="L467" s="19" t="n"/>
      <c r="M467" s="38" t="n"/>
      <c r="N467" s="38" t="n"/>
      <c r="O467" s="38" t="n"/>
      <c r="P467" s="38" t="n"/>
      <c r="Q467" s="38" t="n"/>
      <c r="R467" s="38" t="n"/>
      <c r="S467" s="21" t="n"/>
      <c r="T467" s="21" t="n"/>
      <c r="U467" s="22">
        <f>IF($A467="","",MAX(0,IF($P467&lt;&gt;"",$P467,Dashboard!$B$4)-$B467))</f>
        <v/>
      </c>
      <c r="V467" s="23">
        <f>IF($A467="","",IF($U467&lt;=7,"0-7 days",IF($U467&lt;=14,"8-14 days",IF($U467&lt;=30,"15-30 days",IF($U467&lt;=60,"31-60 days","61+ days")))))</f>
        <v/>
      </c>
      <c r="W467" s="22">
        <f>IF($A467="",0,IF(OR($L467="New",$L467="Sent",$L467="Scheduling",$L467="Scheduled"),1,0))</f>
        <v/>
      </c>
      <c r="X467" s="22">
        <f>IF($A467="",0,IF(AND($W467=1,$M467&lt;&gt;"",$M467&lt;Dashboard!$B$4),1,0))</f>
        <v/>
      </c>
      <c r="Y467" s="22">
        <f>IF($A467="",0,IF(AND($W467=1,$R467&lt;&gt;"",$R467&lt;=Dashboard!$B$4),1,0))</f>
        <v/>
      </c>
      <c r="Z467" s="24">
        <f>IF($A467="","",IF(COUNTIF($A$2:$A$501,$A467)&gt;1,"Duplicate referral ID",IF($B467="","Missing received date",IF($C467="","Missing client reference",IF($D467="","Missing clinic",IF($F467="","Missing specialty",IF($G467="","Missing urgency",IF($H467="","Missing reason category",IF($I467="","Missing payer category",IF($J467="","Missing authorization status",IF($K467="","Missing coordinator",IF($L467="","Missing status",IF(AND($W467=1,$M467=""),"Missing target action date",IF(AND(OR($L467="Sent",$L467="Scheduling",$L467="Scheduled",$L467="Completed"),$E467=""),"Missing destination",IF(AND(OR($L467="Sent",$L467="Scheduling",$L467="Scheduled",$L467="Completed"),$N467=""),"Missing sent date",IF(AND(OR($L467="Scheduled",$L467="Completed"),$O467=""),"Missing appointment date",IF(AND(OR($L467="Completed",$L467="Closed - Not Scheduled",$L467="Declined"),$P467=""),"Missing closed date",IF(AND(OR($L467="Completed",$L467="Closed - Not Scheduled",$L467="Declined"),$S467=""),"Missing close outcome",IF(AND($B467&lt;&gt;"",$N467&lt;&gt;"",$N467&lt;$B467),"Sent date before received date",IF(AND($B467&lt;&gt;"",$P467&lt;&gt;"",$P467&lt;$B467),"Closed date before received date",IF(AND($N467&lt;&gt;"",$O467&lt;&gt;"",$O467&lt;$N467),"Appointment before sent date","OK"))))))))))))))))))))</f>
        <v/>
      </c>
      <c r="AA467" s="24">
        <f>IF($A467="","",IF($Z467&lt;&gt;"OK","Check data",IF($W467=0,"Closed",IF($X467=1,"Past due",IF($Y467=1,"Follow-up due",IF($J467="Pending","Authorization pending","On track"))))))</f>
        <v/>
      </c>
    </row>
    <row r="468">
      <c r="A468" s="19" t="n"/>
      <c r="B468" s="38" t="n"/>
      <c r="C468" s="19" t="n"/>
      <c r="D468" s="19" t="n"/>
      <c r="E468" s="21" t="n"/>
      <c r="F468" s="19" t="n"/>
      <c r="G468" s="19" t="n"/>
      <c r="H468" s="21" t="n"/>
      <c r="I468" s="19" t="n"/>
      <c r="J468" s="19" t="n"/>
      <c r="K468" s="19" t="n"/>
      <c r="L468" s="19" t="n"/>
      <c r="M468" s="38" t="n"/>
      <c r="N468" s="38" t="n"/>
      <c r="O468" s="38" t="n"/>
      <c r="P468" s="38" t="n"/>
      <c r="Q468" s="38" t="n"/>
      <c r="R468" s="38" t="n"/>
      <c r="S468" s="21" t="n"/>
      <c r="T468" s="21" t="n"/>
      <c r="U468" s="22">
        <f>IF($A468="","",MAX(0,IF($P468&lt;&gt;"",$P468,Dashboard!$B$4)-$B468))</f>
        <v/>
      </c>
      <c r="V468" s="23">
        <f>IF($A468="","",IF($U468&lt;=7,"0-7 days",IF($U468&lt;=14,"8-14 days",IF($U468&lt;=30,"15-30 days",IF($U468&lt;=60,"31-60 days","61+ days")))))</f>
        <v/>
      </c>
      <c r="W468" s="22">
        <f>IF($A468="",0,IF(OR($L468="New",$L468="Sent",$L468="Scheduling",$L468="Scheduled"),1,0))</f>
        <v/>
      </c>
      <c r="X468" s="22">
        <f>IF($A468="",0,IF(AND($W468=1,$M468&lt;&gt;"",$M468&lt;Dashboard!$B$4),1,0))</f>
        <v/>
      </c>
      <c r="Y468" s="22">
        <f>IF($A468="",0,IF(AND($W468=1,$R468&lt;&gt;"",$R468&lt;=Dashboard!$B$4),1,0))</f>
        <v/>
      </c>
      <c r="Z468" s="24">
        <f>IF($A468="","",IF(COUNTIF($A$2:$A$501,$A468)&gt;1,"Duplicate referral ID",IF($B468="","Missing received date",IF($C468="","Missing client reference",IF($D468="","Missing clinic",IF($F468="","Missing specialty",IF($G468="","Missing urgency",IF($H468="","Missing reason category",IF($I468="","Missing payer category",IF($J468="","Missing authorization status",IF($K468="","Missing coordinator",IF($L468="","Missing status",IF(AND($W468=1,$M468=""),"Missing target action date",IF(AND(OR($L468="Sent",$L468="Scheduling",$L468="Scheduled",$L468="Completed"),$E468=""),"Missing destination",IF(AND(OR($L468="Sent",$L468="Scheduling",$L468="Scheduled",$L468="Completed"),$N468=""),"Missing sent date",IF(AND(OR($L468="Scheduled",$L468="Completed"),$O468=""),"Missing appointment date",IF(AND(OR($L468="Completed",$L468="Closed - Not Scheduled",$L468="Declined"),$P468=""),"Missing closed date",IF(AND(OR($L468="Completed",$L468="Closed - Not Scheduled",$L468="Declined"),$S468=""),"Missing close outcome",IF(AND($B468&lt;&gt;"",$N468&lt;&gt;"",$N468&lt;$B468),"Sent date before received date",IF(AND($B468&lt;&gt;"",$P468&lt;&gt;"",$P468&lt;$B468),"Closed date before received date",IF(AND($N468&lt;&gt;"",$O468&lt;&gt;"",$O468&lt;$N468),"Appointment before sent date","OK"))))))))))))))))))))</f>
        <v/>
      </c>
      <c r="AA468" s="24">
        <f>IF($A468="","",IF($Z468&lt;&gt;"OK","Check data",IF($W468=0,"Closed",IF($X468=1,"Past due",IF($Y468=1,"Follow-up due",IF($J468="Pending","Authorization pending","On track"))))))</f>
        <v/>
      </c>
    </row>
    <row r="469">
      <c r="A469" s="19" t="n"/>
      <c r="B469" s="38" t="n"/>
      <c r="C469" s="19" t="n"/>
      <c r="D469" s="19" t="n"/>
      <c r="E469" s="21" t="n"/>
      <c r="F469" s="19" t="n"/>
      <c r="G469" s="19" t="n"/>
      <c r="H469" s="21" t="n"/>
      <c r="I469" s="19" t="n"/>
      <c r="J469" s="19" t="n"/>
      <c r="K469" s="19" t="n"/>
      <c r="L469" s="19" t="n"/>
      <c r="M469" s="38" t="n"/>
      <c r="N469" s="38" t="n"/>
      <c r="O469" s="38" t="n"/>
      <c r="P469" s="38" t="n"/>
      <c r="Q469" s="38" t="n"/>
      <c r="R469" s="38" t="n"/>
      <c r="S469" s="21" t="n"/>
      <c r="T469" s="21" t="n"/>
      <c r="U469" s="22">
        <f>IF($A469="","",MAX(0,IF($P469&lt;&gt;"",$P469,Dashboard!$B$4)-$B469))</f>
        <v/>
      </c>
      <c r="V469" s="23">
        <f>IF($A469="","",IF($U469&lt;=7,"0-7 days",IF($U469&lt;=14,"8-14 days",IF($U469&lt;=30,"15-30 days",IF($U469&lt;=60,"31-60 days","61+ days")))))</f>
        <v/>
      </c>
      <c r="W469" s="22">
        <f>IF($A469="",0,IF(OR($L469="New",$L469="Sent",$L469="Scheduling",$L469="Scheduled"),1,0))</f>
        <v/>
      </c>
      <c r="X469" s="22">
        <f>IF($A469="",0,IF(AND($W469=1,$M469&lt;&gt;"",$M469&lt;Dashboard!$B$4),1,0))</f>
        <v/>
      </c>
      <c r="Y469" s="22">
        <f>IF($A469="",0,IF(AND($W469=1,$R469&lt;&gt;"",$R469&lt;=Dashboard!$B$4),1,0))</f>
        <v/>
      </c>
      <c r="Z469" s="24">
        <f>IF($A469="","",IF(COUNTIF($A$2:$A$501,$A469)&gt;1,"Duplicate referral ID",IF($B469="","Missing received date",IF($C469="","Missing client reference",IF($D469="","Missing clinic",IF($F469="","Missing specialty",IF($G469="","Missing urgency",IF($H469="","Missing reason category",IF($I469="","Missing payer category",IF($J469="","Missing authorization status",IF($K469="","Missing coordinator",IF($L469="","Missing status",IF(AND($W469=1,$M469=""),"Missing target action date",IF(AND(OR($L469="Sent",$L469="Scheduling",$L469="Scheduled",$L469="Completed"),$E469=""),"Missing destination",IF(AND(OR($L469="Sent",$L469="Scheduling",$L469="Scheduled",$L469="Completed"),$N469=""),"Missing sent date",IF(AND(OR($L469="Scheduled",$L469="Completed"),$O469=""),"Missing appointment date",IF(AND(OR($L469="Completed",$L469="Closed - Not Scheduled",$L469="Declined"),$P469=""),"Missing closed date",IF(AND(OR($L469="Completed",$L469="Closed - Not Scheduled",$L469="Declined"),$S469=""),"Missing close outcome",IF(AND($B469&lt;&gt;"",$N469&lt;&gt;"",$N469&lt;$B469),"Sent date before received date",IF(AND($B469&lt;&gt;"",$P469&lt;&gt;"",$P469&lt;$B469),"Closed date before received date",IF(AND($N469&lt;&gt;"",$O469&lt;&gt;"",$O469&lt;$N469),"Appointment before sent date","OK"))))))))))))))))))))</f>
        <v/>
      </c>
      <c r="AA469" s="24">
        <f>IF($A469="","",IF($Z469&lt;&gt;"OK","Check data",IF($W469=0,"Closed",IF($X469=1,"Past due",IF($Y469=1,"Follow-up due",IF($J469="Pending","Authorization pending","On track"))))))</f>
        <v/>
      </c>
    </row>
    <row r="470">
      <c r="A470" s="19" t="n"/>
      <c r="B470" s="38" t="n"/>
      <c r="C470" s="19" t="n"/>
      <c r="D470" s="19" t="n"/>
      <c r="E470" s="21" t="n"/>
      <c r="F470" s="19" t="n"/>
      <c r="G470" s="19" t="n"/>
      <c r="H470" s="21" t="n"/>
      <c r="I470" s="19" t="n"/>
      <c r="J470" s="19" t="n"/>
      <c r="K470" s="19" t="n"/>
      <c r="L470" s="19" t="n"/>
      <c r="M470" s="38" t="n"/>
      <c r="N470" s="38" t="n"/>
      <c r="O470" s="38" t="n"/>
      <c r="P470" s="38" t="n"/>
      <c r="Q470" s="38" t="n"/>
      <c r="R470" s="38" t="n"/>
      <c r="S470" s="21" t="n"/>
      <c r="T470" s="21" t="n"/>
      <c r="U470" s="22">
        <f>IF($A470="","",MAX(0,IF($P470&lt;&gt;"",$P470,Dashboard!$B$4)-$B470))</f>
        <v/>
      </c>
      <c r="V470" s="23">
        <f>IF($A470="","",IF($U470&lt;=7,"0-7 days",IF($U470&lt;=14,"8-14 days",IF($U470&lt;=30,"15-30 days",IF($U470&lt;=60,"31-60 days","61+ days")))))</f>
        <v/>
      </c>
      <c r="W470" s="22">
        <f>IF($A470="",0,IF(OR($L470="New",$L470="Sent",$L470="Scheduling",$L470="Scheduled"),1,0))</f>
        <v/>
      </c>
      <c r="X470" s="22">
        <f>IF($A470="",0,IF(AND($W470=1,$M470&lt;&gt;"",$M470&lt;Dashboard!$B$4),1,0))</f>
        <v/>
      </c>
      <c r="Y470" s="22">
        <f>IF($A470="",0,IF(AND($W470=1,$R470&lt;&gt;"",$R470&lt;=Dashboard!$B$4),1,0))</f>
        <v/>
      </c>
      <c r="Z470" s="24">
        <f>IF($A470="","",IF(COUNTIF($A$2:$A$501,$A470)&gt;1,"Duplicate referral ID",IF($B470="","Missing received date",IF($C470="","Missing client reference",IF($D470="","Missing clinic",IF($F470="","Missing specialty",IF($G470="","Missing urgency",IF($H470="","Missing reason category",IF($I470="","Missing payer category",IF($J470="","Missing authorization status",IF($K470="","Missing coordinator",IF($L470="","Missing status",IF(AND($W470=1,$M470=""),"Missing target action date",IF(AND(OR($L470="Sent",$L470="Scheduling",$L470="Scheduled",$L470="Completed"),$E470=""),"Missing destination",IF(AND(OR($L470="Sent",$L470="Scheduling",$L470="Scheduled",$L470="Completed"),$N470=""),"Missing sent date",IF(AND(OR($L470="Scheduled",$L470="Completed"),$O470=""),"Missing appointment date",IF(AND(OR($L470="Completed",$L470="Closed - Not Scheduled",$L470="Declined"),$P470=""),"Missing closed date",IF(AND(OR($L470="Completed",$L470="Closed - Not Scheduled",$L470="Declined"),$S470=""),"Missing close outcome",IF(AND($B470&lt;&gt;"",$N470&lt;&gt;"",$N470&lt;$B470),"Sent date before received date",IF(AND($B470&lt;&gt;"",$P470&lt;&gt;"",$P470&lt;$B470),"Closed date before received date",IF(AND($N470&lt;&gt;"",$O470&lt;&gt;"",$O470&lt;$N470),"Appointment before sent date","OK"))))))))))))))))))))</f>
        <v/>
      </c>
      <c r="AA470" s="24">
        <f>IF($A470="","",IF($Z470&lt;&gt;"OK","Check data",IF($W470=0,"Closed",IF($X470=1,"Past due",IF($Y470=1,"Follow-up due",IF($J470="Pending","Authorization pending","On track"))))))</f>
        <v/>
      </c>
    </row>
    <row r="471">
      <c r="A471" s="19" t="n"/>
      <c r="B471" s="38" t="n"/>
      <c r="C471" s="19" t="n"/>
      <c r="D471" s="19" t="n"/>
      <c r="E471" s="21" t="n"/>
      <c r="F471" s="19" t="n"/>
      <c r="G471" s="19" t="n"/>
      <c r="H471" s="21" t="n"/>
      <c r="I471" s="19" t="n"/>
      <c r="J471" s="19" t="n"/>
      <c r="K471" s="19" t="n"/>
      <c r="L471" s="19" t="n"/>
      <c r="M471" s="38" t="n"/>
      <c r="N471" s="38" t="n"/>
      <c r="O471" s="38" t="n"/>
      <c r="P471" s="38" t="n"/>
      <c r="Q471" s="38" t="n"/>
      <c r="R471" s="38" t="n"/>
      <c r="S471" s="21" t="n"/>
      <c r="T471" s="21" t="n"/>
      <c r="U471" s="22">
        <f>IF($A471="","",MAX(0,IF($P471&lt;&gt;"",$P471,Dashboard!$B$4)-$B471))</f>
        <v/>
      </c>
      <c r="V471" s="23">
        <f>IF($A471="","",IF($U471&lt;=7,"0-7 days",IF($U471&lt;=14,"8-14 days",IF($U471&lt;=30,"15-30 days",IF($U471&lt;=60,"31-60 days","61+ days")))))</f>
        <v/>
      </c>
      <c r="W471" s="22">
        <f>IF($A471="",0,IF(OR($L471="New",$L471="Sent",$L471="Scheduling",$L471="Scheduled"),1,0))</f>
        <v/>
      </c>
      <c r="X471" s="22">
        <f>IF($A471="",0,IF(AND($W471=1,$M471&lt;&gt;"",$M471&lt;Dashboard!$B$4),1,0))</f>
        <v/>
      </c>
      <c r="Y471" s="22">
        <f>IF($A471="",0,IF(AND($W471=1,$R471&lt;&gt;"",$R471&lt;=Dashboard!$B$4),1,0))</f>
        <v/>
      </c>
      <c r="Z471" s="24">
        <f>IF($A471="","",IF(COUNTIF($A$2:$A$501,$A471)&gt;1,"Duplicate referral ID",IF($B471="","Missing received date",IF($C471="","Missing client reference",IF($D471="","Missing clinic",IF($F471="","Missing specialty",IF($G471="","Missing urgency",IF($H471="","Missing reason category",IF($I471="","Missing payer category",IF($J471="","Missing authorization status",IF($K471="","Missing coordinator",IF($L471="","Missing status",IF(AND($W471=1,$M471=""),"Missing target action date",IF(AND(OR($L471="Sent",$L471="Scheduling",$L471="Scheduled",$L471="Completed"),$E471=""),"Missing destination",IF(AND(OR($L471="Sent",$L471="Scheduling",$L471="Scheduled",$L471="Completed"),$N471=""),"Missing sent date",IF(AND(OR($L471="Scheduled",$L471="Completed"),$O471=""),"Missing appointment date",IF(AND(OR($L471="Completed",$L471="Closed - Not Scheduled",$L471="Declined"),$P471=""),"Missing closed date",IF(AND(OR($L471="Completed",$L471="Closed - Not Scheduled",$L471="Declined"),$S471=""),"Missing close outcome",IF(AND($B471&lt;&gt;"",$N471&lt;&gt;"",$N471&lt;$B471),"Sent date before received date",IF(AND($B471&lt;&gt;"",$P471&lt;&gt;"",$P471&lt;$B471),"Closed date before received date",IF(AND($N471&lt;&gt;"",$O471&lt;&gt;"",$O471&lt;$N471),"Appointment before sent date","OK"))))))))))))))))))))</f>
        <v/>
      </c>
      <c r="AA471" s="24">
        <f>IF($A471="","",IF($Z471&lt;&gt;"OK","Check data",IF($W471=0,"Closed",IF($X471=1,"Past due",IF($Y471=1,"Follow-up due",IF($J471="Pending","Authorization pending","On track"))))))</f>
        <v/>
      </c>
    </row>
    <row r="472">
      <c r="A472" s="19" t="n"/>
      <c r="B472" s="38" t="n"/>
      <c r="C472" s="19" t="n"/>
      <c r="D472" s="19" t="n"/>
      <c r="E472" s="21" t="n"/>
      <c r="F472" s="19" t="n"/>
      <c r="G472" s="19" t="n"/>
      <c r="H472" s="21" t="n"/>
      <c r="I472" s="19" t="n"/>
      <c r="J472" s="19" t="n"/>
      <c r="K472" s="19" t="n"/>
      <c r="L472" s="19" t="n"/>
      <c r="M472" s="38" t="n"/>
      <c r="N472" s="38" t="n"/>
      <c r="O472" s="38" t="n"/>
      <c r="P472" s="38" t="n"/>
      <c r="Q472" s="38" t="n"/>
      <c r="R472" s="38" t="n"/>
      <c r="S472" s="21" t="n"/>
      <c r="T472" s="21" t="n"/>
      <c r="U472" s="22">
        <f>IF($A472="","",MAX(0,IF($P472&lt;&gt;"",$P472,Dashboard!$B$4)-$B472))</f>
        <v/>
      </c>
      <c r="V472" s="23">
        <f>IF($A472="","",IF($U472&lt;=7,"0-7 days",IF($U472&lt;=14,"8-14 days",IF($U472&lt;=30,"15-30 days",IF($U472&lt;=60,"31-60 days","61+ days")))))</f>
        <v/>
      </c>
      <c r="W472" s="22">
        <f>IF($A472="",0,IF(OR($L472="New",$L472="Sent",$L472="Scheduling",$L472="Scheduled"),1,0))</f>
        <v/>
      </c>
      <c r="X472" s="22">
        <f>IF($A472="",0,IF(AND($W472=1,$M472&lt;&gt;"",$M472&lt;Dashboard!$B$4),1,0))</f>
        <v/>
      </c>
      <c r="Y472" s="22">
        <f>IF($A472="",0,IF(AND($W472=1,$R472&lt;&gt;"",$R472&lt;=Dashboard!$B$4),1,0))</f>
        <v/>
      </c>
      <c r="Z472" s="24">
        <f>IF($A472="","",IF(COUNTIF($A$2:$A$501,$A472)&gt;1,"Duplicate referral ID",IF($B472="","Missing received date",IF($C472="","Missing client reference",IF($D472="","Missing clinic",IF($F472="","Missing specialty",IF($G472="","Missing urgency",IF($H472="","Missing reason category",IF($I472="","Missing payer category",IF($J472="","Missing authorization status",IF($K472="","Missing coordinator",IF($L472="","Missing status",IF(AND($W472=1,$M472=""),"Missing target action date",IF(AND(OR($L472="Sent",$L472="Scheduling",$L472="Scheduled",$L472="Completed"),$E472=""),"Missing destination",IF(AND(OR($L472="Sent",$L472="Scheduling",$L472="Scheduled",$L472="Completed"),$N472=""),"Missing sent date",IF(AND(OR($L472="Scheduled",$L472="Completed"),$O472=""),"Missing appointment date",IF(AND(OR($L472="Completed",$L472="Closed - Not Scheduled",$L472="Declined"),$P472=""),"Missing closed date",IF(AND(OR($L472="Completed",$L472="Closed - Not Scheduled",$L472="Declined"),$S472=""),"Missing close outcome",IF(AND($B472&lt;&gt;"",$N472&lt;&gt;"",$N472&lt;$B472),"Sent date before received date",IF(AND($B472&lt;&gt;"",$P472&lt;&gt;"",$P472&lt;$B472),"Closed date before received date",IF(AND($N472&lt;&gt;"",$O472&lt;&gt;"",$O472&lt;$N472),"Appointment before sent date","OK"))))))))))))))))))))</f>
        <v/>
      </c>
      <c r="AA472" s="24">
        <f>IF($A472="","",IF($Z472&lt;&gt;"OK","Check data",IF($W472=0,"Closed",IF($X472=1,"Past due",IF($Y472=1,"Follow-up due",IF($J472="Pending","Authorization pending","On track"))))))</f>
        <v/>
      </c>
    </row>
    <row r="473">
      <c r="A473" s="19" t="n"/>
      <c r="B473" s="38" t="n"/>
      <c r="C473" s="19" t="n"/>
      <c r="D473" s="19" t="n"/>
      <c r="E473" s="21" t="n"/>
      <c r="F473" s="19" t="n"/>
      <c r="G473" s="19" t="n"/>
      <c r="H473" s="21" t="n"/>
      <c r="I473" s="19" t="n"/>
      <c r="J473" s="19" t="n"/>
      <c r="K473" s="19" t="n"/>
      <c r="L473" s="19" t="n"/>
      <c r="M473" s="38" t="n"/>
      <c r="N473" s="38" t="n"/>
      <c r="O473" s="38" t="n"/>
      <c r="P473" s="38" t="n"/>
      <c r="Q473" s="38" t="n"/>
      <c r="R473" s="38" t="n"/>
      <c r="S473" s="21" t="n"/>
      <c r="T473" s="21" t="n"/>
      <c r="U473" s="22">
        <f>IF($A473="","",MAX(0,IF($P473&lt;&gt;"",$P473,Dashboard!$B$4)-$B473))</f>
        <v/>
      </c>
      <c r="V473" s="23">
        <f>IF($A473="","",IF($U473&lt;=7,"0-7 days",IF($U473&lt;=14,"8-14 days",IF($U473&lt;=30,"15-30 days",IF($U473&lt;=60,"31-60 days","61+ days")))))</f>
        <v/>
      </c>
      <c r="W473" s="22">
        <f>IF($A473="",0,IF(OR($L473="New",$L473="Sent",$L473="Scheduling",$L473="Scheduled"),1,0))</f>
        <v/>
      </c>
      <c r="X473" s="22">
        <f>IF($A473="",0,IF(AND($W473=1,$M473&lt;&gt;"",$M473&lt;Dashboard!$B$4),1,0))</f>
        <v/>
      </c>
      <c r="Y473" s="22">
        <f>IF($A473="",0,IF(AND($W473=1,$R473&lt;&gt;"",$R473&lt;=Dashboard!$B$4),1,0))</f>
        <v/>
      </c>
      <c r="Z473" s="24">
        <f>IF($A473="","",IF(COUNTIF($A$2:$A$501,$A473)&gt;1,"Duplicate referral ID",IF($B473="","Missing received date",IF($C473="","Missing client reference",IF($D473="","Missing clinic",IF($F473="","Missing specialty",IF($G473="","Missing urgency",IF($H473="","Missing reason category",IF($I473="","Missing payer category",IF($J473="","Missing authorization status",IF($K473="","Missing coordinator",IF($L473="","Missing status",IF(AND($W473=1,$M473=""),"Missing target action date",IF(AND(OR($L473="Sent",$L473="Scheduling",$L473="Scheduled",$L473="Completed"),$E473=""),"Missing destination",IF(AND(OR($L473="Sent",$L473="Scheduling",$L473="Scheduled",$L473="Completed"),$N473=""),"Missing sent date",IF(AND(OR($L473="Scheduled",$L473="Completed"),$O473=""),"Missing appointment date",IF(AND(OR($L473="Completed",$L473="Closed - Not Scheduled",$L473="Declined"),$P473=""),"Missing closed date",IF(AND(OR($L473="Completed",$L473="Closed - Not Scheduled",$L473="Declined"),$S473=""),"Missing close outcome",IF(AND($B473&lt;&gt;"",$N473&lt;&gt;"",$N473&lt;$B473),"Sent date before received date",IF(AND($B473&lt;&gt;"",$P473&lt;&gt;"",$P473&lt;$B473),"Closed date before received date",IF(AND($N473&lt;&gt;"",$O473&lt;&gt;"",$O473&lt;$N473),"Appointment before sent date","OK"))))))))))))))))))))</f>
        <v/>
      </c>
      <c r="AA473" s="24">
        <f>IF($A473="","",IF($Z473&lt;&gt;"OK","Check data",IF($W473=0,"Closed",IF($X473=1,"Past due",IF($Y473=1,"Follow-up due",IF($J473="Pending","Authorization pending","On track"))))))</f>
        <v/>
      </c>
    </row>
    <row r="474">
      <c r="A474" s="19" t="n"/>
      <c r="B474" s="38" t="n"/>
      <c r="C474" s="19" t="n"/>
      <c r="D474" s="19" t="n"/>
      <c r="E474" s="21" t="n"/>
      <c r="F474" s="19" t="n"/>
      <c r="G474" s="19" t="n"/>
      <c r="H474" s="21" t="n"/>
      <c r="I474" s="19" t="n"/>
      <c r="J474" s="19" t="n"/>
      <c r="K474" s="19" t="n"/>
      <c r="L474" s="19" t="n"/>
      <c r="M474" s="38" t="n"/>
      <c r="N474" s="38" t="n"/>
      <c r="O474" s="38" t="n"/>
      <c r="P474" s="38" t="n"/>
      <c r="Q474" s="38" t="n"/>
      <c r="R474" s="38" t="n"/>
      <c r="S474" s="21" t="n"/>
      <c r="T474" s="21" t="n"/>
      <c r="U474" s="22">
        <f>IF($A474="","",MAX(0,IF($P474&lt;&gt;"",$P474,Dashboard!$B$4)-$B474))</f>
        <v/>
      </c>
      <c r="V474" s="23">
        <f>IF($A474="","",IF($U474&lt;=7,"0-7 days",IF($U474&lt;=14,"8-14 days",IF($U474&lt;=30,"15-30 days",IF($U474&lt;=60,"31-60 days","61+ days")))))</f>
        <v/>
      </c>
      <c r="W474" s="22">
        <f>IF($A474="",0,IF(OR($L474="New",$L474="Sent",$L474="Scheduling",$L474="Scheduled"),1,0))</f>
        <v/>
      </c>
      <c r="X474" s="22">
        <f>IF($A474="",0,IF(AND($W474=1,$M474&lt;&gt;"",$M474&lt;Dashboard!$B$4),1,0))</f>
        <v/>
      </c>
      <c r="Y474" s="22">
        <f>IF($A474="",0,IF(AND($W474=1,$R474&lt;&gt;"",$R474&lt;=Dashboard!$B$4),1,0))</f>
        <v/>
      </c>
      <c r="Z474" s="24">
        <f>IF($A474="","",IF(COUNTIF($A$2:$A$501,$A474)&gt;1,"Duplicate referral ID",IF($B474="","Missing received date",IF($C474="","Missing client reference",IF($D474="","Missing clinic",IF($F474="","Missing specialty",IF($G474="","Missing urgency",IF($H474="","Missing reason category",IF($I474="","Missing payer category",IF($J474="","Missing authorization status",IF($K474="","Missing coordinator",IF($L474="","Missing status",IF(AND($W474=1,$M474=""),"Missing target action date",IF(AND(OR($L474="Sent",$L474="Scheduling",$L474="Scheduled",$L474="Completed"),$E474=""),"Missing destination",IF(AND(OR($L474="Sent",$L474="Scheduling",$L474="Scheduled",$L474="Completed"),$N474=""),"Missing sent date",IF(AND(OR($L474="Scheduled",$L474="Completed"),$O474=""),"Missing appointment date",IF(AND(OR($L474="Completed",$L474="Closed - Not Scheduled",$L474="Declined"),$P474=""),"Missing closed date",IF(AND(OR($L474="Completed",$L474="Closed - Not Scheduled",$L474="Declined"),$S474=""),"Missing close outcome",IF(AND($B474&lt;&gt;"",$N474&lt;&gt;"",$N474&lt;$B474),"Sent date before received date",IF(AND($B474&lt;&gt;"",$P474&lt;&gt;"",$P474&lt;$B474),"Closed date before received date",IF(AND($N474&lt;&gt;"",$O474&lt;&gt;"",$O474&lt;$N474),"Appointment before sent date","OK"))))))))))))))))))))</f>
        <v/>
      </c>
      <c r="AA474" s="24">
        <f>IF($A474="","",IF($Z474&lt;&gt;"OK","Check data",IF($W474=0,"Closed",IF($X474=1,"Past due",IF($Y474=1,"Follow-up due",IF($J474="Pending","Authorization pending","On track"))))))</f>
        <v/>
      </c>
    </row>
    <row r="475">
      <c r="A475" s="19" t="n"/>
      <c r="B475" s="38" t="n"/>
      <c r="C475" s="19" t="n"/>
      <c r="D475" s="19" t="n"/>
      <c r="E475" s="21" t="n"/>
      <c r="F475" s="19" t="n"/>
      <c r="G475" s="19" t="n"/>
      <c r="H475" s="21" t="n"/>
      <c r="I475" s="19" t="n"/>
      <c r="J475" s="19" t="n"/>
      <c r="K475" s="19" t="n"/>
      <c r="L475" s="19" t="n"/>
      <c r="M475" s="38" t="n"/>
      <c r="N475" s="38" t="n"/>
      <c r="O475" s="38" t="n"/>
      <c r="P475" s="38" t="n"/>
      <c r="Q475" s="38" t="n"/>
      <c r="R475" s="38" t="n"/>
      <c r="S475" s="21" t="n"/>
      <c r="T475" s="21" t="n"/>
      <c r="U475" s="22">
        <f>IF($A475="","",MAX(0,IF($P475&lt;&gt;"",$P475,Dashboard!$B$4)-$B475))</f>
        <v/>
      </c>
      <c r="V475" s="23">
        <f>IF($A475="","",IF($U475&lt;=7,"0-7 days",IF($U475&lt;=14,"8-14 days",IF($U475&lt;=30,"15-30 days",IF($U475&lt;=60,"31-60 days","61+ days")))))</f>
        <v/>
      </c>
      <c r="W475" s="22">
        <f>IF($A475="",0,IF(OR($L475="New",$L475="Sent",$L475="Scheduling",$L475="Scheduled"),1,0))</f>
        <v/>
      </c>
      <c r="X475" s="22">
        <f>IF($A475="",0,IF(AND($W475=1,$M475&lt;&gt;"",$M475&lt;Dashboard!$B$4),1,0))</f>
        <v/>
      </c>
      <c r="Y475" s="22">
        <f>IF($A475="",0,IF(AND($W475=1,$R475&lt;&gt;"",$R475&lt;=Dashboard!$B$4),1,0))</f>
        <v/>
      </c>
      <c r="Z475" s="24">
        <f>IF($A475="","",IF(COUNTIF($A$2:$A$501,$A475)&gt;1,"Duplicate referral ID",IF($B475="","Missing received date",IF($C475="","Missing client reference",IF($D475="","Missing clinic",IF($F475="","Missing specialty",IF($G475="","Missing urgency",IF($H475="","Missing reason category",IF($I475="","Missing payer category",IF($J475="","Missing authorization status",IF($K475="","Missing coordinator",IF($L475="","Missing status",IF(AND($W475=1,$M475=""),"Missing target action date",IF(AND(OR($L475="Sent",$L475="Scheduling",$L475="Scheduled",$L475="Completed"),$E475=""),"Missing destination",IF(AND(OR($L475="Sent",$L475="Scheduling",$L475="Scheduled",$L475="Completed"),$N475=""),"Missing sent date",IF(AND(OR($L475="Scheduled",$L475="Completed"),$O475=""),"Missing appointment date",IF(AND(OR($L475="Completed",$L475="Closed - Not Scheduled",$L475="Declined"),$P475=""),"Missing closed date",IF(AND(OR($L475="Completed",$L475="Closed - Not Scheduled",$L475="Declined"),$S475=""),"Missing close outcome",IF(AND($B475&lt;&gt;"",$N475&lt;&gt;"",$N475&lt;$B475),"Sent date before received date",IF(AND($B475&lt;&gt;"",$P475&lt;&gt;"",$P475&lt;$B475),"Closed date before received date",IF(AND($N475&lt;&gt;"",$O475&lt;&gt;"",$O475&lt;$N475),"Appointment before sent date","OK"))))))))))))))))))))</f>
        <v/>
      </c>
      <c r="AA475" s="24">
        <f>IF($A475="","",IF($Z475&lt;&gt;"OK","Check data",IF($W475=0,"Closed",IF($X475=1,"Past due",IF($Y475=1,"Follow-up due",IF($J475="Pending","Authorization pending","On track"))))))</f>
        <v/>
      </c>
    </row>
    <row r="476">
      <c r="A476" s="19" t="n"/>
      <c r="B476" s="38" t="n"/>
      <c r="C476" s="19" t="n"/>
      <c r="D476" s="19" t="n"/>
      <c r="E476" s="21" t="n"/>
      <c r="F476" s="19" t="n"/>
      <c r="G476" s="19" t="n"/>
      <c r="H476" s="21" t="n"/>
      <c r="I476" s="19" t="n"/>
      <c r="J476" s="19" t="n"/>
      <c r="K476" s="19" t="n"/>
      <c r="L476" s="19" t="n"/>
      <c r="M476" s="38" t="n"/>
      <c r="N476" s="38" t="n"/>
      <c r="O476" s="38" t="n"/>
      <c r="P476" s="38" t="n"/>
      <c r="Q476" s="38" t="n"/>
      <c r="R476" s="38" t="n"/>
      <c r="S476" s="21" t="n"/>
      <c r="T476" s="21" t="n"/>
      <c r="U476" s="22">
        <f>IF($A476="","",MAX(0,IF($P476&lt;&gt;"",$P476,Dashboard!$B$4)-$B476))</f>
        <v/>
      </c>
      <c r="V476" s="23">
        <f>IF($A476="","",IF($U476&lt;=7,"0-7 days",IF($U476&lt;=14,"8-14 days",IF($U476&lt;=30,"15-30 days",IF($U476&lt;=60,"31-60 days","61+ days")))))</f>
        <v/>
      </c>
      <c r="W476" s="22">
        <f>IF($A476="",0,IF(OR($L476="New",$L476="Sent",$L476="Scheduling",$L476="Scheduled"),1,0))</f>
        <v/>
      </c>
      <c r="X476" s="22">
        <f>IF($A476="",0,IF(AND($W476=1,$M476&lt;&gt;"",$M476&lt;Dashboard!$B$4),1,0))</f>
        <v/>
      </c>
      <c r="Y476" s="22">
        <f>IF($A476="",0,IF(AND($W476=1,$R476&lt;&gt;"",$R476&lt;=Dashboard!$B$4),1,0))</f>
        <v/>
      </c>
      <c r="Z476" s="24">
        <f>IF($A476="","",IF(COUNTIF($A$2:$A$501,$A476)&gt;1,"Duplicate referral ID",IF($B476="","Missing received date",IF($C476="","Missing client reference",IF($D476="","Missing clinic",IF($F476="","Missing specialty",IF($G476="","Missing urgency",IF($H476="","Missing reason category",IF($I476="","Missing payer category",IF($J476="","Missing authorization status",IF($K476="","Missing coordinator",IF($L476="","Missing status",IF(AND($W476=1,$M476=""),"Missing target action date",IF(AND(OR($L476="Sent",$L476="Scheduling",$L476="Scheduled",$L476="Completed"),$E476=""),"Missing destination",IF(AND(OR($L476="Sent",$L476="Scheduling",$L476="Scheduled",$L476="Completed"),$N476=""),"Missing sent date",IF(AND(OR($L476="Scheduled",$L476="Completed"),$O476=""),"Missing appointment date",IF(AND(OR($L476="Completed",$L476="Closed - Not Scheduled",$L476="Declined"),$P476=""),"Missing closed date",IF(AND(OR($L476="Completed",$L476="Closed - Not Scheduled",$L476="Declined"),$S476=""),"Missing close outcome",IF(AND($B476&lt;&gt;"",$N476&lt;&gt;"",$N476&lt;$B476),"Sent date before received date",IF(AND($B476&lt;&gt;"",$P476&lt;&gt;"",$P476&lt;$B476),"Closed date before received date",IF(AND($N476&lt;&gt;"",$O476&lt;&gt;"",$O476&lt;$N476),"Appointment before sent date","OK"))))))))))))))))))))</f>
        <v/>
      </c>
      <c r="AA476" s="24">
        <f>IF($A476="","",IF($Z476&lt;&gt;"OK","Check data",IF($W476=0,"Closed",IF($X476=1,"Past due",IF($Y476=1,"Follow-up due",IF($J476="Pending","Authorization pending","On track"))))))</f>
        <v/>
      </c>
    </row>
    <row r="477">
      <c r="A477" s="19" t="n"/>
      <c r="B477" s="38" t="n"/>
      <c r="C477" s="19" t="n"/>
      <c r="D477" s="19" t="n"/>
      <c r="E477" s="21" t="n"/>
      <c r="F477" s="19" t="n"/>
      <c r="G477" s="19" t="n"/>
      <c r="H477" s="21" t="n"/>
      <c r="I477" s="19" t="n"/>
      <c r="J477" s="19" t="n"/>
      <c r="K477" s="19" t="n"/>
      <c r="L477" s="19" t="n"/>
      <c r="M477" s="38" t="n"/>
      <c r="N477" s="38" t="n"/>
      <c r="O477" s="38" t="n"/>
      <c r="P477" s="38" t="n"/>
      <c r="Q477" s="38" t="n"/>
      <c r="R477" s="38" t="n"/>
      <c r="S477" s="21" t="n"/>
      <c r="T477" s="21" t="n"/>
      <c r="U477" s="22">
        <f>IF($A477="","",MAX(0,IF($P477&lt;&gt;"",$P477,Dashboard!$B$4)-$B477))</f>
        <v/>
      </c>
      <c r="V477" s="23">
        <f>IF($A477="","",IF($U477&lt;=7,"0-7 days",IF($U477&lt;=14,"8-14 days",IF($U477&lt;=30,"15-30 days",IF($U477&lt;=60,"31-60 days","61+ days")))))</f>
        <v/>
      </c>
      <c r="W477" s="22">
        <f>IF($A477="",0,IF(OR($L477="New",$L477="Sent",$L477="Scheduling",$L477="Scheduled"),1,0))</f>
        <v/>
      </c>
      <c r="X477" s="22">
        <f>IF($A477="",0,IF(AND($W477=1,$M477&lt;&gt;"",$M477&lt;Dashboard!$B$4),1,0))</f>
        <v/>
      </c>
      <c r="Y477" s="22">
        <f>IF($A477="",0,IF(AND($W477=1,$R477&lt;&gt;"",$R477&lt;=Dashboard!$B$4),1,0))</f>
        <v/>
      </c>
      <c r="Z477" s="24">
        <f>IF($A477="","",IF(COUNTIF($A$2:$A$501,$A477)&gt;1,"Duplicate referral ID",IF($B477="","Missing received date",IF($C477="","Missing client reference",IF($D477="","Missing clinic",IF($F477="","Missing specialty",IF($G477="","Missing urgency",IF($H477="","Missing reason category",IF($I477="","Missing payer category",IF($J477="","Missing authorization status",IF($K477="","Missing coordinator",IF($L477="","Missing status",IF(AND($W477=1,$M477=""),"Missing target action date",IF(AND(OR($L477="Sent",$L477="Scheduling",$L477="Scheduled",$L477="Completed"),$E477=""),"Missing destination",IF(AND(OR($L477="Sent",$L477="Scheduling",$L477="Scheduled",$L477="Completed"),$N477=""),"Missing sent date",IF(AND(OR($L477="Scheduled",$L477="Completed"),$O477=""),"Missing appointment date",IF(AND(OR($L477="Completed",$L477="Closed - Not Scheduled",$L477="Declined"),$P477=""),"Missing closed date",IF(AND(OR($L477="Completed",$L477="Closed - Not Scheduled",$L477="Declined"),$S477=""),"Missing close outcome",IF(AND($B477&lt;&gt;"",$N477&lt;&gt;"",$N477&lt;$B477),"Sent date before received date",IF(AND($B477&lt;&gt;"",$P477&lt;&gt;"",$P477&lt;$B477),"Closed date before received date",IF(AND($N477&lt;&gt;"",$O477&lt;&gt;"",$O477&lt;$N477),"Appointment before sent date","OK"))))))))))))))))))))</f>
        <v/>
      </c>
      <c r="AA477" s="24">
        <f>IF($A477="","",IF($Z477&lt;&gt;"OK","Check data",IF($W477=0,"Closed",IF($X477=1,"Past due",IF($Y477=1,"Follow-up due",IF($J477="Pending","Authorization pending","On track"))))))</f>
        <v/>
      </c>
    </row>
    <row r="478">
      <c r="A478" s="19" t="n"/>
      <c r="B478" s="38" t="n"/>
      <c r="C478" s="19" t="n"/>
      <c r="D478" s="19" t="n"/>
      <c r="E478" s="21" t="n"/>
      <c r="F478" s="19" t="n"/>
      <c r="G478" s="19" t="n"/>
      <c r="H478" s="21" t="n"/>
      <c r="I478" s="19" t="n"/>
      <c r="J478" s="19" t="n"/>
      <c r="K478" s="19" t="n"/>
      <c r="L478" s="19" t="n"/>
      <c r="M478" s="38" t="n"/>
      <c r="N478" s="38" t="n"/>
      <c r="O478" s="38" t="n"/>
      <c r="P478" s="38" t="n"/>
      <c r="Q478" s="38" t="n"/>
      <c r="R478" s="38" t="n"/>
      <c r="S478" s="21" t="n"/>
      <c r="T478" s="21" t="n"/>
      <c r="U478" s="22">
        <f>IF($A478="","",MAX(0,IF($P478&lt;&gt;"",$P478,Dashboard!$B$4)-$B478))</f>
        <v/>
      </c>
      <c r="V478" s="23">
        <f>IF($A478="","",IF($U478&lt;=7,"0-7 days",IF($U478&lt;=14,"8-14 days",IF($U478&lt;=30,"15-30 days",IF($U478&lt;=60,"31-60 days","61+ days")))))</f>
        <v/>
      </c>
      <c r="W478" s="22">
        <f>IF($A478="",0,IF(OR($L478="New",$L478="Sent",$L478="Scheduling",$L478="Scheduled"),1,0))</f>
        <v/>
      </c>
      <c r="X478" s="22">
        <f>IF($A478="",0,IF(AND($W478=1,$M478&lt;&gt;"",$M478&lt;Dashboard!$B$4),1,0))</f>
        <v/>
      </c>
      <c r="Y478" s="22">
        <f>IF($A478="",0,IF(AND($W478=1,$R478&lt;&gt;"",$R478&lt;=Dashboard!$B$4),1,0))</f>
        <v/>
      </c>
      <c r="Z478" s="24">
        <f>IF($A478="","",IF(COUNTIF($A$2:$A$501,$A478)&gt;1,"Duplicate referral ID",IF($B478="","Missing received date",IF($C478="","Missing client reference",IF($D478="","Missing clinic",IF($F478="","Missing specialty",IF($G478="","Missing urgency",IF($H478="","Missing reason category",IF($I478="","Missing payer category",IF($J478="","Missing authorization status",IF($K478="","Missing coordinator",IF($L478="","Missing status",IF(AND($W478=1,$M478=""),"Missing target action date",IF(AND(OR($L478="Sent",$L478="Scheduling",$L478="Scheduled",$L478="Completed"),$E478=""),"Missing destination",IF(AND(OR($L478="Sent",$L478="Scheduling",$L478="Scheduled",$L478="Completed"),$N478=""),"Missing sent date",IF(AND(OR($L478="Scheduled",$L478="Completed"),$O478=""),"Missing appointment date",IF(AND(OR($L478="Completed",$L478="Closed - Not Scheduled",$L478="Declined"),$P478=""),"Missing closed date",IF(AND(OR($L478="Completed",$L478="Closed - Not Scheduled",$L478="Declined"),$S478=""),"Missing close outcome",IF(AND($B478&lt;&gt;"",$N478&lt;&gt;"",$N478&lt;$B478),"Sent date before received date",IF(AND($B478&lt;&gt;"",$P478&lt;&gt;"",$P478&lt;$B478),"Closed date before received date",IF(AND($N478&lt;&gt;"",$O478&lt;&gt;"",$O478&lt;$N478),"Appointment before sent date","OK"))))))))))))))))))))</f>
        <v/>
      </c>
      <c r="AA478" s="24">
        <f>IF($A478="","",IF($Z478&lt;&gt;"OK","Check data",IF($W478=0,"Closed",IF($X478=1,"Past due",IF($Y478=1,"Follow-up due",IF($J478="Pending","Authorization pending","On track"))))))</f>
        <v/>
      </c>
    </row>
    <row r="479">
      <c r="A479" s="19" t="n"/>
      <c r="B479" s="38" t="n"/>
      <c r="C479" s="19" t="n"/>
      <c r="D479" s="19" t="n"/>
      <c r="E479" s="21" t="n"/>
      <c r="F479" s="19" t="n"/>
      <c r="G479" s="19" t="n"/>
      <c r="H479" s="21" t="n"/>
      <c r="I479" s="19" t="n"/>
      <c r="J479" s="19" t="n"/>
      <c r="K479" s="19" t="n"/>
      <c r="L479" s="19" t="n"/>
      <c r="M479" s="38" t="n"/>
      <c r="N479" s="38" t="n"/>
      <c r="O479" s="38" t="n"/>
      <c r="P479" s="38" t="n"/>
      <c r="Q479" s="38" t="n"/>
      <c r="R479" s="38" t="n"/>
      <c r="S479" s="21" t="n"/>
      <c r="T479" s="21" t="n"/>
      <c r="U479" s="22">
        <f>IF($A479="","",MAX(0,IF($P479&lt;&gt;"",$P479,Dashboard!$B$4)-$B479))</f>
        <v/>
      </c>
      <c r="V479" s="23">
        <f>IF($A479="","",IF($U479&lt;=7,"0-7 days",IF($U479&lt;=14,"8-14 days",IF($U479&lt;=30,"15-30 days",IF($U479&lt;=60,"31-60 days","61+ days")))))</f>
        <v/>
      </c>
      <c r="W479" s="22">
        <f>IF($A479="",0,IF(OR($L479="New",$L479="Sent",$L479="Scheduling",$L479="Scheduled"),1,0))</f>
        <v/>
      </c>
      <c r="X479" s="22">
        <f>IF($A479="",0,IF(AND($W479=1,$M479&lt;&gt;"",$M479&lt;Dashboard!$B$4),1,0))</f>
        <v/>
      </c>
      <c r="Y479" s="22">
        <f>IF($A479="",0,IF(AND($W479=1,$R479&lt;&gt;"",$R479&lt;=Dashboard!$B$4),1,0))</f>
        <v/>
      </c>
      <c r="Z479" s="24">
        <f>IF($A479="","",IF(COUNTIF($A$2:$A$501,$A479)&gt;1,"Duplicate referral ID",IF($B479="","Missing received date",IF($C479="","Missing client reference",IF($D479="","Missing clinic",IF($F479="","Missing specialty",IF($G479="","Missing urgency",IF($H479="","Missing reason category",IF($I479="","Missing payer category",IF($J479="","Missing authorization status",IF($K479="","Missing coordinator",IF($L479="","Missing status",IF(AND($W479=1,$M479=""),"Missing target action date",IF(AND(OR($L479="Sent",$L479="Scheduling",$L479="Scheduled",$L479="Completed"),$E479=""),"Missing destination",IF(AND(OR($L479="Sent",$L479="Scheduling",$L479="Scheduled",$L479="Completed"),$N479=""),"Missing sent date",IF(AND(OR($L479="Scheduled",$L479="Completed"),$O479=""),"Missing appointment date",IF(AND(OR($L479="Completed",$L479="Closed - Not Scheduled",$L479="Declined"),$P479=""),"Missing closed date",IF(AND(OR($L479="Completed",$L479="Closed - Not Scheduled",$L479="Declined"),$S479=""),"Missing close outcome",IF(AND($B479&lt;&gt;"",$N479&lt;&gt;"",$N479&lt;$B479),"Sent date before received date",IF(AND($B479&lt;&gt;"",$P479&lt;&gt;"",$P479&lt;$B479),"Closed date before received date",IF(AND($N479&lt;&gt;"",$O479&lt;&gt;"",$O479&lt;$N479),"Appointment before sent date","OK"))))))))))))))))))))</f>
        <v/>
      </c>
      <c r="AA479" s="24">
        <f>IF($A479="","",IF($Z479&lt;&gt;"OK","Check data",IF($W479=0,"Closed",IF($X479=1,"Past due",IF($Y479=1,"Follow-up due",IF($J479="Pending","Authorization pending","On track"))))))</f>
        <v/>
      </c>
    </row>
    <row r="480">
      <c r="A480" s="19" t="n"/>
      <c r="B480" s="38" t="n"/>
      <c r="C480" s="19" t="n"/>
      <c r="D480" s="19" t="n"/>
      <c r="E480" s="21" t="n"/>
      <c r="F480" s="19" t="n"/>
      <c r="G480" s="19" t="n"/>
      <c r="H480" s="21" t="n"/>
      <c r="I480" s="19" t="n"/>
      <c r="J480" s="19" t="n"/>
      <c r="K480" s="19" t="n"/>
      <c r="L480" s="19" t="n"/>
      <c r="M480" s="38" t="n"/>
      <c r="N480" s="38" t="n"/>
      <c r="O480" s="38" t="n"/>
      <c r="P480" s="38" t="n"/>
      <c r="Q480" s="38" t="n"/>
      <c r="R480" s="38" t="n"/>
      <c r="S480" s="21" t="n"/>
      <c r="T480" s="21" t="n"/>
      <c r="U480" s="22">
        <f>IF($A480="","",MAX(0,IF($P480&lt;&gt;"",$P480,Dashboard!$B$4)-$B480))</f>
        <v/>
      </c>
      <c r="V480" s="23">
        <f>IF($A480="","",IF($U480&lt;=7,"0-7 days",IF($U480&lt;=14,"8-14 days",IF($U480&lt;=30,"15-30 days",IF($U480&lt;=60,"31-60 days","61+ days")))))</f>
        <v/>
      </c>
      <c r="W480" s="22">
        <f>IF($A480="",0,IF(OR($L480="New",$L480="Sent",$L480="Scheduling",$L480="Scheduled"),1,0))</f>
        <v/>
      </c>
      <c r="X480" s="22">
        <f>IF($A480="",0,IF(AND($W480=1,$M480&lt;&gt;"",$M480&lt;Dashboard!$B$4),1,0))</f>
        <v/>
      </c>
      <c r="Y480" s="22">
        <f>IF($A480="",0,IF(AND($W480=1,$R480&lt;&gt;"",$R480&lt;=Dashboard!$B$4),1,0))</f>
        <v/>
      </c>
      <c r="Z480" s="24">
        <f>IF($A480="","",IF(COUNTIF($A$2:$A$501,$A480)&gt;1,"Duplicate referral ID",IF($B480="","Missing received date",IF($C480="","Missing client reference",IF($D480="","Missing clinic",IF($F480="","Missing specialty",IF($G480="","Missing urgency",IF($H480="","Missing reason category",IF($I480="","Missing payer category",IF($J480="","Missing authorization status",IF($K480="","Missing coordinator",IF($L480="","Missing status",IF(AND($W480=1,$M480=""),"Missing target action date",IF(AND(OR($L480="Sent",$L480="Scheduling",$L480="Scheduled",$L480="Completed"),$E480=""),"Missing destination",IF(AND(OR($L480="Sent",$L480="Scheduling",$L480="Scheduled",$L480="Completed"),$N480=""),"Missing sent date",IF(AND(OR($L480="Scheduled",$L480="Completed"),$O480=""),"Missing appointment date",IF(AND(OR($L480="Completed",$L480="Closed - Not Scheduled",$L480="Declined"),$P480=""),"Missing closed date",IF(AND(OR($L480="Completed",$L480="Closed - Not Scheduled",$L480="Declined"),$S480=""),"Missing close outcome",IF(AND($B480&lt;&gt;"",$N480&lt;&gt;"",$N480&lt;$B480),"Sent date before received date",IF(AND($B480&lt;&gt;"",$P480&lt;&gt;"",$P480&lt;$B480),"Closed date before received date",IF(AND($N480&lt;&gt;"",$O480&lt;&gt;"",$O480&lt;$N480),"Appointment before sent date","OK"))))))))))))))))))))</f>
        <v/>
      </c>
      <c r="AA480" s="24">
        <f>IF($A480="","",IF($Z480&lt;&gt;"OK","Check data",IF($W480=0,"Closed",IF($X480=1,"Past due",IF($Y480=1,"Follow-up due",IF($J480="Pending","Authorization pending","On track"))))))</f>
        <v/>
      </c>
    </row>
    <row r="481">
      <c r="A481" s="19" t="n"/>
      <c r="B481" s="38" t="n"/>
      <c r="C481" s="19" t="n"/>
      <c r="D481" s="19" t="n"/>
      <c r="E481" s="21" t="n"/>
      <c r="F481" s="19" t="n"/>
      <c r="G481" s="19" t="n"/>
      <c r="H481" s="21" t="n"/>
      <c r="I481" s="19" t="n"/>
      <c r="J481" s="19" t="n"/>
      <c r="K481" s="19" t="n"/>
      <c r="L481" s="19" t="n"/>
      <c r="M481" s="38" t="n"/>
      <c r="N481" s="38" t="n"/>
      <c r="O481" s="38" t="n"/>
      <c r="P481" s="38" t="n"/>
      <c r="Q481" s="38" t="n"/>
      <c r="R481" s="38" t="n"/>
      <c r="S481" s="21" t="n"/>
      <c r="T481" s="21" t="n"/>
      <c r="U481" s="22">
        <f>IF($A481="","",MAX(0,IF($P481&lt;&gt;"",$P481,Dashboard!$B$4)-$B481))</f>
        <v/>
      </c>
      <c r="V481" s="23">
        <f>IF($A481="","",IF($U481&lt;=7,"0-7 days",IF($U481&lt;=14,"8-14 days",IF($U481&lt;=30,"15-30 days",IF($U481&lt;=60,"31-60 days","61+ days")))))</f>
        <v/>
      </c>
      <c r="W481" s="22">
        <f>IF($A481="",0,IF(OR($L481="New",$L481="Sent",$L481="Scheduling",$L481="Scheduled"),1,0))</f>
        <v/>
      </c>
      <c r="X481" s="22">
        <f>IF($A481="",0,IF(AND($W481=1,$M481&lt;&gt;"",$M481&lt;Dashboard!$B$4),1,0))</f>
        <v/>
      </c>
      <c r="Y481" s="22">
        <f>IF($A481="",0,IF(AND($W481=1,$R481&lt;&gt;"",$R481&lt;=Dashboard!$B$4),1,0))</f>
        <v/>
      </c>
      <c r="Z481" s="24">
        <f>IF($A481="","",IF(COUNTIF($A$2:$A$501,$A481)&gt;1,"Duplicate referral ID",IF($B481="","Missing received date",IF($C481="","Missing client reference",IF($D481="","Missing clinic",IF($F481="","Missing specialty",IF($G481="","Missing urgency",IF($H481="","Missing reason category",IF($I481="","Missing payer category",IF($J481="","Missing authorization status",IF($K481="","Missing coordinator",IF($L481="","Missing status",IF(AND($W481=1,$M481=""),"Missing target action date",IF(AND(OR($L481="Sent",$L481="Scheduling",$L481="Scheduled",$L481="Completed"),$E481=""),"Missing destination",IF(AND(OR($L481="Sent",$L481="Scheduling",$L481="Scheduled",$L481="Completed"),$N481=""),"Missing sent date",IF(AND(OR($L481="Scheduled",$L481="Completed"),$O481=""),"Missing appointment date",IF(AND(OR($L481="Completed",$L481="Closed - Not Scheduled",$L481="Declined"),$P481=""),"Missing closed date",IF(AND(OR($L481="Completed",$L481="Closed - Not Scheduled",$L481="Declined"),$S481=""),"Missing close outcome",IF(AND($B481&lt;&gt;"",$N481&lt;&gt;"",$N481&lt;$B481),"Sent date before received date",IF(AND($B481&lt;&gt;"",$P481&lt;&gt;"",$P481&lt;$B481),"Closed date before received date",IF(AND($N481&lt;&gt;"",$O481&lt;&gt;"",$O481&lt;$N481),"Appointment before sent date","OK"))))))))))))))))))))</f>
        <v/>
      </c>
      <c r="AA481" s="24">
        <f>IF($A481="","",IF($Z481&lt;&gt;"OK","Check data",IF($W481=0,"Closed",IF($X481=1,"Past due",IF($Y481=1,"Follow-up due",IF($J481="Pending","Authorization pending","On track"))))))</f>
        <v/>
      </c>
    </row>
    <row r="482">
      <c r="A482" s="19" t="n"/>
      <c r="B482" s="38" t="n"/>
      <c r="C482" s="19" t="n"/>
      <c r="D482" s="19" t="n"/>
      <c r="E482" s="21" t="n"/>
      <c r="F482" s="19" t="n"/>
      <c r="G482" s="19" t="n"/>
      <c r="H482" s="21" t="n"/>
      <c r="I482" s="19" t="n"/>
      <c r="J482" s="19" t="n"/>
      <c r="K482" s="19" t="n"/>
      <c r="L482" s="19" t="n"/>
      <c r="M482" s="38" t="n"/>
      <c r="N482" s="38" t="n"/>
      <c r="O482" s="38" t="n"/>
      <c r="P482" s="38" t="n"/>
      <c r="Q482" s="38" t="n"/>
      <c r="R482" s="38" t="n"/>
      <c r="S482" s="21" t="n"/>
      <c r="T482" s="21" t="n"/>
      <c r="U482" s="22">
        <f>IF($A482="","",MAX(0,IF($P482&lt;&gt;"",$P482,Dashboard!$B$4)-$B482))</f>
        <v/>
      </c>
      <c r="V482" s="23">
        <f>IF($A482="","",IF($U482&lt;=7,"0-7 days",IF($U482&lt;=14,"8-14 days",IF($U482&lt;=30,"15-30 days",IF($U482&lt;=60,"31-60 days","61+ days")))))</f>
        <v/>
      </c>
      <c r="W482" s="22">
        <f>IF($A482="",0,IF(OR($L482="New",$L482="Sent",$L482="Scheduling",$L482="Scheduled"),1,0))</f>
        <v/>
      </c>
      <c r="X482" s="22">
        <f>IF($A482="",0,IF(AND($W482=1,$M482&lt;&gt;"",$M482&lt;Dashboard!$B$4),1,0))</f>
        <v/>
      </c>
      <c r="Y482" s="22">
        <f>IF($A482="",0,IF(AND($W482=1,$R482&lt;&gt;"",$R482&lt;=Dashboard!$B$4),1,0))</f>
        <v/>
      </c>
      <c r="Z482" s="24">
        <f>IF($A482="","",IF(COUNTIF($A$2:$A$501,$A482)&gt;1,"Duplicate referral ID",IF($B482="","Missing received date",IF($C482="","Missing client reference",IF($D482="","Missing clinic",IF($F482="","Missing specialty",IF($G482="","Missing urgency",IF($H482="","Missing reason category",IF($I482="","Missing payer category",IF($J482="","Missing authorization status",IF($K482="","Missing coordinator",IF($L482="","Missing status",IF(AND($W482=1,$M482=""),"Missing target action date",IF(AND(OR($L482="Sent",$L482="Scheduling",$L482="Scheduled",$L482="Completed"),$E482=""),"Missing destination",IF(AND(OR($L482="Sent",$L482="Scheduling",$L482="Scheduled",$L482="Completed"),$N482=""),"Missing sent date",IF(AND(OR($L482="Scheduled",$L482="Completed"),$O482=""),"Missing appointment date",IF(AND(OR($L482="Completed",$L482="Closed - Not Scheduled",$L482="Declined"),$P482=""),"Missing closed date",IF(AND(OR($L482="Completed",$L482="Closed - Not Scheduled",$L482="Declined"),$S482=""),"Missing close outcome",IF(AND($B482&lt;&gt;"",$N482&lt;&gt;"",$N482&lt;$B482),"Sent date before received date",IF(AND($B482&lt;&gt;"",$P482&lt;&gt;"",$P482&lt;$B482),"Closed date before received date",IF(AND($N482&lt;&gt;"",$O482&lt;&gt;"",$O482&lt;$N482),"Appointment before sent date","OK"))))))))))))))))))))</f>
        <v/>
      </c>
      <c r="AA482" s="24">
        <f>IF($A482="","",IF($Z482&lt;&gt;"OK","Check data",IF($W482=0,"Closed",IF($X482=1,"Past due",IF($Y482=1,"Follow-up due",IF($J482="Pending","Authorization pending","On track"))))))</f>
        <v/>
      </c>
    </row>
    <row r="483">
      <c r="A483" s="19" t="n"/>
      <c r="B483" s="38" t="n"/>
      <c r="C483" s="19" t="n"/>
      <c r="D483" s="19" t="n"/>
      <c r="E483" s="21" t="n"/>
      <c r="F483" s="19" t="n"/>
      <c r="G483" s="19" t="n"/>
      <c r="H483" s="21" t="n"/>
      <c r="I483" s="19" t="n"/>
      <c r="J483" s="19" t="n"/>
      <c r="K483" s="19" t="n"/>
      <c r="L483" s="19" t="n"/>
      <c r="M483" s="38" t="n"/>
      <c r="N483" s="38" t="n"/>
      <c r="O483" s="38" t="n"/>
      <c r="P483" s="38" t="n"/>
      <c r="Q483" s="38" t="n"/>
      <c r="R483" s="38" t="n"/>
      <c r="S483" s="21" t="n"/>
      <c r="T483" s="21" t="n"/>
      <c r="U483" s="22">
        <f>IF($A483="","",MAX(0,IF($P483&lt;&gt;"",$P483,Dashboard!$B$4)-$B483))</f>
        <v/>
      </c>
      <c r="V483" s="23">
        <f>IF($A483="","",IF($U483&lt;=7,"0-7 days",IF($U483&lt;=14,"8-14 days",IF($U483&lt;=30,"15-30 days",IF($U483&lt;=60,"31-60 days","61+ days")))))</f>
        <v/>
      </c>
      <c r="W483" s="22">
        <f>IF($A483="",0,IF(OR($L483="New",$L483="Sent",$L483="Scheduling",$L483="Scheduled"),1,0))</f>
        <v/>
      </c>
      <c r="X483" s="22">
        <f>IF($A483="",0,IF(AND($W483=1,$M483&lt;&gt;"",$M483&lt;Dashboard!$B$4),1,0))</f>
        <v/>
      </c>
      <c r="Y483" s="22">
        <f>IF($A483="",0,IF(AND($W483=1,$R483&lt;&gt;"",$R483&lt;=Dashboard!$B$4),1,0))</f>
        <v/>
      </c>
      <c r="Z483" s="24">
        <f>IF($A483="","",IF(COUNTIF($A$2:$A$501,$A483)&gt;1,"Duplicate referral ID",IF($B483="","Missing received date",IF($C483="","Missing client reference",IF($D483="","Missing clinic",IF($F483="","Missing specialty",IF($G483="","Missing urgency",IF($H483="","Missing reason category",IF($I483="","Missing payer category",IF($J483="","Missing authorization status",IF($K483="","Missing coordinator",IF($L483="","Missing status",IF(AND($W483=1,$M483=""),"Missing target action date",IF(AND(OR($L483="Sent",$L483="Scheduling",$L483="Scheduled",$L483="Completed"),$E483=""),"Missing destination",IF(AND(OR($L483="Sent",$L483="Scheduling",$L483="Scheduled",$L483="Completed"),$N483=""),"Missing sent date",IF(AND(OR($L483="Scheduled",$L483="Completed"),$O483=""),"Missing appointment date",IF(AND(OR($L483="Completed",$L483="Closed - Not Scheduled",$L483="Declined"),$P483=""),"Missing closed date",IF(AND(OR($L483="Completed",$L483="Closed - Not Scheduled",$L483="Declined"),$S483=""),"Missing close outcome",IF(AND($B483&lt;&gt;"",$N483&lt;&gt;"",$N483&lt;$B483),"Sent date before received date",IF(AND($B483&lt;&gt;"",$P483&lt;&gt;"",$P483&lt;$B483),"Closed date before received date",IF(AND($N483&lt;&gt;"",$O483&lt;&gt;"",$O483&lt;$N483),"Appointment before sent date","OK"))))))))))))))))))))</f>
        <v/>
      </c>
      <c r="AA483" s="24">
        <f>IF($A483="","",IF($Z483&lt;&gt;"OK","Check data",IF($W483=0,"Closed",IF($X483=1,"Past due",IF($Y483=1,"Follow-up due",IF($J483="Pending","Authorization pending","On track"))))))</f>
        <v/>
      </c>
    </row>
    <row r="484">
      <c r="A484" s="19" t="n"/>
      <c r="B484" s="38" t="n"/>
      <c r="C484" s="19" t="n"/>
      <c r="D484" s="19" t="n"/>
      <c r="E484" s="21" t="n"/>
      <c r="F484" s="19" t="n"/>
      <c r="G484" s="19" t="n"/>
      <c r="H484" s="21" t="n"/>
      <c r="I484" s="19" t="n"/>
      <c r="J484" s="19" t="n"/>
      <c r="K484" s="19" t="n"/>
      <c r="L484" s="19" t="n"/>
      <c r="M484" s="38" t="n"/>
      <c r="N484" s="38" t="n"/>
      <c r="O484" s="38" t="n"/>
      <c r="P484" s="38" t="n"/>
      <c r="Q484" s="38" t="n"/>
      <c r="R484" s="38" t="n"/>
      <c r="S484" s="21" t="n"/>
      <c r="T484" s="21" t="n"/>
      <c r="U484" s="22">
        <f>IF($A484="","",MAX(0,IF($P484&lt;&gt;"",$P484,Dashboard!$B$4)-$B484))</f>
        <v/>
      </c>
      <c r="V484" s="23">
        <f>IF($A484="","",IF($U484&lt;=7,"0-7 days",IF($U484&lt;=14,"8-14 days",IF($U484&lt;=30,"15-30 days",IF($U484&lt;=60,"31-60 days","61+ days")))))</f>
        <v/>
      </c>
      <c r="W484" s="22">
        <f>IF($A484="",0,IF(OR($L484="New",$L484="Sent",$L484="Scheduling",$L484="Scheduled"),1,0))</f>
        <v/>
      </c>
      <c r="X484" s="22">
        <f>IF($A484="",0,IF(AND($W484=1,$M484&lt;&gt;"",$M484&lt;Dashboard!$B$4),1,0))</f>
        <v/>
      </c>
      <c r="Y484" s="22">
        <f>IF($A484="",0,IF(AND($W484=1,$R484&lt;&gt;"",$R484&lt;=Dashboard!$B$4),1,0))</f>
        <v/>
      </c>
      <c r="Z484" s="24">
        <f>IF($A484="","",IF(COUNTIF($A$2:$A$501,$A484)&gt;1,"Duplicate referral ID",IF($B484="","Missing received date",IF($C484="","Missing client reference",IF($D484="","Missing clinic",IF($F484="","Missing specialty",IF($G484="","Missing urgency",IF($H484="","Missing reason category",IF($I484="","Missing payer category",IF($J484="","Missing authorization status",IF($K484="","Missing coordinator",IF($L484="","Missing status",IF(AND($W484=1,$M484=""),"Missing target action date",IF(AND(OR($L484="Sent",$L484="Scheduling",$L484="Scheduled",$L484="Completed"),$E484=""),"Missing destination",IF(AND(OR($L484="Sent",$L484="Scheduling",$L484="Scheduled",$L484="Completed"),$N484=""),"Missing sent date",IF(AND(OR($L484="Scheduled",$L484="Completed"),$O484=""),"Missing appointment date",IF(AND(OR($L484="Completed",$L484="Closed - Not Scheduled",$L484="Declined"),$P484=""),"Missing closed date",IF(AND(OR($L484="Completed",$L484="Closed - Not Scheduled",$L484="Declined"),$S484=""),"Missing close outcome",IF(AND($B484&lt;&gt;"",$N484&lt;&gt;"",$N484&lt;$B484),"Sent date before received date",IF(AND($B484&lt;&gt;"",$P484&lt;&gt;"",$P484&lt;$B484),"Closed date before received date",IF(AND($N484&lt;&gt;"",$O484&lt;&gt;"",$O484&lt;$N484),"Appointment before sent date","OK"))))))))))))))))))))</f>
        <v/>
      </c>
      <c r="AA484" s="24">
        <f>IF($A484="","",IF($Z484&lt;&gt;"OK","Check data",IF($W484=0,"Closed",IF($X484=1,"Past due",IF($Y484=1,"Follow-up due",IF($J484="Pending","Authorization pending","On track"))))))</f>
        <v/>
      </c>
    </row>
    <row r="485">
      <c r="A485" s="19" t="n"/>
      <c r="B485" s="38" t="n"/>
      <c r="C485" s="19" t="n"/>
      <c r="D485" s="19" t="n"/>
      <c r="E485" s="21" t="n"/>
      <c r="F485" s="19" t="n"/>
      <c r="G485" s="19" t="n"/>
      <c r="H485" s="21" t="n"/>
      <c r="I485" s="19" t="n"/>
      <c r="J485" s="19" t="n"/>
      <c r="K485" s="19" t="n"/>
      <c r="L485" s="19" t="n"/>
      <c r="M485" s="38" t="n"/>
      <c r="N485" s="38" t="n"/>
      <c r="O485" s="38" t="n"/>
      <c r="P485" s="38" t="n"/>
      <c r="Q485" s="38" t="n"/>
      <c r="R485" s="38" t="n"/>
      <c r="S485" s="21" t="n"/>
      <c r="T485" s="21" t="n"/>
      <c r="U485" s="22">
        <f>IF($A485="","",MAX(0,IF($P485&lt;&gt;"",$P485,Dashboard!$B$4)-$B485))</f>
        <v/>
      </c>
      <c r="V485" s="23">
        <f>IF($A485="","",IF($U485&lt;=7,"0-7 days",IF($U485&lt;=14,"8-14 days",IF($U485&lt;=30,"15-30 days",IF($U485&lt;=60,"31-60 days","61+ days")))))</f>
        <v/>
      </c>
      <c r="W485" s="22">
        <f>IF($A485="",0,IF(OR($L485="New",$L485="Sent",$L485="Scheduling",$L485="Scheduled"),1,0))</f>
        <v/>
      </c>
      <c r="X485" s="22">
        <f>IF($A485="",0,IF(AND($W485=1,$M485&lt;&gt;"",$M485&lt;Dashboard!$B$4),1,0))</f>
        <v/>
      </c>
      <c r="Y485" s="22">
        <f>IF($A485="",0,IF(AND($W485=1,$R485&lt;&gt;"",$R485&lt;=Dashboard!$B$4),1,0))</f>
        <v/>
      </c>
      <c r="Z485" s="24">
        <f>IF($A485="","",IF(COUNTIF($A$2:$A$501,$A485)&gt;1,"Duplicate referral ID",IF($B485="","Missing received date",IF($C485="","Missing client reference",IF($D485="","Missing clinic",IF($F485="","Missing specialty",IF($G485="","Missing urgency",IF($H485="","Missing reason category",IF($I485="","Missing payer category",IF($J485="","Missing authorization status",IF($K485="","Missing coordinator",IF($L485="","Missing status",IF(AND($W485=1,$M485=""),"Missing target action date",IF(AND(OR($L485="Sent",$L485="Scheduling",$L485="Scheduled",$L485="Completed"),$E485=""),"Missing destination",IF(AND(OR($L485="Sent",$L485="Scheduling",$L485="Scheduled",$L485="Completed"),$N485=""),"Missing sent date",IF(AND(OR($L485="Scheduled",$L485="Completed"),$O485=""),"Missing appointment date",IF(AND(OR($L485="Completed",$L485="Closed - Not Scheduled",$L485="Declined"),$P485=""),"Missing closed date",IF(AND(OR($L485="Completed",$L485="Closed - Not Scheduled",$L485="Declined"),$S485=""),"Missing close outcome",IF(AND($B485&lt;&gt;"",$N485&lt;&gt;"",$N485&lt;$B485),"Sent date before received date",IF(AND($B485&lt;&gt;"",$P485&lt;&gt;"",$P485&lt;$B485),"Closed date before received date",IF(AND($N485&lt;&gt;"",$O485&lt;&gt;"",$O485&lt;$N485),"Appointment before sent date","OK"))))))))))))))))))))</f>
        <v/>
      </c>
      <c r="AA485" s="24">
        <f>IF($A485="","",IF($Z485&lt;&gt;"OK","Check data",IF($W485=0,"Closed",IF($X485=1,"Past due",IF($Y485=1,"Follow-up due",IF($J485="Pending","Authorization pending","On track"))))))</f>
        <v/>
      </c>
    </row>
    <row r="486">
      <c r="A486" s="19" t="n"/>
      <c r="B486" s="38" t="n"/>
      <c r="C486" s="19" t="n"/>
      <c r="D486" s="19" t="n"/>
      <c r="E486" s="21" t="n"/>
      <c r="F486" s="19" t="n"/>
      <c r="G486" s="19" t="n"/>
      <c r="H486" s="21" t="n"/>
      <c r="I486" s="19" t="n"/>
      <c r="J486" s="19" t="n"/>
      <c r="K486" s="19" t="n"/>
      <c r="L486" s="19" t="n"/>
      <c r="M486" s="38" t="n"/>
      <c r="N486" s="38" t="n"/>
      <c r="O486" s="38" t="n"/>
      <c r="P486" s="38" t="n"/>
      <c r="Q486" s="38" t="n"/>
      <c r="R486" s="38" t="n"/>
      <c r="S486" s="21" t="n"/>
      <c r="T486" s="21" t="n"/>
      <c r="U486" s="22">
        <f>IF($A486="","",MAX(0,IF($P486&lt;&gt;"",$P486,Dashboard!$B$4)-$B486))</f>
        <v/>
      </c>
      <c r="V486" s="23">
        <f>IF($A486="","",IF($U486&lt;=7,"0-7 days",IF($U486&lt;=14,"8-14 days",IF($U486&lt;=30,"15-30 days",IF($U486&lt;=60,"31-60 days","61+ days")))))</f>
        <v/>
      </c>
      <c r="W486" s="22">
        <f>IF($A486="",0,IF(OR($L486="New",$L486="Sent",$L486="Scheduling",$L486="Scheduled"),1,0))</f>
        <v/>
      </c>
      <c r="X486" s="22">
        <f>IF($A486="",0,IF(AND($W486=1,$M486&lt;&gt;"",$M486&lt;Dashboard!$B$4),1,0))</f>
        <v/>
      </c>
      <c r="Y486" s="22">
        <f>IF($A486="",0,IF(AND($W486=1,$R486&lt;&gt;"",$R486&lt;=Dashboard!$B$4),1,0))</f>
        <v/>
      </c>
      <c r="Z486" s="24">
        <f>IF($A486="","",IF(COUNTIF($A$2:$A$501,$A486)&gt;1,"Duplicate referral ID",IF($B486="","Missing received date",IF($C486="","Missing client reference",IF($D486="","Missing clinic",IF($F486="","Missing specialty",IF($G486="","Missing urgency",IF($H486="","Missing reason category",IF($I486="","Missing payer category",IF($J486="","Missing authorization status",IF($K486="","Missing coordinator",IF($L486="","Missing status",IF(AND($W486=1,$M486=""),"Missing target action date",IF(AND(OR($L486="Sent",$L486="Scheduling",$L486="Scheduled",$L486="Completed"),$E486=""),"Missing destination",IF(AND(OR($L486="Sent",$L486="Scheduling",$L486="Scheduled",$L486="Completed"),$N486=""),"Missing sent date",IF(AND(OR($L486="Scheduled",$L486="Completed"),$O486=""),"Missing appointment date",IF(AND(OR($L486="Completed",$L486="Closed - Not Scheduled",$L486="Declined"),$P486=""),"Missing closed date",IF(AND(OR($L486="Completed",$L486="Closed - Not Scheduled",$L486="Declined"),$S486=""),"Missing close outcome",IF(AND($B486&lt;&gt;"",$N486&lt;&gt;"",$N486&lt;$B486),"Sent date before received date",IF(AND($B486&lt;&gt;"",$P486&lt;&gt;"",$P486&lt;$B486),"Closed date before received date",IF(AND($N486&lt;&gt;"",$O486&lt;&gt;"",$O486&lt;$N486),"Appointment before sent date","OK"))))))))))))))))))))</f>
        <v/>
      </c>
      <c r="AA486" s="24">
        <f>IF($A486="","",IF($Z486&lt;&gt;"OK","Check data",IF($W486=0,"Closed",IF($X486=1,"Past due",IF($Y486=1,"Follow-up due",IF($J486="Pending","Authorization pending","On track"))))))</f>
        <v/>
      </c>
    </row>
    <row r="487">
      <c r="A487" s="19" t="n"/>
      <c r="B487" s="38" t="n"/>
      <c r="C487" s="19" t="n"/>
      <c r="D487" s="19" t="n"/>
      <c r="E487" s="21" t="n"/>
      <c r="F487" s="19" t="n"/>
      <c r="G487" s="19" t="n"/>
      <c r="H487" s="21" t="n"/>
      <c r="I487" s="19" t="n"/>
      <c r="J487" s="19" t="n"/>
      <c r="K487" s="19" t="n"/>
      <c r="L487" s="19" t="n"/>
      <c r="M487" s="38" t="n"/>
      <c r="N487" s="38" t="n"/>
      <c r="O487" s="38" t="n"/>
      <c r="P487" s="38" t="n"/>
      <c r="Q487" s="38" t="n"/>
      <c r="R487" s="38" t="n"/>
      <c r="S487" s="21" t="n"/>
      <c r="T487" s="21" t="n"/>
      <c r="U487" s="22">
        <f>IF($A487="","",MAX(0,IF($P487&lt;&gt;"",$P487,Dashboard!$B$4)-$B487))</f>
        <v/>
      </c>
      <c r="V487" s="23">
        <f>IF($A487="","",IF($U487&lt;=7,"0-7 days",IF($U487&lt;=14,"8-14 days",IF($U487&lt;=30,"15-30 days",IF($U487&lt;=60,"31-60 days","61+ days")))))</f>
        <v/>
      </c>
      <c r="W487" s="22">
        <f>IF($A487="",0,IF(OR($L487="New",$L487="Sent",$L487="Scheduling",$L487="Scheduled"),1,0))</f>
        <v/>
      </c>
      <c r="X487" s="22">
        <f>IF($A487="",0,IF(AND($W487=1,$M487&lt;&gt;"",$M487&lt;Dashboard!$B$4),1,0))</f>
        <v/>
      </c>
      <c r="Y487" s="22">
        <f>IF($A487="",0,IF(AND($W487=1,$R487&lt;&gt;"",$R487&lt;=Dashboard!$B$4),1,0))</f>
        <v/>
      </c>
      <c r="Z487" s="24">
        <f>IF($A487="","",IF(COUNTIF($A$2:$A$501,$A487)&gt;1,"Duplicate referral ID",IF($B487="","Missing received date",IF($C487="","Missing client reference",IF($D487="","Missing clinic",IF($F487="","Missing specialty",IF($G487="","Missing urgency",IF($H487="","Missing reason category",IF($I487="","Missing payer category",IF($J487="","Missing authorization status",IF($K487="","Missing coordinator",IF($L487="","Missing status",IF(AND($W487=1,$M487=""),"Missing target action date",IF(AND(OR($L487="Sent",$L487="Scheduling",$L487="Scheduled",$L487="Completed"),$E487=""),"Missing destination",IF(AND(OR($L487="Sent",$L487="Scheduling",$L487="Scheduled",$L487="Completed"),$N487=""),"Missing sent date",IF(AND(OR($L487="Scheduled",$L487="Completed"),$O487=""),"Missing appointment date",IF(AND(OR($L487="Completed",$L487="Closed - Not Scheduled",$L487="Declined"),$P487=""),"Missing closed date",IF(AND(OR($L487="Completed",$L487="Closed - Not Scheduled",$L487="Declined"),$S487=""),"Missing close outcome",IF(AND($B487&lt;&gt;"",$N487&lt;&gt;"",$N487&lt;$B487),"Sent date before received date",IF(AND($B487&lt;&gt;"",$P487&lt;&gt;"",$P487&lt;$B487),"Closed date before received date",IF(AND($N487&lt;&gt;"",$O487&lt;&gt;"",$O487&lt;$N487),"Appointment before sent date","OK"))))))))))))))))))))</f>
        <v/>
      </c>
      <c r="AA487" s="24">
        <f>IF($A487="","",IF($Z487&lt;&gt;"OK","Check data",IF($W487=0,"Closed",IF($X487=1,"Past due",IF($Y487=1,"Follow-up due",IF($J487="Pending","Authorization pending","On track"))))))</f>
        <v/>
      </c>
    </row>
    <row r="488">
      <c r="A488" s="19" t="n"/>
      <c r="B488" s="38" t="n"/>
      <c r="C488" s="19" t="n"/>
      <c r="D488" s="19" t="n"/>
      <c r="E488" s="21" t="n"/>
      <c r="F488" s="19" t="n"/>
      <c r="G488" s="19" t="n"/>
      <c r="H488" s="21" t="n"/>
      <c r="I488" s="19" t="n"/>
      <c r="J488" s="19" t="n"/>
      <c r="K488" s="19" t="n"/>
      <c r="L488" s="19" t="n"/>
      <c r="M488" s="38" t="n"/>
      <c r="N488" s="38" t="n"/>
      <c r="O488" s="38" t="n"/>
      <c r="P488" s="38" t="n"/>
      <c r="Q488" s="38" t="n"/>
      <c r="R488" s="38" t="n"/>
      <c r="S488" s="21" t="n"/>
      <c r="T488" s="21" t="n"/>
      <c r="U488" s="22">
        <f>IF($A488="","",MAX(0,IF($P488&lt;&gt;"",$P488,Dashboard!$B$4)-$B488))</f>
        <v/>
      </c>
      <c r="V488" s="23">
        <f>IF($A488="","",IF($U488&lt;=7,"0-7 days",IF($U488&lt;=14,"8-14 days",IF($U488&lt;=30,"15-30 days",IF($U488&lt;=60,"31-60 days","61+ days")))))</f>
        <v/>
      </c>
      <c r="W488" s="22">
        <f>IF($A488="",0,IF(OR($L488="New",$L488="Sent",$L488="Scheduling",$L488="Scheduled"),1,0))</f>
        <v/>
      </c>
      <c r="X488" s="22">
        <f>IF($A488="",0,IF(AND($W488=1,$M488&lt;&gt;"",$M488&lt;Dashboard!$B$4),1,0))</f>
        <v/>
      </c>
      <c r="Y488" s="22">
        <f>IF($A488="",0,IF(AND($W488=1,$R488&lt;&gt;"",$R488&lt;=Dashboard!$B$4),1,0))</f>
        <v/>
      </c>
      <c r="Z488" s="24">
        <f>IF($A488="","",IF(COUNTIF($A$2:$A$501,$A488)&gt;1,"Duplicate referral ID",IF($B488="","Missing received date",IF($C488="","Missing client reference",IF($D488="","Missing clinic",IF($F488="","Missing specialty",IF($G488="","Missing urgency",IF($H488="","Missing reason category",IF($I488="","Missing payer category",IF($J488="","Missing authorization status",IF($K488="","Missing coordinator",IF($L488="","Missing status",IF(AND($W488=1,$M488=""),"Missing target action date",IF(AND(OR($L488="Sent",$L488="Scheduling",$L488="Scheduled",$L488="Completed"),$E488=""),"Missing destination",IF(AND(OR($L488="Sent",$L488="Scheduling",$L488="Scheduled",$L488="Completed"),$N488=""),"Missing sent date",IF(AND(OR($L488="Scheduled",$L488="Completed"),$O488=""),"Missing appointment date",IF(AND(OR($L488="Completed",$L488="Closed - Not Scheduled",$L488="Declined"),$P488=""),"Missing closed date",IF(AND(OR($L488="Completed",$L488="Closed - Not Scheduled",$L488="Declined"),$S488=""),"Missing close outcome",IF(AND($B488&lt;&gt;"",$N488&lt;&gt;"",$N488&lt;$B488),"Sent date before received date",IF(AND($B488&lt;&gt;"",$P488&lt;&gt;"",$P488&lt;$B488),"Closed date before received date",IF(AND($N488&lt;&gt;"",$O488&lt;&gt;"",$O488&lt;$N488),"Appointment before sent date","OK"))))))))))))))))))))</f>
        <v/>
      </c>
      <c r="AA488" s="24">
        <f>IF($A488="","",IF($Z488&lt;&gt;"OK","Check data",IF($W488=0,"Closed",IF($X488=1,"Past due",IF($Y488=1,"Follow-up due",IF($J488="Pending","Authorization pending","On track"))))))</f>
        <v/>
      </c>
    </row>
    <row r="489">
      <c r="A489" s="19" t="n"/>
      <c r="B489" s="38" t="n"/>
      <c r="C489" s="19" t="n"/>
      <c r="D489" s="19" t="n"/>
      <c r="E489" s="21" t="n"/>
      <c r="F489" s="19" t="n"/>
      <c r="G489" s="19" t="n"/>
      <c r="H489" s="21" t="n"/>
      <c r="I489" s="19" t="n"/>
      <c r="J489" s="19" t="n"/>
      <c r="K489" s="19" t="n"/>
      <c r="L489" s="19" t="n"/>
      <c r="M489" s="38" t="n"/>
      <c r="N489" s="38" t="n"/>
      <c r="O489" s="38" t="n"/>
      <c r="P489" s="38" t="n"/>
      <c r="Q489" s="38" t="n"/>
      <c r="R489" s="38" t="n"/>
      <c r="S489" s="21" t="n"/>
      <c r="T489" s="21" t="n"/>
      <c r="U489" s="22">
        <f>IF($A489="","",MAX(0,IF($P489&lt;&gt;"",$P489,Dashboard!$B$4)-$B489))</f>
        <v/>
      </c>
      <c r="V489" s="23">
        <f>IF($A489="","",IF($U489&lt;=7,"0-7 days",IF($U489&lt;=14,"8-14 days",IF($U489&lt;=30,"15-30 days",IF($U489&lt;=60,"31-60 days","61+ days")))))</f>
        <v/>
      </c>
      <c r="W489" s="22">
        <f>IF($A489="",0,IF(OR($L489="New",$L489="Sent",$L489="Scheduling",$L489="Scheduled"),1,0))</f>
        <v/>
      </c>
      <c r="X489" s="22">
        <f>IF($A489="",0,IF(AND($W489=1,$M489&lt;&gt;"",$M489&lt;Dashboard!$B$4),1,0))</f>
        <v/>
      </c>
      <c r="Y489" s="22">
        <f>IF($A489="",0,IF(AND($W489=1,$R489&lt;&gt;"",$R489&lt;=Dashboard!$B$4),1,0))</f>
        <v/>
      </c>
      <c r="Z489" s="24">
        <f>IF($A489="","",IF(COUNTIF($A$2:$A$501,$A489)&gt;1,"Duplicate referral ID",IF($B489="","Missing received date",IF($C489="","Missing client reference",IF($D489="","Missing clinic",IF($F489="","Missing specialty",IF($G489="","Missing urgency",IF($H489="","Missing reason category",IF($I489="","Missing payer category",IF($J489="","Missing authorization status",IF($K489="","Missing coordinator",IF($L489="","Missing status",IF(AND($W489=1,$M489=""),"Missing target action date",IF(AND(OR($L489="Sent",$L489="Scheduling",$L489="Scheduled",$L489="Completed"),$E489=""),"Missing destination",IF(AND(OR($L489="Sent",$L489="Scheduling",$L489="Scheduled",$L489="Completed"),$N489=""),"Missing sent date",IF(AND(OR($L489="Scheduled",$L489="Completed"),$O489=""),"Missing appointment date",IF(AND(OR($L489="Completed",$L489="Closed - Not Scheduled",$L489="Declined"),$P489=""),"Missing closed date",IF(AND(OR($L489="Completed",$L489="Closed - Not Scheduled",$L489="Declined"),$S489=""),"Missing close outcome",IF(AND($B489&lt;&gt;"",$N489&lt;&gt;"",$N489&lt;$B489),"Sent date before received date",IF(AND($B489&lt;&gt;"",$P489&lt;&gt;"",$P489&lt;$B489),"Closed date before received date",IF(AND($N489&lt;&gt;"",$O489&lt;&gt;"",$O489&lt;$N489),"Appointment before sent date","OK"))))))))))))))))))))</f>
        <v/>
      </c>
      <c r="AA489" s="24">
        <f>IF($A489="","",IF($Z489&lt;&gt;"OK","Check data",IF($W489=0,"Closed",IF($X489=1,"Past due",IF($Y489=1,"Follow-up due",IF($J489="Pending","Authorization pending","On track"))))))</f>
        <v/>
      </c>
    </row>
    <row r="490">
      <c r="A490" s="19" t="n"/>
      <c r="B490" s="38" t="n"/>
      <c r="C490" s="19" t="n"/>
      <c r="D490" s="19" t="n"/>
      <c r="E490" s="21" t="n"/>
      <c r="F490" s="19" t="n"/>
      <c r="G490" s="19" t="n"/>
      <c r="H490" s="21" t="n"/>
      <c r="I490" s="19" t="n"/>
      <c r="J490" s="19" t="n"/>
      <c r="K490" s="19" t="n"/>
      <c r="L490" s="19" t="n"/>
      <c r="M490" s="38" t="n"/>
      <c r="N490" s="38" t="n"/>
      <c r="O490" s="38" t="n"/>
      <c r="P490" s="38" t="n"/>
      <c r="Q490" s="38" t="n"/>
      <c r="R490" s="38" t="n"/>
      <c r="S490" s="21" t="n"/>
      <c r="T490" s="21" t="n"/>
      <c r="U490" s="22">
        <f>IF($A490="","",MAX(0,IF($P490&lt;&gt;"",$P490,Dashboard!$B$4)-$B490))</f>
        <v/>
      </c>
      <c r="V490" s="23">
        <f>IF($A490="","",IF($U490&lt;=7,"0-7 days",IF($U490&lt;=14,"8-14 days",IF($U490&lt;=30,"15-30 days",IF($U490&lt;=60,"31-60 days","61+ days")))))</f>
        <v/>
      </c>
      <c r="W490" s="22">
        <f>IF($A490="",0,IF(OR($L490="New",$L490="Sent",$L490="Scheduling",$L490="Scheduled"),1,0))</f>
        <v/>
      </c>
      <c r="X490" s="22">
        <f>IF($A490="",0,IF(AND($W490=1,$M490&lt;&gt;"",$M490&lt;Dashboard!$B$4),1,0))</f>
        <v/>
      </c>
      <c r="Y490" s="22">
        <f>IF($A490="",0,IF(AND($W490=1,$R490&lt;&gt;"",$R490&lt;=Dashboard!$B$4),1,0))</f>
        <v/>
      </c>
      <c r="Z490" s="24">
        <f>IF($A490="","",IF(COUNTIF($A$2:$A$501,$A490)&gt;1,"Duplicate referral ID",IF($B490="","Missing received date",IF($C490="","Missing client reference",IF($D490="","Missing clinic",IF($F490="","Missing specialty",IF($G490="","Missing urgency",IF($H490="","Missing reason category",IF($I490="","Missing payer category",IF($J490="","Missing authorization status",IF($K490="","Missing coordinator",IF($L490="","Missing status",IF(AND($W490=1,$M490=""),"Missing target action date",IF(AND(OR($L490="Sent",$L490="Scheduling",$L490="Scheduled",$L490="Completed"),$E490=""),"Missing destination",IF(AND(OR($L490="Sent",$L490="Scheduling",$L490="Scheduled",$L490="Completed"),$N490=""),"Missing sent date",IF(AND(OR($L490="Scheduled",$L490="Completed"),$O490=""),"Missing appointment date",IF(AND(OR($L490="Completed",$L490="Closed - Not Scheduled",$L490="Declined"),$P490=""),"Missing closed date",IF(AND(OR($L490="Completed",$L490="Closed - Not Scheduled",$L490="Declined"),$S490=""),"Missing close outcome",IF(AND($B490&lt;&gt;"",$N490&lt;&gt;"",$N490&lt;$B490),"Sent date before received date",IF(AND($B490&lt;&gt;"",$P490&lt;&gt;"",$P490&lt;$B490),"Closed date before received date",IF(AND($N490&lt;&gt;"",$O490&lt;&gt;"",$O490&lt;$N490),"Appointment before sent date","OK"))))))))))))))))))))</f>
        <v/>
      </c>
      <c r="AA490" s="24">
        <f>IF($A490="","",IF($Z490&lt;&gt;"OK","Check data",IF($W490=0,"Closed",IF($X490=1,"Past due",IF($Y490=1,"Follow-up due",IF($J490="Pending","Authorization pending","On track"))))))</f>
        <v/>
      </c>
    </row>
    <row r="491">
      <c r="A491" s="19" t="n"/>
      <c r="B491" s="38" t="n"/>
      <c r="C491" s="19" t="n"/>
      <c r="D491" s="19" t="n"/>
      <c r="E491" s="21" t="n"/>
      <c r="F491" s="19" t="n"/>
      <c r="G491" s="19" t="n"/>
      <c r="H491" s="21" t="n"/>
      <c r="I491" s="19" t="n"/>
      <c r="J491" s="19" t="n"/>
      <c r="K491" s="19" t="n"/>
      <c r="L491" s="19" t="n"/>
      <c r="M491" s="38" t="n"/>
      <c r="N491" s="38" t="n"/>
      <c r="O491" s="38" t="n"/>
      <c r="P491" s="38" t="n"/>
      <c r="Q491" s="38" t="n"/>
      <c r="R491" s="38" t="n"/>
      <c r="S491" s="21" t="n"/>
      <c r="T491" s="21" t="n"/>
      <c r="U491" s="22">
        <f>IF($A491="","",MAX(0,IF($P491&lt;&gt;"",$P491,Dashboard!$B$4)-$B491))</f>
        <v/>
      </c>
      <c r="V491" s="23">
        <f>IF($A491="","",IF($U491&lt;=7,"0-7 days",IF($U491&lt;=14,"8-14 days",IF($U491&lt;=30,"15-30 days",IF($U491&lt;=60,"31-60 days","61+ days")))))</f>
        <v/>
      </c>
      <c r="W491" s="22">
        <f>IF($A491="",0,IF(OR($L491="New",$L491="Sent",$L491="Scheduling",$L491="Scheduled"),1,0))</f>
        <v/>
      </c>
      <c r="X491" s="22">
        <f>IF($A491="",0,IF(AND($W491=1,$M491&lt;&gt;"",$M491&lt;Dashboard!$B$4),1,0))</f>
        <v/>
      </c>
      <c r="Y491" s="22">
        <f>IF($A491="",0,IF(AND($W491=1,$R491&lt;&gt;"",$R491&lt;=Dashboard!$B$4),1,0))</f>
        <v/>
      </c>
      <c r="Z491" s="24">
        <f>IF($A491="","",IF(COUNTIF($A$2:$A$501,$A491)&gt;1,"Duplicate referral ID",IF($B491="","Missing received date",IF($C491="","Missing client reference",IF($D491="","Missing clinic",IF($F491="","Missing specialty",IF($G491="","Missing urgency",IF($H491="","Missing reason category",IF($I491="","Missing payer category",IF($J491="","Missing authorization status",IF($K491="","Missing coordinator",IF($L491="","Missing status",IF(AND($W491=1,$M491=""),"Missing target action date",IF(AND(OR($L491="Sent",$L491="Scheduling",$L491="Scheduled",$L491="Completed"),$E491=""),"Missing destination",IF(AND(OR($L491="Sent",$L491="Scheduling",$L491="Scheduled",$L491="Completed"),$N491=""),"Missing sent date",IF(AND(OR($L491="Scheduled",$L491="Completed"),$O491=""),"Missing appointment date",IF(AND(OR($L491="Completed",$L491="Closed - Not Scheduled",$L491="Declined"),$P491=""),"Missing closed date",IF(AND(OR($L491="Completed",$L491="Closed - Not Scheduled",$L491="Declined"),$S491=""),"Missing close outcome",IF(AND($B491&lt;&gt;"",$N491&lt;&gt;"",$N491&lt;$B491),"Sent date before received date",IF(AND($B491&lt;&gt;"",$P491&lt;&gt;"",$P491&lt;$B491),"Closed date before received date",IF(AND($N491&lt;&gt;"",$O491&lt;&gt;"",$O491&lt;$N491),"Appointment before sent date","OK"))))))))))))))))))))</f>
        <v/>
      </c>
      <c r="AA491" s="24">
        <f>IF($A491="","",IF($Z491&lt;&gt;"OK","Check data",IF($W491=0,"Closed",IF($X491=1,"Past due",IF($Y491=1,"Follow-up due",IF($J491="Pending","Authorization pending","On track"))))))</f>
        <v/>
      </c>
    </row>
    <row r="492">
      <c r="A492" s="19" t="n"/>
      <c r="B492" s="38" t="n"/>
      <c r="C492" s="19" t="n"/>
      <c r="D492" s="19" t="n"/>
      <c r="E492" s="21" t="n"/>
      <c r="F492" s="19" t="n"/>
      <c r="G492" s="19" t="n"/>
      <c r="H492" s="21" t="n"/>
      <c r="I492" s="19" t="n"/>
      <c r="J492" s="19" t="n"/>
      <c r="K492" s="19" t="n"/>
      <c r="L492" s="19" t="n"/>
      <c r="M492" s="38" t="n"/>
      <c r="N492" s="38" t="n"/>
      <c r="O492" s="38" t="n"/>
      <c r="P492" s="38" t="n"/>
      <c r="Q492" s="38" t="n"/>
      <c r="R492" s="38" t="n"/>
      <c r="S492" s="21" t="n"/>
      <c r="T492" s="21" t="n"/>
      <c r="U492" s="22">
        <f>IF($A492="","",MAX(0,IF($P492&lt;&gt;"",$P492,Dashboard!$B$4)-$B492))</f>
        <v/>
      </c>
      <c r="V492" s="23">
        <f>IF($A492="","",IF($U492&lt;=7,"0-7 days",IF($U492&lt;=14,"8-14 days",IF($U492&lt;=30,"15-30 days",IF($U492&lt;=60,"31-60 days","61+ days")))))</f>
        <v/>
      </c>
      <c r="W492" s="22">
        <f>IF($A492="",0,IF(OR($L492="New",$L492="Sent",$L492="Scheduling",$L492="Scheduled"),1,0))</f>
        <v/>
      </c>
      <c r="X492" s="22">
        <f>IF($A492="",0,IF(AND($W492=1,$M492&lt;&gt;"",$M492&lt;Dashboard!$B$4),1,0))</f>
        <v/>
      </c>
      <c r="Y492" s="22">
        <f>IF($A492="",0,IF(AND($W492=1,$R492&lt;&gt;"",$R492&lt;=Dashboard!$B$4),1,0))</f>
        <v/>
      </c>
      <c r="Z492" s="24">
        <f>IF($A492="","",IF(COUNTIF($A$2:$A$501,$A492)&gt;1,"Duplicate referral ID",IF($B492="","Missing received date",IF($C492="","Missing client reference",IF($D492="","Missing clinic",IF($F492="","Missing specialty",IF($G492="","Missing urgency",IF($H492="","Missing reason category",IF($I492="","Missing payer category",IF($J492="","Missing authorization status",IF($K492="","Missing coordinator",IF($L492="","Missing status",IF(AND($W492=1,$M492=""),"Missing target action date",IF(AND(OR($L492="Sent",$L492="Scheduling",$L492="Scheduled",$L492="Completed"),$E492=""),"Missing destination",IF(AND(OR($L492="Sent",$L492="Scheduling",$L492="Scheduled",$L492="Completed"),$N492=""),"Missing sent date",IF(AND(OR($L492="Scheduled",$L492="Completed"),$O492=""),"Missing appointment date",IF(AND(OR($L492="Completed",$L492="Closed - Not Scheduled",$L492="Declined"),$P492=""),"Missing closed date",IF(AND(OR($L492="Completed",$L492="Closed - Not Scheduled",$L492="Declined"),$S492=""),"Missing close outcome",IF(AND($B492&lt;&gt;"",$N492&lt;&gt;"",$N492&lt;$B492),"Sent date before received date",IF(AND($B492&lt;&gt;"",$P492&lt;&gt;"",$P492&lt;$B492),"Closed date before received date",IF(AND($N492&lt;&gt;"",$O492&lt;&gt;"",$O492&lt;$N492),"Appointment before sent date","OK"))))))))))))))))))))</f>
        <v/>
      </c>
      <c r="AA492" s="24">
        <f>IF($A492="","",IF($Z492&lt;&gt;"OK","Check data",IF($W492=0,"Closed",IF($X492=1,"Past due",IF($Y492=1,"Follow-up due",IF($J492="Pending","Authorization pending","On track"))))))</f>
        <v/>
      </c>
    </row>
    <row r="493">
      <c r="A493" s="19" t="n"/>
      <c r="B493" s="38" t="n"/>
      <c r="C493" s="19" t="n"/>
      <c r="D493" s="19" t="n"/>
      <c r="E493" s="21" t="n"/>
      <c r="F493" s="19" t="n"/>
      <c r="G493" s="19" t="n"/>
      <c r="H493" s="21" t="n"/>
      <c r="I493" s="19" t="n"/>
      <c r="J493" s="19" t="n"/>
      <c r="K493" s="19" t="n"/>
      <c r="L493" s="19" t="n"/>
      <c r="M493" s="38" t="n"/>
      <c r="N493" s="38" t="n"/>
      <c r="O493" s="38" t="n"/>
      <c r="P493" s="38" t="n"/>
      <c r="Q493" s="38" t="n"/>
      <c r="R493" s="38" t="n"/>
      <c r="S493" s="21" t="n"/>
      <c r="T493" s="21" t="n"/>
      <c r="U493" s="22">
        <f>IF($A493="","",MAX(0,IF($P493&lt;&gt;"",$P493,Dashboard!$B$4)-$B493))</f>
        <v/>
      </c>
      <c r="V493" s="23">
        <f>IF($A493="","",IF($U493&lt;=7,"0-7 days",IF($U493&lt;=14,"8-14 days",IF($U493&lt;=30,"15-30 days",IF($U493&lt;=60,"31-60 days","61+ days")))))</f>
        <v/>
      </c>
      <c r="W493" s="22">
        <f>IF($A493="",0,IF(OR($L493="New",$L493="Sent",$L493="Scheduling",$L493="Scheduled"),1,0))</f>
        <v/>
      </c>
      <c r="X493" s="22">
        <f>IF($A493="",0,IF(AND($W493=1,$M493&lt;&gt;"",$M493&lt;Dashboard!$B$4),1,0))</f>
        <v/>
      </c>
      <c r="Y493" s="22">
        <f>IF($A493="",0,IF(AND($W493=1,$R493&lt;&gt;"",$R493&lt;=Dashboard!$B$4),1,0))</f>
        <v/>
      </c>
      <c r="Z493" s="24">
        <f>IF($A493="","",IF(COUNTIF($A$2:$A$501,$A493)&gt;1,"Duplicate referral ID",IF($B493="","Missing received date",IF($C493="","Missing client reference",IF($D493="","Missing clinic",IF($F493="","Missing specialty",IF($G493="","Missing urgency",IF($H493="","Missing reason category",IF($I493="","Missing payer category",IF($J493="","Missing authorization status",IF($K493="","Missing coordinator",IF($L493="","Missing status",IF(AND($W493=1,$M493=""),"Missing target action date",IF(AND(OR($L493="Sent",$L493="Scheduling",$L493="Scheduled",$L493="Completed"),$E493=""),"Missing destination",IF(AND(OR($L493="Sent",$L493="Scheduling",$L493="Scheduled",$L493="Completed"),$N493=""),"Missing sent date",IF(AND(OR($L493="Scheduled",$L493="Completed"),$O493=""),"Missing appointment date",IF(AND(OR($L493="Completed",$L493="Closed - Not Scheduled",$L493="Declined"),$P493=""),"Missing closed date",IF(AND(OR($L493="Completed",$L493="Closed - Not Scheduled",$L493="Declined"),$S493=""),"Missing close outcome",IF(AND($B493&lt;&gt;"",$N493&lt;&gt;"",$N493&lt;$B493),"Sent date before received date",IF(AND($B493&lt;&gt;"",$P493&lt;&gt;"",$P493&lt;$B493),"Closed date before received date",IF(AND($N493&lt;&gt;"",$O493&lt;&gt;"",$O493&lt;$N493),"Appointment before sent date","OK"))))))))))))))))))))</f>
        <v/>
      </c>
      <c r="AA493" s="24">
        <f>IF($A493="","",IF($Z493&lt;&gt;"OK","Check data",IF($W493=0,"Closed",IF($X493=1,"Past due",IF($Y493=1,"Follow-up due",IF($J493="Pending","Authorization pending","On track"))))))</f>
        <v/>
      </c>
    </row>
    <row r="494">
      <c r="A494" s="19" t="n"/>
      <c r="B494" s="38" t="n"/>
      <c r="C494" s="19" t="n"/>
      <c r="D494" s="19" t="n"/>
      <c r="E494" s="21" t="n"/>
      <c r="F494" s="19" t="n"/>
      <c r="G494" s="19" t="n"/>
      <c r="H494" s="21" t="n"/>
      <c r="I494" s="19" t="n"/>
      <c r="J494" s="19" t="n"/>
      <c r="K494" s="19" t="n"/>
      <c r="L494" s="19" t="n"/>
      <c r="M494" s="38" t="n"/>
      <c r="N494" s="38" t="n"/>
      <c r="O494" s="38" t="n"/>
      <c r="P494" s="38" t="n"/>
      <c r="Q494" s="38" t="n"/>
      <c r="R494" s="38" t="n"/>
      <c r="S494" s="21" t="n"/>
      <c r="T494" s="21" t="n"/>
      <c r="U494" s="22">
        <f>IF($A494="","",MAX(0,IF($P494&lt;&gt;"",$P494,Dashboard!$B$4)-$B494))</f>
        <v/>
      </c>
      <c r="V494" s="23">
        <f>IF($A494="","",IF($U494&lt;=7,"0-7 days",IF($U494&lt;=14,"8-14 days",IF($U494&lt;=30,"15-30 days",IF($U494&lt;=60,"31-60 days","61+ days")))))</f>
        <v/>
      </c>
      <c r="W494" s="22">
        <f>IF($A494="",0,IF(OR($L494="New",$L494="Sent",$L494="Scheduling",$L494="Scheduled"),1,0))</f>
        <v/>
      </c>
      <c r="X494" s="22">
        <f>IF($A494="",0,IF(AND($W494=1,$M494&lt;&gt;"",$M494&lt;Dashboard!$B$4),1,0))</f>
        <v/>
      </c>
      <c r="Y494" s="22">
        <f>IF($A494="",0,IF(AND($W494=1,$R494&lt;&gt;"",$R494&lt;=Dashboard!$B$4),1,0))</f>
        <v/>
      </c>
      <c r="Z494" s="24">
        <f>IF($A494="","",IF(COUNTIF($A$2:$A$501,$A494)&gt;1,"Duplicate referral ID",IF($B494="","Missing received date",IF($C494="","Missing client reference",IF($D494="","Missing clinic",IF($F494="","Missing specialty",IF($G494="","Missing urgency",IF($H494="","Missing reason category",IF($I494="","Missing payer category",IF($J494="","Missing authorization status",IF($K494="","Missing coordinator",IF($L494="","Missing status",IF(AND($W494=1,$M494=""),"Missing target action date",IF(AND(OR($L494="Sent",$L494="Scheduling",$L494="Scheduled",$L494="Completed"),$E494=""),"Missing destination",IF(AND(OR($L494="Sent",$L494="Scheduling",$L494="Scheduled",$L494="Completed"),$N494=""),"Missing sent date",IF(AND(OR($L494="Scheduled",$L494="Completed"),$O494=""),"Missing appointment date",IF(AND(OR($L494="Completed",$L494="Closed - Not Scheduled",$L494="Declined"),$P494=""),"Missing closed date",IF(AND(OR($L494="Completed",$L494="Closed - Not Scheduled",$L494="Declined"),$S494=""),"Missing close outcome",IF(AND($B494&lt;&gt;"",$N494&lt;&gt;"",$N494&lt;$B494),"Sent date before received date",IF(AND($B494&lt;&gt;"",$P494&lt;&gt;"",$P494&lt;$B494),"Closed date before received date",IF(AND($N494&lt;&gt;"",$O494&lt;&gt;"",$O494&lt;$N494),"Appointment before sent date","OK"))))))))))))))))))))</f>
        <v/>
      </c>
      <c r="AA494" s="24">
        <f>IF($A494="","",IF($Z494&lt;&gt;"OK","Check data",IF($W494=0,"Closed",IF($X494=1,"Past due",IF($Y494=1,"Follow-up due",IF($J494="Pending","Authorization pending","On track"))))))</f>
        <v/>
      </c>
    </row>
    <row r="495">
      <c r="A495" s="19" t="n"/>
      <c r="B495" s="38" t="n"/>
      <c r="C495" s="19" t="n"/>
      <c r="D495" s="19" t="n"/>
      <c r="E495" s="21" t="n"/>
      <c r="F495" s="19" t="n"/>
      <c r="G495" s="19" t="n"/>
      <c r="H495" s="21" t="n"/>
      <c r="I495" s="19" t="n"/>
      <c r="J495" s="19" t="n"/>
      <c r="K495" s="19" t="n"/>
      <c r="L495" s="19" t="n"/>
      <c r="M495" s="38" t="n"/>
      <c r="N495" s="38" t="n"/>
      <c r="O495" s="38" t="n"/>
      <c r="P495" s="38" t="n"/>
      <c r="Q495" s="38" t="n"/>
      <c r="R495" s="38" t="n"/>
      <c r="S495" s="21" t="n"/>
      <c r="T495" s="21" t="n"/>
      <c r="U495" s="22">
        <f>IF($A495="","",MAX(0,IF($P495&lt;&gt;"",$P495,Dashboard!$B$4)-$B495))</f>
        <v/>
      </c>
      <c r="V495" s="23">
        <f>IF($A495="","",IF($U495&lt;=7,"0-7 days",IF($U495&lt;=14,"8-14 days",IF($U495&lt;=30,"15-30 days",IF($U495&lt;=60,"31-60 days","61+ days")))))</f>
        <v/>
      </c>
      <c r="W495" s="22">
        <f>IF($A495="",0,IF(OR($L495="New",$L495="Sent",$L495="Scheduling",$L495="Scheduled"),1,0))</f>
        <v/>
      </c>
      <c r="X495" s="22">
        <f>IF($A495="",0,IF(AND($W495=1,$M495&lt;&gt;"",$M495&lt;Dashboard!$B$4),1,0))</f>
        <v/>
      </c>
      <c r="Y495" s="22">
        <f>IF($A495="",0,IF(AND($W495=1,$R495&lt;&gt;"",$R495&lt;=Dashboard!$B$4),1,0))</f>
        <v/>
      </c>
      <c r="Z495" s="24">
        <f>IF($A495="","",IF(COUNTIF($A$2:$A$501,$A495)&gt;1,"Duplicate referral ID",IF($B495="","Missing received date",IF($C495="","Missing client reference",IF($D495="","Missing clinic",IF($F495="","Missing specialty",IF($G495="","Missing urgency",IF($H495="","Missing reason category",IF($I495="","Missing payer category",IF($J495="","Missing authorization status",IF($K495="","Missing coordinator",IF($L495="","Missing status",IF(AND($W495=1,$M495=""),"Missing target action date",IF(AND(OR($L495="Sent",$L495="Scheduling",$L495="Scheduled",$L495="Completed"),$E495=""),"Missing destination",IF(AND(OR($L495="Sent",$L495="Scheduling",$L495="Scheduled",$L495="Completed"),$N495=""),"Missing sent date",IF(AND(OR($L495="Scheduled",$L495="Completed"),$O495=""),"Missing appointment date",IF(AND(OR($L495="Completed",$L495="Closed - Not Scheduled",$L495="Declined"),$P495=""),"Missing closed date",IF(AND(OR($L495="Completed",$L495="Closed - Not Scheduled",$L495="Declined"),$S495=""),"Missing close outcome",IF(AND($B495&lt;&gt;"",$N495&lt;&gt;"",$N495&lt;$B495),"Sent date before received date",IF(AND($B495&lt;&gt;"",$P495&lt;&gt;"",$P495&lt;$B495),"Closed date before received date",IF(AND($N495&lt;&gt;"",$O495&lt;&gt;"",$O495&lt;$N495),"Appointment before sent date","OK"))))))))))))))))))))</f>
        <v/>
      </c>
      <c r="AA495" s="24">
        <f>IF($A495="","",IF($Z495&lt;&gt;"OK","Check data",IF($W495=0,"Closed",IF($X495=1,"Past due",IF($Y495=1,"Follow-up due",IF($J495="Pending","Authorization pending","On track"))))))</f>
        <v/>
      </c>
    </row>
    <row r="496">
      <c r="A496" s="19" t="n"/>
      <c r="B496" s="38" t="n"/>
      <c r="C496" s="19" t="n"/>
      <c r="D496" s="19" t="n"/>
      <c r="E496" s="21" t="n"/>
      <c r="F496" s="19" t="n"/>
      <c r="G496" s="19" t="n"/>
      <c r="H496" s="21" t="n"/>
      <c r="I496" s="19" t="n"/>
      <c r="J496" s="19" t="n"/>
      <c r="K496" s="19" t="n"/>
      <c r="L496" s="19" t="n"/>
      <c r="M496" s="38" t="n"/>
      <c r="N496" s="38" t="n"/>
      <c r="O496" s="38" t="n"/>
      <c r="P496" s="38" t="n"/>
      <c r="Q496" s="38" t="n"/>
      <c r="R496" s="38" t="n"/>
      <c r="S496" s="21" t="n"/>
      <c r="T496" s="21" t="n"/>
      <c r="U496" s="22">
        <f>IF($A496="","",MAX(0,IF($P496&lt;&gt;"",$P496,Dashboard!$B$4)-$B496))</f>
        <v/>
      </c>
      <c r="V496" s="23">
        <f>IF($A496="","",IF($U496&lt;=7,"0-7 days",IF($U496&lt;=14,"8-14 days",IF($U496&lt;=30,"15-30 days",IF($U496&lt;=60,"31-60 days","61+ days")))))</f>
        <v/>
      </c>
      <c r="W496" s="22">
        <f>IF($A496="",0,IF(OR($L496="New",$L496="Sent",$L496="Scheduling",$L496="Scheduled"),1,0))</f>
        <v/>
      </c>
      <c r="X496" s="22">
        <f>IF($A496="",0,IF(AND($W496=1,$M496&lt;&gt;"",$M496&lt;Dashboard!$B$4),1,0))</f>
        <v/>
      </c>
      <c r="Y496" s="22">
        <f>IF($A496="",0,IF(AND($W496=1,$R496&lt;&gt;"",$R496&lt;=Dashboard!$B$4),1,0))</f>
        <v/>
      </c>
      <c r="Z496" s="24">
        <f>IF($A496="","",IF(COUNTIF($A$2:$A$501,$A496)&gt;1,"Duplicate referral ID",IF($B496="","Missing received date",IF($C496="","Missing client reference",IF($D496="","Missing clinic",IF($F496="","Missing specialty",IF($G496="","Missing urgency",IF($H496="","Missing reason category",IF($I496="","Missing payer category",IF($J496="","Missing authorization status",IF($K496="","Missing coordinator",IF($L496="","Missing status",IF(AND($W496=1,$M496=""),"Missing target action date",IF(AND(OR($L496="Sent",$L496="Scheduling",$L496="Scheduled",$L496="Completed"),$E496=""),"Missing destination",IF(AND(OR($L496="Sent",$L496="Scheduling",$L496="Scheduled",$L496="Completed"),$N496=""),"Missing sent date",IF(AND(OR($L496="Scheduled",$L496="Completed"),$O496=""),"Missing appointment date",IF(AND(OR($L496="Completed",$L496="Closed - Not Scheduled",$L496="Declined"),$P496=""),"Missing closed date",IF(AND(OR($L496="Completed",$L496="Closed - Not Scheduled",$L496="Declined"),$S496=""),"Missing close outcome",IF(AND($B496&lt;&gt;"",$N496&lt;&gt;"",$N496&lt;$B496),"Sent date before received date",IF(AND($B496&lt;&gt;"",$P496&lt;&gt;"",$P496&lt;$B496),"Closed date before received date",IF(AND($N496&lt;&gt;"",$O496&lt;&gt;"",$O496&lt;$N496),"Appointment before sent date","OK"))))))))))))))))))))</f>
        <v/>
      </c>
      <c r="AA496" s="24">
        <f>IF($A496="","",IF($Z496&lt;&gt;"OK","Check data",IF($W496=0,"Closed",IF($X496=1,"Past due",IF($Y496=1,"Follow-up due",IF($J496="Pending","Authorization pending","On track"))))))</f>
        <v/>
      </c>
    </row>
    <row r="497">
      <c r="A497" s="19" t="n"/>
      <c r="B497" s="38" t="n"/>
      <c r="C497" s="19" t="n"/>
      <c r="D497" s="19" t="n"/>
      <c r="E497" s="21" t="n"/>
      <c r="F497" s="19" t="n"/>
      <c r="G497" s="19" t="n"/>
      <c r="H497" s="21" t="n"/>
      <c r="I497" s="19" t="n"/>
      <c r="J497" s="19" t="n"/>
      <c r="K497" s="19" t="n"/>
      <c r="L497" s="19" t="n"/>
      <c r="M497" s="38" t="n"/>
      <c r="N497" s="38" t="n"/>
      <c r="O497" s="38" t="n"/>
      <c r="P497" s="38" t="n"/>
      <c r="Q497" s="38" t="n"/>
      <c r="R497" s="38" t="n"/>
      <c r="S497" s="21" t="n"/>
      <c r="T497" s="21" t="n"/>
      <c r="U497" s="22">
        <f>IF($A497="","",MAX(0,IF($P497&lt;&gt;"",$P497,Dashboard!$B$4)-$B497))</f>
        <v/>
      </c>
      <c r="V497" s="23">
        <f>IF($A497="","",IF($U497&lt;=7,"0-7 days",IF($U497&lt;=14,"8-14 days",IF($U497&lt;=30,"15-30 days",IF($U497&lt;=60,"31-60 days","61+ days")))))</f>
        <v/>
      </c>
      <c r="W497" s="22">
        <f>IF($A497="",0,IF(OR($L497="New",$L497="Sent",$L497="Scheduling",$L497="Scheduled"),1,0))</f>
        <v/>
      </c>
      <c r="X497" s="22">
        <f>IF($A497="",0,IF(AND($W497=1,$M497&lt;&gt;"",$M497&lt;Dashboard!$B$4),1,0))</f>
        <v/>
      </c>
      <c r="Y497" s="22">
        <f>IF($A497="",0,IF(AND($W497=1,$R497&lt;&gt;"",$R497&lt;=Dashboard!$B$4),1,0))</f>
        <v/>
      </c>
      <c r="Z497" s="24">
        <f>IF($A497="","",IF(COUNTIF($A$2:$A$501,$A497)&gt;1,"Duplicate referral ID",IF($B497="","Missing received date",IF($C497="","Missing client reference",IF($D497="","Missing clinic",IF($F497="","Missing specialty",IF($G497="","Missing urgency",IF($H497="","Missing reason category",IF($I497="","Missing payer category",IF($J497="","Missing authorization status",IF($K497="","Missing coordinator",IF($L497="","Missing status",IF(AND($W497=1,$M497=""),"Missing target action date",IF(AND(OR($L497="Sent",$L497="Scheduling",$L497="Scheduled",$L497="Completed"),$E497=""),"Missing destination",IF(AND(OR($L497="Sent",$L497="Scheduling",$L497="Scheduled",$L497="Completed"),$N497=""),"Missing sent date",IF(AND(OR($L497="Scheduled",$L497="Completed"),$O497=""),"Missing appointment date",IF(AND(OR($L497="Completed",$L497="Closed - Not Scheduled",$L497="Declined"),$P497=""),"Missing closed date",IF(AND(OR($L497="Completed",$L497="Closed - Not Scheduled",$L497="Declined"),$S497=""),"Missing close outcome",IF(AND($B497&lt;&gt;"",$N497&lt;&gt;"",$N497&lt;$B497),"Sent date before received date",IF(AND($B497&lt;&gt;"",$P497&lt;&gt;"",$P497&lt;$B497),"Closed date before received date",IF(AND($N497&lt;&gt;"",$O497&lt;&gt;"",$O497&lt;$N497),"Appointment before sent date","OK"))))))))))))))))))))</f>
        <v/>
      </c>
      <c r="AA497" s="24">
        <f>IF($A497="","",IF($Z497&lt;&gt;"OK","Check data",IF($W497=0,"Closed",IF($X497=1,"Past due",IF($Y497=1,"Follow-up due",IF($J497="Pending","Authorization pending","On track"))))))</f>
        <v/>
      </c>
    </row>
    <row r="498">
      <c r="A498" s="19" t="n"/>
      <c r="B498" s="38" t="n"/>
      <c r="C498" s="19" t="n"/>
      <c r="D498" s="19" t="n"/>
      <c r="E498" s="21" t="n"/>
      <c r="F498" s="19" t="n"/>
      <c r="G498" s="19" t="n"/>
      <c r="H498" s="21" t="n"/>
      <c r="I498" s="19" t="n"/>
      <c r="J498" s="19" t="n"/>
      <c r="K498" s="19" t="n"/>
      <c r="L498" s="19" t="n"/>
      <c r="M498" s="38" t="n"/>
      <c r="N498" s="38" t="n"/>
      <c r="O498" s="38" t="n"/>
      <c r="P498" s="38" t="n"/>
      <c r="Q498" s="38" t="n"/>
      <c r="R498" s="38" t="n"/>
      <c r="S498" s="21" t="n"/>
      <c r="T498" s="21" t="n"/>
      <c r="U498" s="22">
        <f>IF($A498="","",MAX(0,IF($P498&lt;&gt;"",$P498,Dashboard!$B$4)-$B498))</f>
        <v/>
      </c>
      <c r="V498" s="23">
        <f>IF($A498="","",IF($U498&lt;=7,"0-7 days",IF($U498&lt;=14,"8-14 days",IF($U498&lt;=30,"15-30 days",IF($U498&lt;=60,"31-60 days","61+ days")))))</f>
        <v/>
      </c>
      <c r="W498" s="22">
        <f>IF($A498="",0,IF(OR($L498="New",$L498="Sent",$L498="Scheduling",$L498="Scheduled"),1,0))</f>
        <v/>
      </c>
      <c r="X498" s="22">
        <f>IF($A498="",0,IF(AND($W498=1,$M498&lt;&gt;"",$M498&lt;Dashboard!$B$4),1,0))</f>
        <v/>
      </c>
      <c r="Y498" s="22">
        <f>IF($A498="",0,IF(AND($W498=1,$R498&lt;&gt;"",$R498&lt;=Dashboard!$B$4),1,0))</f>
        <v/>
      </c>
      <c r="Z498" s="24">
        <f>IF($A498="","",IF(COUNTIF($A$2:$A$501,$A498)&gt;1,"Duplicate referral ID",IF($B498="","Missing received date",IF($C498="","Missing client reference",IF($D498="","Missing clinic",IF($F498="","Missing specialty",IF($G498="","Missing urgency",IF($H498="","Missing reason category",IF($I498="","Missing payer category",IF($J498="","Missing authorization status",IF($K498="","Missing coordinator",IF($L498="","Missing status",IF(AND($W498=1,$M498=""),"Missing target action date",IF(AND(OR($L498="Sent",$L498="Scheduling",$L498="Scheduled",$L498="Completed"),$E498=""),"Missing destination",IF(AND(OR($L498="Sent",$L498="Scheduling",$L498="Scheduled",$L498="Completed"),$N498=""),"Missing sent date",IF(AND(OR($L498="Scheduled",$L498="Completed"),$O498=""),"Missing appointment date",IF(AND(OR($L498="Completed",$L498="Closed - Not Scheduled",$L498="Declined"),$P498=""),"Missing closed date",IF(AND(OR($L498="Completed",$L498="Closed - Not Scheduled",$L498="Declined"),$S498=""),"Missing close outcome",IF(AND($B498&lt;&gt;"",$N498&lt;&gt;"",$N498&lt;$B498),"Sent date before received date",IF(AND($B498&lt;&gt;"",$P498&lt;&gt;"",$P498&lt;$B498),"Closed date before received date",IF(AND($N498&lt;&gt;"",$O498&lt;&gt;"",$O498&lt;$N498),"Appointment before sent date","OK"))))))))))))))))))))</f>
        <v/>
      </c>
      <c r="AA498" s="24">
        <f>IF($A498="","",IF($Z498&lt;&gt;"OK","Check data",IF($W498=0,"Closed",IF($X498=1,"Past due",IF($Y498=1,"Follow-up due",IF($J498="Pending","Authorization pending","On track"))))))</f>
        <v/>
      </c>
    </row>
    <row r="499">
      <c r="A499" s="19" t="n"/>
      <c r="B499" s="38" t="n"/>
      <c r="C499" s="19" t="n"/>
      <c r="D499" s="19" t="n"/>
      <c r="E499" s="21" t="n"/>
      <c r="F499" s="19" t="n"/>
      <c r="G499" s="19" t="n"/>
      <c r="H499" s="21" t="n"/>
      <c r="I499" s="19" t="n"/>
      <c r="J499" s="19" t="n"/>
      <c r="K499" s="19" t="n"/>
      <c r="L499" s="19" t="n"/>
      <c r="M499" s="38" t="n"/>
      <c r="N499" s="38" t="n"/>
      <c r="O499" s="38" t="n"/>
      <c r="P499" s="38" t="n"/>
      <c r="Q499" s="38" t="n"/>
      <c r="R499" s="38" t="n"/>
      <c r="S499" s="21" t="n"/>
      <c r="T499" s="21" t="n"/>
      <c r="U499" s="22">
        <f>IF($A499="","",MAX(0,IF($P499&lt;&gt;"",$P499,Dashboard!$B$4)-$B499))</f>
        <v/>
      </c>
      <c r="V499" s="23">
        <f>IF($A499="","",IF($U499&lt;=7,"0-7 days",IF($U499&lt;=14,"8-14 days",IF($U499&lt;=30,"15-30 days",IF($U499&lt;=60,"31-60 days","61+ days")))))</f>
        <v/>
      </c>
      <c r="W499" s="22">
        <f>IF($A499="",0,IF(OR($L499="New",$L499="Sent",$L499="Scheduling",$L499="Scheduled"),1,0))</f>
        <v/>
      </c>
      <c r="X499" s="22">
        <f>IF($A499="",0,IF(AND($W499=1,$M499&lt;&gt;"",$M499&lt;Dashboard!$B$4),1,0))</f>
        <v/>
      </c>
      <c r="Y499" s="22">
        <f>IF($A499="",0,IF(AND($W499=1,$R499&lt;&gt;"",$R499&lt;=Dashboard!$B$4),1,0))</f>
        <v/>
      </c>
      <c r="Z499" s="24">
        <f>IF($A499="","",IF(COUNTIF($A$2:$A$501,$A499)&gt;1,"Duplicate referral ID",IF($B499="","Missing received date",IF($C499="","Missing client reference",IF($D499="","Missing clinic",IF($F499="","Missing specialty",IF($G499="","Missing urgency",IF($H499="","Missing reason category",IF($I499="","Missing payer category",IF($J499="","Missing authorization status",IF($K499="","Missing coordinator",IF($L499="","Missing status",IF(AND($W499=1,$M499=""),"Missing target action date",IF(AND(OR($L499="Sent",$L499="Scheduling",$L499="Scheduled",$L499="Completed"),$E499=""),"Missing destination",IF(AND(OR($L499="Sent",$L499="Scheduling",$L499="Scheduled",$L499="Completed"),$N499=""),"Missing sent date",IF(AND(OR($L499="Scheduled",$L499="Completed"),$O499=""),"Missing appointment date",IF(AND(OR($L499="Completed",$L499="Closed - Not Scheduled",$L499="Declined"),$P499=""),"Missing closed date",IF(AND(OR($L499="Completed",$L499="Closed - Not Scheduled",$L499="Declined"),$S499=""),"Missing close outcome",IF(AND($B499&lt;&gt;"",$N499&lt;&gt;"",$N499&lt;$B499),"Sent date before received date",IF(AND($B499&lt;&gt;"",$P499&lt;&gt;"",$P499&lt;$B499),"Closed date before received date",IF(AND($N499&lt;&gt;"",$O499&lt;&gt;"",$O499&lt;$N499),"Appointment before sent date","OK"))))))))))))))))))))</f>
        <v/>
      </c>
      <c r="AA499" s="24">
        <f>IF($A499="","",IF($Z499&lt;&gt;"OK","Check data",IF($W499=0,"Closed",IF($X499=1,"Past due",IF($Y499=1,"Follow-up due",IF($J499="Pending","Authorization pending","On track"))))))</f>
        <v/>
      </c>
    </row>
    <row r="500">
      <c r="A500" s="19" t="n"/>
      <c r="B500" s="38" t="n"/>
      <c r="C500" s="19" t="n"/>
      <c r="D500" s="19" t="n"/>
      <c r="E500" s="21" t="n"/>
      <c r="F500" s="19" t="n"/>
      <c r="G500" s="19" t="n"/>
      <c r="H500" s="21" t="n"/>
      <c r="I500" s="19" t="n"/>
      <c r="J500" s="19" t="n"/>
      <c r="K500" s="19" t="n"/>
      <c r="L500" s="19" t="n"/>
      <c r="M500" s="38" t="n"/>
      <c r="N500" s="38" t="n"/>
      <c r="O500" s="38" t="n"/>
      <c r="P500" s="38" t="n"/>
      <c r="Q500" s="38" t="n"/>
      <c r="R500" s="38" t="n"/>
      <c r="S500" s="21" t="n"/>
      <c r="T500" s="21" t="n"/>
      <c r="U500" s="22">
        <f>IF($A500="","",MAX(0,IF($P500&lt;&gt;"",$P500,Dashboard!$B$4)-$B500))</f>
        <v/>
      </c>
      <c r="V500" s="23">
        <f>IF($A500="","",IF($U500&lt;=7,"0-7 days",IF($U500&lt;=14,"8-14 days",IF($U500&lt;=30,"15-30 days",IF($U500&lt;=60,"31-60 days","61+ days")))))</f>
        <v/>
      </c>
      <c r="W500" s="22">
        <f>IF($A500="",0,IF(OR($L500="New",$L500="Sent",$L500="Scheduling",$L500="Scheduled"),1,0))</f>
        <v/>
      </c>
      <c r="X500" s="22">
        <f>IF($A500="",0,IF(AND($W500=1,$M500&lt;&gt;"",$M500&lt;Dashboard!$B$4),1,0))</f>
        <v/>
      </c>
      <c r="Y500" s="22">
        <f>IF($A500="",0,IF(AND($W500=1,$R500&lt;&gt;"",$R500&lt;=Dashboard!$B$4),1,0))</f>
        <v/>
      </c>
      <c r="Z500" s="24">
        <f>IF($A500="","",IF(COUNTIF($A$2:$A$501,$A500)&gt;1,"Duplicate referral ID",IF($B500="","Missing received date",IF($C500="","Missing client reference",IF($D500="","Missing clinic",IF($F500="","Missing specialty",IF($G500="","Missing urgency",IF($H500="","Missing reason category",IF($I500="","Missing payer category",IF($J500="","Missing authorization status",IF($K500="","Missing coordinator",IF($L500="","Missing status",IF(AND($W500=1,$M500=""),"Missing target action date",IF(AND(OR($L500="Sent",$L500="Scheduling",$L500="Scheduled",$L500="Completed"),$E500=""),"Missing destination",IF(AND(OR($L500="Sent",$L500="Scheduling",$L500="Scheduled",$L500="Completed"),$N500=""),"Missing sent date",IF(AND(OR($L500="Scheduled",$L500="Completed"),$O500=""),"Missing appointment date",IF(AND(OR($L500="Completed",$L500="Closed - Not Scheduled",$L500="Declined"),$P500=""),"Missing closed date",IF(AND(OR($L500="Completed",$L500="Closed - Not Scheduled",$L500="Declined"),$S500=""),"Missing close outcome",IF(AND($B500&lt;&gt;"",$N500&lt;&gt;"",$N500&lt;$B500),"Sent date before received date",IF(AND($B500&lt;&gt;"",$P500&lt;&gt;"",$P500&lt;$B500),"Closed date before received date",IF(AND($N500&lt;&gt;"",$O500&lt;&gt;"",$O500&lt;$N500),"Appointment before sent date","OK"))))))))))))))))))))</f>
        <v/>
      </c>
      <c r="AA500" s="24">
        <f>IF($A500="","",IF($Z500&lt;&gt;"OK","Check data",IF($W500=0,"Closed",IF($X500=1,"Past due",IF($Y500=1,"Follow-up due",IF($J500="Pending","Authorization pending","On track"))))))</f>
        <v/>
      </c>
    </row>
    <row r="501">
      <c r="A501" s="19" t="n"/>
      <c r="B501" s="38" t="n"/>
      <c r="C501" s="19" t="n"/>
      <c r="D501" s="19" t="n"/>
      <c r="E501" s="21" t="n"/>
      <c r="F501" s="19" t="n"/>
      <c r="G501" s="19" t="n"/>
      <c r="H501" s="21" t="n"/>
      <c r="I501" s="19" t="n"/>
      <c r="J501" s="19" t="n"/>
      <c r="K501" s="19" t="n"/>
      <c r="L501" s="19" t="n"/>
      <c r="M501" s="38" t="n"/>
      <c r="N501" s="38" t="n"/>
      <c r="O501" s="38" t="n"/>
      <c r="P501" s="38" t="n"/>
      <c r="Q501" s="38" t="n"/>
      <c r="R501" s="38" t="n"/>
      <c r="S501" s="21" t="n"/>
      <c r="T501" s="21" t="n"/>
      <c r="U501" s="22">
        <f>IF($A501="","",MAX(0,IF($P501&lt;&gt;"",$P501,Dashboard!$B$4)-$B501))</f>
        <v/>
      </c>
      <c r="V501" s="23">
        <f>IF($A501="","",IF($U501&lt;=7,"0-7 days",IF($U501&lt;=14,"8-14 days",IF($U501&lt;=30,"15-30 days",IF($U501&lt;=60,"31-60 days","61+ days")))))</f>
        <v/>
      </c>
      <c r="W501" s="22">
        <f>IF($A501="",0,IF(OR($L501="New",$L501="Sent",$L501="Scheduling",$L501="Scheduled"),1,0))</f>
        <v/>
      </c>
      <c r="X501" s="22">
        <f>IF($A501="",0,IF(AND($W501=1,$M501&lt;&gt;"",$M501&lt;Dashboard!$B$4),1,0))</f>
        <v/>
      </c>
      <c r="Y501" s="22">
        <f>IF($A501="",0,IF(AND($W501=1,$R501&lt;&gt;"",$R501&lt;=Dashboard!$B$4),1,0))</f>
        <v/>
      </c>
      <c r="Z501" s="24">
        <f>IF($A501="","",IF(COUNTIF($A$2:$A$501,$A501)&gt;1,"Duplicate referral ID",IF($B501="","Missing received date",IF($C501="","Missing client reference",IF($D501="","Missing clinic",IF($F501="","Missing specialty",IF($G501="","Missing urgency",IF($H501="","Missing reason category",IF($I501="","Missing payer category",IF($J501="","Missing authorization status",IF($K501="","Missing coordinator",IF($L501="","Missing status",IF(AND($W501=1,$M501=""),"Missing target action date",IF(AND(OR($L501="Sent",$L501="Scheduling",$L501="Scheduled",$L501="Completed"),$E501=""),"Missing destination",IF(AND(OR($L501="Sent",$L501="Scheduling",$L501="Scheduled",$L501="Completed"),$N501=""),"Missing sent date",IF(AND(OR($L501="Scheduled",$L501="Completed"),$O501=""),"Missing appointment date",IF(AND(OR($L501="Completed",$L501="Closed - Not Scheduled",$L501="Declined"),$P501=""),"Missing closed date",IF(AND(OR($L501="Completed",$L501="Closed - Not Scheduled",$L501="Declined"),$S501=""),"Missing close outcome",IF(AND($B501&lt;&gt;"",$N501&lt;&gt;"",$N501&lt;$B501),"Sent date before received date",IF(AND($B501&lt;&gt;"",$P501&lt;&gt;"",$P501&lt;$B501),"Closed date before received date",IF(AND($N501&lt;&gt;"",$O501&lt;&gt;"",$O501&lt;$N501),"Appointment before sent date","OK"))))))))))))))))))))</f>
        <v/>
      </c>
      <c r="AA501" s="24">
        <f>IF($A501="","",IF($Z501&lt;&gt;"OK","Check data",IF($W501=0,"Closed",IF($X501=1,"Past due",IF($Y501=1,"Follow-up due",IF($J501="Pending","Authorization pending","On track"))))))</f>
        <v/>
      </c>
    </row>
  </sheetData>
  <autoFilter ref="A1:AA501"/>
  <conditionalFormatting sqref="A2:AA501">
    <cfRule type="expression" priority="1" dxfId="4" stopIfTrue="1">
      <formula>AND($A2&lt;&gt;"",$Z2&lt;&gt;"OK")</formula>
    </cfRule>
    <cfRule type="expression" priority="2" dxfId="5" stopIfTrue="1">
      <formula>AND($A2&lt;&gt;"",$Z2="OK",$X2=1)</formula>
    </cfRule>
    <cfRule type="expression" priority="3" dxfId="6" stopIfTrue="1">
      <formula>AND($A2&lt;&gt;"",$Z2="OK",$X2=0,$Y2=1)</formula>
    </cfRule>
    <cfRule type="expression" priority="4" dxfId="7" stopIfTrue="1">
      <formula>AND($A2&lt;&gt;"",$Z2="OK",$W2=1,$X2=0,$Y2=0,$J2="Pending")</formula>
    </cfRule>
    <cfRule type="expression" priority="5" dxfId="8" stopIfTrue="1">
      <formula>AND($A2&lt;&gt;"",$L2="Completed")</formula>
    </cfRule>
    <cfRule type="expression" priority="6" dxfId="9" stopIfTrue="1">
      <formula>AND($A2&lt;&gt;"",OR($L2="Closed - Not Scheduled",$L2="Declined"))</formula>
    </cfRule>
  </conditionalFormatting>
  <dataValidations count="13">
    <dataValidation sqref="A2:A501 C2:C501" showDropDown="0" showInputMessage="0" showErrorMessage="1" allowBlank="0" errorTitle="Invalid Entry" error="Enter between 1 and 30 characters." type="textLength" errorStyle="stop" operator="between">
      <formula1>1</formula1>
      <formula2>30</formula2>
    </dataValidation>
    <dataValidation sqref="E2:E501" showDropDown="0" showInputMessage="0" showErrorMessage="1" allowBlank="0" errorTitle="Invalid Entry" error="Enter no more than 80 characters." type="textLength" errorStyle="stop" operator="lessThanOrEqual">
      <formula1>80</formula1>
    </dataValidation>
    <dataValidation sqref="T2:T501" showDropDown="0" showInputMessage="1" showErrorMessage="1" allowBlank="0" errorTitle="Invalid Entry" error="Enter no more than 250 characters." promptTitle="Limit sensitive information" prompt="Do not enter patient names, dates of birth, contact information, diagnoses, or other sensitive details." type="textLength" errorStyle="stop" operator="lessThanOrEqual">
      <formula1>250</formula1>
    </dataValidation>
    <dataValidation sqref="B2:B501 M2:R501" showDropDown="0" showInputMessage="0" showErrorMessage="1" allowBlank="0" errorTitle="Invalid Date" error="Enter a date between 01/01/2020 and 12/31/2035." type="date" errorStyle="stop" operator="between">
      <formula1>DATE(2020,1,1)</formula1>
      <formula2>DATE(2035,12,31)</formula2>
    </dataValidation>
    <dataValidation sqref="D2:D501" showDropDown="0" showInputMessage="0" showErrorMessage="1" allowBlank="0" errorTitle="Invalid Entry" error="Select a value from the list." type="list" errorStyle="stop">
      <formula1>INDIRECT("'Lists'!$A$2:$A$6")</formula1>
    </dataValidation>
    <dataValidation sqref="F2:F501" showDropDown="0" showInputMessage="0" showErrorMessage="1" allowBlank="0" errorTitle="Invalid Entry" error="Select a value from the list." type="list" errorStyle="stop">
      <formula1>INDIRECT("'Lists'!$E$2:$E$12")</formula1>
    </dataValidation>
    <dataValidation sqref="G2:G501" showDropDown="0" showInputMessage="0" showErrorMessage="1" allowBlank="0" errorTitle="Invalid Entry" error="Select a value from the list." type="list" errorStyle="stop">
      <formula1>INDIRECT("'Lists'!$F$2:$F$3")</formula1>
    </dataValidation>
    <dataValidation sqref="H2:H501" showDropDown="0" showInputMessage="0" showErrorMessage="1" allowBlank="0" errorTitle="Invalid Entry" error="Select a value from the list." type="list" errorStyle="stop">
      <formula1>INDIRECT("'Lists'!$G$2:$G$6")</formula1>
    </dataValidation>
    <dataValidation sqref="I2:I501" showDropDown="0" showInputMessage="0" showErrorMessage="1" allowBlank="0" errorTitle="Invalid Entry" error="Select a value from the list." type="list" errorStyle="stop">
      <formula1>INDIRECT("'Lists'!$H$2:$H$9")</formula1>
    </dataValidation>
    <dataValidation sqref="J2:J501" showDropDown="0" showInputMessage="0" showErrorMessage="1" allowBlank="0" errorTitle="Invalid Entry" error="Select a value from the list." type="list" errorStyle="stop">
      <formula1>INDIRECT("'Lists'!$I$2:$I$7")</formula1>
    </dataValidation>
    <dataValidation sqref="K2:K501" showDropDown="0" showInputMessage="0" showErrorMessage="1" allowBlank="0" errorTitle="Invalid Entry" error="Select a value from the list." type="list" errorStyle="stop">
      <formula1>INDIRECT("'Lists'!$C$2:$C$6")</formula1>
    </dataValidation>
    <dataValidation sqref="L2:L501" showDropDown="0" showInputMessage="0" showErrorMessage="1" allowBlank="0" errorTitle="Invalid Entry" error="Select a value from the list." type="list" errorStyle="stop">
      <formula1>INDIRECT("'Lists'!$J$2:$J$8")</formula1>
    </dataValidation>
    <dataValidation sqref="S2:S501" showDropDown="0" showInputMessage="0" showErrorMessage="1" allowBlank="0" errorTitle="Invalid Entry" error="Select a value from the list." type="list" errorStyle="stop">
      <formula1>INDIRECT("'Lists'!$K$2:$K$9")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31" customWidth="1" min="2" max="2"/>
    <col width="15" customWidth="1" min="3" max="3"/>
    <col width="25" customWidth="1" min="4" max="4"/>
    <col width="23" customWidth="1" min="5" max="5"/>
    <col width="17" customWidth="1" min="6" max="6"/>
    <col width="29" customWidth="1" min="7" max="7"/>
    <col width="24" customWidth="1" min="8" max="8"/>
    <col width="25" customWidth="1" min="9" max="9"/>
    <col width="25" customWidth="1" min="10" max="10"/>
    <col width="31" customWidth="1" min="11" max="11"/>
  </cols>
  <sheetData>
    <row r="1" ht="30" customHeight="1">
      <c r="A1" s="18" t="inlineStr">
        <is>
          <t>Clinics</t>
        </is>
      </c>
      <c r="B1" s="18" t="inlineStr">
        <is>
          <t>Dashboard Clinics</t>
        </is>
      </c>
      <c r="C1" s="18" t="inlineStr">
        <is>
          <t>Coordinators</t>
        </is>
      </c>
      <c r="D1" s="18" t="inlineStr">
        <is>
          <t>Dashboard Coordinators</t>
        </is>
      </c>
      <c r="E1" s="18" t="inlineStr">
        <is>
          <t>Specialties</t>
        </is>
      </c>
      <c r="F1" s="18" t="inlineStr">
        <is>
          <t>Urgency Levels</t>
        </is>
      </c>
      <c r="G1" s="18" t="inlineStr">
        <is>
          <t>Referral Reason Categories</t>
        </is>
      </c>
      <c r="H1" s="18" t="inlineStr">
        <is>
          <t>Payer Categories</t>
        </is>
      </c>
      <c r="I1" s="18" t="inlineStr">
        <is>
          <t>Authorization Statuses</t>
        </is>
      </c>
      <c r="J1" s="18" t="inlineStr">
        <is>
          <t>Referral Statuses</t>
        </is>
      </c>
      <c r="K1" s="18" t="inlineStr">
        <is>
          <t>Close Outcomes</t>
        </is>
      </c>
    </row>
    <row r="2">
      <c r="A2" s="16" t="inlineStr">
        <is>
          <t>Cedar Harbor Family Clinic</t>
        </is>
      </c>
      <c r="B2" s="16" t="inlineStr">
        <is>
          <t>All</t>
        </is>
      </c>
      <c r="C2" s="16" t="inlineStr">
        <is>
          <t>Avery Morgan</t>
        </is>
      </c>
      <c r="D2" s="16" t="inlineStr">
        <is>
          <t>All</t>
        </is>
      </c>
      <c r="E2" s="16" t="inlineStr">
        <is>
          <t>Cardiology</t>
        </is>
      </c>
      <c r="F2" s="16" t="inlineStr">
        <is>
          <t>Routine</t>
        </is>
      </c>
      <c r="G2" s="16" t="inlineStr">
        <is>
          <t>Diagnostic Testing</t>
        </is>
      </c>
      <c r="H2" s="16" t="inlineStr">
        <is>
          <t>Commercial</t>
        </is>
      </c>
      <c r="I2" s="16" t="inlineStr">
        <is>
          <t>Not Required</t>
        </is>
      </c>
      <c r="J2" s="16" t="inlineStr">
        <is>
          <t>New</t>
        </is>
      </c>
      <c r="K2" s="16" t="inlineStr">
        <is>
          <t>Service Completed</t>
        </is>
      </c>
    </row>
    <row r="3">
      <c r="A3" s="14" t="inlineStr">
        <is>
          <t>Desert Bloom Primary Care</t>
        </is>
      </c>
      <c r="B3" s="14" t="inlineStr">
        <is>
          <t>Cedar Harbor Family Clinic</t>
        </is>
      </c>
      <c r="C3" s="14" t="inlineStr">
        <is>
          <t>Casey Brooks</t>
        </is>
      </c>
      <c r="D3" s="14" t="inlineStr">
        <is>
          <t>Avery Morgan</t>
        </is>
      </c>
      <c r="E3" s="14" t="inlineStr">
        <is>
          <t>Dermatology</t>
        </is>
      </c>
      <c r="F3" s="14" t="inlineStr">
        <is>
          <t>Urgent</t>
        </is>
      </c>
      <c r="G3" s="14" t="inlineStr">
        <is>
          <t>Specialist Evaluation</t>
        </is>
      </c>
      <c r="H3" s="14" t="inlineStr">
        <is>
          <t>Medicaid</t>
        </is>
      </c>
      <c r="I3" s="14" t="inlineStr">
        <is>
          <t>Not Started</t>
        </is>
      </c>
      <c r="J3" s="14" t="inlineStr">
        <is>
          <t>Sent</t>
        </is>
      </c>
      <c r="K3" s="14" t="inlineStr">
        <is>
          <t>Client Declined</t>
        </is>
      </c>
    </row>
    <row r="4">
      <c r="A4" s="16" t="inlineStr">
        <is>
          <t>Maple Crossing Pediatrics</t>
        </is>
      </c>
      <c r="B4" s="16" t="inlineStr">
        <is>
          <t>Desert Bloom Primary Care</t>
        </is>
      </c>
      <c r="C4" s="16" t="inlineStr">
        <is>
          <t>Jordan Lee</t>
        </is>
      </c>
      <c r="D4" s="16" t="inlineStr">
        <is>
          <t>Casey Brooks</t>
        </is>
      </c>
      <c r="E4" s="16" t="inlineStr">
        <is>
          <t>Diagnostic Imaging</t>
        </is>
      </c>
      <c r="G4" s="16" t="inlineStr">
        <is>
          <t>Therapy Services</t>
        </is>
      </c>
      <c r="H4" s="16" t="inlineStr">
        <is>
          <t>Medicare</t>
        </is>
      </c>
      <c r="I4" s="16" t="inlineStr">
        <is>
          <t>Pending</t>
        </is>
      </c>
      <c r="J4" s="16" t="inlineStr">
        <is>
          <t>Scheduling</t>
        </is>
      </c>
      <c r="K4" s="16" t="inlineStr">
        <is>
          <t>Unable to Contact</t>
        </is>
      </c>
    </row>
    <row r="5">
      <c r="A5" s="14" t="inlineStr">
        <is>
          <t>Pine Ridge Internal Medicine</t>
        </is>
      </c>
      <c r="B5" s="14" t="inlineStr">
        <is>
          <t>Maple Crossing Pediatrics</t>
        </is>
      </c>
      <c r="C5" s="14" t="inlineStr">
        <is>
          <t>Morgan Ellis</t>
        </is>
      </c>
      <c r="D5" s="14" t="inlineStr">
        <is>
          <t>Jordan Lee</t>
        </is>
      </c>
      <c r="E5" s="14" t="inlineStr">
        <is>
          <t>Gastroenterology</t>
        </is>
      </c>
      <c r="G5" s="14" t="inlineStr">
        <is>
          <t>Procedure Consultation</t>
        </is>
      </c>
      <c r="H5" s="14" t="inlineStr">
        <is>
          <t>Self-Pay</t>
        </is>
      </c>
      <c r="I5" s="14" t="inlineStr">
        <is>
          <t>Approved</t>
        </is>
      </c>
      <c r="J5" s="14" t="inlineStr">
        <is>
          <t>Scheduled</t>
        </is>
      </c>
      <c r="K5" s="14" t="inlineStr">
        <is>
          <t>Destination Declined</t>
        </is>
      </c>
    </row>
    <row r="6">
      <c r="A6" s="16" t="inlineStr">
        <is>
          <t>Willow Bend Medical Office</t>
        </is>
      </c>
      <c r="B6" s="16" t="inlineStr">
        <is>
          <t>Pine Ridge Internal Medicine</t>
        </is>
      </c>
      <c r="C6" s="16" t="inlineStr">
        <is>
          <t>Riley Chen</t>
        </is>
      </c>
      <c r="D6" s="16" t="inlineStr">
        <is>
          <t>Morgan Ellis</t>
        </is>
      </c>
      <c r="E6" s="16" t="inlineStr">
        <is>
          <t>Neurology</t>
        </is>
      </c>
      <c r="G6" s="16" t="inlineStr">
        <is>
          <t>Other</t>
        </is>
      </c>
      <c r="H6" s="16" t="inlineStr">
        <is>
          <t>Tricare</t>
        </is>
      </c>
      <c r="I6" s="16" t="inlineStr">
        <is>
          <t>Denied</t>
        </is>
      </c>
      <c r="J6" s="16" t="inlineStr">
        <is>
          <t>Completed</t>
        </is>
      </c>
      <c r="K6" s="16" t="inlineStr">
        <is>
          <t>Authorization Not Obtained</t>
        </is>
      </c>
    </row>
    <row r="7">
      <c r="B7" s="14" t="inlineStr">
        <is>
          <t>Willow Bend Medical Office</t>
        </is>
      </c>
      <c r="D7" s="14" t="inlineStr">
        <is>
          <t>Riley Chen</t>
        </is>
      </c>
      <c r="E7" s="14" t="inlineStr">
        <is>
          <t>Occupational Therapy</t>
        </is>
      </c>
      <c r="H7" s="14" t="inlineStr">
        <is>
          <t>Workers' Compensation</t>
        </is>
      </c>
      <c r="I7" s="14" t="inlineStr">
        <is>
          <t>Unknown</t>
        </is>
      </c>
      <c r="J7" s="14" t="inlineStr">
        <is>
          <t>Closed - Not Scheduled</t>
        </is>
      </c>
      <c r="K7" s="14" t="inlineStr">
        <is>
          <t>Duplicate Referral</t>
        </is>
      </c>
    </row>
    <row r="8">
      <c r="E8" s="16" t="inlineStr">
        <is>
          <t>Ophthalmology</t>
        </is>
      </c>
      <c r="H8" s="16" t="inlineStr">
        <is>
          <t>Other</t>
        </is>
      </c>
      <c r="J8" s="16" t="inlineStr">
        <is>
          <t>Declined</t>
        </is>
      </c>
      <c r="K8" s="16" t="inlineStr">
        <is>
          <t>Alternative Destination Used</t>
        </is>
      </c>
    </row>
    <row r="9">
      <c r="E9" s="14" t="inlineStr">
        <is>
          <t>Orthopedics</t>
        </is>
      </c>
      <c r="H9" s="14" t="inlineStr">
        <is>
          <t>Unknown</t>
        </is>
      </c>
      <c r="K9" s="14" t="inlineStr">
        <is>
          <t>Other</t>
        </is>
      </c>
    </row>
    <row r="10">
      <c r="E10" s="16" t="inlineStr">
        <is>
          <t>Physical Therapy</t>
        </is>
      </c>
    </row>
    <row r="11">
      <c r="E11" s="14" t="inlineStr">
        <is>
          <t>Sleep Medicine</t>
        </is>
      </c>
    </row>
    <row r="12">
      <c r="E12" s="16" t="inlineStr">
        <is>
          <t>Other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85" customWidth="1" min="2" max="2"/>
  </cols>
  <sheetData>
    <row r="1" ht="30" customHeight="1">
      <c r="A1" s="1" t="inlineStr">
        <is>
          <t>Referral Tracking Workbook Instructions</t>
        </is>
      </c>
    </row>
    <row r="3" ht="24" customHeight="1">
      <c r="A3" s="25" t="inlineStr">
        <is>
          <t>Getting Started</t>
        </is>
      </c>
      <c r="B3" s="39" t="n"/>
    </row>
    <row r="4" ht="24" customHeight="1">
      <c r="A4" s="26" t="inlineStr">
        <is>
          <t>1.</t>
        </is>
      </c>
      <c r="B4" s="26" t="inlineStr">
        <is>
          <t>Update the Dashboard Review Date before reviewing alerts.</t>
        </is>
      </c>
    </row>
    <row r="5" ht="24" customHeight="1">
      <c r="A5" s="5" t="inlineStr">
        <is>
          <t>2.</t>
        </is>
      </c>
      <c r="B5" s="5" t="inlineStr">
        <is>
          <t>Enter one referral per row on the Referrals sheet.</t>
        </is>
      </c>
    </row>
    <row r="6" ht="24" customHeight="1">
      <c r="A6" s="26" t="inlineStr">
        <is>
          <t>3.</t>
        </is>
      </c>
      <c r="B6" s="26" t="inlineStr">
        <is>
          <t>Use a unique Referral ID and a non-identifying Client Reference.</t>
        </is>
      </c>
    </row>
    <row r="7" ht="24" customHeight="1">
      <c r="A7" s="5" t="inlineStr">
        <is>
          <t>4.</t>
        </is>
      </c>
      <c r="B7" s="5" t="inlineStr">
        <is>
          <t>Complete the required dropdown fields.</t>
        </is>
      </c>
    </row>
    <row r="8" ht="32" customHeight="1">
      <c r="A8" s="26" t="inlineStr">
        <is>
          <t>5.</t>
        </is>
      </c>
      <c r="B8" s="26" t="inlineStr">
        <is>
          <t>Update status, follow-up dates, appointment dates, and closure details as work progresses.</t>
        </is>
      </c>
    </row>
    <row r="9" ht="32" customHeight="1">
      <c r="A9" s="5" t="inlineStr">
        <is>
          <t>6.</t>
        </is>
      </c>
      <c r="B9" s="5" t="inlineStr">
        <is>
          <t>Review rows marked Check data, Past due, Follow-up due, or Authorization pending.</t>
        </is>
      </c>
    </row>
    <row r="10" ht="24" customHeight="1">
      <c r="A10" s="26" t="inlineStr">
        <is>
          <t>7.</t>
        </is>
      </c>
      <c r="B10" s="26" t="inlineStr">
        <is>
          <t>Use the Dashboard clinic and coordinator filters to review assigned workload.</t>
        </is>
      </c>
    </row>
    <row r="11" ht="32" customHeight="1">
      <c r="A11" s="5" t="inlineStr">
        <is>
          <t>8.</t>
        </is>
      </c>
      <c r="B11" s="5" t="inlineStr">
        <is>
          <t>Do not use this workbook to manage emergency referrals or time-critical clinical situations.</t>
        </is>
      </c>
    </row>
    <row r="13" ht="24" customHeight="1">
      <c r="A13" s="25" t="inlineStr">
        <is>
          <t>Status Definitions</t>
        </is>
      </c>
      <c r="B13" s="39" t="n"/>
    </row>
    <row r="14" ht="24" customHeight="1">
      <c r="A14" s="27" t="inlineStr">
        <is>
          <t>Status</t>
        </is>
      </c>
      <c r="B14" s="27" t="inlineStr">
        <is>
          <t>Definition</t>
        </is>
      </c>
    </row>
    <row r="15" ht="24" customHeight="1">
      <c r="A15" s="5" t="inlineStr">
        <is>
          <t>New</t>
        </is>
      </c>
      <c r="B15" s="5" t="inlineStr">
        <is>
          <t>Referral received but not yet sent to a destination.</t>
        </is>
      </c>
    </row>
    <row r="16" ht="32" customHeight="1">
      <c r="A16" s="26" t="inlineStr">
        <is>
          <t>Sent</t>
        </is>
      </c>
      <c r="B16" s="26" t="inlineStr">
        <is>
          <t>Referral transmitted to a destination; scheduling has not started or is unconfirmed.</t>
        </is>
      </c>
    </row>
    <row r="17" ht="32" customHeight="1">
      <c r="A17" s="5" t="inlineStr">
        <is>
          <t>Scheduling</t>
        </is>
      </c>
      <c r="B17" s="5" t="inlineStr">
        <is>
          <t>Destination or office staff are actively working to arrange an appointment.</t>
        </is>
      </c>
    </row>
    <row r="18" ht="24" customHeight="1">
      <c r="A18" s="26" t="inlineStr">
        <is>
          <t>Scheduled</t>
        </is>
      </c>
      <c r="B18" s="26" t="inlineStr">
        <is>
          <t>An appointment date has been recorded.</t>
        </is>
      </c>
    </row>
    <row r="19" ht="24" customHeight="1">
      <c r="A19" s="5" t="inlineStr">
        <is>
          <t>Completed</t>
        </is>
      </c>
      <c r="B19" s="5" t="inlineStr">
        <is>
          <t>The referred service has been confirmed as completed.</t>
        </is>
      </c>
    </row>
    <row r="20" ht="32" customHeight="1">
      <c r="A20" s="26" t="inlineStr">
        <is>
          <t>Closed - Not Scheduled</t>
        </is>
      </c>
      <c r="B20" s="26" t="inlineStr">
        <is>
          <t>Referral closed without an appointment being scheduled.</t>
        </is>
      </c>
    </row>
    <row r="21" ht="24" customHeight="1">
      <c r="A21" s="5" t="inlineStr">
        <is>
          <t>Declined</t>
        </is>
      </c>
      <c r="B21" s="5" t="inlineStr">
        <is>
          <t>Referral closed because the client declined the referral.</t>
        </is>
      </c>
    </row>
    <row r="23" ht="24" customHeight="1">
      <c r="A23" s="25" t="inlineStr">
        <is>
          <t>Alert Definitions</t>
        </is>
      </c>
      <c r="B23" s="39" t="n"/>
    </row>
    <row r="24" ht="24" customHeight="1">
      <c r="A24" s="27" t="inlineStr">
        <is>
          <t>Alert</t>
        </is>
      </c>
      <c r="B24" s="27" t="inlineStr">
        <is>
          <t>Definition</t>
        </is>
      </c>
    </row>
    <row r="25" ht="32" customHeight="1">
      <c r="A25" s="5" t="inlineStr">
        <is>
          <t>Check data</t>
        </is>
      </c>
      <c r="B25" s="5" t="inlineStr">
        <is>
          <t>A required field is missing, an ID is duplicated, or a date sequence is invalid.</t>
        </is>
      </c>
    </row>
    <row r="26" ht="32" customHeight="1">
      <c r="A26" s="26" t="inlineStr">
        <is>
          <t>Past due</t>
        </is>
      </c>
      <c r="B26" s="26" t="inlineStr">
        <is>
          <t>An open referral’s Target Action Date is before the Dashboard Review Date.</t>
        </is>
      </c>
    </row>
    <row r="27" ht="32" customHeight="1">
      <c r="A27" s="5" t="inlineStr">
        <is>
          <t>Follow-up due</t>
        </is>
      </c>
      <c r="B27" s="5" t="inlineStr">
        <is>
          <t>An open referral’s Next Follow-up Date is on or before the Dashboard Review Date.</t>
        </is>
      </c>
    </row>
    <row r="28" ht="24" customHeight="1">
      <c r="A28" s="26" t="inlineStr">
        <is>
          <t>Authorization pending</t>
        </is>
      </c>
      <c r="B28" s="26" t="inlineStr">
        <is>
          <t>The referral is open and Authorization Status is Pending.</t>
        </is>
      </c>
    </row>
    <row r="29" ht="24" customHeight="1">
      <c r="A29" s="5" t="inlineStr">
        <is>
          <t>On track</t>
        </is>
      </c>
      <c r="B29" s="5" t="inlineStr">
        <is>
          <t>No higher-priority alert is present.</t>
        </is>
      </c>
    </row>
    <row r="30" ht="24" customHeight="1">
      <c r="A30" s="26" t="inlineStr">
        <is>
          <t>Closed</t>
        </is>
      </c>
      <c r="B30" s="26" t="inlineStr">
        <is>
          <t>The referral has a terminal status.</t>
        </is>
      </c>
    </row>
    <row r="32" ht="24" customHeight="1">
      <c r="A32" s="25" t="inlineStr">
        <is>
          <t>Data-Entry Guidance</t>
        </is>
      </c>
      <c r="B32" s="39" t="n"/>
    </row>
    <row r="33" ht="24" customHeight="1">
      <c r="A33" s="5" t="inlineStr">
        <is>
          <t>•</t>
        </is>
      </c>
      <c r="B33" s="5" t="inlineStr">
        <is>
          <t>Use mm/dd/yyyy for all displayed dates.</t>
        </is>
      </c>
    </row>
    <row r="34" ht="32" customHeight="1">
      <c r="A34" s="26" t="inlineStr">
        <is>
          <t>•</t>
        </is>
      </c>
      <c r="B34" s="26" t="inlineStr">
        <is>
          <t>Do not enter patient names, dates of birth, addresses, phone numbers, medical record numbers, diagnoses, or detailed clinical information.</t>
        </is>
      </c>
    </row>
    <row r="35" ht="24" customHeight="1">
      <c r="A35" s="5" t="inlineStr">
        <is>
          <t>•</t>
        </is>
      </c>
      <c r="B35" s="5" t="inlineStr">
        <is>
          <t>Use Notes only for brief operational updates.</t>
        </is>
      </c>
    </row>
    <row r="36" ht="24" customHeight="1">
      <c r="A36" s="26" t="inlineStr">
        <is>
          <t>•</t>
        </is>
      </c>
      <c r="B36" s="26" t="inlineStr">
        <is>
          <t>The workbook does not send reminders or update records automatically.</t>
        </is>
      </c>
    </row>
    <row r="37" ht="24" customHeight="1">
      <c r="A37" s="5" t="inlineStr">
        <is>
          <t>•</t>
        </is>
      </c>
      <c r="B37" s="5" t="inlineStr">
        <is>
          <t>Dashboard results depend on the current referral records and the selected Review Date.</t>
        </is>
      </c>
    </row>
    <row r="38" ht="32" customHeight="1">
      <c r="A38" s="26" t="inlineStr">
        <is>
          <t>•</t>
        </is>
      </c>
      <c r="B38" s="26" t="inlineStr">
        <is>
          <t>The workbook is an operational aid and does not provide clinical, legal, payer, or regulatory advice.</t>
        </is>
      </c>
    </row>
    <row r="40" ht="24" customHeight="1">
      <c r="A40" s="25" t="inlineStr">
        <is>
          <t>Review Checklist</t>
        </is>
      </c>
      <c r="B40" s="39" t="n"/>
    </row>
    <row r="41" ht="24" customHeight="1">
      <c r="A41" s="5" t="inlineStr">
        <is>
          <t>•</t>
        </is>
      </c>
      <c r="B41" s="5" t="inlineStr">
        <is>
          <t>Review all rows with Data Check values other than OK.</t>
        </is>
      </c>
    </row>
    <row r="42" ht="24" customHeight="1">
      <c r="A42" s="26" t="inlineStr">
        <is>
          <t>•</t>
        </is>
      </c>
      <c r="B42" s="26" t="inlineStr">
        <is>
          <t>Confirm every open referral has a Target Action Date.</t>
        </is>
      </c>
    </row>
    <row r="43" ht="24" customHeight="1">
      <c r="A43" s="5" t="inlineStr">
        <is>
          <t>•</t>
        </is>
      </c>
      <c r="B43" s="5" t="inlineStr">
        <is>
          <t>Confirm Scheduled and Completed referrals have an Appointment Date.</t>
        </is>
      </c>
    </row>
    <row r="44" ht="24" customHeight="1">
      <c r="A44" s="26" t="inlineStr">
        <is>
          <t>•</t>
        </is>
      </c>
      <c r="B44" s="26" t="inlineStr">
        <is>
          <t>Confirm terminal referrals have both a Closed Date and Close Outcome.</t>
        </is>
      </c>
    </row>
    <row r="45" ht="24" customHeight="1">
      <c r="A45" s="5" t="inlineStr">
        <is>
          <t>•</t>
        </is>
      </c>
      <c r="B45" s="5" t="inlineStr">
        <is>
          <t>Check Past Due and Follow-up Due alerts at the start of each workday.</t>
        </is>
      </c>
    </row>
    <row r="46" ht="32" customHeight="1">
      <c r="A46" s="26" t="inlineStr">
        <is>
          <t>•</t>
        </is>
      </c>
      <c r="B46" s="26" t="inlineStr">
        <is>
          <t>Periodically verify that coordinator and clinic lists still match office operations.</t>
        </is>
      </c>
    </row>
  </sheetData>
  <mergeCells count="6">
    <mergeCell ref="A32:B32"/>
    <mergeCell ref="A13:B13"/>
    <mergeCell ref="A1:B1"/>
    <mergeCell ref="A23:B23"/>
    <mergeCell ref="A3:B3"/>
    <mergeCell ref="A40:B4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2026-09-06T02:30:17Z</dcterms:created>
  <dcterms:modified xmlns:dcterms="http://purl.org/dc/terms/" xmlns:xsi="http://www.w3.org/2001/XMLSchema-instance" xsi:type="dcterms:W3CDTF">2026-09-06T02:30:19+00:00Z</dcterms:modified>
</cp:coreProperties>
</file>