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Wait Time Log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'Dashboard'!$A$1:$Q$28</definedName>
    <definedName name="_xlnm._FilterDatabase" localSheetId="1" hidden="1">'Wait Time Log'!$A$7:$Q$207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mm/dd/yyyy h:mm AM/PM"/>
    <numFmt numFmtId="166" formatCode="0 &quot;min&quot;"/>
    <numFmt numFmtId="167" formatCode="0.0%"/>
    <numFmt numFmtId="168" formatCode="0.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183B4E"/>
      <sz val="10"/>
    </font>
    <font>
      <b val="1"/>
      <color rgb="00FFFFFF"/>
      <sz val="11"/>
    </font>
    <font>
      <b val="1"/>
      <color rgb="00183B4E"/>
      <sz val="18"/>
    </font>
    <font>
      <b val="1"/>
      <color rgb="00FFFFFF"/>
      <sz val="10"/>
    </font>
    <font>
      <color rgb="0024363B"/>
      <sz val="10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CEFF5"/>
      </patternFill>
    </fill>
    <fill>
      <patternFill patternType="solid">
        <fgColor rgb="00E7ECEE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FFF2CC"/>
      </patternFill>
    </fill>
  </fills>
  <borders count="11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  <border>
      <left style="thin">
        <color rgb="00C9D7D9"/>
      </left>
      <right/>
      <top/>
      <bottom/>
      <diagonal/>
    </border>
    <border>
      <left/>
      <right style="thin">
        <color rgb="00C9D7D9"/>
      </right>
      <top/>
      <bottom/>
      <diagonal/>
    </border>
    <border>
      <left style="thin">
        <color rgb="00C9D7D9"/>
      </left>
      <right/>
      <top/>
      <bottom style="thin">
        <color rgb="00C9D7D9"/>
      </bottom>
      <diagonal/>
    </border>
    <border>
      <left/>
      <right/>
      <top/>
      <bottom style="thin">
        <color rgb="00C9D7D9"/>
      </bottom>
      <diagonal/>
    </border>
    <border>
      <left/>
      <right style="thin">
        <color rgb="00C9D7D9"/>
      </right>
      <top/>
      <bottom style="thin">
        <color rgb="00C9D7D9"/>
      </bottom>
      <diagonal/>
    </border>
    <border>
      <left/>
      <right/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center" vertical="center"/>
    </xf>
    <xf numFmtId="168" fontId="0" fillId="7" borderId="1" applyAlignment="1" pivotButton="0" quotePrefix="0" xfId="0">
      <alignment horizontal="center" vertical="center"/>
    </xf>
    <xf numFmtId="167" fontId="0" fillId="7" borderId="1" applyAlignment="1" pivotButton="0" quotePrefix="0" xfId="0">
      <alignment horizontal="center" vertical="center"/>
    </xf>
    <xf numFmtId="164" fontId="0" fillId="7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168" fontId="0" fillId="6" borderId="1" applyAlignment="1" pivotButton="0" quotePrefix="0" xfId="0">
      <alignment horizontal="center" vertical="center"/>
    </xf>
    <xf numFmtId="167" fontId="0" fillId="6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/>
    </xf>
    <xf numFmtId="165" fontId="6" fillId="3" borderId="1" applyAlignment="1" pivotButton="0" quotePrefix="0" xfId="0">
      <alignment vertical="center"/>
    </xf>
    <xf numFmtId="1" fontId="6" fillId="4" borderId="1" applyAlignment="1" pivotButton="0" quotePrefix="0" xfId="0">
      <alignment vertical="center"/>
    </xf>
    <xf numFmtId="0" fontId="6" fillId="4" borderId="1" applyAlignment="1" pivotButton="0" quotePrefix="0" xfId="0">
      <alignment vertical="center"/>
    </xf>
    <xf numFmtId="0" fontId="6" fillId="4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/>
    </xf>
    <xf numFmtId="0" fontId="0" fillId="4" borderId="1" applyAlignment="1" pivotButton="0" quotePrefix="0" xfId="0">
      <alignment vertical="center"/>
    </xf>
    <xf numFmtId="0" fontId="2" fillId="8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164" fontId="0" fillId="3" borderId="1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165" fontId="0" fillId="4" borderId="1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4" pivotButton="0" quotePrefix="0" xfId="0"/>
    <xf numFmtId="166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8" fontId="0" fillId="7" borderId="1" applyAlignment="1" pivotButton="0" quotePrefix="0" xfId="0">
      <alignment horizontal="center" vertical="center"/>
    </xf>
    <xf numFmtId="167" fontId="0" fillId="7" borderId="1" applyAlignment="1" pivotButton="0" quotePrefix="0" xfId="0">
      <alignment horizontal="center" vertical="center"/>
    </xf>
    <xf numFmtId="164" fontId="0" fillId="7" borderId="1" applyAlignment="1" pivotButton="0" quotePrefix="0" xfId="0">
      <alignment horizontal="center" vertical="center"/>
    </xf>
    <xf numFmtId="168" fontId="0" fillId="6" borderId="1" applyAlignment="1" pivotButton="0" quotePrefix="0" xfId="0">
      <alignment horizontal="center" vertical="center"/>
    </xf>
    <xf numFmtId="167" fontId="0" fillId="6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165" fontId="6" fillId="3" borderId="1" applyAlignment="1" pivotButton="0" quotePrefix="0" xfId="0">
      <alignment vertical="center"/>
    </xf>
    <xf numFmtId="0" fontId="0" fillId="0" borderId="10" pivotButton="0" quotePrefix="0" xfId="0"/>
  </cellXfs>
  <cellStyles count="1">
    <cellStyle name="Normal" xfId="0" builtinId="0" hidden="0"/>
  </cellStyles>
  <dxfs count="5">
    <dxf>
      <font>
        <b val="1"/>
        <color rgb="00B7473A"/>
      </font>
      <fill>
        <patternFill patternType="solid">
          <fgColor rgb="00F4DAD6"/>
        </patternFill>
      </fill>
    </dxf>
    <dxf>
      <font>
        <b val="1"/>
        <color rgb="002F7D5B"/>
      </font>
      <fill>
        <patternFill patternType="solid">
          <fgColor rgb="00DDEFE5"/>
        </patternFill>
      </fill>
    </dxf>
    <dxf>
      <fill>
        <patternFill patternType="solid">
          <fgColor rgb="00FFF2CC"/>
        </patternFill>
      </fill>
    </dxf>
    <dxf>
      <font>
        <b val="1"/>
        <color rgb="00B7473A"/>
      </font>
    </dxf>
    <dxf>
      <fill>
        <patternFill patternType="solid">
          <fgColor rgb="00F4DA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Included Visits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'Dashboard'!B15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solidFill>
                <a:srgbClr val="2F6F73"/>
              </a:solidFill>
              <a:prstDash val="solid"/>
            </a:ln>
          </spPr>
          <cat>
            <numRef>
              <f>'Dashboard'!$A$16:$A$27</f>
            </numRef>
          </cat>
          <val>
            <numRef>
              <f>'Dashboard'!$B$16:$B$27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Visits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Wait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'Dashboard'!C15</f>
            </strRef>
          </tx>
          <spPr>
            <a:ln xmlns:a="http://schemas.openxmlformats.org/drawingml/2006/main">
              <a:solidFill>
                <a:srgbClr val="B7473A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'Dashboard'!$A$16:$A$27</f>
            </numRef>
          </cat>
          <val>
            <numRef>
              <f>'Dashboard'!$C$16:$C$27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Minutes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15</row>
      <rowOff>0</rowOff>
    </from>
    <ext cx="52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8" customWidth="1" min="4" max="4"/>
    <col width="18" customWidth="1" min="5" max="5"/>
    <col width="18" customWidth="1" min="6" max="6"/>
    <col width="16" customWidth="1" min="7" max="7"/>
    <col hidden="1" width="13" customWidth="1" min="8" max="8"/>
    <col width="2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26" customHeight="1">
      <c r="A1" s="1" t="inlineStr">
        <is>
          <t>Patient Wait Time Dashboard</t>
        </is>
      </c>
    </row>
    <row r="2"/>
    <row r="3">
      <c r="A3" s="2" t="inlineStr">
        <is>
          <t>Clinic</t>
        </is>
      </c>
      <c r="B3" s="3" t="inlineStr">
        <is>
          <t>All Clinics</t>
        </is>
      </c>
      <c r="D3" s="2" t="inlineStr">
        <is>
          <t>Reporting Year</t>
        </is>
      </c>
      <c r="E3" s="3" t="n">
        <v>2026</v>
      </c>
      <c r="F3" s="4">
        <f>IF(OR(B4="",B5=""),"Enter both dashboard dates.",IF(B4&gt;B5,"Start Date must be on or before End Date.",IF(COUNTIF('Wait Time Log'!$N$8:$N$207,"&lt;&gt;OK")&gt;0,"Review data-quality alerts on the Wait Time Log.","Filters are ready.")))</f>
        <v/>
      </c>
      <c r="G3" s="38" t="n"/>
      <c r="H3" s="39" t="n"/>
    </row>
    <row r="4">
      <c r="A4" s="2" t="inlineStr">
        <is>
          <t>Start Date</t>
        </is>
      </c>
      <c r="B4" s="40" t="n">
        <v>46023</v>
      </c>
      <c r="D4" s="2" t="inlineStr">
        <is>
          <t>Wait-Time Basis</t>
        </is>
      </c>
      <c r="E4" s="6" t="inlineStr">
        <is>
          <t>Check-In to Provider Start</t>
        </is>
      </c>
      <c r="F4" s="41" t="n"/>
      <c r="H4" s="42" t="n"/>
    </row>
    <row r="5">
      <c r="A5" s="2" t="inlineStr">
        <is>
          <t>End Date</t>
        </is>
      </c>
      <c r="B5" s="40" t="n">
        <v>46387</v>
      </c>
      <c r="D5" s="2" t="inlineStr">
        <is>
          <t>Last Refreshed</t>
        </is>
      </c>
      <c r="E5" s="43">
        <f>NOW()</f>
        <v/>
      </c>
      <c r="F5" s="44" t="n"/>
      <c r="G5" s="45" t="n"/>
      <c r="H5" s="46" t="n"/>
    </row>
    <row r="6"/>
    <row r="7">
      <c r="A7" s="8" t="inlineStr">
        <is>
          <t>Included Visits</t>
        </is>
      </c>
      <c r="B7" s="47" t="n"/>
      <c r="C7" s="8" t="inlineStr">
        <is>
          <t>Average Total Wait</t>
        </is>
      </c>
      <c r="D7" s="47" t="n"/>
      <c r="E7" s="8" t="inlineStr">
        <is>
          <t>Target Attainment</t>
        </is>
      </c>
      <c r="F7" s="47" t="n"/>
    </row>
    <row r="8" ht="34" customHeight="1">
      <c r="A8" s="9">
        <f>IF(OR($B$4="",$B$5="",$B$4&gt;$B$5),"",IF($B$3="All Clinics",COUNTIFS('Wait Time Log'!$Q$8:$Q$207,"Yes",'Wait Time Log'!$E$8:$E$207,"&gt;="&amp;$B$4,'Wait Time Log'!$E$8:$E$207,"&lt;"&amp;$B$5+1),COUNTIFS('Wait Time Log'!$Q$8:$Q$207,"Yes",'Wait Time Log'!$B$8:$B$207,$B$3,'Wait Time Log'!$E$8:$E$207,"&gt;="&amp;$B$4,'Wait Time Log'!$E$8:$E$207,"&lt;"&amp;$B$5+1)))</f>
        <v/>
      </c>
      <c r="B8" s="47" t="n"/>
      <c r="C8" s="48">
        <f>IF($A$8="","",IF($A$8=0,"",IFERROR(IF($B$3="All Clinics",SUMIFS('Wait Time Log'!$K$8:$K$207,'Wait Time Log'!$Q$8:$Q$207,"Yes",'Wait Time Log'!$E$8:$E$207,"&gt;="&amp;$B$4,'Wait Time Log'!$E$8:$E$207,"&lt;"&amp;$B$5+1)/$A$8,SUMIFS('Wait Time Log'!$K$8:$K$207,'Wait Time Log'!$Q$8:$Q$207,"Yes",'Wait Time Log'!$B$8:$B$207,$B$3,'Wait Time Log'!$E$8:$E$207,"&gt;="&amp;$B$4,'Wait Time Log'!$E$8:$E$207,"&lt;"&amp;$B$5+1)/$A$8),"")))</f>
        <v/>
      </c>
      <c r="D8" s="47" t="n"/>
      <c r="E8" s="49">
        <f>IF($A$8="","",IF($A$8=0,"",IFERROR(IF($B$3="All Clinics",COUNTIFS('Wait Time Log'!$Q$8:$Q$207,"Yes",'Wait Time Log'!$M$8:$M$207,"Met",'Wait Time Log'!$E$8:$E$207,"&gt;="&amp;$B$4,'Wait Time Log'!$E$8:$E$207,"&lt;"&amp;$B$5+1)/$A$8,COUNTIFS('Wait Time Log'!$Q$8:$Q$207,"Yes",'Wait Time Log'!$M$8:$M$207,"Met",'Wait Time Log'!$B$8:$B$207,$B$3,'Wait Time Log'!$E$8:$E$207,"&gt;="&amp;$B$4,'Wait Time Log'!$E$8:$E$207,"&lt;"&amp;$B$5+1)/$A$8),"")))</f>
        <v/>
      </c>
      <c r="F8" s="47" t="n"/>
    </row>
    <row r="9"/>
    <row r="10">
      <c r="A10" s="8" t="inlineStr">
        <is>
          <t>Average Arrival-to-Room</t>
        </is>
      </c>
      <c r="B10" s="47" t="n"/>
      <c r="C10" s="8" t="inlineStr">
        <is>
          <t>Average Room-to-Provider</t>
        </is>
      </c>
      <c r="D10" s="47" t="n"/>
      <c r="E10" s="8" t="inlineStr">
        <is>
          <t>Records Needing Review</t>
        </is>
      </c>
      <c r="F10" s="47" t="n"/>
    </row>
    <row r="11" ht="34" customHeight="1">
      <c r="A11" s="48">
        <f>IF($A$8="","",IF($A$8=0,"",IFERROR(IF($B$3="All Clinics",SUMIFS('Wait Time Log'!$I$8:$I$207,'Wait Time Log'!$Q$8:$Q$207,"Yes",'Wait Time Log'!$E$8:$E$207,"&gt;="&amp;$B$4,'Wait Time Log'!$E$8:$E$207,"&lt;"&amp;$B$5+1)/$A$8,SUMIFS('Wait Time Log'!$I$8:$I$207,'Wait Time Log'!$Q$8:$Q$207,"Yes",'Wait Time Log'!$B$8:$B$207,$B$3,'Wait Time Log'!$E$8:$E$207,"&gt;="&amp;$B$4,'Wait Time Log'!$E$8:$E$207,"&lt;"&amp;$B$5+1)/$A$8),"")))</f>
        <v/>
      </c>
      <c r="B11" s="47" t="n"/>
      <c r="C11" s="48">
        <f>IF($A$8="","",IF($A$8=0,"",IFERROR(IF($B$3="All Clinics",SUMIFS('Wait Time Log'!$J$8:$J$207,'Wait Time Log'!$Q$8:$Q$207,"Yes",'Wait Time Log'!$E$8:$E$207,"&gt;="&amp;$B$4,'Wait Time Log'!$E$8:$E$207,"&lt;"&amp;$B$5+1)/$A$8,SUMIFS('Wait Time Log'!$J$8:$J$207,'Wait Time Log'!$Q$8:$Q$207,"Yes",'Wait Time Log'!$B$8:$B$207,$B$3,'Wait Time Log'!$E$8:$E$207,"&gt;="&amp;$B$4,'Wait Time Log'!$E$8:$E$207,"&lt;"&amp;$B$5+1)/$A$8),"")))</f>
        <v/>
      </c>
      <c r="D11" s="47" t="n"/>
      <c r="E11" s="9">
        <f>IF(OR($B$4="",$B$5="",$B$4&gt;$B$5),"",IF($B$3="All Clinics",COUNTIFS('Wait Time Log'!$A$8:$A$207,"&lt;&gt;",'Wait Time Log'!$N$8:$N$207,"&lt;&gt;OK",'Wait Time Log'!$E$8:$E$207,"&gt;="&amp;$B$4,'Wait Time Log'!$E$8:$E$207,"&lt;"&amp;$B$5+1),COUNTIFS('Wait Time Log'!$A$8:$A$207,"&lt;&gt;",'Wait Time Log'!$N$8:$N$207,"&lt;&gt;OK",'Wait Time Log'!$B$8:$B$207,$B$3,'Wait Time Log'!$E$8:$E$207,"&gt;="&amp;$B$4,'Wait Time Log'!$E$8:$E$207,"&lt;"&amp;$B$5+1)))</f>
        <v/>
      </c>
      <c r="F11" s="47" t="n"/>
    </row>
    <row r="12"/>
    <row r="13"/>
    <row r="14"/>
    <row r="15">
      <c r="A15" s="12" t="inlineStr">
        <is>
          <t>Month</t>
        </is>
      </c>
      <c r="B15" s="12" t="inlineStr">
        <is>
          <t>Included Visits</t>
        </is>
      </c>
      <c r="C15" s="12" t="inlineStr">
        <is>
          <t>Average Wait</t>
        </is>
      </c>
      <c r="D15" s="12" t="inlineStr">
        <is>
          <t>Met Target</t>
        </is>
      </c>
      <c r="E15" s="12" t="inlineStr">
        <is>
          <t>Missed Target</t>
        </is>
      </c>
      <c r="F15" s="12" t="inlineStr">
        <is>
          <t>Target Attainment</t>
        </is>
      </c>
      <c r="G15" s="12" t="inlineStr">
        <is>
          <t>Excluded Visits</t>
        </is>
      </c>
      <c r="H15" s="12" t="inlineStr">
        <is>
          <t>Month Start</t>
        </is>
      </c>
    </row>
    <row r="16">
      <c r="A16" s="13" t="inlineStr">
        <is>
          <t>Jan</t>
        </is>
      </c>
      <c r="B16" s="13">
        <f>IF($B$3="All Clinics",COUNTIFS('Wait Time Log'!$Q$8:$Q$207,"Yes",'Wait Time Log'!$E$8:$E$207,"&gt;="&amp;$H16,'Wait Time Log'!$E$8:$E$207,"&lt;"&amp;EDATE($H16,1)),COUNTIFS('Wait Time Log'!$Q$8:$Q$207,"Yes",'Wait Time Log'!$B$8:$B$207,$B$3,'Wait Time Log'!$E$8:$E$207,"&gt;="&amp;$H16,'Wait Time Log'!$E$8:$E$207,"&lt;"&amp;EDATE($H16,1)))</f>
        <v/>
      </c>
      <c r="C16" s="50">
        <f>IF(B16=0,"",IFERROR(IF($B$3="All Clinics",SUMIFS('Wait Time Log'!$K$8:$K$207,'Wait Time Log'!$Q$8:$Q$207,"Yes",'Wait Time Log'!$E$8:$E$207,"&gt;="&amp;$H16,'Wait Time Log'!$E$8:$E$207,"&lt;"&amp;EDATE($H16,1))/B16,SUMIFS('Wait Time Log'!$K$8:$K$207,'Wait Time Log'!$Q$8:$Q$207,"Yes",'Wait Time Log'!$B$8:$B$207,$B$3,'Wait Time Log'!$E$8:$E$207,"&gt;="&amp;$H16,'Wait Time Log'!$E$8:$E$207,"&lt;"&amp;EDATE($H16,1))/B16),""))</f>
        <v/>
      </c>
      <c r="D16" s="13">
        <f>IF($B$3="All Clinics",COUNTIFS('Wait Time Log'!$Q$8:$Q$207,"Yes",'Wait Time Log'!$M$8:$M$207,"Met",'Wait Time Log'!$E$8:$E$207,"&gt;="&amp;$H16,'Wait Time Log'!$E$8:$E$207,"&lt;"&amp;EDATE($H16,1)),COUNTIFS('Wait Time Log'!$Q$8:$Q$207,"Yes",'Wait Time Log'!$M$8:$M$207,"Met",'Wait Time Log'!$B$8:$B$207,$B$3,'Wait Time Log'!$E$8:$E$207,"&gt;="&amp;$H16,'Wait Time Log'!$E$8:$E$207,"&lt;"&amp;EDATE($H16,1)))</f>
        <v/>
      </c>
      <c r="E16" s="13">
        <f>IF($B$3="All Clinics",COUNTIFS('Wait Time Log'!$Q$8:$Q$207,"Yes",'Wait Time Log'!$M$8:$M$207,"Missed",'Wait Time Log'!$E$8:$E$207,"&gt;="&amp;$H16,'Wait Time Log'!$E$8:$E$207,"&lt;"&amp;EDATE($H16,1)),COUNTIFS('Wait Time Log'!$Q$8:$Q$207,"Yes",'Wait Time Log'!$M$8:$M$207,"Missed",'Wait Time Log'!$B$8:$B$207,$B$3,'Wait Time Log'!$E$8:$E$207,"&gt;="&amp;$H16,'Wait Time Log'!$E$8:$E$207,"&lt;"&amp;EDATE($H16,1)))</f>
        <v/>
      </c>
      <c r="F16" s="51">
        <f>IF(B16=0,"",IFERROR(D16/B16,""))</f>
        <v/>
      </c>
      <c r="G16" s="13">
        <f>IF($B$3="All Clinics",COUNTIFS('Wait Time Log'!$O$8:$O$207,"&lt;&gt;",'Wait Time Log'!$E$8:$E$207,"&gt;="&amp;$H16,'Wait Time Log'!$E$8:$E$207,"&lt;"&amp;EDATE($H16,1)),COUNTIFS('Wait Time Log'!$O$8:$O$207,"&lt;&gt;",'Wait Time Log'!$B$8:$B$207,$B$3,'Wait Time Log'!$E$8:$E$207,"&gt;="&amp;$H16,'Wait Time Log'!$E$8:$E$207,"&lt;"&amp;EDATE($H16,1)))</f>
        <v/>
      </c>
      <c r="H16" s="52">
        <f>DATE($E$3,ROW()-15,1)</f>
        <v/>
      </c>
    </row>
    <row r="17">
      <c r="A17" s="17" t="inlineStr">
        <is>
          <t>Feb</t>
        </is>
      </c>
      <c r="B17" s="17">
        <f>IF($B$3="All Clinics",COUNTIFS('Wait Time Log'!$Q$8:$Q$207,"Yes",'Wait Time Log'!$E$8:$E$207,"&gt;="&amp;$H17,'Wait Time Log'!$E$8:$E$207,"&lt;"&amp;EDATE($H17,1)),COUNTIFS('Wait Time Log'!$Q$8:$Q$207,"Yes",'Wait Time Log'!$B$8:$B$207,$B$3,'Wait Time Log'!$E$8:$E$207,"&gt;="&amp;$H17,'Wait Time Log'!$E$8:$E$207,"&lt;"&amp;EDATE($H17,1)))</f>
        <v/>
      </c>
      <c r="C17" s="53">
        <f>IF(B17=0,"",IFERROR(IF($B$3="All Clinics",SUMIFS('Wait Time Log'!$K$8:$K$207,'Wait Time Log'!$Q$8:$Q$207,"Yes",'Wait Time Log'!$E$8:$E$207,"&gt;="&amp;$H17,'Wait Time Log'!$E$8:$E$207,"&lt;"&amp;EDATE($H17,1))/B17,SUMIFS('Wait Time Log'!$K$8:$K$207,'Wait Time Log'!$Q$8:$Q$207,"Yes",'Wait Time Log'!$B$8:$B$207,$B$3,'Wait Time Log'!$E$8:$E$207,"&gt;="&amp;$H17,'Wait Time Log'!$E$8:$E$207,"&lt;"&amp;EDATE($H17,1))/B17),""))</f>
        <v/>
      </c>
      <c r="D17" s="17">
        <f>IF($B$3="All Clinics",COUNTIFS('Wait Time Log'!$Q$8:$Q$207,"Yes",'Wait Time Log'!$M$8:$M$207,"Met",'Wait Time Log'!$E$8:$E$207,"&gt;="&amp;$H17,'Wait Time Log'!$E$8:$E$207,"&lt;"&amp;EDATE($H17,1)),COUNTIFS('Wait Time Log'!$Q$8:$Q$207,"Yes",'Wait Time Log'!$M$8:$M$207,"Met",'Wait Time Log'!$B$8:$B$207,$B$3,'Wait Time Log'!$E$8:$E$207,"&gt;="&amp;$H17,'Wait Time Log'!$E$8:$E$207,"&lt;"&amp;EDATE($H17,1)))</f>
        <v/>
      </c>
      <c r="E17" s="17">
        <f>IF($B$3="All Clinics",COUNTIFS('Wait Time Log'!$Q$8:$Q$207,"Yes",'Wait Time Log'!$M$8:$M$207,"Missed",'Wait Time Log'!$E$8:$E$207,"&gt;="&amp;$H17,'Wait Time Log'!$E$8:$E$207,"&lt;"&amp;EDATE($H17,1)),COUNTIFS('Wait Time Log'!$Q$8:$Q$207,"Yes",'Wait Time Log'!$M$8:$M$207,"Missed",'Wait Time Log'!$B$8:$B$207,$B$3,'Wait Time Log'!$E$8:$E$207,"&gt;="&amp;$H17,'Wait Time Log'!$E$8:$E$207,"&lt;"&amp;EDATE($H17,1)))</f>
        <v/>
      </c>
      <c r="F17" s="54">
        <f>IF(B17=0,"",IFERROR(D17/B17,""))</f>
        <v/>
      </c>
      <c r="G17" s="17">
        <f>IF($B$3="All Clinics",COUNTIFS('Wait Time Log'!$O$8:$O$207,"&lt;&gt;",'Wait Time Log'!$E$8:$E$207,"&gt;="&amp;$H17,'Wait Time Log'!$E$8:$E$207,"&lt;"&amp;EDATE($H17,1)),COUNTIFS('Wait Time Log'!$O$8:$O$207,"&lt;&gt;",'Wait Time Log'!$B$8:$B$207,$B$3,'Wait Time Log'!$E$8:$E$207,"&gt;="&amp;$H17,'Wait Time Log'!$E$8:$E$207,"&lt;"&amp;EDATE($H17,1)))</f>
        <v/>
      </c>
      <c r="H17" s="55">
        <f>DATE($E$3,ROW()-15,1)</f>
        <v/>
      </c>
    </row>
    <row r="18">
      <c r="A18" s="13" t="inlineStr">
        <is>
          <t>Mar</t>
        </is>
      </c>
      <c r="B18" s="13">
        <f>IF($B$3="All Clinics",COUNTIFS('Wait Time Log'!$Q$8:$Q$207,"Yes",'Wait Time Log'!$E$8:$E$207,"&gt;="&amp;$H18,'Wait Time Log'!$E$8:$E$207,"&lt;"&amp;EDATE($H18,1)),COUNTIFS('Wait Time Log'!$Q$8:$Q$207,"Yes",'Wait Time Log'!$B$8:$B$207,$B$3,'Wait Time Log'!$E$8:$E$207,"&gt;="&amp;$H18,'Wait Time Log'!$E$8:$E$207,"&lt;"&amp;EDATE($H18,1)))</f>
        <v/>
      </c>
      <c r="C18" s="50">
        <f>IF(B18=0,"",IFERROR(IF($B$3="All Clinics",SUMIFS('Wait Time Log'!$K$8:$K$207,'Wait Time Log'!$Q$8:$Q$207,"Yes",'Wait Time Log'!$E$8:$E$207,"&gt;="&amp;$H18,'Wait Time Log'!$E$8:$E$207,"&lt;"&amp;EDATE($H18,1))/B18,SUMIFS('Wait Time Log'!$K$8:$K$207,'Wait Time Log'!$Q$8:$Q$207,"Yes",'Wait Time Log'!$B$8:$B$207,$B$3,'Wait Time Log'!$E$8:$E$207,"&gt;="&amp;$H18,'Wait Time Log'!$E$8:$E$207,"&lt;"&amp;EDATE($H18,1))/B18),""))</f>
        <v/>
      </c>
      <c r="D18" s="13">
        <f>IF($B$3="All Clinics",COUNTIFS('Wait Time Log'!$Q$8:$Q$207,"Yes",'Wait Time Log'!$M$8:$M$207,"Met",'Wait Time Log'!$E$8:$E$207,"&gt;="&amp;$H18,'Wait Time Log'!$E$8:$E$207,"&lt;"&amp;EDATE($H18,1)),COUNTIFS('Wait Time Log'!$Q$8:$Q$207,"Yes",'Wait Time Log'!$M$8:$M$207,"Met",'Wait Time Log'!$B$8:$B$207,$B$3,'Wait Time Log'!$E$8:$E$207,"&gt;="&amp;$H18,'Wait Time Log'!$E$8:$E$207,"&lt;"&amp;EDATE($H18,1)))</f>
        <v/>
      </c>
      <c r="E18" s="13">
        <f>IF($B$3="All Clinics",COUNTIFS('Wait Time Log'!$Q$8:$Q$207,"Yes",'Wait Time Log'!$M$8:$M$207,"Missed",'Wait Time Log'!$E$8:$E$207,"&gt;="&amp;$H18,'Wait Time Log'!$E$8:$E$207,"&lt;"&amp;EDATE($H18,1)),COUNTIFS('Wait Time Log'!$Q$8:$Q$207,"Yes",'Wait Time Log'!$M$8:$M$207,"Missed",'Wait Time Log'!$B$8:$B$207,$B$3,'Wait Time Log'!$E$8:$E$207,"&gt;="&amp;$H18,'Wait Time Log'!$E$8:$E$207,"&lt;"&amp;EDATE($H18,1)))</f>
        <v/>
      </c>
      <c r="F18" s="51">
        <f>IF(B18=0,"",IFERROR(D18/B18,""))</f>
        <v/>
      </c>
      <c r="G18" s="13">
        <f>IF($B$3="All Clinics",COUNTIFS('Wait Time Log'!$O$8:$O$207,"&lt;&gt;",'Wait Time Log'!$E$8:$E$207,"&gt;="&amp;$H18,'Wait Time Log'!$E$8:$E$207,"&lt;"&amp;EDATE($H18,1)),COUNTIFS('Wait Time Log'!$O$8:$O$207,"&lt;&gt;",'Wait Time Log'!$B$8:$B$207,$B$3,'Wait Time Log'!$E$8:$E$207,"&gt;="&amp;$H18,'Wait Time Log'!$E$8:$E$207,"&lt;"&amp;EDATE($H18,1)))</f>
        <v/>
      </c>
      <c r="H18" s="52">
        <f>DATE($E$3,ROW()-15,1)</f>
        <v/>
      </c>
    </row>
    <row r="19">
      <c r="A19" s="17" t="inlineStr">
        <is>
          <t>Apr</t>
        </is>
      </c>
      <c r="B19" s="17">
        <f>IF($B$3="All Clinics",COUNTIFS('Wait Time Log'!$Q$8:$Q$207,"Yes",'Wait Time Log'!$E$8:$E$207,"&gt;="&amp;$H19,'Wait Time Log'!$E$8:$E$207,"&lt;"&amp;EDATE($H19,1)),COUNTIFS('Wait Time Log'!$Q$8:$Q$207,"Yes",'Wait Time Log'!$B$8:$B$207,$B$3,'Wait Time Log'!$E$8:$E$207,"&gt;="&amp;$H19,'Wait Time Log'!$E$8:$E$207,"&lt;"&amp;EDATE($H19,1)))</f>
        <v/>
      </c>
      <c r="C19" s="53">
        <f>IF(B19=0,"",IFERROR(IF($B$3="All Clinics",SUMIFS('Wait Time Log'!$K$8:$K$207,'Wait Time Log'!$Q$8:$Q$207,"Yes",'Wait Time Log'!$E$8:$E$207,"&gt;="&amp;$H19,'Wait Time Log'!$E$8:$E$207,"&lt;"&amp;EDATE($H19,1))/B19,SUMIFS('Wait Time Log'!$K$8:$K$207,'Wait Time Log'!$Q$8:$Q$207,"Yes",'Wait Time Log'!$B$8:$B$207,$B$3,'Wait Time Log'!$E$8:$E$207,"&gt;="&amp;$H19,'Wait Time Log'!$E$8:$E$207,"&lt;"&amp;EDATE($H19,1))/B19),""))</f>
        <v/>
      </c>
      <c r="D19" s="17">
        <f>IF($B$3="All Clinics",COUNTIFS('Wait Time Log'!$Q$8:$Q$207,"Yes",'Wait Time Log'!$M$8:$M$207,"Met",'Wait Time Log'!$E$8:$E$207,"&gt;="&amp;$H19,'Wait Time Log'!$E$8:$E$207,"&lt;"&amp;EDATE($H19,1)),COUNTIFS('Wait Time Log'!$Q$8:$Q$207,"Yes",'Wait Time Log'!$M$8:$M$207,"Met",'Wait Time Log'!$B$8:$B$207,$B$3,'Wait Time Log'!$E$8:$E$207,"&gt;="&amp;$H19,'Wait Time Log'!$E$8:$E$207,"&lt;"&amp;EDATE($H19,1)))</f>
        <v/>
      </c>
      <c r="E19" s="17">
        <f>IF($B$3="All Clinics",COUNTIFS('Wait Time Log'!$Q$8:$Q$207,"Yes",'Wait Time Log'!$M$8:$M$207,"Missed",'Wait Time Log'!$E$8:$E$207,"&gt;="&amp;$H19,'Wait Time Log'!$E$8:$E$207,"&lt;"&amp;EDATE($H19,1)),COUNTIFS('Wait Time Log'!$Q$8:$Q$207,"Yes",'Wait Time Log'!$M$8:$M$207,"Missed",'Wait Time Log'!$B$8:$B$207,$B$3,'Wait Time Log'!$E$8:$E$207,"&gt;="&amp;$H19,'Wait Time Log'!$E$8:$E$207,"&lt;"&amp;EDATE($H19,1)))</f>
        <v/>
      </c>
      <c r="F19" s="54">
        <f>IF(B19=0,"",IFERROR(D19/B19,""))</f>
        <v/>
      </c>
      <c r="G19" s="17">
        <f>IF($B$3="All Clinics",COUNTIFS('Wait Time Log'!$O$8:$O$207,"&lt;&gt;",'Wait Time Log'!$E$8:$E$207,"&gt;="&amp;$H19,'Wait Time Log'!$E$8:$E$207,"&lt;"&amp;EDATE($H19,1)),COUNTIFS('Wait Time Log'!$O$8:$O$207,"&lt;&gt;",'Wait Time Log'!$B$8:$B$207,$B$3,'Wait Time Log'!$E$8:$E$207,"&gt;="&amp;$H19,'Wait Time Log'!$E$8:$E$207,"&lt;"&amp;EDATE($H19,1)))</f>
        <v/>
      </c>
      <c r="H19" s="55">
        <f>DATE($E$3,ROW()-15,1)</f>
        <v/>
      </c>
    </row>
    <row r="20">
      <c r="A20" s="13" t="inlineStr">
        <is>
          <t>May</t>
        </is>
      </c>
      <c r="B20" s="13">
        <f>IF($B$3="All Clinics",COUNTIFS('Wait Time Log'!$Q$8:$Q$207,"Yes",'Wait Time Log'!$E$8:$E$207,"&gt;="&amp;$H20,'Wait Time Log'!$E$8:$E$207,"&lt;"&amp;EDATE($H20,1)),COUNTIFS('Wait Time Log'!$Q$8:$Q$207,"Yes",'Wait Time Log'!$B$8:$B$207,$B$3,'Wait Time Log'!$E$8:$E$207,"&gt;="&amp;$H20,'Wait Time Log'!$E$8:$E$207,"&lt;"&amp;EDATE($H20,1)))</f>
        <v/>
      </c>
      <c r="C20" s="50">
        <f>IF(B20=0,"",IFERROR(IF($B$3="All Clinics",SUMIFS('Wait Time Log'!$K$8:$K$207,'Wait Time Log'!$Q$8:$Q$207,"Yes",'Wait Time Log'!$E$8:$E$207,"&gt;="&amp;$H20,'Wait Time Log'!$E$8:$E$207,"&lt;"&amp;EDATE($H20,1))/B20,SUMIFS('Wait Time Log'!$K$8:$K$207,'Wait Time Log'!$Q$8:$Q$207,"Yes",'Wait Time Log'!$B$8:$B$207,$B$3,'Wait Time Log'!$E$8:$E$207,"&gt;="&amp;$H20,'Wait Time Log'!$E$8:$E$207,"&lt;"&amp;EDATE($H20,1))/B20),""))</f>
        <v/>
      </c>
      <c r="D20" s="13">
        <f>IF($B$3="All Clinics",COUNTIFS('Wait Time Log'!$Q$8:$Q$207,"Yes",'Wait Time Log'!$M$8:$M$207,"Met",'Wait Time Log'!$E$8:$E$207,"&gt;="&amp;$H20,'Wait Time Log'!$E$8:$E$207,"&lt;"&amp;EDATE($H20,1)),COUNTIFS('Wait Time Log'!$Q$8:$Q$207,"Yes",'Wait Time Log'!$M$8:$M$207,"Met",'Wait Time Log'!$B$8:$B$207,$B$3,'Wait Time Log'!$E$8:$E$207,"&gt;="&amp;$H20,'Wait Time Log'!$E$8:$E$207,"&lt;"&amp;EDATE($H20,1)))</f>
        <v/>
      </c>
      <c r="E20" s="13">
        <f>IF($B$3="All Clinics",COUNTIFS('Wait Time Log'!$Q$8:$Q$207,"Yes",'Wait Time Log'!$M$8:$M$207,"Missed",'Wait Time Log'!$E$8:$E$207,"&gt;="&amp;$H20,'Wait Time Log'!$E$8:$E$207,"&lt;"&amp;EDATE($H20,1)),COUNTIFS('Wait Time Log'!$Q$8:$Q$207,"Yes",'Wait Time Log'!$M$8:$M$207,"Missed",'Wait Time Log'!$B$8:$B$207,$B$3,'Wait Time Log'!$E$8:$E$207,"&gt;="&amp;$H20,'Wait Time Log'!$E$8:$E$207,"&lt;"&amp;EDATE($H20,1)))</f>
        <v/>
      </c>
      <c r="F20" s="51">
        <f>IF(B20=0,"",IFERROR(D20/B20,""))</f>
        <v/>
      </c>
      <c r="G20" s="13">
        <f>IF($B$3="All Clinics",COUNTIFS('Wait Time Log'!$O$8:$O$207,"&lt;&gt;",'Wait Time Log'!$E$8:$E$207,"&gt;="&amp;$H20,'Wait Time Log'!$E$8:$E$207,"&lt;"&amp;EDATE($H20,1)),COUNTIFS('Wait Time Log'!$O$8:$O$207,"&lt;&gt;",'Wait Time Log'!$B$8:$B$207,$B$3,'Wait Time Log'!$E$8:$E$207,"&gt;="&amp;$H20,'Wait Time Log'!$E$8:$E$207,"&lt;"&amp;EDATE($H20,1)))</f>
        <v/>
      </c>
      <c r="H20" s="52">
        <f>DATE($E$3,ROW()-15,1)</f>
        <v/>
      </c>
    </row>
    <row r="21">
      <c r="A21" s="17" t="inlineStr">
        <is>
          <t>Jun</t>
        </is>
      </c>
      <c r="B21" s="17">
        <f>IF($B$3="All Clinics",COUNTIFS('Wait Time Log'!$Q$8:$Q$207,"Yes",'Wait Time Log'!$E$8:$E$207,"&gt;="&amp;$H21,'Wait Time Log'!$E$8:$E$207,"&lt;"&amp;EDATE($H21,1)),COUNTIFS('Wait Time Log'!$Q$8:$Q$207,"Yes",'Wait Time Log'!$B$8:$B$207,$B$3,'Wait Time Log'!$E$8:$E$207,"&gt;="&amp;$H21,'Wait Time Log'!$E$8:$E$207,"&lt;"&amp;EDATE($H21,1)))</f>
        <v/>
      </c>
      <c r="C21" s="53">
        <f>IF(B21=0,"",IFERROR(IF($B$3="All Clinics",SUMIFS('Wait Time Log'!$K$8:$K$207,'Wait Time Log'!$Q$8:$Q$207,"Yes",'Wait Time Log'!$E$8:$E$207,"&gt;="&amp;$H21,'Wait Time Log'!$E$8:$E$207,"&lt;"&amp;EDATE($H21,1))/B21,SUMIFS('Wait Time Log'!$K$8:$K$207,'Wait Time Log'!$Q$8:$Q$207,"Yes",'Wait Time Log'!$B$8:$B$207,$B$3,'Wait Time Log'!$E$8:$E$207,"&gt;="&amp;$H21,'Wait Time Log'!$E$8:$E$207,"&lt;"&amp;EDATE($H21,1))/B21),""))</f>
        <v/>
      </c>
      <c r="D21" s="17">
        <f>IF($B$3="All Clinics",COUNTIFS('Wait Time Log'!$Q$8:$Q$207,"Yes",'Wait Time Log'!$M$8:$M$207,"Met",'Wait Time Log'!$E$8:$E$207,"&gt;="&amp;$H21,'Wait Time Log'!$E$8:$E$207,"&lt;"&amp;EDATE($H21,1)),COUNTIFS('Wait Time Log'!$Q$8:$Q$207,"Yes",'Wait Time Log'!$M$8:$M$207,"Met",'Wait Time Log'!$B$8:$B$207,$B$3,'Wait Time Log'!$E$8:$E$207,"&gt;="&amp;$H21,'Wait Time Log'!$E$8:$E$207,"&lt;"&amp;EDATE($H21,1)))</f>
        <v/>
      </c>
      <c r="E21" s="17">
        <f>IF($B$3="All Clinics",COUNTIFS('Wait Time Log'!$Q$8:$Q$207,"Yes",'Wait Time Log'!$M$8:$M$207,"Missed",'Wait Time Log'!$E$8:$E$207,"&gt;="&amp;$H21,'Wait Time Log'!$E$8:$E$207,"&lt;"&amp;EDATE($H21,1)),COUNTIFS('Wait Time Log'!$Q$8:$Q$207,"Yes",'Wait Time Log'!$M$8:$M$207,"Missed",'Wait Time Log'!$B$8:$B$207,$B$3,'Wait Time Log'!$E$8:$E$207,"&gt;="&amp;$H21,'Wait Time Log'!$E$8:$E$207,"&lt;"&amp;EDATE($H21,1)))</f>
        <v/>
      </c>
      <c r="F21" s="54">
        <f>IF(B21=0,"",IFERROR(D21/B21,""))</f>
        <v/>
      </c>
      <c r="G21" s="17">
        <f>IF($B$3="All Clinics",COUNTIFS('Wait Time Log'!$O$8:$O$207,"&lt;&gt;",'Wait Time Log'!$E$8:$E$207,"&gt;="&amp;$H21,'Wait Time Log'!$E$8:$E$207,"&lt;"&amp;EDATE($H21,1)),COUNTIFS('Wait Time Log'!$O$8:$O$207,"&lt;&gt;",'Wait Time Log'!$B$8:$B$207,$B$3,'Wait Time Log'!$E$8:$E$207,"&gt;="&amp;$H21,'Wait Time Log'!$E$8:$E$207,"&lt;"&amp;EDATE($H21,1)))</f>
        <v/>
      </c>
      <c r="H21" s="55">
        <f>DATE($E$3,ROW()-15,1)</f>
        <v/>
      </c>
    </row>
    <row r="22">
      <c r="A22" s="13" t="inlineStr">
        <is>
          <t>Jul</t>
        </is>
      </c>
      <c r="B22" s="13">
        <f>IF($B$3="All Clinics",COUNTIFS('Wait Time Log'!$Q$8:$Q$207,"Yes",'Wait Time Log'!$E$8:$E$207,"&gt;="&amp;$H22,'Wait Time Log'!$E$8:$E$207,"&lt;"&amp;EDATE($H22,1)),COUNTIFS('Wait Time Log'!$Q$8:$Q$207,"Yes",'Wait Time Log'!$B$8:$B$207,$B$3,'Wait Time Log'!$E$8:$E$207,"&gt;="&amp;$H22,'Wait Time Log'!$E$8:$E$207,"&lt;"&amp;EDATE($H22,1)))</f>
        <v/>
      </c>
      <c r="C22" s="50">
        <f>IF(B22=0,"",IFERROR(IF($B$3="All Clinics",SUMIFS('Wait Time Log'!$K$8:$K$207,'Wait Time Log'!$Q$8:$Q$207,"Yes",'Wait Time Log'!$E$8:$E$207,"&gt;="&amp;$H22,'Wait Time Log'!$E$8:$E$207,"&lt;"&amp;EDATE($H22,1))/B22,SUMIFS('Wait Time Log'!$K$8:$K$207,'Wait Time Log'!$Q$8:$Q$207,"Yes",'Wait Time Log'!$B$8:$B$207,$B$3,'Wait Time Log'!$E$8:$E$207,"&gt;="&amp;$H22,'Wait Time Log'!$E$8:$E$207,"&lt;"&amp;EDATE($H22,1))/B22),""))</f>
        <v/>
      </c>
      <c r="D22" s="13">
        <f>IF($B$3="All Clinics",COUNTIFS('Wait Time Log'!$Q$8:$Q$207,"Yes",'Wait Time Log'!$M$8:$M$207,"Met",'Wait Time Log'!$E$8:$E$207,"&gt;="&amp;$H22,'Wait Time Log'!$E$8:$E$207,"&lt;"&amp;EDATE($H22,1)),COUNTIFS('Wait Time Log'!$Q$8:$Q$207,"Yes",'Wait Time Log'!$M$8:$M$207,"Met",'Wait Time Log'!$B$8:$B$207,$B$3,'Wait Time Log'!$E$8:$E$207,"&gt;="&amp;$H22,'Wait Time Log'!$E$8:$E$207,"&lt;"&amp;EDATE($H22,1)))</f>
        <v/>
      </c>
      <c r="E22" s="13">
        <f>IF($B$3="All Clinics",COUNTIFS('Wait Time Log'!$Q$8:$Q$207,"Yes",'Wait Time Log'!$M$8:$M$207,"Missed",'Wait Time Log'!$E$8:$E$207,"&gt;="&amp;$H22,'Wait Time Log'!$E$8:$E$207,"&lt;"&amp;EDATE($H22,1)),COUNTIFS('Wait Time Log'!$Q$8:$Q$207,"Yes",'Wait Time Log'!$M$8:$M$207,"Missed",'Wait Time Log'!$B$8:$B$207,$B$3,'Wait Time Log'!$E$8:$E$207,"&gt;="&amp;$H22,'Wait Time Log'!$E$8:$E$207,"&lt;"&amp;EDATE($H22,1)))</f>
        <v/>
      </c>
      <c r="F22" s="51">
        <f>IF(B22=0,"",IFERROR(D22/B22,""))</f>
        <v/>
      </c>
      <c r="G22" s="13">
        <f>IF($B$3="All Clinics",COUNTIFS('Wait Time Log'!$O$8:$O$207,"&lt;&gt;",'Wait Time Log'!$E$8:$E$207,"&gt;="&amp;$H22,'Wait Time Log'!$E$8:$E$207,"&lt;"&amp;EDATE($H22,1)),COUNTIFS('Wait Time Log'!$O$8:$O$207,"&lt;&gt;",'Wait Time Log'!$B$8:$B$207,$B$3,'Wait Time Log'!$E$8:$E$207,"&gt;="&amp;$H22,'Wait Time Log'!$E$8:$E$207,"&lt;"&amp;EDATE($H22,1)))</f>
        <v/>
      </c>
      <c r="H22" s="52">
        <f>DATE($E$3,ROW()-15,1)</f>
        <v/>
      </c>
    </row>
    <row r="23">
      <c r="A23" s="17" t="inlineStr">
        <is>
          <t>Aug</t>
        </is>
      </c>
      <c r="B23" s="17">
        <f>IF($B$3="All Clinics",COUNTIFS('Wait Time Log'!$Q$8:$Q$207,"Yes",'Wait Time Log'!$E$8:$E$207,"&gt;="&amp;$H23,'Wait Time Log'!$E$8:$E$207,"&lt;"&amp;EDATE($H23,1)),COUNTIFS('Wait Time Log'!$Q$8:$Q$207,"Yes",'Wait Time Log'!$B$8:$B$207,$B$3,'Wait Time Log'!$E$8:$E$207,"&gt;="&amp;$H23,'Wait Time Log'!$E$8:$E$207,"&lt;"&amp;EDATE($H23,1)))</f>
        <v/>
      </c>
      <c r="C23" s="53">
        <f>IF(B23=0,"",IFERROR(IF($B$3="All Clinics",SUMIFS('Wait Time Log'!$K$8:$K$207,'Wait Time Log'!$Q$8:$Q$207,"Yes",'Wait Time Log'!$E$8:$E$207,"&gt;="&amp;$H23,'Wait Time Log'!$E$8:$E$207,"&lt;"&amp;EDATE($H23,1))/B23,SUMIFS('Wait Time Log'!$K$8:$K$207,'Wait Time Log'!$Q$8:$Q$207,"Yes",'Wait Time Log'!$B$8:$B$207,$B$3,'Wait Time Log'!$E$8:$E$207,"&gt;="&amp;$H23,'Wait Time Log'!$E$8:$E$207,"&lt;"&amp;EDATE($H23,1))/B23),""))</f>
        <v/>
      </c>
      <c r="D23" s="17">
        <f>IF($B$3="All Clinics",COUNTIFS('Wait Time Log'!$Q$8:$Q$207,"Yes",'Wait Time Log'!$M$8:$M$207,"Met",'Wait Time Log'!$E$8:$E$207,"&gt;="&amp;$H23,'Wait Time Log'!$E$8:$E$207,"&lt;"&amp;EDATE($H23,1)),COUNTIFS('Wait Time Log'!$Q$8:$Q$207,"Yes",'Wait Time Log'!$M$8:$M$207,"Met",'Wait Time Log'!$B$8:$B$207,$B$3,'Wait Time Log'!$E$8:$E$207,"&gt;="&amp;$H23,'Wait Time Log'!$E$8:$E$207,"&lt;"&amp;EDATE($H23,1)))</f>
        <v/>
      </c>
      <c r="E23" s="17">
        <f>IF($B$3="All Clinics",COUNTIFS('Wait Time Log'!$Q$8:$Q$207,"Yes",'Wait Time Log'!$M$8:$M$207,"Missed",'Wait Time Log'!$E$8:$E$207,"&gt;="&amp;$H23,'Wait Time Log'!$E$8:$E$207,"&lt;"&amp;EDATE($H23,1)),COUNTIFS('Wait Time Log'!$Q$8:$Q$207,"Yes",'Wait Time Log'!$M$8:$M$207,"Missed",'Wait Time Log'!$B$8:$B$207,$B$3,'Wait Time Log'!$E$8:$E$207,"&gt;="&amp;$H23,'Wait Time Log'!$E$8:$E$207,"&lt;"&amp;EDATE($H23,1)))</f>
        <v/>
      </c>
      <c r="F23" s="54">
        <f>IF(B23=0,"",IFERROR(D23/B23,""))</f>
        <v/>
      </c>
      <c r="G23" s="17">
        <f>IF($B$3="All Clinics",COUNTIFS('Wait Time Log'!$O$8:$O$207,"&lt;&gt;",'Wait Time Log'!$E$8:$E$207,"&gt;="&amp;$H23,'Wait Time Log'!$E$8:$E$207,"&lt;"&amp;EDATE($H23,1)),COUNTIFS('Wait Time Log'!$O$8:$O$207,"&lt;&gt;",'Wait Time Log'!$B$8:$B$207,$B$3,'Wait Time Log'!$E$8:$E$207,"&gt;="&amp;$H23,'Wait Time Log'!$E$8:$E$207,"&lt;"&amp;EDATE($H23,1)))</f>
        <v/>
      </c>
      <c r="H23" s="55">
        <f>DATE($E$3,ROW()-15,1)</f>
        <v/>
      </c>
    </row>
    <row r="24">
      <c r="A24" s="13" t="inlineStr">
        <is>
          <t>Sep</t>
        </is>
      </c>
      <c r="B24" s="13">
        <f>IF($B$3="All Clinics",COUNTIFS('Wait Time Log'!$Q$8:$Q$207,"Yes",'Wait Time Log'!$E$8:$E$207,"&gt;="&amp;$H24,'Wait Time Log'!$E$8:$E$207,"&lt;"&amp;EDATE($H24,1)),COUNTIFS('Wait Time Log'!$Q$8:$Q$207,"Yes",'Wait Time Log'!$B$8:$B$207,$B$3,'Wait Time Log'!$E$8:$E$207,"&gt;="&amp;$H24,'Wait Time Log'!$E$8:$E$207,"&lt;"&amp;EDATE($H24,1)))</f>
        <v/>
      </c>
      <c r="C24" s="50">
        <f>IF(B24=0,"",IFERROR(IF($B$3="All Clinics",SUMIFS('Wait Time Log'!$K$8:$K$207,'Wait Time Log'!$Q$8:$Q$207,"Yes",'Wait Time Log'!$E$8:$E$207,"&gt;="&amp;$H24,'Wait Time Log'!$E$8:$E$207,"&lt;"&amp;EDATE($H24,1))/B24,SUMIFS('Wait Time Log'!$K$8:$K$207,'Wait Time Log'!$Q$8:$Q$207,"Yes",'Wait Time Log'!$B$8:$B$207,$B$3,'Wait Time Log'!$E$8:$E$207,"&gt;="&amp;$H24,'Wait Time Log'!$E$8:$E$207,"&lt;"&amp;EDATE($H24,1))/B24),""))</f>
        <v/>
      </c>
      <c r="D24" s="13">
        <f>IF($B$3="All Clinics",COUNTIFS('Wait Time Log'!$Q$8:$Q$207,"Yes",'Wait Time Log'!$M$8:$M$207,"Met",'Wait Time Log'!$E$8:$E$207,"&gt;="&amp;$H24,'Wait Time Log'!$E$8:$E$207,"&lt;"&amp;EDATE($H24,1)),COUNTIFS('Wait Time Log'!$Q$8:$Q$207,"Yes",'Wait Time Log'!$M$8:$M$207,"Met",'Wait Time Log'!$B$8:$B$207,$B$3,'Wait Time Log'!$E$8:$E$207,"&gt;="&amp;$H24,'Wait Time Log'!$E$8:$E$207,"&lt;"&amp;EDATE($H24,1)))</f>
        <v/>
      </c>
      <c r="E24" s="13">
        <f>IF($B$3="All Clinics",COUNTIFS('Wait Time Log'!$Q$8:$Q$207,"Yes",'Wait Time Log'!$M$8:$M$207,"Missed",'Wait Time Log'!$E$8:$E$207,"&gt;="&amp;$H24,'Wait Time Log'!$E$8:$E$207,"&lt;"&amp;EDATE($H24,1)),COUNTIFS('Wait Time Log'!$Q$8:$Q$207,"Yes",'Wait Time Log'!$M$8:$M$207,"Missed",'Wait Time Log'!$B$8:$B$207,$B$3,'Wait Time Log'!$E$8:$E$207,"&gt;="&amp;$H24,'Wait Time Log'!$E$8:$E$207,"&lt;"&amp;EDATE($H24,1)))</f>
        <v/>
      </c>
      <c r="F24" s="51">
        <f>IF(B24=0,"",IFERROR(D24/B24,""))</f>
        <v/>
      </c>
      <c r="G24" s="13">
        <f>IF($B$3="All Clinics",COUNTIFS('Wait Time Log'!$O$8:$O$207,"&lt;&gt;",'Wait Time Log'!$E$8:$E$207,"&gt;="&amp;$H24,'Wait Time Log'!$E$8:$E$207,"&lt;"&amp;EDATE($H24,1)),COUNTIFS('Wait Time Log'!$O$8:$O$207,"&lt;&gt;",'Wait Time Log'!$B$8:$B$207,$B$3,'Wait Time Log'!$E$8:$E$207,"&gt;="&amp;$H24,'Wait Time Log'!$E$8:$E$207,"&lt;"&amp;EDATE($H24,1)))</f>
        <v/>
      </c>
      <c r="H24" s="52">
        <f>DATE($E$3,ROW()-15,1)</f>
        <v/>
      </c>
    </row>
    <row r="25">
      <c r="A25" s="17" t="inlineStr">
        <is>
          <t>Oct</t>
        </is>
      </c>
      <c r="B25" s="17">
        <f>IF($B$3="All Clinics",COUNTIFS('Wait Time Log'!$Q$8:$Q$207,"Yes",'Wait Time Log'!$E$8:$E$207,"&gt;="&amp;$H25,'Wait Time Log'!$E$8:$E$207,"&lt;"&amp;EDATE($H25,1)),COUNTIFS('Wait Time Log'!$Q$8:$Q$207,"Yes",'Wait Time Log'!$B$8:$B$207,$B$3,'Wait Time Log'!$E$8:$E$207,"&gt;="&amp;$H25,'Wait Time Log'!$E$8:$E$207,"&lt;"&amp;EDATE($H25,1)))</f>
        <v/>
      </c>
      <c r="C25" s="53">
        <f>IF(B25=0,"",IFERROR(IF($B$3="All Clinics",SUMIFS('Wait Time Log'!$K$8:$K$207,'Wait Time Log'!$Q$8:$Q$207,"Yes",'Wait Time Log'!$E$8:$E$207,"&gt;="&amp;$H25,'Wait Time Log'!$E$8:$E$207,"&lt;"&amp;EDATE($H25,1))/B25,SUMIFS('Wait Time Log'!$K$8:$K$207,'Wait Time Log'!$Q$8:$Q$207,"Yes",'Wait Time Log'!$B$8:$B$207,$B$3,'Wait Time Log'!$E$8:$E$207,"&gt;="&amp;$H25,'Wait Time Log'!$E$8:$E$207,"&lt;"&amp;EDATE($H25,1))/B25),""))</f>
        <v/>
      </c>
      <c r="D25" s="17">
        <f>IF($B$3="All Clinics",COUNTIFS('Wait Time Log'!$Q$8:$Q$207,"Yes",'Wait Time Log'!$M$8:$M$207,"Met",'Wait Time Log'!$E$8:$E$207,"&gt;="&amp;$H25,'Wait Time Log'!$E$8:$E$207,"&lt;"&amp;EDATE($H25,1)),COUNTIFS('Wait Time Log'!$Q$8:$Q$207,"Yes",'Wait Time Log'!$M$8:$M$207,"Met",'Wait Time Log'!$B$8:$B$207,$B$3,'Wait Time Log'!$E$8:$E$207,"&gt;="&amp;$H25,'Wait Time Log'!$E$8:$E$207,"&lt;"&amp;EDATE($H25,1)))</f>
        <v/>
      </c>
      <c r="E25" s="17">
        <f>IF($B$3="All Clinics",COUNTIFS('Wait Time Log'!$Q$8:$Q$207,"Yes",'Wait Time Log'!$M$8:$M$207,"Missed",'Wait Time Log'!$E$8:$E$207,"&gt;="&amp;$H25,'Wait Time Log'!$E$8:$E$207,"&lt;"&amp;EDATE($H25,1)),COUNTIFS('Wait Time Log'!$Q$8:$Q$207,"Yes",'Wait Time Log'!$M$8:$M$207,"Missed",'Wait Time Log'!$B$8:$B$207,$B$3,'Wait Time Log'!$E$8:$E$207,"&gt;="&amp;$H25,'Wait Time Log'!$E$8:$E$207,"&lt;"&amp;EDATE($H25,1)))</f>
        <v/>
      </c>
      <c r="F25" s="54">
        <f>IF(B25=0,"",IFERROR(D25/B25,""))</f>
        <v/>
      </c>
      <c r="G25" s="17">
        <f>IF($B$3="All Clinics",COUNTIFS('Wait Time Log'!$O$8:$O$207,"&lt;&gt;",'Wait Time Log'!$E$8:$E$207,"&gt;="&amp;$H25,'Wait Time Log'!$E$8:$E$207,"&lt;"&amp;EDATE($H25,1)),COUNTIFS('Wait Time Log'!$O$8:$O$207,"&lt;&gt;",'Wait Time Log'!$B$8:$B$207,$B$3,'Wait Time Log'!$E$8:$E$207,"&gt;="&amp;$H25,'Wait Time Log'!$E$8:$E$207,"&lt;"&amp;EDATE($H25,1)))</f>
        <v/>
      </c>
      <c r="H25" s="55">
        <f>DATE($E$3,ROW()-15,1)</f>
        <v/>
      </c>
    </row>
    <row r="26">
      <c r="A26" s="13" t="inlineStr">
        <is>
          <t>Nov</t>
        </is>
      </c>
      <c r="B26" s="13">
        <f>IF($B$3="All Clinics",COUNTIFS('Wait Time Log'!$Q$8:$Q$207,"Yes",'Wait Time Log'!$E$8:$E$207,"&gt;="&amp;$H26,'Wait Time Log'!$E$8:$E$207,"&lt;"&amp;EDATE($H26,1)),COUNTIFS('Wait Time Log'!$Q$8:$Q$207,"Yes",'Wait Time Log'!$B$8:$B$207,$B$3,'Wait Time Log'!$E$8:$E$207,"&gt;="&amp;$H26,'Wait Time Log'!$E$8:$E$207,"&lt;"&amp;EDATE($H26,1)))</f>
        <v/>
      </c>
      <c r="C26" s="50">
        <f>IF(B26=0,"",IFERROR(IF($B$3="All Clinics",SUMIFS('Wait Time Log'!$K$8:$K$207,'Wait Time Log'!$Q$8:$Q$207,"Yes",'Wait Time Log'!$E$8:$E$207,"&gt;="&amp;$H26,'Wait Time Log'!$E$8:$E$207,"&lt;"&amp;EDATE($H26,1))/B26,SUMIFS('Wait Time Log'!$K$8:$K$207,'Wait Time Log'!$Q$8:$Q$207,"Yes",'Wait Time Log'!$B$8:$B$207,$B$3,'Wait Time Log'!$E$8:$E$207,"&gt;="&amp;$H26,'Wait Time Log'!$E$8:$E$207,"&lt;"&amp;EDATE($H26,1))/B26),""))</f>
        <v/>
      </c>
      <c r="D26" s="13">
        <f>IF($B$3="All Clinics",COUNTIFS('Wait Time Log'!$Q$8:$Q$207,"Yes",'Wait Time Log'!$M$8:$M$207,"Met",'Wait Time Log'!$E$8:$E$207,"&gt;="&amp;$H26,'Wait Time Log'!$E$8:$E$207,"&lt;"&amp;EDATE($H26,1)),COUNTIFS('Wait Time Log'!$Q$8:$Q$207,"Yes",'Wait Time Log'!$M$8:$M$207,"Met",'Wait Time Log'!$B$8:$B$207,$B$3,'Wait Time Log'!$E$8:$E$207,"&gt;="&amp;$H26,'Wait Time Log'!$E$8:$E$207,"&lt;"&amp;EDATE($H26,1)))</f>
        <v/>
      </c>
      <c r="E26" s="13">
        <f>IF($B$3="All Clinics",COUNTIFS('Wait Time Log'!$Q$8:$Q$207,"Yes",'Wait Time Log'!$M$8:$M$207,"Missed",'Wait Time Log'!$E$8:$E$207,"&gt;="&amp;$H26,'Wait Time Log'!$E$8:$E$207,"&lt;"&amp;EDATE($H26,1)),COUNTIFS('Wait Time Log'!$Q$8:$Q$207,"Yes",'Wait Time Log'!$M$8:$M$207,"Missed",'Wait Time Log'!$B$8:$B$207,$B$3,'Wait Time Log'!$E$8:$E$207,"&gt;="&amp;$H26,'Wait Time Log'!$E$8:$E$207,"&lt;"&amp;EDATE($H26,1)))</f>
        <v/>
      </c>
      <c r="F26" s="51">
        <f>IF(B26=0,"",IFERROR(D26/B26,""))</f>
        <v/>
      </c>
      <c r="G26" s="13">
        <f>IF($B$3="All Clinics",COUNTIFS('Wait Time Log'!$O$8:$O$207,"&lt;&gt;",'Wait Time Log'!$E$8:$E$207,"&gt;="&amp;$H26,'Wait Time Log'!$E$8:$E$207,"&lt;"&amp;EDATE($H26,1)),COUNTIFS('Wait Time Log'!$O$8:$O$207,"&lt;&gt;",'Wait Time Log'!$B$8:$B$207,$B$3,'Wait Time Log'!$E$8:$E$207,"&gt;="&amp;$H26,'Wait Time Log'!$E$8:$E$207,"&lt;"&amp;EDATE($H26,1)))</f>
        <v/>
      </c>
      <c r="H26" s="52">
        <f>DATE($E$3,ROW()-15,1)</f>
        <v/>
      </c>
    </row>
    <row r="27">
      <c r="A27" s="17" t="inlineStr">
        <is>
          <t>Dec</t>
        </is>
      </c>
      <c r="B27" s="17">
        <f>IF($B$3="All Clinics",COUNTIFS('Wait Time Log'!$Q$8:$Q$207,"Yes",'Wait Time Log'!$E$8:$E$207,"&gt;="&amp;$H27,'Wait Time Log'!$E$8:$E$207,"&lt;"&amp;EDATE($H27,1)),COUNTIFS('Wait Time Log'!$Q$8:$Q$207,"Yes",'Wait Time Log'!$B$8:$B$207,$B$3,'Wait Time Log'!$E$8:$E$207,"&gt;="&amp;$H27,'Wait Time Log'!$E$8:$E$207,"&lt;"&amp;EDATE($H27,1)))</f>
        <v/>
      </c>
      <c r="C27" s="53">
        <f>IF(B27=0,"",IFERROR(IF($B$3="All Clinics",SUMIFS('Wait Time Log'!$K$8:$K$207,'Wait Time Log'!$Q$8:$Q$207,"Yes",'Wait Time Log'!$E$8:$E$207,"&gt;="&amp;$H27,'Wait Time Log'!$E$8:$E$207,"&lt;"&amp;EDATE($H27,1))/B27,SUMIFS('Wait Time Log'!$K$8:$K$207,'Wait Time Log'!$Q$8:$Q$207,"Yes",'Wait Time Log'!$B$8:$B$207,$B$3,'Wait Time Log'!$E$8:$E$207,"&gt;="&amp;$H27,'Wait Time Log'!$E$8:$E$207,"&lt;"&amp;EDATE($H27,1))/B27),""))</f>
        <v/>
      </c>
      <c r="D27" s="17">
        <f>IF($B$3="All Clinics",COUNTIFS('Wait Time Log'!$Q$8:$Q$207,"Yes",'Wait Time Log'!$M$8:$M$207,"Met",'Wait Time Log'!$E$8:$E$207,"&gt;="&amp;$H27,'Wait Time Log'!$E$8:$E$207,"&lt;"&amp;EDATE($H27,1)),COUNTIFS('Wait Time Log'!$Q$8:$Q$207,"Yes",'Wait Time Log'!$M$8:$M$207,"Met",'Wait Time Log'!$B$8:$B$207,$B$3,'Wait Time Log'!$E$8:$E$207,"&gt;="&amp;$H27,'Wait Time Log'!$E$8:$E$207,"&lt;"&amp;EDATE($H27,1)))</f>
        <v/>
      </c>
      <c r="E27" s="17">
        <f>IF($B$3="All Clinics",COUNTIFS('Wait Time Log'!$Q$8:$Q$207,"Yes",'Wait Time Log'!$M$8:$M$207,"Missed",'Wait Time Log'!$E$8:$E$207,"&gt;="&amp;$H27,'Wait Time Log'!$E$8:$E$207,"&lt;"&amp;EDATE($H27,1)),COUNTIFS('Wait Time Log'!$Q$8:$Q$207,"Yes",'Wait Time Log'!$M$8:$M$207,"Missed",'Wait Time Log'!$B$8:$B$207,$B$3,'Wait Time Log'!$E$8:$E$207,"&gt;="&amp;$H27,'Wait Time Log'!$E$8:$E$207,"&lt;"&amp;EDATE($H27,1)))</f>
        <v/>
      </c>
      <c r="F27" s="54">
        <f>IF(B27=0,"",IFERROR(D27/B27,""))</f>
        <v/>
      </c>
      <c r="G27" s="17">
        <f>IF($B$3="All Clinics",COUNTIFS('Wait Time Log'!$O$8:$O$207,"&lt;&gt;",'Wait Time Log'!$E$8:$E$207,"&gt;="&amp;$H27,'Wait Time Log'!$E$8:$E$207,"&lt;"&amp;EDATE($H27,1)),COUNTIFS('Wait Time Log'!$O$8:$O$207,"&lt;&gt;",'Wait Time Log'!$B$8:$B$207,$B$3,'Wait Time Log'!$E$8:$E$207,"&gt;="&amp;$H27,'Wait Time Log'!$E$8:$E$207,"&lt;"&amp;EDATE($H27,1)))</f>
        <v/>
      </c>
      <c r="H27" s="55">
        <f>DATE($E$3,ROW()-15,1)</f>
        <v/>
      </c>
    </row>
    <row r="28"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mergeCells count="14">
    <mergeCell ref="C7:D7"/>
    <mergeCell ref="C10:D10"/>
    <mergeCell ref="A7:B7"/>
    <mergeCell ref="E7:F7"/>
    <mergeCell ref="E10:F10"/>
    <mergeCell ref="C11:D11"/>
    <mergeCell ref="A11:B11"/>
    <mergeCell ref="A10:B10"/>
    <mergeCell ref="E11:F11"/>
    <mergeCell ref="A1:H1"/>
    <mergeCell ref="A8:B8"/>
    <mergeCell ref="E8:F8"/>
    <mergeCell ref="C8:D8"/>
    <mergeCell ref="F3:H5"/>
  </mergeCells>
  <conditionalFormatting sqref="F3">
    <cfRule type="expression" priority="1" dxfId="0">
      <formula>OR(ISNUMBER(SEARCH("must",$F$3)),ISNUMBER(SEARCH("Review",$F$3)))</formula>
    </cfRule>
    <cfRule type="expression" priority="2" dxfId="1">
      <formula>$F$3="Filters are ready."</formula>
    </cfRule>
    <cfRule type="expression" priority="3" dxfId="2">
      <formula>$F$3="Enter both dashboard dates."</formula>
    </cfRule>
  </conditionalFormatting>
  <conditionalFormatting sqref="E8">
    <cfRule type="cellIs" priority="4" operator="greaterThanOrEqual" dxfId="1">
      <formula>0.8</formula>
    </cfRule>
    <cfRule type="cellIs" priority="5" operator="between" dxfId="2">
      <formula>0.7</formula>
      <formula>0.799999</formula>
    </cfRule>
    <cfRule type="cellIs" priority="6" operator="lessThan" dxfId="0">
      <formula>0.7</formula>
    </cfRule>
  </conditionalFormatting>
  <conditionalFormatting sqref="C8">
    <cfRule type="cellIs" priority="7" operator="greaterThan" dxfId="3">
      <formula>30</formula>
    </cfRule>
  </conditionalFormatting>
  <conditionalFormatting sqref="A11">
    <cfRule type="cellIs" priority="8" operator="greaterThan" dxfId="3">
      <formula>30</formula>
    </cfRule>
  </conditionalFormatting>
  <conditionalFormatting sqref="C11">
    <cfRule type="cellIs" priority="9" operator="greaterThan" dxfId="3">
      <formula>30</formula>
    </cfRule>
  </conditionalFormatting>
  <conditionalFormatting sqref="E11">
    <cfRule type="cellIs" priority="10" operator="greaterThan" dxfId="0">
      <formula>0</formula>
    </cfRule>
    <cfRule type="cellIs" priority="11" operator="equal" dxfId="1">
      <formula>0</formula>
    </cfRule>
  </conditionalFormatting>
  <conditionalFormatting sqref="B16:B27">
    <cfRule type="dataBar" priority="12">
      <dataBar>
        <cfvo type="num" val="0"/>
        <cfvo type="max"/>
        <color rgb="002F6F73"/>
      </dataBar>
    </cfRule>
  </conditionalFormatting>
  <conditionalFormatting sqref="C16:C27">
    <cfRule type="colorScale" priority="13">
      <colorScale>
        <cfvo type="min"/>
        <cfvo type="percentile" val="50"/>
        <cfvo type="max"/>
        <color rgb="0063BE7B"/>
        <color rgb="00FFEB84"/>
        <color rgb="00F8696B"/>
      </colorScale>
    </cfRule>
  </conditionalFormatting>
  <conditionalFormatting sqref="F16:F27">
    <cfRule type="expression" priority="14" dxfId="1">
      <formula>AND(F16&lt;&gt;"",F16&gt;=0.8)</formula>
    </cfRule>
    <cfRule type="expression" priority="15" dxfId="2">
      <formula>AND(F16&lt;&gt;"",F16&gt;=0.7,F16&lt;0.8)</formula>
    </cfRule>
    <cfRule type="expression" priority="16" dxfId="0">
      <formula>AND(F16&lt;&gt;"",F16&lt;0.7)</formula>
    </cfRule>
  </conditionalFormatting>
  <dataValidations count="3">
    <dataValidation sqref="B3" showDropDown="0" showInputMessage="0" showErrorMessage="1" allowBlank="0" errorTitle="Invalid Clinic" error="Select a clinic from the list." type="list">
      <formula1>'Lists'!$H$2:$H$101</formula1>
    </dataValidation>
    <dataValidation sqref="B4:B5" showDropDown="0" showInputMessage="0" showErrorMessage="1" allowBlank="0" error="Enter a date from 01/01/2020 through 12/31/2100." type="date" operator="between">
      <formula1>DATE(2020,1,1)</formula1>
      <formula2>DATE(2100,12,31)</formula2>
    </dataValidation>
    <dataValidation sqref="E3" showDropDown="0" showInputMessage="0" showErrorMessage="1" allowBlank="0" error="Enter a whole-number year from 2020 through 2100." type="whole" operator="between">
      <formula1>2020</formula1>
      <formula2>2100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07"/>
  <sheetViews>
    <sheetView showGridLines="0" zoomScale="8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0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17" customWidth="1" min="9" max="9"/>
    <col width="17" customWidth="1" min="10" max="10"/>
    <col width="17" customWidth="1" min="11" max="11"/>
    <col width="17" customWidth="1" min="12" max="12"/>
    <col width="14" customWidth="1" min="13" max="13"/>
    <col width="24" customWidth="1" min="14" max="14"/>
    <col width="26" customWidth="1" min="15" max="15"/>
    <col width="34" customWidth="1" min="16" max="16"/>
    <col width="20" customWidth="1" min="17" max="17"/>
  </cols>
  <sheetData>
    <row r="1" ht="26" customHeight="1">
      <c r="A1" s="1" t="inlineStr">
        <is>
          <t>Wait Time Log</t>
        </is>
      </c>
    </row>
    <row r="2">
      <c r="A2" s="21" t="inlineStr">
        <is>
          <t>Enter one row per visit. Use fictional visit IDs only; do not enter patient names or other direct identifiers. Dashboard reporting includes only rows marked Yes in Include in Dashboard.</t>
        </is>
      </c>
      <c r="B2" s="38" t="n"/>
      <c r="C2" s="38" t="n"/>
      <c r="D2" s="38" t="n"/>
      <c r="E2" s="38" t="n"/>
      <c r="F2" s="38" t="n"/>
      <c r="G2" s="38" t="n"/>
      <c r="H2" s="38" t="n"/>
      <c r="I2" s="38" t="n"/>
      <c r="J2" s="38" t="n"/>
      <c r="K2" s="38" t="n"/>
      <c r="L2" s="38" t="n"/>
      <c r="M2" s="38" t="n"/>
      <c r="N2" s="38" t="n"/>
      <c r="O2" s="38" t="n"/>
      <c r="P2" s="38" t="n"/>
      <c r="Q2" s="39" t="n"/>
    </row>
    <row r="3">
      <c r="A3" s="44" t="n"/>
      <c r="B3" s="45" t="n"/>
      <c r="C3" s="45" t="n"/>
      <c r="D3" s="45" t="n"/>
      <c r="E3" s="45" t="n"/>
      <c r="F3" s="45" t="n"/>
      <c r="G3" s="45" t="n"/>
      <c r="H3" s="45" t="n"/>
      <c r="I3" s="45" t="n"/>
      <c r="J3" s="45" t="n"/>
      <c r="K3" s="45" t="n"/>
      <c r="L3" s="45" t="n"/>
      <c r="M3" s="45" t="n"/>
      <c r="N3" s="45" t="n"/>
      <c r="O3" s="45" t="n"/>
      <c r="P3" s="45" t="n"/>
      <c r="Q3" s="46" t="n"/>
    </row>
    <row r="5">
      <c r="A5" s="22" t="inlineStr">
        <is>
          <t>Prepared Rows</t>
        </is>
      </c>
      <c r="B5" s="23" t="n">
        <v>200</v>
      </c>
      <c r="D5" s="22" t="inlineStr">
        <is>
          <t>Entered Visits</t>
        </is>
      </c>
      <c r="E5" s="23">
        <f>COUNTIF($A$8:$A$207,"&lt;&gt;")</f>
        <v/>
      </c>
      <c r="G5" s="22" t="inlineStr">
        <is>
          <t>Included Visits</t>
        </is>
      </c>
      <c r="H5" s="23">
        <f>COUNTIF($Q$8:$Q$207,"Yes")</f>
        <v/>
      </c>
      <c r="J5" s="22" t="inlineStr">
        <is>
          <t>Excluded Visits</t>
        </is>
      </c>
      <c r="K5" s="23">
        <f>COUNTIF($O$8:$O$207,"&lt;&gt;")</f>
        <v/>
      </c>
      <c r="M5" s="22" t="inlineStr">
        <is>
          <t>Data Issues</t>
        </is>
      </c>
      <c r="N5" s="23">
        <f>COUNTIFS($A$8:$A$207,"&lt;&gt;",$N$8:$N$207,"&lt;&gt;OK")</f>
        <v/>
      </c>
    </row>
    <row r="7" ht="42" customHeight="1">
      <c r="A7" s="12" t="inlineStr">
        <is>
          <t>Visit ID</t>
        </is>
      </c>
      <c r="B7" s="12" t="inlineStr">
        <is>
          <t>Clinic</t>
        </is>
      </c>
      <c r="C7" s="12" t="inlineStr">
        <is>
          <t>Visit Type</t>
        </is>
      </c>
      <c r="D7" s="12" t="inlineStr">
        <is>
          <t>Appointment Date/Time</t>
        </is>
      </c>
      <c r="E7" s="12" t="inlineStr">
        <is>
          <t>Check-In Date/Time</t>
        </is>
      </c>
      <c r="F7" s="12" t="inlineStr">
        <is>
          <t>Roomed Date/Time</t>
        </is>
      </c>
      <c r="G7" s="12" t="inlineStr">
        <is>
          <t>Provider Start Date/Time</t>
        </is>
      </c>
      <c r="H7" s="12" t="inlineStr">
        <is>
          <t>Checkout Date/Time</t>
        </is>
      </c>
      <c r="I7" s="12" t="inlineStr">
        <is>
          <t>Arrival-to-Room Minutes</t>
        </is>
      </c>
      <c r="J7" s="12" t="inlineStr">
        <is>
          <t>Room-to-Provider Minutes</t>
        </is>
      </c>
      <c r="K7" s="12" t="inlineStr">
        <is>
          <t>Total Wait Minutes</t>
        </is>
      </c>
      <c r="L7" s="12" t="inlineStr">
        <is>
          <t>Target Wait Minutes</t>
        </is>
      </c>
      <c r="M7" s="12" t="inlineStr">
        <is>
          <t>Target Result</t>
        </is>
      </c>
      <c r="N7" s="12" t="inlineStr">
        <is>
          <t>Data Quality</t>
        </is>
      </c>
      <c r="O7" s="12" t="inlineStr">
        <is>
          <t>Exclusion Reason</t>
        </is>
      </c>
      <c r="P7" s="12" t="inlineStr">
        <is>
          <t>Operations Note</t>
        </is>
      </c>
      <c r="Q7" s="12" t="inlineStr">
        <is>
          <t>Include in Dashboard</t>
        </is>
      </c>
    </row>
    <row r="8">
      <c r="A8" s="24" t="inlineStr">
        <is>
          <t>FVT-260801</t>
        </is>
      </c>
      <c r="B8" s="24" t="inlineStr">
        <is>
          <t>Pine Harbor Family Clinic</t>
        </is>
      </c>
      <c r="C8" s="24" t="inlineStr">
        <is>
          <t>Established Patient</t>
        </is>
      </c>
      <c r="D8" s="56" t="n">
        <v>46030.33333333334</v>
      </c>
      <c r="E8" s="56" t="n">
        <v>46030.32986111111</v>
      </c>
      <c r="F8" s="56" t="n">
        <v>46030.3375</v>
      </c>
      <c r="G8" s="56" t="n">
        <v>46030.34375</v>
      </c>
      <c r="H8" s="56" t="n">
        <v>46030.3625</v>
      </c>
      <c r="I8" s="26">
        <f>IF($A8="","",IF(OR($E8="",$F8="",$F8&lt;$E8),"",ROUND(($F8-$E8)*1440,0)))</f>
        <v/>
      </c>
      <c r="J8" s="26">
        <f>IF($A8="","",IF(OR($F8="",$G8="",$G8&lt;$F8),"",ROUND(($G8-$F8)*1440,0)))</f>
        <v/>
      </c>
      <c r="K8" s="26">
        <f>IF($A8="","",IF(OR($E8="",$G8="",$G8&lt;$E8),"",ROUND(($G8-$E8)*1440,0)))</f>
        <v/>
      </c>
      <c r="L8" s="26">
        <f>IF($A8="","",IF($C8="","",IFERROR(VLOOKUP($C8,Lists!$C$2:$D$11,2,FALSE),"")))</f>
        <v/>
      </c>
      <c r="M8" s="27">
        <f>IF($A8="","",IF(OR($K8="",$L8=""),"",IF($K8&lt;=$L8,"Met","Missed")))</f>
        <v/>
      </c>
      <c r="N8" s="28">
        <f>IF($A8="","",IF(COUNTIF($A$8:$A$207,$A8)&gt;1,"Duplicate Visit ID",IF(OR($B8="",$C8="",$D8="",$E8="",$F8="",$G8=""),"Missing required field",IF($E8&gt;NOW(),"Future check-in",IF(OR($F8&lt;$E8,$G8&lt;$F8,AND($H8&lt;&gt;"",$H8&lt;$G8)),"Timestamp sequence issue","OK")))))</f>
        <v/>
      </c>
      <c r="O8" s="29" t="inlineStr"/>
      <c r="P8" s="29" t="inlineStr">
        <is>
          <t>Morning schedule</t>
        </is>
      </c>
      <c r="Q8" s="27">
        <f>IF($A8="","",IF(OR($N8&lt;&gt;"OK",$O8&lt;&gt;""),"No","Yes"))</f>
        <v/>
      </c>
    </row>
    <row r="9">
      <c r="A9" s="24" t="inlineStr">
        <is>
          <t>FVT-260802</t>
        </is>
      </c>
      <c r="B9" s="24" t="inlineStr">
        <is>
          <t>Pine Harbor Family Clinic</t>
        </is>
      </c>
      <c r="C9" s="24" t="inlineStr">
        <is>
          <t>New Patient</t>
        </is>
      </c>
      <c r="D9" s="56" t="n">
        <v>46030.375</v>
      </c>
      <c r="E9" s="56" t="n">
        <v>46030.36666666667</v>
      </c>
      <c r="F9" s="56" t="n">
        <v>46030.37847222222</v>
      </c>
      <c r="G9" s="56" t="n">
        <v>46030.39027777778</v>
      </c>
      <c r="H9" s="56" t="n">
        <v>46030.41875</v>
      </c>
      <c r="I9" s="26">
        <f>IF($A9="","",IF(OR($E9="",$F9="",$F9&lt;$E9),"",ROUND(($F9-$E9)*1440,0)))</f>
        <v/>
      </c>
      <c r="J9" s="26">
        <f>IF($A9="","",IF(OR($F9="",$G9="",$G9&lt;$F9),"",ROUND(($G9-$F9)*1440,0)))</f>
        <v/>
      </c>
      <c r="K9" s="26">
        <f>IF($A9="","",IF(OR($E9="",$G9="",$G9&lt;$E9),"",ROUND(($G9-$E9)*1440,0)))</f>
        <v/>
      </c>
      <c r="L9" s="26">
        <f>IF($A9="","",IF($C9="","",IFERROR(VLOOKUP($C9,Lists!$C$2:$D$11,2,FALSE),"")))</f>
        <v/>
      </c>
      <c r="M9" s="27">
        <f>IF($A9="","",IF(OR($K9="",$L9=""),"",IF($K9&lt;=$L9,"Met","Missed")))</f>
        <v/>
      </c>
      <c r="N9" s="28">
        <f>IF($A9="","",IF(COUNTIF($A$8:$A$207,$A9)&gt;1,"Duplicate Visit ID",IF(OR($B9="",$C9="",$D9="",$E9="",$F9="",$G9=""),"Missing required field",IF($E9&gt;NOW(),"Future check-in",IF(OR($F9&lt;$E9,$G9&lt;$F9,AND($H9&lt;&gt;"",$H9&lt;$G9)),"Timestamp sequence issue","OK")))))</f>
        <v/>
      </c>
      <c r="O9" s="29" t="inlineStr"/>
      <c r="P9" s="29" t="inlineStr">
        <is>
          <t>Registration completed before rooming</t>
        </is>
      </c>
      <c r="Q9" s="27">
        <f>IF($A9="","",IF(OR($N9&lt;&gt;"OK",$O9&lt;&gt;""),"No","Yes"))</f>
        <v/>
      </c>
    </row>
    <row r="10">
      <c r="A10" s="24" t="inlineStr">
        <is>
          <t>FVT-260803</t>
        </is>
      </c>
      <c r="B10" s="24" t="inlineStr">
        <is>
          <t>Desert Willow Medical Office</t>
        </is>
      </c>
      <c r="C10" s="24" t="inlineStr">
        <is>
          <t>Established Patient</t>
        </is>
      </c>
      <c r="D10" s="56" t="n">
        <v>46065.4375</v>
      </c>
      <c r="E10" s="56" t="n">
        <v>46065.43472222222</v>
      </c>
      <c r="F10" s="56" t="n">
        <v>46065.44375</v>
      </c>
      <c r="G10" s="56" t="n">
        <v>46065.45694444444</v>
      </c>
      <c r="H10" s="56" t="n">
        <v>46065.47291666667</v>
      </c>
      <c r="I10" s="26">
        <f>IF($A10="","",IF(OR($E10="",$F10="",$F10&lt;$E10),"",ROUND(($F10-$E10)*1440,0)))</f>
        <v/>
      </c>
      <c r="J10" s="26">
        <f>IF($A10="","",IF(OR($F10="",$G10="",$G10&lt;$F10),"",ROUND(($G10-$F10)*1440,0)))</f>
        <v/>
      </c>
      <c r="K10" s="26">
        <f>IF($A10="","",IF(OR($E10="",$G10="",$G10&lt;$E10),"",ROUND(($G10-$E10)*1440,0)))</f>
        <v/>
      </c>
      <c r="L10" s="26">
        <f>IF($A10="","",IF($C10="","",IFERROR(VLOOKUP($C10,Lists!$C$2:$D$11,2,FALSE),"")))</f>
        <v/>
      </c>
      <c r="M10" s="27">
        <f>IF($A10="","",IF(OR($K10="",$L10=""),"",IF($K10&lt;=$L10,"Met","Missed")))</f>
        <v/>
      </c>
      <c r="N10" s="28">
        <f>IF($A10="","",IF(COUNTIF($A$8:$A$207,$A10)&gt;1,"Duplicate Visit ID",IF(OR($B10="",$C10="",$D10="",$E10="",$F10="",$G10=""),"Missing required field",IF($E10&gt;NOW(),"Future check-in",IF(OR($F10&lt;$E10,$G10&lt;$F10,AND($H10&lt;&gt;"",$H10&lt;$G10)),"Timestamp sequence issue","OK")))))</f>
        <v/>
      </c>
      <c r="O10" s="29" t="inlineStr"/>
      <c r="P10" s="29" t="inlineStr">
        <is>
          <t>Provider delay</t>
        </is>
      </c>
      <c r="Q10" s="27">
        <f>IF($A10="","",IF(OR($N10&lt;&gt;"OK",$O10&lt;&gt;""),"No","Yes"))</f>
        <v/>
      </c>
    </row>
    <row r="11">
      <c r="A11" s="24" t="inlineStr">
        <is>
          <t>FVT-260804</t>
        </is>
      </c>
      <c r="B11" s="24" t="inlineStr">
        <is>
          <t>Cedar Grove Health Center</t>
        </is>
      </c>
      <c r="C11" s="24" t="inlineStr">
        <is>
          <t>Nurse Visit</t>
        </is>
      </c>
      <c r="D11" s="56" t="n">
        <v>46084.54166666666</v>
      </c>
      <c r="E11" s="56" t="n">
        <v>46084.53888888889</v>
      </c>
      <c r="F11" s="56" t="n">
        <v>46084.54305555556</v>
      </c>
      <c r="G11" s="56" t="n">
        <v>46084.54722222222</v>
      </c>
      <c r="H11" s="56" t="n">
        <v>46084.55555555555</v>
      </c>
      <c r="I11" s="26">
        <f>IF($A11="","",IF(OR($E11="",$F11="",$F11&lt;$E11),"",ROUND(($F11-$E11)*1440,0)))</f>
        <v/>
      </c>
      <c r="J11" s="26">
        <f>IF($A11="","",IF(OR($F11="",$G11="",$G11&lt;$F11),"",ROUND(($G11-$F11)*1440,0)))</f>
        <v/>
      </c>
      <c r="K11" s="26">
        <f>IF($A11="","",IF(OR($E11="",$G11="",$G11&lt;$E11),"",ROUND(($G11-$E11)*1440,0)))</f>
        <v/>
      </c>
      <c r="L11" s="26">
        <f>IF($A11="","",IF($C11="","",IFERROR(VLOOKUP($C11,Lists!$C$2:$D$11,2,FALSE),"")))</f>
        <v/>
      </c>
      <c r="M11" s="27">
        <f>IF($A11="","",IF(OR($K11="",$L11=""),"",IF($K11&lt;=$L11,"Met","Missed")))</f>
        <v/>
      </c>
      <c r="N11" s="28">
        <f>IF($A11="","",IF(COUNTIF($A$8:$A$207,$A11)&gt;1,"Duplicate Visit ID",IF(OR($B11="",$C11="",$D11="",$E11="",$F11="",$G11=""),"Missing required field",IF($E11&gt;NOW(),"Future check-in",IF(OR($F11&lt;$E11,$G11&lt;$F11,AND($H11&lt;&gt;"",$H11&lt;$G11)),"Timestamp sequence issue","OK")))))</f>
        <v/>
      </c>
      <c r="O11" s="29" t="inlineStr"/>
      <c r="P11" s="29" t="inlineStr">
        <is>
          <t>Routine workflow</t>
        </is>
      </c>
      <c r="Q11" s="27">
        <f>IF($A11="","",IF(OR($N11&lt;&gt;"OK",$O11&lt;&gt;""),"No","Yes"))</f>
        <v/>
      </c>
    </row>
    <row r="12">
      <c r="A12" s="24" t="inlineStr">
        <is>
          <t>FVT-260805</t>
        </is>
      </c>
      <c r="B12" s="24" t="inlineStr">
        <is>
          <t>Desert Willow Medical Office</t>
        </is>
      </c>
      <c r="C12" s="24" t="inlineStr">
        <is>
          <t>Procedure</t>
        </is>
      </c>
      <c r="D12" s="56" t="n">
        <v>46129.58333333334</v>
      </c>
      <c r="E12" s="56" t="n">
        <v>46129.57361111111</v>
      </c>
      <c r="F12" s="56" t="n">
        <v>46129.59097222222</v>
      </c>
      <c r="G12" s="56" t="n">
        <v>46129.6</v>
      </c>
      <c r="H12" s="56" t="n">
        <v>46129.63194444445</v>
      </c>
      <c r="I12" s="26">
        <f>IF($A12="","",IF(OR($E12="",$F12="",$F12&lt;$E12),"",ROUND(($F12-$E12)*1440,0)))</f>
        <v/>
      </c>
      <c r="J12" s="26">
        <f>IF($A12="","",IF(OR($F12="",$G12="",$G12&lt;$F12),"",ROUND(($G12-$F12)*1440,0)))</f>
        <v/>
      </c>
      <c r="K12" s="26">
        <f>IF($A12="","",IF(OR($E12="",$G12="",$G12&lt;$E12),"",ROUND(($G12-$E12)*1440,0)))</f>
        <v/>
      </c>
      <c r="L12" s="26">
        <f>IF($A12="","",IF($C12="","",IFERROR(VLOOKUP($C12,Lists!$C$2:$D$11,2,FALSE),"")))</f>
        <v/>
      </c>
      <c r="M12" s="27">
        <f>IF($A12="","",IF(OR($K12="",$L12=""),"",IF($K12&lt;=$L12,"Met","Missed")))</f>
        <v/>
      </c>
      <c r="N12" s="28">
        <f>IF($A12="","",IF(COUNTIF($A$8:$A$207,$A12)&gt;1,"Duplicate Visit ID",IF(OR($B12="",$C12="",$D12="",$E12="",$F12="",$G12=""),"Missing required field",IF($E12&gt;NOW(),"Future check-in",IF(OR($F12&lt;$E12,$G12&lt;$F12,AND($H12&lt;&gt;"",$H12&lt;$G12)),"Timestamp sequence issue","OK")))))</f>
        <v/>
      </c>
      <c r="O12" s="29" t="inlineStr"/>
      <c r="P12" s="29" t="inlineStr">
        <is>
          <t>Room setup delay</t>
        </is>
      </c>
      <c r="Q12" s="27">
        <f>IF($A12="","",IF(OR($N12&lt;&gt;"OK",$O12&lt;&gt;""),"No","Yes"))</f>
        <v/>
      </c>
    </row>
    <row r="13">
      <c r="A13" s="24" t="inlineStr">
        <is>
          <t>FVT-260806</t>
        </is>
      </c>
      <c r="B13" s="24" t="inlineStr">
        <is>
          <t>Pine Harbor Family Clinic</t>
        </is>
      </c>
      <c r="C13" s="24" t="inlineStr">
        <is>
          <t>Telehealth</t>
        </is>
      </c>
      <c r="D13" s="56" t="n">
        <v>46148.45833333334</v>
      </c>
      <c r="E13" s="56" t="n">
        <v>46148.45694444444</v>
      </c>
      <c r="F13" s="56" t="n">
        <v>46148.45902777778</v>
      </c>
      <c r="G13" s="56" t="n">
        <v>46148.4625</v>
      </c>
      <c r="H13" s="56" t="n">
        <v>46148.47569444445</v>
      </c>
      <c r="I13" s="26">
        <f>IF($A13="","",IF(OR($E13="",$F13="",$F13&lt;$E13),"",ROUND(($F13-$E13)*1440,0)))</f>
        <v/>
      </c>
      <c r="J13" s="26">
        <f>IF($A13="","",IF(OR($F13="",$G13="",$G13&lt;$F13),"",ROUND(($G13-$F13)*1440,0)))</f>
        <v/>
      </c>
      <c r="K13" s="26">
        <f>IF($A13="","",IF(OR($E13="",$G13="",$G13&lt;$E13),"",ROUND(($G13-$E13)*1440,0)))</f>
        <v/>
      </c>
      <c r="L13" s="26">
        <f>IF($A13="","",IF($C13="","",IFERROR(VLOOKUP($C13,Lists!$C$2:$D$11,2,FALSE),"")))</f>
        <v/>
      </c>
      <c r="M13" s="27">
        <f>IF($A13="","",IF(OR($K13="",$L13=""),"",IF($K13&lt;=$L13,"Met","Missed")))</f>
        <v/>
      </c>
      <c r="N13" s="28">
        <f>IF($A13="","",IF(COUNTIF($A$8:$A$207,$A13)&gt;1,"Duplicate Visit ID",IF(OR($B13="",$C13="",$D13="",$E13="",$F13="",$G13=""),"Missing required field",IF($E13&gt;NOW(),"Future check-in",IF(OR($F13&lt;$E13,$G13&lt;$F13,AND($H13&lt;&gt;"",$H13&lt;$G13)),"Timestamp sequence issue","OK")))))</f>
        <v/>
      </c>
      <c r="O13" s="29" t="inlineStr"/>
      <c r="P13" s="29" t="inlineStr">
        <is>
          <t>Virtual intake</t>
        </is>
      </c>
      <c r="Q13" s="27">
        <f>IF($A13="","",IF(OR($N13&lt;&gt;"OK",$O13&lt;&gt;""),"No","Yes"))</f>
        <v/>
      </c>
    </row>
    <row r="14">
      <c r="A14" s="24" t="inlineStr">
        <is>
          <t>FVT-260807</t>
        </is>
      </c>
      <c r="B14" s="24" t="inlineStr">
        <is>
          <t>Cedar Grove Health Center</t>
        </is>
      </c>
      <c r="C14" s="24" t="inlineStr">
        <is>
          <t>Same-Day Visit</t>
        </is>
      </c>
      <c r="D14" s="56" t="n">
        <v>46195.64583333334</v>
      </c>
      <c r="E14" s="56" t="n">
        <v>46195.6375</v>
      </c>
      <c r="F14" s="56" t="n">
        <v>46195.65069444444</v>
      </c>
      <c r="G14" s="56" t="n">
        <v>46195.66041666667</v>
      </c>
      <c r="H14" s="56" t="n">
        <v>46195.67916666667</v>
      </c>
      <c r="I14" s="26">
        <f>IF($A14="","",IF(OR($E14="",$F14="",$F14&lt;$E14),"",ROUND(($F14-$E14)*1440,0)))</f>
        <v/>
      </c>
      <c r="J14" s="26">
        <f>IF($A14="","",IF(OR($F14="",$G14="",$G14&lt;$F14),"",ROUND(($G14-$F14)*1440,0)))</f>
        <v/>
      </c>
      <c r="K14" s="26">
        <f>IF($A14="","",IF(OR($E14="",$G14="",$G14&lt;$E14),"",ROUND(($G14-$E14)*1440,0)))</f>
        <v/>
      </c>
      <c r="L14" s="26">
        <f>IF($A14="","",IF($C14="","",IFERROR(VLOOKUP($C14,Lists!$C$2:$D$11,2,FALSE),"")))</f>
        <v/>
      </c>
      <c r="M14" s="27">
        <f>IF($A14="","",IF(OR($K14="",$L14=""),"",IF($K14&lt;=$L14,"Met","Missed")))</f>
        <v/>
      </c>
      <c r="N14" s="28">
        <f>IF($A14="","",IF(COUNTIF($A$8:$A$207,$A14)&gt;1,"Duplicate Visit ID",IF(OR($B14="",$C14="",$D14="",$E14="",$F14="",$G14=""),"Missing required field",IF($E14&gt;NOW(),"Future check-in",IF(OR($F14&lt;$E14,$G14&lt;$F14,AND($H14&lt;&gt;"",$H14&lt;$G14)),"Timestamp sequence issue","OK")))))</f>
        <v/>
      </c>
      <c r="O14" s="29" t="inlineStr"/>
      <c r="P14" s="29" t="inlineStr">
        <is>
          <t>Added to same-day schedule</t>
        </is>
      </c>
      <c r="Q14" s="27">
        <f>IF($A14="","",IF(OR($N14&lt;&gt;"OK",$O14&lt;&gt;""),"No","Yes"))</f>
        <v/>
      </c>
    </row>
    <row r="15">
      <c r="A15" s="24" t="inlineStr">
        <is>
          <t>FVT-260808</t>
        </is>
      </c>
      <c r="B15" s="24" t="inlineStr">
        <is>
          <t>Desert Willow Medical Office</t>
        </is>
      </c>
      <c r="C15" s="24" t="inlineStr">
        <is>
          <t>Established Patient</t>
        </is>
      </c>
      <c r="D15" s="56" t="n">
        <v>46217.35416666666</v>
      </c>
      <c r="E15" s="56" t="n">
        <v>46217.35</v>
      </c>
      <c r="F15" s="56" t="n">
        <v>46217.36041666667</v>
      </c>
      <c r="G15" s="56" t="n">
        <v>46217.36597222222</v>
      </c>
      <c r="H15" s="56" t="n">
        <v>46217.38125</v>
      </c>
      <c r="I15" s="26">
        <f>IF($A15="","",IF(OR($E15="",$F15="",$F15&lt;$E15),"",ROUND(($F15-$E15)*1440,0)))</f>
        <v/>
      </c>
      <c r="J15" s="26">
        <f>IF($A15="","",IF(OR($F15="",$G15="",$G15&lt;$F15),"",ROUND(($G15-$F15)*1440,0)))</f>
        <v/>
      </c>
      <c r="K15" s="26">
        <f>IF($A15="","",IF(OR($E15="",$G15="",$G15&lt;$E15),"",ROUND(($G15-$E15)*1440,0)))</f>
        <v/>
      </c>
      <c r="L15" s="26">
        <f>IF($A15="","",IF($C15="","",IFERROR(VLOOKUP($C15,Lists!$C$2:$D$11,2,FALSE),"")))</f>
        <v/>
      </c>
      <c r="M15" s="27">
        <f>IF($A15="","",IF(OR($K15="",$L15=""),"",IF($K15&lt;=$L15,"Met","Missed")))</f>
        <v/>
      </c>
      <c r="N15" s="28">
        <f>IF($A15="","",IF(COUNTIF($A$8:$A$207,$A15)&gt;1,"Duplicate Visit ID",IF(OR($B15="",$C15="",$D15="",$E15="",$F15="",$G15=""),"Missing required field",IF($E15&gt;NOW(),"Future check-in",IF(OR($F15&lt;$E15,$G15&lt;$F15,AND($H15&lt;&gt;"",$H15&lt;$G15)),"Timestamp sequence issue","OK")))))</f>
        <v/>
      </c>
      <c r="O15" s="29" t="inlineStr">
        <is>
          <t>Patient left before visit</t>
        </is>
      </c>
      <c r="P15" s="29" t="inlineStr">
        <is>
          <t>Excluded from operational reporting</t>
        </is>
      </c>
      <c r="Q15" s="27">
        <f>IF($A15="","",IF(OR($N15&lt;&gt;"OK",$O15&lt;&gt;""),"No","Yes"))</f>
        <v/>
      </c>
    </row>
    <row r="16">
      <c r="A16" s="24" t="inlineStr">
        <is>
          <t>FVT-260809</t>
        </is>
      </c>
      <c r="B16" s="24" t="inlineStr">
        <is>
          <t>Pine Harbor Family Clinic</t>
        </is>
      </c>
      <c r="C16" s="24" t="inlineStr">
        <is>
          <t>New Patient</t>
        </is>
      </c>
      <c r="D16" s="56" t="n">
        <v>46238.39583333334</v>
      </c>
      <c r="E16" s="56" t="n">
        <v>46238.38541666666</v>
      </c>
      <c r="F16" s="56" t="n">
        <v>46238.40416666667</v>
      </c>
      <c r="G16" s="56" t="n">
        <v>46238.41736111111</v>
      </c>
      <c r="H16" s="56" t="n">
        <v>46238.44722222222</v>
      </c>
      <c r="I16" s="26">
        <f>IF($A16="","",IF(OR($E16="",$F16="",$F16&lt;$E16),"",ROUND(($F16-$E16)*1440,0)))</f>
        <v/>
      </c>
      <c r="J16" s="26">
        <f>IF($A16="","",IF(OR($F16="",$G16="",$G16&lt;$F16),"",ROUND(($G16-$F16)*1440,0)))</f>
        <v/>
      </c>
      <c r="K16" s="26">
        <f>IF($A16="","",IF(OR($E16="",$G16="",$G16&lt;$E16),"",ROUND(($G16-$E16)*1440,0)))</f>
        <v/>
      </c>
      <c r="L16" s="26">
        <f>IF($A16="","",IF($C16="","",IFERROR(VLOOKUP($C16,Lists!$C$2:$D$11,2,FALSE),"")))</f>
        <v/>
      </c>
      <c r="M16" s="27">
        <f>IF($A16="","",IF(OR($K16="",$L16=""),"",IF($K16&lt;=$L16,"Met","Missed")))</f>
        <v/>
      </c>
      <c r="N16" s="28">
        <f>IF($A16="","",IF(COUNTIF($A$8:$A$207,$A16)&gt;1,"Duplicate Visit ID",IF(OR($B16="",$C16="",$D16="",$E16="",$F16="",$G16=""),"Missing required field",IF($E16&gt;NOW(),"Future check-in",IF(OR($F16&lt;$E16,$G16&lt;$F16,AND($H16&lt;&gt;"",$H16&lt;$G16)),"Timestamp sequence issue","OK")))))</f>
        <v/>
      </c>
      <c r="O16" s="29" t="inlineStr"/>
      <c r="P16" s="29" t="inlineStr">
        <is>
          <t>Extended registration</t>
        </is>
      </c>
      <c r="Q16" s="27">
        <f>IF($A16="","",IF(OR($N16&lt;&gt;"OK",$O16&lt;&gt;""),"No","Yes"))</f>
        <v/>
      </c>
    </row>
    <row r="17">
      <c r="A17" s="24" t="inlineStr">
        <is>
          <t>FVT-260810</t>
        </is>
      </c>
      <c r="B17" s="24" t="inlineStr">
        <is>
          <t>Cedar Grove Health Center</t>
        </is>
      </c>
      <c r="C17" s="24" t="inlineStr">
        <is>
          <t>Established Patient</t>
        </is>
      </c>
      <c r="D17" s="56" t="n">
        <v>46252.58333333334</v>
      </c>
      <c r="E17" s="56" t="n">
        <v>46252.57916666667</v>
      </c>
      <c r="F17" s="56" t="n">
        <v>46252.59444444445</v>
      </c>
      <c r="G17" s="56" t="n">
        <v>46252.59027777778</v>
      </c>
      <c r="H17" s="56" t="n">
        <v>46252.61666666667</v>
      </c>
      <c r="I17" s="26">
        <f>IF($A17="","",IF(OR($E17="",$F17="",$F17&lt;$E17),"",ROUND(($F17-$E17)*1440,0)))</f>
        <v/>
      </c>
      <c r="J17" s="26">
        <f>IF($A17="","",IF(OR($F17="",$G17="",$G17&lt;$F17),"",ROUND(($G17-$F17)*1440,0)))</f>
        <v/>
      </c>
      <c r="K17" s="26">
        <f>IF($A17="","",IF(OR($E17="",$G17="",$G17&lt;$E17),"",ROUND(($G17-$E17)*1440,0)))</f>
        <v/>
      </c>
      <c r="L17" s="26">
        <f>IF($A17="","",IF($C17="","",IFERROR(VLOOKUP($C17,Lists!$C$2:$D$11,2,FALSE),"")))</f>
        <v/>
      </c>
      <c r="M17" s="27">
        <f>IF($A17="","",IF(OR($K17="",$L17=""),"",IF($K17&lt;=$L17,"Met","Missed")))</f>
        <v/>
      </c>
      <c r="N17" s="28">
        <f>IF($A17="","",IF(COUNTIF($A$8:$A$207,$A17)&gt;1,"Duplicate Visit ID",IF(OR($B17="",$C17="",$D17="",$E17="",$F17="",$G17=""),"Missing required field",IF($E17&gt;NOW(),"Future check-in",IF(OR($F17&lt;$E17,$G17&lt;$F17,AND($H17&lt;&gt;"",$H17&lt;$G17)),"Timestamp sequence issue","OK")))))</f>
        <v/>
      </c>
      <c r="O17" s="29" t="inlineStr"/>
      <c r="P17" s="29" t="inlineStr">
        <is>
          <t>Deliberate fictional timestamp error for review</t>
        </is>
      </c>
      <c r="Q17" s="27">
        <f>IF($A17="","",IF(OR($N17&lt;&gt;"OK",$O17&lt;&gt;""),"No","Yes"))</f>
        <v/>
      </c>
    </row>
    <row r="18">
      <c r="A18" s="24" t="n"/>
      <c r="B18" s="24" t="n"/>
      <c r="C18" s="24" t="n"/>
      <c r="D18" s="56" t="n"/>
      <c r="E18" s="56" t="n"/>
      <c r="F18" s="56" t="n"/>
      <c r="G18" s="56" t="n"/>
      <c r="H18" s="56" t="n"/>
      <c r="I18" s="26">
        <f>IF($A18="","",IF(OR($E18="",$F18="",$F18&lt;$E18),"",ROUND(($F18-$E18)*1440,0)))</f>
        <v/>
      </c>
      <c r="J18" s="26">
        <f>IF($A18="","",IF(OR($F18="",$G18="",$G18&lt;$F18),"",ROUND(($G18-$F18)*1440,0)))</f>
        <v/>
      </c>
      <c r="K18" s="26">
        <f>IF($A18="","",IF(OR($E18="",$G18="",$G18&lt;$E18),"",ROUND(($G18-$E18)*1440,0)))</f>
        <v/>
      </c>
      <c r="L18" s="26">
        <f>IF($A18="","",IF($C18="","",IFERROR(VLOOKUP($C18,Lists!$C$2:$D$11,2,FALSE),"")))</f>
        <v/>
      </c>
      <c r="M18" s="27">
        <f>IF($A18="","",IF(OR($K18="",$L18=""),"",IF($K18&lt;=$L18,"Met","Missed")))</f>
        <v/>
      </c>
      <c r="N18" s="28">
        <f>IF($A18="","",IF(COUNTIF($A$8:$A$207,$A18)&gt;1,"Duplicate Visit ID",IF(OR($B18="",$C18="",$D18="",$E18="",$F18="",$G18=""),"Missing required field",IF($E18&gt;NOW(),"Future check-in",IF(OR($F18&lt;$E18,$G18&lt;$F18,AND($H18&lt;&gt;"",$H18&lt;$G18)),"Timestamp sequence issue","OK")))))</f>
        <v/>
      </c>
      <c r="O18" s="29" t="n"/>
      <c r="P18" s="29" t="n"/>
      <c r="Q18" s="27">
        <f>IF($A18="","",IF(OR($N18&lt;&gt;"OK",$O18&lt;&gt;""),"No","Yes"))</f>
        <v/>
      </c>
    </row>
    <row r="19">
      <c r="A19" s="24" t="n"/>
      <c r="B19" s="24" t="n"/>
      <c r="C19" s="24" t="n"/>
      <c r="D19" s="56" t="n"/>
      <c r="E19" s="56" t="n"/>
      <c r="F19" s="56" t="n"/>
      <c r="G19" s="56" t="n"/>
      <c r="H19" s="56" t="n"/>
      <c r="I19" s="26">
        <f>IF($A19="","",IF(OR($E19="",$F19="",$F19&lt;$E19),"",ROUND(($F19-$E19)*1440,0)))</f>
        <v/>
      </c>
      <c r="J19" s="26">
        <f>IF($A19="","",IF(OR($F19="",$G19="",$G19&lt;$F19),"",ROUND(($G19-$F19)*1440,0)))</f>
        <v/>
      </c>
      <c r="K19" s="26">
        <f>IF($A19="","",IF(OR($E19="",$G19="",$G19&lt;$E19),"",ROUND(($G19-$E19)*1440,0)))</f>
        <v/>
      </c>
      <c r="L19" s="26">
        <f>IF($A19="","",IF($C19="","",IFERROR(VLOOKUP($C19,Lists!$C$2:$D$11,2,FALSE),"")))</f>
        <v/>
      </c>
      <c r="M19" s="27">
        <f>IF($A19="","",IF(OR($K19="",$L19=""),"",IF($K19&lt;=$L19,"Met","Missed")))</f>
        <v/>
      </c>
      <c r="N19" s="28">
        <f>IF($A19="","",IF(COUNTIF($A$8:$A$207,$A19)&gt;1,"Duplicate Visit ID",IF(OR($B19="",$C19="",$D19="",$E19="",$F19="",$G19=""),"Missing required field",IF($E19&gt;NOW(),"Future check-in",IF(OR($F19&lt;$E19,$G19&lt;$F19,AND($H19&lt;&gt;"",$H19&lt;$G19)),"Timestamp sequence issue","OK")))))</f>
        <v/>
      </c>
      <c r="O19" s="29" t="n"/>
      <c r="P19" s="29" t="n"/>
      <c r="Q19" s="27">
        <f>IF($A19="","",IF(OR($N19&lt;&gt;"OK",$O19&lt;&gt;""),"No","Yes"))</f>
        <v/>
      </c>
    </row>
    <row r="20">
      <c r="A20" s="24" t="n"/>
      <c r="B20" s="24" t="n"/>
      <c r="C20" s="24" t="n"/>
      <c r="D20" s="56" t="n"/>
      <c r="E20" s="56" t="n"/>
      <c r="F20" s="56" t="n"/>
      <c r="G20" s="56" t="n"/>
      <c r="H20" s="56" t="n"/>
      <c r="I20" s="26">
        <f>IF($A20="","",IF(OR($E20="",$F20="",$F20&lt;$E20),"",ROUND(($F20-$E20)*1440,0)))</f>
        <v/>
      </c>
      <c r="J20" s="26">
        <f>IF($A20="","",IF(OR($F20="",$G20="",$G20&lt;$F20),"",ROUND(($G20-$F20)*1440,0)))</f>
        <v/>
      </c>
      <c r="K20" s="26">
        <f>IF($A20="","",IF(OR($E20="",$G20="",$G20&lt;$E20),"",ROUND(($G20-$E20)*1440,0)))</f>
        <v/>
      </c>
      <c r="L20" s="26">
        <f>IF($A20="","",IF($C20="","",IFERROR(VLOOKUP($C20,Lists!$C$2:$D$11,2,FALSE),"")))</f>
        <v/>
      </c>
      <c r="M20" s="27">
        <f>IF($A20="","",IF(OR($K20="",$L20=""),"",IF($K20&lt;=$L20,"Met","Missed")))</f>
        <v/>
      </c>
      <c r="N20" s="28">
        <f>IF($A20="","",IF(COUNTIF($A$8:$A$207,$A20)&gt;1,"Duplicate Visit ID",IF(OR($B20="",$C20="",$D20="",$E20="",$F20="",$G20=""),"Missing required field",IF($E20&gt;NOW(),"Future check-in",IF(OR($F20&lt;$E20,$G20&lt;$F20,AND($H20&lt;&gt;"",$H20&lt;$G20)),"Timestamp sequence issue","OK")))))</f>
        <v/>
      </c>
      <c r="O20" s="29" t="n"/>
      <c r="P20" s="29" t="n"/>
      <c r="Q20" s="27">
        <f>IF($A20="","",IF(OR($N20&lt;&gt;"OK",$O20&lt;&gt;""),"No","Yes"))</f>
        <v/>
      </c>
    </row>
    <row r="21">
      <c r="A21" s="24" t="n"/>
      <c r="B21" s="24" t="n"/>
      <c r="C21" s="24" t="n"/>
      <c r="D21" s="56" t="n"/>
      <c r="E21" s="56" t="n"/>
      <c r="F21" s="56" t="n"/>
      <c r="G21" s="56" t="n"/>
      <c r="H21" s="56" t="n"/>
      <c r="I21" s="26">
        <f>IF($A21="","",IF(OR($E21="",$F21="",$F21&lt;$E21),"",ROUND(($F21-$E21)*1440,0)))</f>
        <v/>
      </c>
      <c r="J21" s="26">
        <f>IF($A21="","",IF(OR($F21="",$G21="",$G21&lt;$F21),"",ROUND(($G21-$F21)*1440,0)))</f>
        <v/>
      </c>
      <c r="K21" s="26">
        <f>IF($A21="","",IF(OR($E21="",$G21="",$G21&lt;$E21),"",ROUND(($G21-$E21)*1440,0)))</f>
        <v/>
      </c>
      <c r="L21" s="26">
        <f>IF($A21="","",IF($C21="","",IFERROR(VLOOKUP($C21,Lists!$C$2:$D$11,2,FALSE),"")))</f>
        <v/>
      </c>
      <c r="M21" s="27">
        <f>IF($A21="","",IF(OR($K21="",$L21=""),"",IF($K21&lt;=$L21,"Met","Missed")))</f>
        <v/>
      </c>
      <c r="N21" s="28">
        <f>IF($A21="","",IF(COUNTIF($A$8:$A$207,$A21)&gt;1,"Duplicate Visit ID",IF(OR($B21="",$C21="",$D21="",$E21="",$F21="",$G21=""),"Missing required field",IF($E21&gt;NOW(),"Future check-in",IF(OR($F21&lt;$E21,$G21&lt;$F21,AND($H21&lt;&gt;"",$H21&lt;$G21)),"Timestamp sequence issue","OK")))))</f>
        <v/>
      </c>
      <c r="O21" s="29" t="n"/>
      <c r="P21" s="29" t="n"/>
      <c r="Q21" s="27">
        <f>IF($A21="","",IF(OR($N21&lt;&gt;"OK",$O21&lt;&gt;""),"No","Yes"))</f>
        <v/>
      </c>
    </row>
    <row r="22">
      <c r="A22" s="24" t="n"/>
      <c r="B22" s="24" t="n"/>
      <c r="C22" s="24" t="n"/>
      <c r="D22" s="56" t="n"/>
      <c r="E22" s="56" t="n"/>
      <c r="F22" s="56" t="n"/>
      <c r="G22" s="56" t="n"/>
      <c r="H22" s="56" t="n"/>
      <c r="I22" s="26">
        <f>IF($A22="","",IF(OR($E22="",$F22="",$F22&lt;$E22),"",ROUND(($F22-$E22)*1440,0)))</f>
        <v/>
      </c>
      <c r="J22" s="26">
        <f>IF($A22="","",IF(OR($F22="",$G22="",$G22&lt;$F22),"",ROUND(($G22-$F22)*1440,0)))</f>
        <v/>
      </c>
      <c r="K22" s="26">
        <f>IF($A22="","",IF(OR($E22="",$G22="",$G22&lt;$E22),"",ROUND(($G22-$E22)*1440,0)))</f>
        <v/>
      </c>
      <c r="L22" s="26">
        <f>IF($A22="","",IF($C22="","",IFERROR(VLOOKUP($C22,Lists!$C$2:$D$11,2,FALSE),"")))</f>
        <v/>
      </c>
      <c r="M22" s="27">
        <f>IF($A22="","",IF(OR($K22="",$L22=""),"",IF($K22&lt;=$L22,"Met","Missed")))</f>
        <v/>
      </c>
      <c r="N22" s="28">
        <f>IF($A22="","",IF(COUNTIF($A$8:$A$207,$A22)&gt;1,"Duplicate Visit ID",IF(OR($B22="",$C22="",$D22="",$E22="",$F22="",$G22=""),"Missing required field",IF($E22&gt;NOW(),"Future check-in",IF(OR($F22&lt;$E22,$G22&lt;$F22,AND($H22&lt;&gt;"",$H22&lt;$G22)),"Timestamp sequence issue","OK")))))</f>
        <v/>
      </c>
      <c r="O22" s="29" t="n"/>
      <c r="P22" s="29" t="n"/>
      <c r="Q22" s="27">
        <f>IF($A22="","",IF(OR($N22&lt;&gt;"OK",$O22&lt;&gt;""),"No","Yes"))</f>
        <v/>
      </c>
    </row>
    <row r="23">
      <c r="A23" s="24" t="n"/>
      <c r="B23" s="24" t="n"/>
      <c r="C23" s="24" t="n"/>
      <c r="D23" s="56" t="n"/>
      <c r="E23" s="56" t="n"/>
      <c r="F23" s="56" t="n"/>
      <c r="G23" s="56" t="n"/>
      <c r="H23" s="56" t="n"/>
      <c r="I23" s="26">
        <f>IF($A23="","",IF(OR($E23="",$F23="",$F23&lt;$E23),"",ROUND(($F23-$E23)*1440,0)))</f>
        <v/>
      </c>
      <c r="J23" s="26">
        <f>IF($A23="","",IF(OR($F23="",$G23="",$G23&lt;$F23),"",ROUND(($G23-$F23)*1440,0)))</f>
        <v/>
      </c>
      <c r="K23" s="26">
        <f>IF($A23="","",IF(OR($E23="",$G23="",$G23&lt;$E23),"",ROUND(($G23-$E23)*1440,0)))</f>
        <v/>
      </c>
      <c r="L23" s="26">
        <f>IF($A23="","",IF($C23="","",IFERROR(VLOOKUP($C23,Lists!$C$2:$D$11,2,FALSE),"")))</f>
        <v/>
      </c>
      <c r="M23" s="27">
        <f>IF($A23="","",IF(OR($K23="",$L23=""),"",IF($K23&lt;=$L23,"Met","Missed")))</f>
        <v/>
      </c>
      <c r="N23" s="28">
        <f>IF($A23="","",IF(COUNTIF($A$8:$A$207,$A23)&gt;1,"Duplicate Visit ID",IF(OR($B23="",$C23="",$D23="",$E23="",$F23="",$G23=""),"Missing required field",IF($E23&gt;NOW(),"Future check-in",IF(OR($F23&lt;$E23,$G23&lt;$F23,AND($H23&lt;&gt;"",$H23&lt;$G23)),"Timestamp sequence issue","OK")))))</f>
        <v/>
      </c>
      <c r="O23" s="29" t="n"/>
      <c r="P23" s="29" t="n"/>
      <c r="Q23" s="27">
        <f>IF($A23="","",IF(OR($N23&lt;&gt;"OK",$O23&lt;&gt;""),"No","Yes"))</f>
        <v/>
      </c>
    </row>
    <row r="24">
      <c r="A24" s="24" t="n"/>
      <c r="B24" s="24" t="n"/>
      <c r="C24" s="24" t="n"/>
      <c r="D24" s="56" t="n"/>
      <c r="E24" s="56" t="n"/>
      <c r="F24" s="56" t="n"/>
      <c r="G24" s="56" t="n"/>
      <c r="H24" s="56" t="n"/>
      <c r="I24" s="26">
        <f>IF($A24="","",IF(OR($E24="",$F24="",$F24&lt;$E24),"",ROUND(($F24-$E24)*1440,0)))</f>
        <v/>
      </c>
      <c r="J24" s="26">
        <f>IF($A24="","",IF(OR($F24="",$G24="",$G24&lt;$F24),"",ROUND(($G24-$F24)*1440,0)))</f>
        <v/>
      </c>
      <c r="K24" s="26">
        <f>IF($A24="","",IF(OR($E24="",$G24="",$G24&lt;$E24),"",ROUND(($G24-$E24)*1440,0)))</f>
        <v/>
      </c>
      <c r="L24" s="26">
        <f>IF($A24="","",IF($C24="","",IFERROR(VLOOKUP($C24,Lists!$C$2:$D$11,2,FALSE),"")))</f>
        <v/>
      </c>
      <c r="M24" s="27">
        <f>IF($A24="","",IF(OR($K24="",$L24=""),"",IF($K24&lt;=$L24,"Met","Missed")))</f>
        <v/>
      </c>
      <c r="N24" s="28">
        <f>IF($A24="","",IF(COUNTIF($A$8:$A$207,$A24)&gt;1,"Duplicate Visit ID",IF(OR($B24="",$C24="",$D24="",$E24="",$F24="",$G24=""),"Missing required field",IF($E24&gt;NOW(),"Future check-in",IF(OR($F24&lt;$E24,$G24&lt;$F24,AND($H24&lt;&gt;"",$H24&lt;$G24)),"Timestamp sequence issue","OK")))))</f>
        <v/>
      </c>
      <c r="O24" s="29" t="n"/>
      <c r="P24" s="29" t="n"/>
      <c r="Q24" s="27">
        <f>IF($A24="","",IF(OR($N24&lt;&gt;"OK",$O24&lt;&gt;""),"No","Yes"))</f>
        <v/>
      </c>
    </row>
    <row r="25">
      <c r="A25" s="24" t="n"/>
      <c r="B25" s="24" t="n"/>
      <c r="C25" s="24" t="n"/>
      <c r="D25" s="56" t="n"/>
      <c r="E25" s="56" t="n"/>
      <c r="F25" s="56" t="n"/>
      <c r="G25" s="56" t="n"/>
      <c r="H25" s="56" t="n"/>
      <c r="I25" s="26">
        <f>IF($A25="","",IF(OR($E25="",$F25="",$F25&lt;$E25),"",ROUND(($F25-$E25)*1440,0)))</f>
        <v/>
      </c>
      <c r="J25" s="26">
        <f>IF($A25="","",IF(OR($F25="",$G25="",$G25&lt;$F25),"",ROUND(($G25-$F25)*1440,0)))</f>
        <v/>
      </c>
      <c r="K25" s="26">
        <f>IF($A25="","",IF(OR($E25="",$G25="",$G25&lt;$E25),"",ROUND(($G25-$E25)*1440,0)))</f>
        <v/>
      </c>
      <c r="L25" s="26">
        <f>IF($A25="","",IF($C25="","",IFERROR(VLOOKUP($C25,Lists!$C$2:$D$11,2,FALSE),"")))</f>
        <v/>
      </c>
      <c r="M25" s="27">
        <f>IF($A25="","",IF(OR($K25="",$L25=""),"",IF($K25&lt;=$L25,"Met","Missed")))</f>
        <v/>
      </c>
      <c r="N25" s="28">
        <f>IF($A25="","",IF(COUNTIF($A$8:$A$207,$A25)&gt;1,"Duplicate Visit ID",IF(OR($B25="",$C25="",$D25="",$E25="",$F25="",$G25=""),"Missing required field",IF($E25&gt;NOW(),"Future check-in",IF(OR($F25&lt;$E25,$G25&lt;$F25,AND($H25&lt;&gt;"",$H25&lt;$G25)),"Timestamp sequence issue","OK")))))</f>
        <v/>
      </c>
      <c r="O25" s="29" t="n"/>
      <c r="P25" s="29" t="n"/>
      <c r="Q25" s="27">
        <f>IF($A25="","",IF(OR($N25&lt;&gt;"OK",$O25&lt;&gt;""),"No","Yes"))</f>
        <v/>
      </c>
    </row>
    <row r="26">
      <c r="A26" s="24" t="n"/>
      <c r="B26" s="24" t="n"/>
      <c r="C26" s="24" t="n"/>
      <c r="D26" s="56" t="n"/>
      <c r="E26" s="56" t="n"/>
      <c r="F26" s="56" t="n"/>
      <c r="G26" s="56" t="n"/>
      <c r="H26" s="56" t="n"/>
      <c r="I26" s="26">
        <f>IF($A26="","",IF(OR($E26="",$F26="",$F26&lt;$E26),"",ROUND(($F26-$E26)*1440,0)))</f>
        <v/>
      </c>
      <c r="J26" s="26">
        <f>IF($A26="","",IF(OR($F26="",$G26="",$G26&lt;$F26),"",ROUND(($G26-$F26)*1440,0)))</f>
        <v/>
      </c>
      <c r="K26" s="26">
        <f>IF($A26="","",IF(OR($E26="",$G26="",$G26&lt;$E26),"",ROUND(($G26-$E26)*1440,0)))</f>
        <v/>
      </c>
      <c r="L26" s="26">
        <f>IF($A26="","",IF($C26="","",IFERROR(VLOOKUP($C26,Lists!$C$2:$D$11,2,FALSE),"")))</f>
        <v/>
      </c>
      <c r="M26" s="27">
        <f>IF($A26="","",IF(OR($K26="",$L26=""),"",IF($K26&lt;=$L26,"Met","Missed")))</f>
        <v/>
      </c>
      <c r="N26" s="28">
        <f>IF($A26="","",IF(COUNTIF($A$8:$A$207,$A26)&gt;1,"Duplicate Visit ID",IF(OR($B26="",$C26="",$D26="",$E26="",$F26="",$G26=""),"Missing required field",IF($E26&gt;NOW(),"Future check-in",IF(OR($F26&lt;$E26,$G26&lt;$F26,AND($H26&lt;&gt;"",$H26&lt;$G26)),"Timestamp sequence issue","OK")))))</f>
        <v/>
      </c>
      <c r="O26" s="29" t="n"/>
      <c r="P26" s="29" t="n"/>
      <c r="Q26" s="27">
        <f>IF($A26="","",IF(OR($N26&lt;&gt;"OK",$O26&lt;&gt;""),"No","Yes"))</f>
        <v/>
      </c>
    </row>
    <row r="27">
      <c r="A27" s="24" t="n"/>
      <c r="B27" s="24" t="n"/>
      <c r="C27" s="24" t="n"/>
      <c r="D27" s="56" t="n"/>
      <c r="E27" s="56" t="n"/>
      <c r="F27" s="56" t="n"/>
      <c r="G27" s="56" t="n"/>
      <c r="H27" s="56" t="n"/>
      <c r="I27" s="26">
        <f>IF($A27="","",IF(OR($E27="",$F27="",$F27&lt;$E27),"",ROUND(($F27-$E27)*1440,0)))</f>
        <v/>
      </c>
      <c r="J27" s="26">
        <f>IF($A27="","",IF(OR($F27="",$G27="",$G27&lt;$F27),"",ROUND(($G27-$F27)*1440,0)))</f>
        <v/>
      </c>
      <c r="K27" s="26">
        <f>IF($A27="","",IF(OR($E27="",$G27="",$G27&lt;$E27),"",ROUND(($G27-$E27)*1440,0)))</f>
        <v/>
      </c>
      <c r="L27" s="26">
        <f>IF($A27="","",IF($C27="","",IFERROR(VLOOKUP($C27,Lists!$C$2:$D$11,2,FALSE),"")))</f>
        <v/>
      </c>
      <c r="M27" s="27">
        <f>IF($A27="","",IF(OR($K27="",$L27=""),"",IF($K27&lt;=$L27,"Met","Missed")))</f>
        <v/>
      </c>
      <c r="N27" s="28">
        <f>IF($A27="","",IF(COUNTIF($A$8:$A$207,$A27)&gt;1,"Duplicate Visit ID",IF(OR($B27="",$C27="",$D27="",$E27="",$F27="",$G27=""),"Missing required field",IF($E27&gt;NOW(),"Future check-in",IF(OR($F27&lt;$E27,$G27&lt;$F27,AND($H27&lt;&gt;"",$H27&lt;$G27)),"Timestamp sequence issue","OK")))))</f>
        <v/>
      </c>
      <c r="O27" s="29" t="n"/>
      <c r="P27" s="29" t="n"/>
      <c r="Q27" s="27">
        <f>IF($A27="","",IF(OR($N27&lt;&gt;"OK",$O27&lt;&gt;""),"No","Yes"))</f>
        <v/>
      </c>
    </row>
    <row r="28">
      <c r="A28" s="24" t="n"/>
      <c r="B28" s="24" t="n"/>
      <c r="C28" s="24" t="n"/>
      <c r="D28" s="56" t="n"/>
      <c r="E28" s="56" t="n"/>
      <c r="F28" s="56" t="n"/>
      <c r="G28" s="56" t="n"/>
      <c r="H28" s="56" t="n"/>
      <c r="I28" s="26">
        <f>IF($A28="","",IF(OR($E28="",$F28="",$F28&lt;$E28),"",ROUND(($F28-$E28)*1440,0)))</f>
        <v/>
      </c>
      <c r="J28" s="26">
        <f>IF($A28="","",IF(OR($F28="",$G28="",$G28&lt;$F28),"",ROUND(($G28-$F28)*1440,0)))</f>
        <v/>
      </c>
      <c r="K28" s="26">
        <f>IF($A28="","",IF(OR($E28="",$G28="",$G28&lt;$E28),"",ROUND(($G28-$E28)*1440,0)))</f>
        <v/>
      </c>
      <c r="L28" s="26">
        <f>IF($A28="","",IF($C28="","",IFERROR(VLOOKUP($C28,Lists!$C$2:$D$11,2,FALSE),"")))</f>
        <v/>
      </c>
      <c r="M28" s="27">
        <f>IF($A28="","",IF(OR($K28="",$L28=""),"",IF($K28&lt;=$L28,"Met","Missed")))</f>
        <v/>
      </c>
      <c r="N28" s="28">
        <f>IF($A28="","",IF(COUNTIF($A$8:$A$207,$A28)&gt;1,"Duplicate Visit ID",IF(OR($B28="",$C28="",$D28="",$E28="",$F28="",$G28=""),"Missing required field",IF($E28&gt;NOW(),"Future check-in",IF(OR($F28&lt;$E28,$G28&lt;$F28,AND($H28&lt;&gt;"",$H28&lt;$G28)),"Timestamp sequence issue","OK")))))</f>
        <v/>
      </c>
      <c r="O28" s="29" t="n"/>
      <c r="P28" s="29" t="n"/>
      <c r="Q28" s="27">
        <f>IF($A28="","",IF(OR($N28&lt;&gt;"OK",$O28&lt;&gt;""),"No","Yes"))</f>
        <v/>
      </c>
    </row>
    <row r="29">
      <c r="A29" s="24" t="n"/>
      <c r="B29" s="24" t="n"/>
      <c r="C29" s="24" t="n"/>
      <c r="D29" s="56" t="n"/>
      <c r="E29" s="56" t="n"/>
      <c r="F29" s="56" t="n"/>
      <c r="G29" s="56" t="n"/>
      <c r="H29" s="56" t="n"/>
      <c r="I29" s="26">
        <f>IF($A29="","",IF(OR($E29="",$F29="",$F29&lt;$E29),"",ROUND(($F29-$E29)*1440,0)))</f>
        <v/>
      </c>
      <c r="J29" s="26">
        <f>IF($A29="","",IF(OR($F29="",$G29="",$G29&lt;$F29),"",ROUND(($G29-$F29)*1440,0)))</f>
        <v/>
      </c>
      <c r="K29" s="26">
        <f>IF($A29="","",IF(OR($E29="",$G29="",$G29&lt;$E29),"",ROUND(($G29-$E29)*1440,0)))</f>
        <v/>
      </c>
      <c r="L29" s="26">
        <f>IF($A29="","",IF($C29="","",IFERROR(VLOOKUP($C29,Lists!$C$2:$D$11,2,FALSE),"")))</f>
        <v/>
      </c>
      <c r="M29" s="27">
        <f>IF($A29="","",IF(OR($K29="",$L29=""),"",IF($K29&lt;=$L29,"Met","Missed")))</f>
        <v/>
      </c>
      <c r="N29" s="28">
        <f>IF($A29="","",IF(COUNTIF($A$8:$A$207,$A29)&gt;1,"Duplicate Visit ID",IF(OR($B29="",$C29="",$D29="",$E29="",$F29="",$G29=""),"Missing required field",IF($E29&gt;NOW(),"Future check-in",IF(OR($F29&lt;$E29,$G29&lt;$F29,AND($H29&lt;&gt;"",$H29&lt;$G29)),"Timestamp sequence issue","OK")))))</f>
        <v/>
      </c>
      <c r="O29" s="29" t="n"/>
      <c r="P29" s="29" t="n"/>
      <c r="Q29" s="27">
        <f>IF($A29="","",IF(OR($N29&lt;&gt;"OK",$O29&lt;&gt;""),"No","Yes"))</f>
        <v/>
      </c>
    </row>
    <row r="30">
      <c r="A30" s="24" t="n"/>
      <c r="B30" s="24" t="n"/>
      <c r="C30" s="24" t="n"/>
      <c r="D30" s="56" t="n"/>
      <c r="E30" s="56" t="n"/>
      <c r="F30" s="56" t="n"/>
      <c r="G30" s="56" t="n"/>
      <c r="H30" s="56" t="n"/>
      <c r="I30" s="26">
        <f>IF($A30="","",IF(OR($E30="",$F30="",$F30&lt;$E30),"",ROUND(($F30-$E30)*1440,0)))</f>
        <v/>
      </c>
      <c r="J30" s="26">
        <f>IF($A30="","",IF(OR($F30="",$G30="",$G30&lt;$F30),"",ROUND(($G30-$F30)*1440,0)))</f>
        <v/>
      </c>
      <c r="K30" s="26">
        <f>IF($A30="","",IF(OR($E30="",$G30="",$G30&lt;$E30),"",ROUND(($G30-$E30)*1440,0)))</f>
        <v/>
      </c>
      <c r="L30" s="26">
        <f>IF($A30="","",IF($C30="","",IFERROR(VLOOKUP($C30,Lists!$C$2:$D$11,2,FALSE),"")))</f>
        <v/>
      </c>
      <c r="M30" s="27">
        <f>IF($A30="","",IF(OR($K30="",$L30=""),"",IF($K30&lt;=$L30,"Met","Missed")))</f>
        <v/>
      </c>
      <c r="N30" s="28">
        <f>IF($A30="","",IF(COUNTIF($A$8:$A$207,$A30)&gt;1,"Duplicate Visit ID",IF(OR($B30="",$C30="",$D30="",$E30="",$F30="",$G30=""),"Missing required field",IF($E30&gt;NOW(),"Future check-in",IF(OR($F30&lt;$E30,$G30&lt;$F30,AND($H30&lt;&gt;"",$H30&lt;$G30)),"Timestamp sequence issue","OK")))))</f>
        <v/>
      </c>
      <c r="O30" s="29" t="n"/>
      <c r="P30" s="29" t="n"/>
      <c r="Q30" s="27">
        <f>IF($A30="","",IF(OR($N30&lt;&gt;"OK",$O30&lt;&gt;""),"No","Yes"))</f>
        <v/>
      </c>
    </row>
    <row r="31">
      <c r="A31" s="24" t="n"/>
      <c r="B31" s="24" t="n"/>
      <c r="C31" s="24" t="n"/>
      <c r="D31" s="56" t="n"/>
      <c r="E31" s="56" t="n"/>
      <c r="F31" s="56" t="n"/>
      <c r="G31" s="56" t="n"/>
      <c r="H31" s="56" t="n"/>
      <c r="I31" s="26">
        <f>IF($A31="","",IF(OR($E31="",$F31="",$F31&lt;$E31),"",ROUND(($F31-$E31)*1440,0)))</f>
        <v/>
      </c>
      <c r="J31" s="26">
        <f>IF($A31="","",IF(OR($F31="",$G31="",$G31&lt;$F31),"",ROUND(($G31-$F31)*1440,0)))</f>
        <v/>
      </c>
      <c r="K31" s="26">
        <f>IF($A31="","",IF(OR($E31="",$G31="",$G31&lt;$E31),"",ROUND(($G31-$E31)*1440,0)))</f>
        <v/>
      </c>
      <c r="L31" s="26">
        <f>IF($A31="","",IF($C31="","",IFERROR(VLOOKUP($C31,Lists!$C$2:$D$11,2,FALSE),"")))</f>
        <v/>
      </c>
      <c r="M31" s="27">
        <f>IF($A31="","",IF(OR($K31="",$L31=""),"",IF($K31&lt;=$L31,"Met","Missed")))</f>
        <v/>
      </c>
      <c r="N31" s="28">
        <f>IF($A31="","",IF(COUNTIF($A$8:$A$207,$A31)&gt;1,"Duplicate Visit ID",IF(OR($B31="",$C31="",$D31="",$E31="",$F31="",$G31=""),"Missing required field",IF($E31&gt;NOW(),"Future check-in",IF(OR($F31&lt;$E31,$G31&lt;$F31,AND($H31&lt;&gt;"",$H31&lt;$G31)),"Timestamp sequence issue","OK")))))</f>
        <v/>
      </c>
      <c r="O31" s="29" t="n"/>
      <c r="P31" s="29" t="n"/>
      <c r="Q31" s="27">
        <f>IF($A31="","",IF(OR($N31&lt;&gt;"OK",$O31&lt;&gt;""),"No","Yes"))</f>
        <v/>
      </c>
    </row>
    <row r="32">
      <c r="A32" s="24" t="n"/>
      <c r="B32" s="24" t="n"/>
      <c r="C32" s="24" t="n"/>
      <c r="D32" s="56" t="n"/>
      <c r="E32" s="56" t="n"/>
      <c r="F32" s="56" t="n"/>
      <c r="G32" s="56" t="n"/>
      <c r="H32" s="56" t="n"/>
      <c r="I32" s="26">
        <f>IF($A32="","",IF(OR($E32="",$F32="",$F32&lt;$E32),"",ROUND(($F32-$E32)*1440,0)))</f>
        <v/>
      </c>
      <c r="J32" s="26">
        <f>IF($A32="","",IF(OR($F32="",$G32="",$G32&lt;$F32),"",ROUND(($G32-$F32)*1440,0)))</f>
        <v/>
      </c>
      <c r="K32" s="26">
        <f>IF($A32="","",IF(OR($E32="",$G32="",$G32&lt;$E32),"",ROUND(($G32-$E32)*1440,0)))</f>
        <v/>
      </c>
      <c r="L32" s="26">
        <f>IF($A32="","",IF($C32="","",IFERROR(VLOOKUP($C32,Lists!$C$2:$D$11,2,FALSE),"")))</f>
        <v/>
      </c>
      <c r="M32" s="27">
        <f>IF($A32="","",IF(OR($K32="",$L32=""),"",IF($K32&lt;=$L32,"Met","Missed")))</f>
        <v/>
      </c>
      <c r="N32" s="28">
        <f>IF($A32="","",IF(COUNTIF($A$8:$A$207,$A32)&gt;1,"Duplicate Visit ID",IF(OR($B32="",$C32="",$D32="",$E32="",$F32="",$G32=""),"Missing required field",IF($E32&gt;NOW(),"Future check-in",IF(OR($F32&lt;$E32,$G32&lt;$F32,AND($H32&lt;&gt;"",$H32&lt;$G32)),"Timestamp sequence issue","OK")))))</f>
        <v/>
      </c>
      <c r="O32" s="29" t="n"/>
      <c r="P32" s="29" t="n"/>
      <c r="Q32" s="27">
        <f>IF($A32="","",IF(OR($N32&lt;&gt;"OK",$O32&lt;&gt;""),"No","Yes"))</f>
        <v/>
      </c>
    </row>
    <row r="33">
      <c r="A33" s="24" t="n"/>
      <c r="B33" s="24" t="n"/>
      <c r="C33" s="24" t="n"/>
      <c r="D33" s="56" t="n"/>
      <c r="E33" s="56" t="n"/>
      <c r="F33" s="56" t="n"/>
      <c r="G33" s="56" t="n"/>
      <c r="H33" s="56" t="n"/>
      <c r="I33" s="26">
        <f>IF($A33="","",IF(OR($E33="",$F33="",$F33&lt;$E33),"",ROUND(($F33-$E33)*1440,0)))</f>
        <v/>
      </c>
      <c r="J33" s="26">
        <f>IF($A33="","",IF(OR($F33="",$G33="",$G33&lt;$F33),"",ROUND(($G33-$F33)*1440,0)))</f>
        <v/>
      </c>
      <c r="K33" s="26">
        <f>IF($A33="","",IF(OR($E33="",$G33="",$G33&lt;$E33),"",ROUND(($G33-$E33)*1440,0)))</f>
        <v/>
      </c>
      <c r="L33" s="26">
        <f>IF($A33="","",IF($C33="","",IFERROR(VLOOKUP($C33,Lists!$C$2:$D$11,2,FALSE),"")))</f>
        <v/>
      </c>
      <c r="M33" s="27">
        <f>IF($A33="","",IF(OR($K33="",$L33=""),"",IF($K33&lt;=$L33,"Met","Missed")))</f>
        <v/>
      </c>
      <c r="N33" s="28">
        <f>IF($A33="","",IF(COUNTIF($A$8:$A$207,$A33)&gt;1,"Duplicate Visit ID",IF(OR($B33="",$C33="",$D33="",$E33="",$F33="",$G33=""),"Missing required field",IF($E33&gt;NOW(),"Future check-in",IF(OR($F33&lt;$E33,$G33&lt;$F33,AND($H33&lt;&gt;"",$H33&lt;$G33)),"Timestamp sequence issue","OK")))))</f>
        <v/>
      </c>
      <c r="O33" s="29" t="n"/>
      <c r="P33" s="29" t="n"/>
      <c r="Q33" s="27">
        <f>IF($A33="","",IF(OR($N33&lt;&gt;"OK",$O33&lt;&gt;""),"No","Yes"))</f>
        <v/>
      </c>
    </row>
    <row r="34">
      <c r="A34" s="24" t="n"/>
      <c r="B34" s="24" t="n"/>
      <c r="C34" s="24" t="n"/>
      <c r="D34" s="56" t="n"/>
      <c r="E34" s="56" t="n"/>
      <c r="F34" s="56" t="n"/>
      <c r="G34" s="56" t="n"/>
      <c r="H34" s="56" t="n"/>
      <c r="I34" s="26">
        <f>IF($A34="","",IF(OR($E34="",$F34="",$F34&lt;$E34),"",ROUND(($F34-$E34)*1440,0)))</f>
        <v/>
      </c>
      <c r="J34" s="26">
        <f>IF($A34="","",IF(OR($F34="",$G34="",$G34&lt;$F34),"",ROUND(($G34-$F34)*1440,0)))</f>
        <v/>
      </c>
      <c r="K34" s="26">
        <f>IF($A34="","",IF(OR($E34="",$G34="",$G34&lt;$E34),"",ROUND(($G34-$E34)*1440,0)))</f>
        <v/>
      </c>
      <c r="L34" s="26">
        <f>IF($A34="","",IF($C34="","",IFERROR(VLOOKUP($C34,Lists!$C$2:$D$11,2,FALSE),"")))</f>
        <v/>
      </c>
      <c r="M34" s="27">
        <f>IF($A34="","",IF(OR($K34="",$L34=""),"",IF($K34&lt;=$L34,"Met","Missed")))</f>
        <v/>
      </c>
      <c r="N34" s="28">
        <f>IF($A34="","",IF(COUNTIF($A$8:$A$207,$A34)&gt;1,"Duplicate Visit ID",IF(OR($B34="",$C34="",$D34="",$E34="",$F34="",$G34=""),"Missing required field",IF($E34&gt;NOW(),"Future check-in",IF(OR($F34&lt;$E34,$G34&lt;$F34,AND($H34&lt;&gt;"",$H34&lt;$G34)),"Timestamp sequence issue","OK")))))</f>
        <v/>
      </c>
      <c r="O34" s="29" t="n"/>
      <c r="P34" s="29" t="n"/>
      <c r="Q34" s="27">
        <f>IF($A34="","",IF(OR($N34&lt;&gt;"OK",$O34&lt;&gt;""),"No","Yes"))</f>
        <v/>
      </c>
    </row>
    <row r="35">
      <c r="A35" s="24" t="n"/>
      <c r="B35" s="24" t="n"/>
      <c r="C35" s="24" t="n"/>
      <c r="D35" s="56" t="n"/>
      <c r="E35" s="56" t="n"/>
      <c r="F35" s="56" t="n"/>
      <c r="G35" s="56" t="n"/>
      <c r="H35" s="56" t="n"/>
      <c r="I35" s="26">
        <f>IF($A35="","",IF(OR($E35="",$F35="",$F35&lt;$E35),"",ROUND(($F35-$E35)*1440,0)))</f>
        <v/>
      </c>
      <c r="J35" s="26">
        <f>IF($A35="","",IF(OR($F35="",$G35="",$G35&lt;$F35),"",ROUND(($G35-$F35)*1440,0)))</f>
        <v/>
      </c>
      <c r="K35" s="26">
        <f>IF($A35="","",IF(OR($E35="",$G35="",$G35&lt;$E35),"",ROUND(($G35-$E35)*1440,0)))</f>
        <v/>
      </c>
      <c r="L35" s="26">
        <f>IF($A35="","",IF($C35="","",IFERROR(VLOOKUP($C35,Lists!$C$2:$D$11,2,FALSE),"")))</f>
        <v/>
      </c>
      <c r="M35" s="27">
        <f>IF($A35="","",IF(OR($K35="",$L35=""),"",IF($K35&lt;=$L35,"Met","Missed")))</f>
        <v/>
      </c>
      <c r="N35" s="28">
        <f>IF($A35="","",IF(COUNTIF($A$8:$A$207,$A35)&gt;1,"Duplicate Visit ID",IF(OR($B35="",$C35="",$D35="",$E35="",$F35="",$G35=""),"Missing required field",IF($E35&gt;NOW(),"Future check-in",IF(OR($F35&lt;$E35,$G35&lt;$F35,AND($H35&lt;&gt;"",$H35&lt;$G35)),"Timestamp sequence issue","OK")))))</f>
        <v/>
      </c>
      <c r="O35" s="29" t="n"/>
      <c r="P35" s="29" t="n"/>
      <c r="Q35" s="27">
        <f>IF($A35="","",IF(OR($N35&lt;&gt;"OK",$O35&lt;&gt;""),"No","Yes"))</f>
        <v/>
      </c>
    </row>
    <row r="36">
      <c r="A36" s="24" t="n"/>
      <c r="B36" s="24" t="n"/>
      <c r="C36" s="24" t="n"/>
      <c r="D36" s="56" t="n"/>
      <c r="E36" s="56" t="n"/>
      <c r="F36" s="56" t="n"/>
      <c r="G36" s="56" t="n"/>
      <c r="H36" s="56" t="n"/>
      <c r="I36" s="26">
        <f>IF($A36="","",IF(OR($E36="",$F36="",$F36&lt;$E36),"",ROUND(($F36-$E36)*1440,0)))</f>
        <v/>
      </c>
      <c r="J36" s="26">
        <f>IF($A36="","",IF(OR($F36="",$G36="",$G36&lt;$F36),"",ROUND(($G36-$F36)*1440,0)))</f>
        <v/>
      </c>
      <c r="K36" s="26">
        <f>IF($A36="","",IF(OR($E36="",$G36="",$G36&lt;$E36),"",ROUND(($G36-$E36)*1440,0)))</f>
        <v/>
      </c>
      <c r="L36" s="26">
        <f>IF($A36="","",IF($C36="","",IFERROR(VLOOKUP($C36,Lists!$C$2:$D$11,2,FALSE),"")))</f>
        <v/>
      </c>
      <c r="M36" s="27">
        <f>IF($A36="","",IF(OR($K36="",$L36=""),"",IF($K36&lt;=$L36,"Met","Missed")))</f>
        <v/>
      </c>
      <c r="N36" s="28">
        <f>IF($A36="","",IF(COUNTIF($A$8:$A$207,$A36)&gt;1,"Duplicate Visit ID",IF(OR($B36="",$C36="",$D36="",$E36="",$F36="",$G36=""),"Missing required field",IF($E36&gt;NOW(),"Future check-in",IF(OR($F36&lt;$E36,$G36&lt;$F36,AND($H36&lt;&gt;"",$H36&lt;$G36)),"Timestamp sequence issue","OK")))))</f>
        <v/>
      </c>
      <c r="O36" s="29" t="n"/>
      <c r="P36" s="29" t="n"/>
      <c r="Q36" s="27">
        <f>IF($A36="","",IF(OR($N36&lt;&gt;"OK",$O36&lt;&gt;""),"No","Yes"))</f>
        <v/>
      </c>
    </row>
    <row r="37">
      <c r="A37" s="24" t="n"/>
      <c r="B37" s="24" t="n"/>
      <c r="C37" s="24" t="n"/>
      <c r="D37" s="56" t="n"/>
      <c r="E37" s="56" t="n"/>
      <c r="F37" s="56" t="n"/>
      <c r="G37" s="56" t="n"/>
      <c r="H37" s="56" t="n"/>
      <c r="I37" s="26">
        <f>IF($A37="","",IF(OR($E37="",$F37="",$F37&lt;$E37),"",ROUND(($F37-$E37)*1440,0)))</f>
        <v/>
      </c>
      <c r="J37" s="26">
        <f>IF($A37="","",IF(OR($F37="",$G37="",$G37&lt;$F37),"",ROUND(($G37-$F37)*1440,0)))</f>
        <v/>
      </c>
      <c r="K37" s="26">
        <f>IF($A37="","",IF(OR($E37="",$G37="",$G37&lt;$E37),"",ROUND(($G37-$E37)*1440,0)))</f>
        <v/>
      </c>
      <c r="L37" s="26">
        <f>IF($A37="","",IF($C37="","",IFERROR(VLOOKUP($C37,Lists!$C$2:$D$11,2,FALSE),"")))</f>
        <v/>
      </c>
      <c r="M37" s="27">
        <f>IF($A37="","",IF(OR($K37="",$L37=""),"",IF($K37&lt;=$L37,"Met","Missed")))</f>
        <v/>
      </c>
      <c r="N37" s="28">
        <f>IF($A37="","",IF(COUNTIF($A$8:$A$207,$A37)&gt;1,"Duplicate Visit ID",IF(OR($B37="",$C37="",$D37="",$E37="",$F37="",$G37=""),"Missing required field",IF($E37&gt;NOW(),"Future check-in",IF(OR($F37&lt;$E37,$G37&lt;$F37,AND($H37&lt;&gt;"",$H37&lt;$G37)),"Timestamp sequence issue","OK")))))</f>
        <v/>
      </c>
      <c r="O37" s="29" t="n"/>
      <c r="P37" s="29" t="n"/>
      <c r="Q37" s="27">
        <f>IF($A37="","",IF(OR($N37&lt;&gt;"OK",$O37&lt;&gt;""),"No","Yes"))</f>
        <v/>
      </c>
    </row>
    <row r="38">
      <c r="A38" s="24" t="n"/>
      <c r="B38" s="24" t="n"/>
      <c r="C38" s="24" t="n"/>
      <c r="D38" s="56" t="n"/>
      <c r="E38" s="56" t="n"/>
      <c r="F38" s="56" t="n"/>
      <c r="G38" s="56" t="n"/>
      <c r="H38" s="56" t="n"/>
      <c r="I38" s="26">
        <f>IF($A38="","",IF(OR($E38="",$F38="",$F38&lt;$E38),"",ROUND(($F38-$E38)*1440,0)))</f>
        <v/>
      </c>
      <c r="J38" s="26">
        <f>IF($A38="","",IF(OR($F38="",$G38="",$G38&lt;$F38),"",ROUND(($G38-$F38)*1440,0)))</f>
        <v/>
      </c>
      <c r="K38" s="26">
        <f>IF($A38="","",IF(OR($E38="",$G38="",$G38&lt;$E38),"",ROUND(($G38-$E38)*1440,0)))</f>
        <v/>
      </c>
      <c r="L38" s="26">
        <f>IF($A38="","",IF($C38="","",IFERROR(VLOOKUP($C38,Lists!$C$2:$D$11,2,FALSE),"")))</f>
        <v/>
      </c>
      <c r="M38" s="27">
        <f>IF($A38="","",IF(OR($K38="",$L38=""),"",IF($K38&lt;=$L38,"Met","Missed")))</f>
        <v/>
      </c>
      <c r="N38" s="28">
        <f>IF($A38="","",IF(COUNTIF($A$8:$A$207,$A38)&gt;1,"Duplicate Visit ID",IF(OR($B38="",$C38="",$D38="",$E38="",$F38="",$G38=""),"Missing required field",IF($E38&gt;NOW(),"Future check-in",IF(OR($F38&lt;$E38,$G38&lt;$F38,AND($H38&lt;&gt;"",$H38&lt;$G38)),"Timestamp sequence issue","OK")))))</f>
        <v/>
      </c>
      <c r="O38" s="29" t="n"/>
      <c r="P38" s="29" t="n"/>
      <c r="Q38" s="27">
        <f>IF($A38="","",IF(OR($N38&lt;&gt;"OK",$O38&lt;&gt;""),"No","Yes"))</f>
        <v/>
      </c>
    </row>
    <row r="39">
      <c r="A39" s="24" t="n"/>
      <c r="B39" s="24" t="n"/>
      <c r="C39" s="24" t="n"/>
      <c r="D39" s="56" t="n"/>
      <c r="E39" s="56" t="n"/>
      <c r="F39" s="56" t="n"/>
      <c r="G39" s="56" t="n"/>
      <c r="H39" s="56" t="n"/>
      <c r="I39" s="26">
        <f>IF($A39="","",IF(OR($E39="",$F39="",$F39&lt;$E39),"",ROUND(($F39-$E39)*1440,0)))</f>
        <v/>
      </c>
      <c r="J39" s="26">
        <f>IF($A39="","",IF(OR($F39="",$G39="",$G39&lt;$F39),"",ROUND(($G39-$F39)*1440,0)))</f>
        <v/>
      </c>
      <c r="K39" s="26">
        <f>IF($A39="","",IF(OR($E39="",$G39="",$G39&lt;$E39),"",ROUND(($G39-$E39)*1440,0)))</f>
        <v/>
      </c>
      <c r="L39" s="26">
        <f>IF($A39="","",IF($C39="","",IFERROR(VLOOKUP($C39,Lists!$C$2:$D$11,2,FALSE),"")))</f>
        <v/>
      </c>
      <c r="M39" s="27">
        <f>IF($A39="","",IF(OR($K39="",$L39=""),"",IF($K39&lt;=$L39,"Met","Missed")))</f>
        <v/>
      </c>
      <c r="N39" s="28">
        <f>IF($A39="","",IF(COUNTIF($A$8:$A$207,$A39)&gt;1,"Duplicate Visit ID",IF(OR($B39="",$C39="",$D39="",$E39="",$F39="",$G39=""),"Missing required field",IF($E39&gt;NOW(),"Future check-in",IF(OR($F39&lt;$E39,$G39&lt;$F39,AND($H39&lt;&gt;"",$H39&lt;$G39)),"Timestamp sequence issue","OK")))))</f>
        <v/>
      </c>
      <c r="O39" s="29" t="n"/>
      <c r="P39" s="29" t="n"/>
      <c r="Q39" s="27">
        <f>IF($A39="","",IF(OR($N39&lt;&gt;"OK",$O39&lt;&gt;""),"No","Yes"))</f>
        <v/>
      </c>
    </row>
    <row r="40">
      <c r="A40" s="24" t="n"/>
      <c r="B40" s="24" t="n"/>
      <c r="C40" s="24" t="n"/>
      <c r="D40" s="56" t="n"/>
      <c r="E40" s="56" t="n"/>
      <c r="F40" s="56" t="n"/>
      <c r="G40" s="56" t="n"/>
      <c r="H40" s="56" t="n"/>
      <c r="I40" s="26">
        <f>IF($A40="","",IF(OR($E40="",$F40="",$F40&lt;$E40),"",ROUND(($F40-$E40)*1440,0)))</f>
        <v/>
      </c>
      <c r="J40" s="26">
        <f>IF($A40="","",IF(OR($F40="",$G40="",$G40&lt;$F40),"",ROUND(($G40-$F40)*1440,0)))</f>
        <v/>
      </c>
      <c r="K40" s="26">
        <f>IF($A40="","",IF(OR($E40="",$G40="",$G40&lt;$E40),"",ROUND(($G40-$E40)*1440,0)))</f>
        <v/>
      </c>
      <c r="L40" s="26">
        <f>IF($A40="","",IF($C40="","",IFERROR(VLOOKUP($C40,Lists!$C$2:$D$11,2,FALSE),"")))</f>
        <v/>
      </c>
      <c r="M40" s="27">
        <f>IF($A40="","",IF(OR($K40="",$L40=""),"",IF($K40&lt;=$L40,"Met","Missed")))</f>
        <v/>
      </c>
      <c r="N40" s="28">
        <f>IF($A40="","",IF(COUNTIF($A$8:$A$207,$A40)&gt;1,"Duplicate Visit ID",IF(OR($B40="",$C40="",$D40="",$E40="",$F40="",$G40=""),"Missing required field",IF($E40&gt;NOW(),"Future check-in",IF(OR($F40&lt;$E40,$G40&lt;$F40,AND($H40&lt;&gt;"",$H40&lt;$G40)),"Timestamp sequence issue","OK")))))</f>
        <v/>
      </c>
      <c r="O40" s="29" t="n"/>
      <c r="P40" s="29" t="n"/>
      <c r="Q40" s="27">
        <f>IF($A40="","",IF(OR($N40&lt;&gt;"OK",$O40&lt;&gt;""),"No","Yes"))</f>
        <v/>
      </c>
    </row>
    <row r="41">
      <c r="A41" s="24" t="n"/>
      <c r="B41" s="24" t="n"/>
      <c r="C41" s="24" t="n"/>
      <c r="D41" s="56" t="n"/>
      <c r="E41" s="56" t="n"/>
      <c r="F41" s="56" t="n"/>
      <c r="G41" s="56" t="n"/>
      <c r="H41" s="56" t="n"/>
      <c r="I41" s="26">
        <f>IF($A41="","",IF(OR($E41="",$F41="",$F41&lt;$E41),"",ROUND(($F41-$E41)*1440,0)))</f>
        <v/>
      </c>
      <c r="J41" s="26">
        <f>IF($A41="","",IF(OR($F41="",$G41="",$G41&lt;$F41),"",ROUND(($G41-$F41)*1440,0)))</f>
        <v/>
      </c>
      <c r="K41" s="26">
        <f>IF($A41="","",IF(OR($E41="",$G41="",$G41&lt;$E41),"",ROUND(($G41-$E41)*1440,0)))</f>
        <v/>
      </c>
      <c r="L41" s="26">
        <f>IF($A41="","",IF($C41="","",IFERROR(VLOOKUP($C41,Lists!$C$2:$D$11,2,FALSE),"")))</f>
        <v/>
      </c>
      <c r="M41" s="27">
        <f>IF($A41="","",IF(OR($K41="",$L41=""),"",IF($K41&lt;=$L41,"Met","Missed")))</f>
        <v/>
      </c>
      <c r="N41" s="28">
        <f>IF($A41="","",IF(COUNTIF($A$8:$A$207,$A41)&gt;1,"Duplicate Visit ID",IF(OR($B41="",$C41="",$D41="",$E41="",$F41="",$G41=""),"Missing required field",IF($E41&gt;NOW(),"Future check-in",IF(OR($F41&lt;$E41,$G41&lt;$F41,AND($H41&lt;&gt;"",$H41&lt;$G41)),"Timestamp sequence issue","OK")))))</f>
        <v/>
      </c>
      <c r="O41" s="29" t="n"/>
      <c r="P41" s="29" t="n"/>
      <c r="Q41" s="27">
        <f>IF($A41="","",IF(OR($N41&lt;&gt;"OK",$O41&lt;&gt;""),"No","Yes"))</f>
        <v/>
      </c>
    </row>
    <row r="42">
      <c r="A42" s="24" t="n"/>
      <c r="B42" s="24" t="n"/>
      <c r="C42" s="24" t="n"/>
      <c r="D42" s="56" t="n"/>
      <c r="E42" s="56" t="n"/>
      <c r="F42" s="56" t="n"/>
      <c r="G42" s="56" t="n"/>
      <c r="H42" s="56" t="n"/>
      <c r="I42" s="26">
        <f>IF($A42="","",IF(OR($E42="",$F42="",$F42&lt;$E42),"",ROUND(($F42-$E42)*1440,0)))</f>
        <v/>
      </c>
      <c r="J42" s="26">
        <f>IF($A42="","",IF(OR($F42="",$G42="",$G42&lt;$F42),"",ROUND(($G42-$F42)*1440,0)))</f>
        <v/>
      </c>
      <c r="K42" s="26">
        <f>IF($A42="","",IF(OR($E42="",$G42="",$G42&lt;$E42),"",ROUND(($G42-$E42)*1440,0)))</f>
        <v/>
      </c>
      <c r="L42" s="26">
        <f>IF($A42="","",IF($C42="","",IFERROR(VLOOKUP($C42,Lists!$C$2:$D$11,2,FALSE),"")))</f>
        <v/>
      </c>
      <c r="M42" s="27">
        <f>IF($A42="","",IF(OR($K42="",$L42=""),"",IF($K42&lt;=$L42,"Met","Missed")))</f>
        <v/>
      </c>
      <c r="N42" s="28">
        <f>IF($A42="","",IF(COUNTIF($A$8:$A$207,$A42)&gt;1,"Duplicate Visit ID",IF(OR($B42="",$C42="",$D42="",$E42="",$F42="",$G42=""),"Missing required field",IF($E42&gt;NOW(),"Future check-in",IF(OR($F42&lt;$E42,$G42&lt;$F42,AND($H42&lt;&gt;"",$H42&lt;$G42)),"Timestamp sequence issue","OK")))))</f>
        <v/>
      </c>
      <c r="O42" s="29" t="n"/>
      <c r="P42" s="29" t="n"/>
      <c r="Q42" s="27">
        <f>IF($A42="","",IF(OR($N42&lt;&gt;"OK",$O42&lt;&gt;""),"No","Yes"))</f>
        <v/>
      </c>
    </row>
    <row r="43">
      <c r="A43" s="24" t="n"/>
      <c r="B43" s="24" t="n"/>
      <c r="C43" s="24" t="n"/>
      <c r="D43" s="56" t="n"/>
      <c r="E43" s="56" t="n"/>
      <c r="F43" s="56" t="n"/>
      <c r="G43" s="56" t="n"/>
      <c r="H43" s="56" t="n"/>
      <c r="I43" s="26">
        <f>IF($A43="","",IF(OR($E43="",$F43="",$F43&lt;$E43),"",ROUND(($F43-$E43)*1440,0)))</f>
        <v/>
      </c>
      <c r="J43" s="26">
        <f>IF($A43="","",IF(OR($F43="",$G43="",$G43&lt;$F43),"",ROUND(($G43-$F43)*1440,0)))</f>
        <v/>
      </c>
      <c r="K43" s="26">
        <f>IF($A43="","",IF(OR($E43="",$G43="",$G43&lt;$E43),"",ROUND(($G43-$E43)*1440,0)))</f>
        <v/>
      </c>
      <c r="L43" s="26">
        <f>IF($A43="","",IF($C43="","",IFERROR(VLOOKUP($C43,Lists!$C$2:$D$11,2,FALSE),"")))</f>
        <v/>
      </c>
      <c r="M43" s="27">
        <f>IF($A43="","",IF(OR($K43="",$L43=""),"",IF($K43&lt;=$L43,"Met","Missed")))</f>
        <v/>
      </c>
      <c r="N43" s="28">
        <f>IF($A43="","",IF(COUNTIF($A$8:$A$207,$A43)&gt;1,"Duplicate Visit ID",IF(OR($B43="",$C43="",$D43="",$E43="",$F43="",$G43=""),"Missing required field",IF($E43&gt;NOW(),"Future check-in",IF(OR($F43&lt;$E43,$G43&lt;$F43,AND($H43&lt;&gt;"",$H43&lt;$G43)),"Timestamp sequence issue","OK")))))</f>
        <v/>
      </c>
      <c r="O43" s="29" t="n"/>
      <c r="P43" s="29" t="n"/>
      <c r="Q43" s="27">
        <f>IF($A43="","",IF(OR($N43&lt;&gt;"OK",$O43&lt;&gt;""),"No","Yes"))</f>
        <v/>
      </c>
    </row>
    <row r="44">
      <c r="A44" s="24" t="n"/>
      <c r="B44" s="24" t="n"/>
      <c r="C44" s="24" t="n"/>
      <c r="D44" s="56" t="n"/>
      <c r="E44" s="56" t="n"/>
      <c r="F44" s="56" t="n"/>
      <c r="G44" s="56" t="n"/>
      <c r="H44" s="56" t="n"/>
      <c r="I44" s="26">
        <f>IF($A44="","",IF(OR($E44="",$F44="",$F44&lt;$E44),"",ROUND(($F44-$E44)*1440,0)))</f>
        <v/>
      </c>
      <c r="J44" s="26">
        <f>IF($A44="","",IF(OR($F44="",$G44="",$G44&lt;$F44),"",ROUND(($G44-$F44)*1440,0)))</f>
        <v/>
      </c>
      <c r="K44" s="26">
        <f>IF($A44="","",IF(OR($E44="",$G44="",$G44&lt;$E44),"",ROUND(($G44-$E44)*1440,0)))</f>
        <v/>
      </c>
      <c r="L44" s="26">
        <f>IF($A44="","",IF($C44="","",IFERROR(VLOOKUP($C44,Lists!$C$2:$D$11,2,FALSE),"")))</f>
        <v/>
      </c>
      <c r="M44" s="27">
        <f>IF($A44="","",IF(OR($K44="",$L44=""),"",IF($K44&lt;=$L44,"Met","Missed")))</f>
        <v/>
      </c>
      <c r="N44" s="28">
        <f>IF($A44="","",IF(COUNTIF($A$8:$A$207,$A44)&gt;1,"Duplicate Visit ID",IF(OR($B44="",$C44="",$D44="",$E44="",$F44="",$G44=""),"Missing required field",IF($E44&gt;NOW(),"Future check-in",IF(OR($F44&lt;$E44,$G44&lt;$F44,AND($H44&lt;&gt;"",$H44&lt;$G44)),"Timestamp sequence issue","OK")))))</f>
        <v/>
      </c>
      <c r="O44" s="29" t="n"/>
      <c r="P44" s="29" t="n"/>
      <c r="Q44" s="27">
        <f>IF($A44="","",IF(OR($N44&lt;&gt;"OK",$O44&lt;&gt;""),"No","Yes"))</f>
        <v/>
      </c>
    </row>
    <row r="45">
      <c r="A45" s="24" t="n"/>
      <c r="B45" s="24" t="n"/>
      <c r="C45" s="24" t="n"/>
      <c r="D45" s="56" t="n"/>
      <c r="E45" s="56" t="n"/>
      <c r="F45" s="56" t="n"/>
      <c r="G45" s="56" t="n"/>
      <c r="H45" s="56" t="n"/>
      <c r="I45" s="26">
        <f>IF($A45="","",IF(OR($E45="",$F45="",$F45&lt;$E45),"",ROUND(($F45-$E45)*1440,0)))</f>
        <v/>
      </c>
      <c r="J45" s="26">
        <f>IF($A45="","",IF(OR($F45="",$G45="",$G45&lt;$F45),"",ROUND(($G45-$F45)*1440,0)))</f>
        <v/>
      </c>
      <c r="K45" s="26">
        <f>IF($A45="","",IF(OR($E45="",$G45="",$G45&lt;$E45),"",ROUND(($G45-$E45)*1440,0)))</f>
        <v/>
      </c>
      <c r="L45" s="26">
        <f>IF($A45="","",IF($C45="","",IFERROR(VLOOKUP($C45,Lists!$C$2:$D$11,2,FALSE),"")))</f>
        <v/>
      </c>
      <c r="M45" s="27">
        <f>IF($A45="","",IF(OR($K45="",$L45=""),"",IF($K45&lt;=$L45,"Met","Missed")))</f>
        <v/>
      </c>
      <c r="N45" s="28">
        <f>IF($A45="","",IF(COUNTIF($A$8:$A$207,$A45)&gt;1,"Duplicate Visit ID",IF(OR($B45="",$C45="",$D45="",$E45="",$F45="",$G45=""),"Missing required field",IF($E45&gt;NOW(),"Future check-in",IF(OR($F45&lt;$E45,$G45&lt;$F45,AND($H45&lt;&gt;"",$H45&lt;$G45)),"Timestamp sequence issue","OK")))))</f>
        <v/>
      </c>
      <c r="O45" s="29" t="n"/>
      <c r="P45" s="29" t="n"/>
      <c r="Q45" s="27">
        <f>IF($A45="","",IF(OR($N45&lt;&gt;"OK",$O45&lt;&gt;""),"No","Yes"))</f>
        <v/>
      </c>
    </row>
    <row r="46">
      <c r="A46" s="24" t="n"/>
      <c r="B46" s="24" t="n"/>
      <c r="C46" s="24" t="n"/>
      <c r="D46" s="56" t="n"/>
      <c r="E46" s="56" t="n"/>
      <c r="F46" s="56" t="n"/>
      <c r="G46" s="56" t="n"/>
      <c r="H46" s="56" t="n"/>
      <c r="I46" s="26">
        <f>IF($A46="","",IF(OR($E46="",$F46="",$F46&lt;$E46),"",ROUND(($F46-$E46)*1440,0)))</f>
        <v/>
      </c>
      <c r="J46" s="26">
        <f>IF($A46="","",IF(OR($F46="",$G46="",$G46&lt;$F46),"",ROUND(($G46-$F46)*1440,0)))</f>
        <v/>
      </c>
      <c r="K46" s="26">
        <f>IF($A46="","",IF(OR($E46="",$G46="",$G46&lt;$E46),"",ROUND(($G46-$E46)*1440,0)))</f>
        <v/>
      </c>
      <c r="L46" s="26">
        <f>IF($A46="","",IF($C46="","",IFERROR(VLOOKUP($C46,Lists!$C$2:$D$11,2,FALSE),"")))</f>
        <v/>
      </c>
      <c r="M46" s="27">
        <f>IF($A46="","",IF(OR($K46="",$L46=""),"",IF($K46&lt;=$L46,"Met","Missed")))</f>
        <v/>
      </c>
      <c r="N46" s="28">
        <f>IF($A46="","",IF(COUNTIF($A$8:$A$207,$A46)&gt;1,"Duplicate Visit ID",IF(OR($B46="",$C46="",$D46="",$E46="",$F46="",$G46=""),"Missing required field",IF($E46&gt;NOW(),"Future check-in",IF(OR($F46&lt;$E46,$G46&lt;$F46,AND($H46&lt;&gt;"",$H46&lt;$G46)),"Timestamp sequence issue","OK")))))</f>
        <v/>
      </c>
      <c r="O46" s="29" t="n"/>
      <c r="P46" s="29" t="n"/>
      <c r="Q46" s="27">
        <f>IF($A46="","",IF(OR($N46&lt;&gt;"OK",$O46&lt;&gt;""),"No","Yes"))</f>
        <v/>
      </c>
    </row>
    <row r="47">
      <c r="A47" s="24" t="n"/>
      <c r="B47" s="24" t="n"/>
      <c r="C47" s="24" t="n"/>
      <c r="D47" s="56" t="n"/>
      <c r="E47" s="56" t="n"/>
      <c r="F47" s="56" t="n"/>
      <c r="G47" s="56" t="n"/>
      <c r="H47" s="56" t="n"/>
      <c r="I47" s="26">
        <f>IF($A47="","",IF(OR($E47="",$F47="",$F47&lt;$E47),"",ROUND(($F47-$E47)*1440,0)))</f>
        <v/>
      </c>
      <c r="J47" s="26">
        <f>IF($A47="","",IF(OR($F47="",$G47="",$G47&lt;$F47),"",ROUND(($G47-$F47)*1440,0)))</f>
        <v/>
      </c>
      <c r="K47" s="26">
        <f>IF($A47="","",IF(OR($E47="",$G47="",$G47&lt;$E47),"",ROUND(($G47-$E47)*1440,0)))</f>
        <v/>
      </c>
      <c r="L47" s="26">
        <f>IF($A47="","",IF($C47="","",IFERROR(VLOOKUP($C47,Lists!$C$2:$D$11,2,FALSE),"")))</f>
        <v/>
      </c>
      <c r="M47" s="27">
        <f>IF($A47="","",IF(OR($K47="",$L47=""),"",IF($K47&lt;=$L47,"Met","Missed")))</f>
        <v/>
      </c>
      <c r="N47" s="28">
        <f>IF($A47="","",IF(COUNTIF($A$8:$A$207,$A47)&gt;1,"Duplicate Visit ID",IF(OR($B47="",$C47="",$D47="",$E47="",$F47="",$G47=""),"Missing required field",IF($E47&gt;NOW(),"Future check-in",IF(OR($F47&lt;$E47,$G47&lt;$F47,AND($H47&lt;&gt;"",$H47&lt;$G47)),"Timestamp sequence issue","OK")))))</f>
        <v/>
      </c>
      <c r="O47" s="29" t="n"/>
      <c r="P47" s="29" t="n"/>
      <c r="Q47" s="27">
        <f>IF($A47="","",IF(OR($N47&lt;&gt;"OK",$O47&lt;&gt;""),"No","Yes"))</f>
        <v/>
      </c>
    </row>
    <row r="48">
      <c r="A48" s="24" t="n"/>
      <c r="B48" s="24" t="n"/>
      <c r="C48" s="24" t="n"/>
      <c r="D48" s="56" t="n"/>
      <c r="E48" s="56" t="n"/>
      <c r="F48" s="56" t="n"/>
      <c r="G48" s="56" t="n"/>
      <c r="H48" s="56" t="n"/>
      <c r="I48" s="26">
        <f>IF($A48="","",IF(OR($E48="",$F48="",$F48&lt;$E48),"",ROUND(($F48-$E48)*1440,0)))</f>
        <v/>
      </c>
      <c r="J48" s="26">
        <f>IF($A48="","",IF(OR($F48="",$G48="",$G48&lt;$F48),"",ROUND(($G48-$F48)*1440,0)))</f>
        <v/>
      </c>
      <c r="K48" s="26">
        <f>IF($A48="","",IF(OR($E48="",$G48="",$G48&lt;$E48),"",ROUND(($G48-$E48)*1440,0)))</f>
        <v/>
      </c>
      <c r="L48" s="26">
        <f>IF($A48="","",IF($C48="","",IFERROR(VLOOKUP($C48,Lists!$C$2:$D$11,2,FALSE),"")))</f>
        <v/>
      </c>
      <c r="M48" s="27">
        <f>IF($A48="","",IF(OR($K48="",$L48=""),"",IF($K48&lt;=$L48,"Met","Missed")))</f>
        <v/>
      </c>
      <c r="N48" s="28">
        <f>IF($A48="","",IF(COUNTIF($A$8:$A$207,$A48)&gt;1,"Duplicate Visit ID",IF(OR($B48="",$C48="",$D48="",$E48="",$F48="",$G48=""),"Missing required field",IF($E48&gt;NOW(),"Future check-in",IF(OR($F48&lt;$E48,$G48&lt;$F48,AND($H48&lt;&gt;"",$H48&lt;$G48)),"Timestamp sequence issue","OK")))))</f>
        <v/>
      </c>
      <c r="O48" s="29" t="n"/>
      <c r="P48" s="29" t="n"/>
      <c r="Q48" s="27">
        <f>IF($A48="","",IF(OR($N48&lt;&gt;"OK",$O48&lt;&gt;""),"No","Yes"))</f>
        <v/>
      </c>
    </row>
    <row r="49">
      <c r="A49" s="24" t="n"/>
      <c r="B49" s="24" t="n"/>
      <c r="C49" s="24" t="n"/>
      <c r="D49" s="56" t="n"/>
      <c r="E49" s="56" t="n"/>
      <c r="F49" s="56" t="n"/>
      <c r="G49" s="56" t="n"/>
      <c r="H49" s="56" t="n"/>
      <c r="I49" s="26">
        <f>IF($A49="","",IF(OR($E49="",$F49="",$F49&lt;$E49),"",ROUND(($F49-$E49)*1440,0)))</f>
        <v/>
      </c>
      <c r="J49" s="26">
        <f>IF($A49="","",IF(OR($F49="",$G49="",$G49&lt;$F49),"",ROUND(($G49-$F49)*1440,0)))</f>
        <v/>
      </c>
      <c r="K49" s="26">
        <f>IF($A49="","",IF(OR($E49="",$G49="",$G49&lt;$E49),"",ROUND(($G49-$E49)*1440,0)))</f>
        <v/>
      </c>
      <c r="L49" s="26">
        <f>IF($A49="","",IF($C49="","",IFERROR(VLOOKUP($C49,Lists!$C$2:$D$11,2,FALSE),"")))</f>
        <v/>
      </c>
      <c r="M49" s="27">
        <f>IF($A49="","",IF(OR($K49="",$L49=""),"",IF($K49&lt;=$L49,"Met","Missed")))</f>
        <v/>
      </c>
      <c r="N49" s="28">
        <f>IF($A49="","",IF(COUNTIF($A$8:$A$207,$A49)&gt;1,"Duplicate Visit ID",IF(OR($B49="",$C49="",$D49="",$E49="",$F49="",$G49=""),"Missing required field",IF($E49&gt;NOW(),"Future check-in",IF(OR($F49&lt;$E49,$G49&lt;$F49,AND($H49&lt;&gt;"",$H49&lt;$G49)),"Timestamp sequence issue","OK")))))</f>
        <v/>
      </c>
      <c r="O49" s="29" t="n"/>
      <c r="P49" s="29" t="n"/>
      <c r="Q49" s="27">
        <f>IF($A49="","",IF(OR($N49&lt;&gt;"OK",$O49&lt;&gt;""),"No","Yes"))</f>
        <v/>
      </c>
    </row>
    <row r="50">
      <c r="A50" s="24" t="n"/>
      <c r="B50" s="24" t="n"/>
      <c r="C50" s="24" t="n"/>
      <c r="D50" s="56" t="n"/>
      <c r="E50" s="56" t="n"/>
      <c r="F50" s="56" t="n"/>
      <c r="G50" s="56" t="n"/>
      <c r="H50" s="56" t="n"/>
      <c r="I50" s="26">
        <f>IF($A50="","",IF(OR($E50="",$F50="",$F50&lt;$E50),"",ROUND(($F50-$E50)*1440,0)))</f>
        <v/>
      </c>
      <c r="J50" s="26">
        <f>IF($A50="","",IF(OR($F50="",$G50="",$G50&lt;$F50),"",ROUND(($G50-$F50)*1440,0)))</f>
        <v/>
      </c>
      <c r="K50" s="26">
        <f>IF($A50="","",IF(OR($E50="",$G50="",$G50&lt;$E50),"",ROUND(($G50-$E50)*1440,0)))</f>
        <v/>
      </c>
      <c r="L50" s="26">
        <f>IF($A50="","",IF($C50="","",IFERROR(VLOOKUP($C50,Lists!$C$2:$D$11,2,FALSE),"")))</f>
        <v/>
      </c>
      <c r="M50" s="27">
        <f>IF($A50="","",IF(OR($K50="",$L50=""),"",IF($K50&lt;=$L50,"Met","Missed")))</f>
        <v/>
      </c>
      <c r="N50" s="28">
        <f>IF($A50="","",IF(COUNTIF($A$8:$A$207,$A50)&gt;1,"Duplicate Visit ID",IF(OR($B50="",$C50="",$D50="",$E50="",$F50="",$G50=""),"Missing required field",IF($E50&gt;NOW(),"Future check-in",IF(OR($F50&lt;$E50,$G50&lt;$F50,AND($H50&lt;&gt;"",$H50&lt;$G50)),"Timestamp sequence issue","OK")))))</f>
        <v/>
      </c>
      <c r="O50" s="29" t="n"/>
      <c r="P50" s="29" t="n"/>
      <c r="Q50" s="27">
        <f>IF($A50="","",IF(OR($N50&lt;&gt;"OK",$O50&lt;&gt;""),"No","Yes"))</f>
        <v/>
      </c>
    </row>
    <row r="51">
      <c r="A51" s="24" t="n"/>
      <c r="B51" s="24" t="n"/>
      <c r="C51" s="24" t="n"/>
      <c r="D51" s="56" t="n"/>
      <c r="E51" s="56" t="n"/>
      <c r="F51" s="56" t="n"/>
      <c r="G51" s="56" t="n"/>
      <c r="H51" s="56" t="n"/>
      <c r="I51" s="26">
        <f>IF($A51="","",IF(OR($E51="",$F51="",$F51&lt;$E51),"",ROUND(($F51-$E51)*1440,0)))</f>
        <v/>
      </c>
      <c r="J51" s="26">
        <f>IF($A51="","",IF(OR($F51="",$G51="",$G51&lt;$F51),"",ROUND(($G51-$F51)*1440,0)))</f>
        <v/>
      </c>
      <c r="K51" s="26">
        <f>IF($A51="","",IF(OR($E51="",$G51="",$G51&lt;$E51),"",ROUND(($G51-$E51)*1440,0)))</f>
        <v/>
      </c>
      <c r="L51" s="26">
        <f>IF($A51="","",IF($C51="","",IFERROR(VLOOKUP($C51,Lists!$C$2:$D$11,2,FALSE),"")))</f>
        <v/>
      </c>
      <c r="M51" s="27">
        <f>IF($A51="","",IF(OR($K51="",$L51=""),"",IF($K51&lt;=$L51,"Met","Missed")))</f>
        <v/>
      </c>
      <c r="N51" s="28">
        <f>IF($A51="","",IF(COUNTIF($A$8:$A$207,$A51)&gt;1,"Duplicate Visit ID",IF(OR($B51="",$C51="",$D51="",$E51="",$F51="",$G51=""),"Missing required field",IF($E51&gt;NOW(),"Future check-in",IF(OR($F51&lt;$E51,$G51&lt;$F51,AND($H51&lt;&gt;"",$H51&lt;$G51)),"Timestamp sequence issue","OK")))))</f>
        <v/>
      </c>
      <c r="O51" s="29" t="n"/>
      <c r="P51" s="29" t="n"/>
      <c r="Q51" s="27">
        <f>IF($A51="","",IF(OR($N51&lt;&gt;"OK",$O51&lt;&gt;""),"No","Yes"))</f>
        <v/>
      </c>
    </row>
    <row r="52">
      <c r="A52" s="24" t="n"/>
      <c r="B52" s="24" t="n"/>
      <c r="C52" s="24" t="n"/>
      <c r="D52" s="56" t="n"/>
      <c r="E52" s="56" t="n"/>
      <c r="F52" s="56" t="n"/>
      <c r="G52" s="56" t="n"/>
      <c r="H52" s="56" t="n"/>
      <c r="I52" s="26">
        <f>IF($A52="","",IF(OR($E52="",$F52="",$F52&lt;$E52),"",ROUND(($F52-$E52)*1440,0)))</f>
        <v/>
      </c>
      <c r="J52" s="26">
        <f>IF($A52="","",IF(OR($F52="",$G52="",$G52&lt;$F52),"",ROUND(($G52-$F52)*1440,0)))</f>
        <v/>
      </c>
      <c r="K52" s="26">
        <f>IF($A52="","",IF(OR($E52="",$G52="",$G52&lt;$E52),"",ROUND(($G52-$E52)*1440,0)))</f>
        <v/>
      </c>
      <c r="L52" s="26">
        <f>IF($A52="","",IF($C52="","",IFERROR(VLOOKUP($C52,Lists!$C$2:$D$11,2,FALSE),"")))</f>
        <v/>
      </c>
      <c r="M52" s="27">
        <f>IF($A52="","",IF(OR($K52="",$L52=""),"",IF($K52&lt;=$L52,"Met","Missed")))</f>
        <v/>
      </c>
      <c r="N52" s="28">
        <f>IF($A52="","",IF(COUNTIF($A$8:$A$207,$A52)&gt;1,"Duplicate Visit ID",IF(OR($B52="",$C52="",$D52="",$E52="",$F52="",$G52=""),"Missing required field",IF($E52&gt;NOW(),"Future check-in",IF(OR($F52&lt;$E52,$G52&lt;$F52,AND($H52&lt;&gt;"",$H52&lt;$G52)),"Timestamp sequence issue","OK")))))</f>
        <v/>
      </c>
      <c r="O52" s="29" t="n"/>
      <c r="P52" s="29" t="n"/>
      <c r="Q52" s="27">
        <f>IF($A52="","",IF(OR($N52&lt;&gt;"OK",$O52&lt;&gt;""),"No","Yes"))</f>
        <v/>
      </c>
    </row>
    <row r="53">
      <c r="A53" s="24" t="n"/>
      <c r="B53" s="24" t="n"/>
      <c r="C53" s="24" t="n"/>
      <c r="D53" s="56" t="n"/>
      <c r="E53" s="56" t="n"/>
      <c r="F53" s="56" t="n"/>
      <c r="G53" s="56" t="n"/>
      <c r="H53" s="56" t="n"/>
      <c r="I53" s="26">
        <f>IF($A53="","",IF(OR($E53="",$F53="",$F53&lt;$E53),"",ROUND(($F53-$E53)*1440,0)))</f>
        <v/>
      </c>
      <c r="J53" s="26">
        <f>IF($A53="","",IF(OR($F53="",$G53="",$G53&lt;$F53),"",ROUND(($G53-$F53)*1440,0)))</f>
        <v/>
      </c>
      <c r="K53" s="26">
        <f>IF($A53="","",IF(OR($E53="",$G53="",$G53&lt;$E53),"",ROUND(($G53-$E53)*1440,0)))</f>
        <v/>
      </c>
      <c r="L53" s="26">
        <f>IF($A53="","",IF($C53="","",IFERROR(VLOOKUP($C53,Lists!$C$2:$D$11,2,FALSE),"")))</f>
        <v/>
      </c>
      <c r="M53" s="27">
        <f>IF($A53="","",IF(OR($K53="",$L53=""),"",IF($K53&lt;=$L53,"Met","Missed")))</f>
        <v/>
      </c>
      <c r="N53" s="28">
        <f>IF($A53="","",IF(COUNTIF($A$8:$A$207,$A53)&gt;1,"Duplicate Visit ID",IF(OR($B53="",$C53="",$D53="",$E53="",$F53="",$G53=""),"Missing required field",IF($E53&gt;NOW(),"Future check-in",IF(OR($F53&lt;$E53,$G53&lt;$F53,AND($H53&lt;&gt;"",$H53&lt;$G53)),"Timestamp sequence issue","OK")))))</f>
        <v/>
      </c>
      <c r="O53" s="29" t="n"/>
      <c r="P53" s="29" t="n"/>
      <c r="Q53" s="27">
        <f>IF($A53="","",IF(OR($N53&lt;&gt;"OK",$O53&lt;&gt;""),"No","Yes"))</f>
        <v/>
      </c>
    </row>
    <row r="54">
      <c r="A54" s="24" t="n"/>
      <c r="B54" s="24" t="n"/>
      <c r="C54" s="24" t="n"/>
      <c r="D54" s="56" t="n"/>
      <c r="E54" s="56" t="n"/>
      <c r="F54" s="56" t="n"/>
      <c r="G54" s="56" t="n"/>
      <c r="H54" s="56" t="n"/>
      <c r="I54" s="26">
        <f>IF($A54="","",IF(OR($E54="",$F54="",$F54&lt;$E54),"",ROUND(($F54-$E54)*1440,0)))</f>
        <v/>
      </c>
      <c r="J54" s="26">
        <f>IF($A54="","",IF(OR($F54="",$G54="",$G54&lt;$F54),"",ROUND(($G54-$F54)*1440,0)))</f>
        <v/>
      </c>
      <c r="K54" s="26">
        <f>IF($A54="","",IF(OR($E54="",$G54="",$G54&lt;$E54),"",ROUND(($G54-$E54)*1440,0)))</f>
        <v/>
      </c>
      <c r="L54" s="26">
        <f>IF($A54="","",IF($C54="","",IFERROR(VLOOKUP($C54,Lists!$C$2:$D$11,2,FALSE),"")))</f>
        <v/>
      </c>
      <c r="M54" s="27">
        <f>IF($A54="","",IF(OR($K54="",$L54=""),"",IF($K54&lt;=$L54,"Met","Missed")))</f>
        <v/>
      </c>
      <c r="N54" s="28">
        <f>IF($A54="","",IF(COUNTIF($A$8:$A$207,$A54)&gt;1,"Duplicate Visit ID",IF(OR($B54="",$C54="",$D54="",$E54="",$F54="",$G54=""),"Missing required field",IF($E54&gt;NOW(),"Future check-in",IF(OR($F54&lt;$E54,$G54&lt;$F54,AND($H54&lt;&gt;"",$H54&lt;$G54)),"Timestamp sequence issue","OK")))))</f>
        <v/>
      </c>
      <c r="O54" s="29" t="n"/>
      <c r="P54" s="29" t="n"/>
      <c r="Q54" s="27">
        <f>IF($A54="","",IF(OR($N54&lt;&gt;"OK",$O54&lt;&gt;""),"No","Yes"))</f>
        <v/>
      </c>
    </row>
    <row r="55">
      <c r="A55" s="24" t="n"/>
      <c r="B55" s="24" t="n"/>
      <c r="C55" s="24" t="n"/>
      <c r="D55" s="56" t="n"/>
      <c r="E55" s="56" t="n"/>
      <c r="F55" s="56" t="n"/>
      <c r="G55" s="56" t="n"/>
      <c r="H55" s="56" t="n"/>
      <c r="I55" s="26">
        <f>IF($A55="","",IF(OR($E55="",$F55="",$F55&lt;$E55),"",ROUND(($F55-$E55)*1440,0)))</f>
        <v/>
      </c>
      <c r="J55" s="26">
        <f>IF($A55="","",IF(OR($F55="",$G55="",$G55&lt;$F55),"",ROUND(($G55-$F55)*1440,0)))</f>
        <v/>
      </c>
      <c r="K55" s="26">
        <f>IF($A55="","",IF(OR($E55="",$G55="",$G55&lt;$E55),"",ROUND(($G55-$E55)*1440,0)))</f>
        <v/>
      </c>
      <c r="L55" s="26">
        <f>IF($A55="","",IF($C55="","",IFERROR(VLOOKUP($C55,Lists!$C$2:$D$11,2,FALSE),"")))</f>
        <v/>
      </c>
      <c r="M55" s="27">
        <f>IF($A55="","",IF(OR($K55="",$L55=""),"",IF($K55&lt;=$L55,"Met","Missed")))</f>
        <v/>
      </c>
      <c r="N55" s="28">
        <f>IF($A55="","",IF(COUNTIF($A$8:$A$207,$A55)&gt;1,"Duplicate Visit ID",IF(OR($B55="",$C55="",$D55="",$E55="",$F55="",$G55=""),"Missing required field",IF($E55&gt;NOW(),"Future check-in",IF(OR($F55&lt;$E55,$G55&lt;$F55,AND($H55&lt;&gt;"",$H55&lt;$G55)),"Timestamp sequence issue","OK")))))</f>
        <v/>
      </c>
      <c r="O55" s="29" t="n"/>
      <c r="P55" s="29" t="n"/>
      <c r="Q55" s="27">
        <f>IF($A55="","",IF(OR($N55&lt;&gt;"OK",$O55&lt;&gt;""),"No","Yes"))</f>
        <v/>
      </c>
    </row>
    <row r="56">
      <c r="A56" s="24" t="n"/>
      <c r="B56" s="24" t="n"/>
      <c r="C56" s="24" t="n"/>
      <c r="D56" s="56" t="n"/>
      <c r="E56" s="56" t="n"/>
      <c r="F56" s="56" t="n"/>
      <c r="G56" s="56" t="n"/>
      <c r="H56" s="56" t="n"/>
      <c r="I56" s="26">
        <f>IF($A56="","",IF(OR($E56="",$F56="",$F56&lt;$E56),"",ROUND(($F56-$E56)*1440,0)))</f>
        <v/>
      </c>
      <c r="J56" s="26">
        <f>IF($A56="","",IF(OR($F56="",$G56="",$G56&lt;$F56),"",ROUND(($G56-$F56)*1440,0)))</f>
        <v/>
      </c>
      <c r="K56" s="26">
        <f>IF($A56="","",IF(OR($E56="",$G56="",$G56&lt;$E56),"",ROUND(($G56-$E56)*1440,0)))</f>
        <v/>
      </c>
      <c r="L56" s="26">
        <f>IF($A56="","",IF($C56="","",IFERROR(VLOOKUP($C56,Lists!$C$2:$D$11,2,FALSE),"")))</f>
        <v/>
      </c>
      <c r="M56" s="27">
        <f>IF($A56="","",IF(OR($K56="",$L56=""),"",IF($K56&lt;=$L56,"Met","Missed")))</f>
        <v/>
      </c>
      <c r="N56" s="28">
        <f>IF($A56="","",IF(COUNTIF($A$8:$A$207,$A56)&gt;1,"Duplicate Visit ID",IF(OR($B56="",$C56="",$D56="",$E56="",$F56="",$G56=""),"Missing required field",IF($E56&gt;NOW(),"Future check-in",IF(OR($F56&lt;$E56,$G56&lt;$F56,AND($H56&lt;&gt;"",$H56&lt;$G56)),"Timestamp sequence issue","OK")))))</f>
        <v/>
      </c>
      <c r="O56" s="29" t="n"/>
      <c r="P56" s="29" t="n"/>
      <c r="Q56" s="27">
        <f>IF($A56="","",IF(OR($N56&lt;&gt;"OK",$O56&lt;&gt;""),"No","Yes"))</f>
        <v/>
      </c>
    </row>
    <row r="57">
      <c r="A57" s="24" t="n"/>
      <c r="B57" s="24" t="n"/>
      <c r="C57" s="24" t="n"/>
      <c r="D57" s="56" t="n"/>
      <c r="E57" s="56" t="n"/>
      <c r="F57" s="56" t="n"/>
      <c r="G57" s="56" t="n"/>
      <c r="H57" s="56" t="n"/>
      <c r="I57" s="26">
        <f>IF($A57="","",IF(OR($E57="",$F57="",$F57&lt;$E57),"",ROUND(($F57-$E57)*1440,0)))</f>
        <v/>
      </c>
      <c r="J57" s="26">
        <f>IF($A57="","",IF(OR($F57="",$G57="",$G57&lt;$F57),"",ROUND(($G57-$F57)*1440,0)))</f>
        <v/>
      </c>
      <c r="K57" s="26">
        <f>IF($A57="","",IF(OR($E57="",$G57="",$G57&lt;$E57),"",ROUND(($G57-$E57)*1440,0)))</f>
        <v/>
      </c>
      <c r="L57" s="26">
        <f>IF($A57="","",IF($C57="","",IFERROR(VLOOKUP($C57,Lists!$C$2:$D$11,2,FALSE),"")))</f>
        <v/>
      </c>
      <c r="M57" s="27">
        <f>IF($A57="","",IF(OR($K57="",$L57=""),"",IF($K57&lt;=$L57,"Met","Missed")))</f>
        <v/>
      </c>
      <c r="N57" s="28">
        <f>IF($A57="","",IF(COUNTIF($A$8:$A$207,$A57)&gt;1,"Duplicate Visit ID",IF(OR($B57="",$C57="",$D57="",$E57="",$F57="",$G57=""),"Missing required field",IF($E57&gt;NOW(),"Future check-in",IF(OR($F57&lt;$E57,$G57&lt;$F57,AND($H57&lt;&gt;"",$H57&lt;$G57)),"Timestamp sequence issue","OK")))))</f>
        <v/>
      </c>
      <c r="O57" s="29" t="n"/>
      <c r="P57" s="29" t="n"/>
      <c r="Q57" s="27">
        <f>IF($A57="","",IF(OR($N57&lt;&gt;"OK",$O57&lt;&gt;""),"No","Yes"))</f>
        <v/>
      </c>
    </row>
    <row r="58">
      <c r="A58" s="24" t="n"/>
      <c r="B58" s="24" t="n"/>
      <c r="C58" s="24" t="n"/>
      <c r="D58" s="56" t="n"/>
      <c r="E58" s="56" t="n"/>
      <c r="F58" s="56" t="n"/>
      <c r="G58" s="56" t="n"/>
      <c r="H58" s="56" t="n"/>
      <c r="I58" s="26">
        <f>IF($A58="","",IF(OR($E58="",$F58="",$F58&lt;$E58),"",ROUND(($F58-$E58)*1440,0)))</f>
        <v/>
      </c>
      <c r="J58" s="26">
        <f>IF($A58="","",IF(OR($F58="",$G58="",$G58&lt;$F58),"",ROUND(($G58-$F58)*1440,0)))</f>
        <v/>
      </c>
      <c r="K58" s="26">
        <f>IF($A58="","",IF(OR($E58="",$G58="",$G58&lt;$E58),"",ROUND(($G58-$E58)*1440,0)))</f>
        <v/>
      </c>
      <c r="L58" s="26">
        <f>IF($A58="","",IF($C58="","",IFERROR(VLOOKUP($C58,Lists!$C$2:$D$11,2,FALSE),"")))</f>
        <v/>
      </c>
      <c r="M58" s="27">
        <f>IF($A58="","",IF(OR($K58="",$L58=""),"",IF($K58&lt;=$L58,"Met","Missed")))</f>
        <v/>
      </c>
      <c r="N58" s="28">
        <f>IF($A58="","",IF(COUNTIF($A$8:$A$207,$A58)&gt;1,"Duplicate Visit ID",IF(OR($B58="",$C58="",$D58="",$E58="",$F58="",$G58=""),"Missing required field",IF($E58&gt;NOW(),"Future check-in",IF(OR($F58&lt;$E58,$G58&lt;$F58,AND($H58&lt;&gt;"",$H58&lt;$G58)),"Timestamp sequence issue","OK")))))</f>
        <v/>
      </c>
      <c r="O58" s="29" t="n"/>
      <c r="P58" s="29" t="n"/>
      <c r="Q58" s="27">
        <f>IF($A58="","",IF(OR($N58&lt;&gt;"OK",$O58&lt;&gt;""),"No","Yes"))</f>
        <v/>
      </c>
    </row>
    <row r="59">
      <c r="A59" s="24" t="n"/>
      <c r="B59" s="24" t="n"/>
      <c r="C59" s="24" t="n"/>
      <c r="D59" s="56" t="n"/>
      <c r="E59" s="56" t="n"/>
      <c r="F59" s="56" t="n"/>
      <c r="G59" s="56" t="n"/>
      <c r="H59" s="56" t="n"/>
      <c r="I59" s="26">
        <f>IF($A59="","",IF(OR($E59="",$F59="",$F59&lt;$E59),"",ROUND(($F59-$E59)*1440,0)))</f>
        <v/>
      </c>
      <c r="J59" s="26">
        <f>IF($A59="","",IF(OR($F59="",$G59="",$G59&lt;$F59),"",ROUND(($G59-$F59)*1440,0)))</f>
        <v/>
      </c>
      <c r="K59" s="26">
        <f>IF($A59="","",IF(OR($E59="",$G59="",$G59&lt;$E59),"",ROUND(($G59-$E59)*1440,0)))</f>
        <v/>
      </c>
      <c r="L59" s="26">
        <f>IF($A59="","",IF($C59="","",IFERROR(VLOOKUP($C59,Lists!$C$2:$D$11,2,FALSE),"")))</f>
        <v/>
      </c>
      <c r="M59" s="27">
        <f>IF($A59="","",IF(OR($K59="",$L59=""),"",IF($K59&lt;=$L59,"Met","Missed")))</f>
        <v/>
      </c>
      <c r="N59" s="28">
        <f>IF($A59="","",IF(COUNTIF($A$8:$A$207,$A59)&gt;1,"Duplicate Visit ID",IF(OR($B59="",$C59="",$D59="",$E59="",$F59="",$G59=""),"Missing required field",IF($E59&gt;NOW(),"Future check-in",IF(OR($F59&lt;$E59,$G59&lt;$F59,AND($H59&lt;&gt;"",$H59&lt;$G59)),"Timestamp sequence issue","OK")))))</f>
        <v/>
      </c>
      <c r="O59" s="29" t="n"/>
      <c r="P59" s="29" t="n"/>
      <c r="Q59" s="27">
        <f>IF($A59="","",IF(OR($N59&lt;&gt;"OK",$O59&lt;&gt;""),"No","Yes"))</f>
        <v/>
      </c>
    </row>
    <row r="60">
      <c r="A60" s="24" t="n"/>
      <c r="B60" s="24" t="n"/>
      <c r="C60" s="24" t="n"/>
      <c r="D60" s="56" t="n"/>
      <c r="E60" s="56" t="n"/>
      <c r="F60" s="56" t="n"/>
      <c r="G60" s="56" t="n"/>
      <c r="H60" s="56" t="n"/>
      <c r="I60" s="26">
        <f>IF($A60="","",IF(OR($E60="",$F60="",$F60&lt;$E60),"",ROUND(($F60-$E60)*1440,0)))</f>
        <v/>
      </c>
      <c r="J60" s="26">
        <f>IF($A60="","",IF(OR($F60="",$G60="",$G60&lt;$F60),"",ROUND(($G60-$F60)*1440,0)))</f>
        <v/>
      </c>
      <c r="K60" s="26">
        <f>IF($A60="","",IF(OR($E60="",$G60="",$G60&lt;$E60),"",ROUND(($G60-$E60)*1440,0)))</f>
        <v/>
      </c>
      <c r="L60" s="26">
        <f>IF($A60="","",IF($C60="","",IFERROR(VLOOKUP($C60,Lists!$C$2:$D$11,2,FALSE),"")))</f>
        <v/>
      </c>
      <c r="M60" s="27">
        <f>IF($A60="","",IF(OR($K60="",$L60=""),"",IF($K60&lt;=$L60,"Met","Missed")))</f>
        <v/>
      </c>
      <c r="N60" s="28">
        <f>IF($A60="","",IF(COUNTIF($A$8:$A$207,$A60)&gt;1,"Duplicate Visit ID",IF(OR($B60="",$C60="",$D60="",$E60="",$F60="",$G60=""),"Missing required field",IF($E60&gt;NOW(),"Future check-in",IF(OR($F60&lt;$E60,$G60&lt;$F60,AND($H60&lt;&gt;"",$H60&lt;$G60)),"Timestamp sequence issue","OK")))))</f>
        <v/>
      </c>
      <c r="O60" s="29" t="n"/>
      <c r="P60" s="29" t="n"/>
      <c r="Q60" s="27">
        <f>IF($A60="","",IF(OR($N60&lt;&gt;"OK",$O60&lt;&gt;""),"No","Yes"))</f>
        <v/>
      </c>
    </row>
    <row r="61">
      <c r="A61" s="24" t="n"/>
      <c r="B61" s="24" t="n"/>
      <c r="C61" s="24" t="n"/>
      <c r="D61" s="56" t="n"/>
      <c r="E61" s="56" t="n"/>
      <c r="F61" s="56" t="n"/>
      <c r="G61" s="56" t="n"/>
      <c r="H61" s="56" t="n"/>
      <c r="I61" s="26">
        <f>IF($A61="","",IF(OR($E61="",$F61="",$F61&lt;$E61),"",ROUND(($F61-$E61)*1440,0)))</f>
        <v/>
      </c>
      <c r="J61" s="26">
        <f>IF($A61="","",IF(OR($F61="",$G61="",$G61&lt;$F61),"",ROUND(($G61-$F61)*1440,0)))</f>
        <v/>
      </c>
      <c r="K61" s="26">
        <f>IF($A61="","",IF(OR($E61="",$G61="",$G61&lt;$E61),"",ROUND(($G61-$E61)*1440,0)))</f>
        <v/>
      </c>
      <c r="L61" s="26">
        <f>IF($A61="","",IF($C61="","",IFERROR(VLOOKUP($C61,Lists!$C$2:$D$11,2,FALSE),"")))</f>
        <v/>
      </c>
      <c r="M61" s="27">
        <f>IF($A61="","",IF(OR($K61="",$L61=""),"",IF($K61&lt;=$L61,"Met","Missed")))</f>
        <v/>
      </c>
      <c r="N61" s="28">
        <f>IF($A61="","",IF(COUNTIF($A$8:$A$207,$A61)&gt;1,"Duplicate Visit ID",IF(OR($B61="",$C61="",$D61="",$E61="",$F61="",$G61=""),"Missing required field",IF($E61&gt;NOW(),"Future check-in",IF(OR($F61&lt;$E61,$G61&lt;$F61,AND($H61&lt;&gt;"",$H61&lt;$G61)),"Timestamp sequence issue","OK")))))</f>
        <v/>
      </c>
      <c r="O61" s="29" t="n"/>
      <c r="P61" s="29" t="n"/>
      <c r="Q61" s="27">
        <f>IF($A61="","",IF(OR($N61&lt;&gt;"OK",$O61&lt;&gt;""),"No","Yes"))</f>
        <v/>
      </c>
    </row>
    <row r="62">
      <c r="A62" s="24" t="n"/>
      <c r="B62" s="24" t="n"/>
      <c r="C62" s="24" t="n"/>
      <c r="D62" s="56" t="n"/>
      <c r="E62" s="56" t="n"/>
      <c r="F62" s="56" t="n"/>
      <c r="G62" s="56" t="n"/>
      <c r="H62" s="56" t="n"/>
      <c r="I62" s="26">
        <f>IF($A62="","",IF(OR($E62="",$F62="",$F62&lt;$E62),"",ROUND(($F62-$E62)*1440,0)))</f>
        <v/>
      </c>
      <c r="J62" s="26">
        <f>IF($A62="","",IF(OR($F62="",$G62="",$G62&lt;$F62),"",ROUND(($G62-$F62)*1440,0)))</f>
        <v/>
      </c>
      <c r="K62" s="26">
        <f>IF($A62="","",IF(OR($E62="",$G62="",$G62&lt;$E62),"",ROUND(($G62-$E62)*1440,0)))</f>
        <v/>
      </c>
      <c r="L62" s="26">
        <f>IF($A62="","",IF($C62="","",IFERROR(VLOOKUP($C62,Lists!$C$2:$D$11,2,FALSE),"")))</f>
        <v/>
      </c>
      <c r="M62" s="27">
        <f>IF($A62="","",IF(OR($K62="",$L62=""),"",IF($K62&lt;=$L62,"Met","Missed")))</f>
        <v/>
      </c>
      <c r="N62" s="28">
        <f>IF($A62="","",IF(COUNTIF($A$8:$A$207,$A62)&gt;1,"Duplicate Visit ID",IF(OR($B62="",$C62="",$D62="",$E62="",$F62="",$G62=""),"Missing required field",IF($E62&gt;NOW(),"Future check-in",IF(OR($F62&lt;$E62,$G62&lt;$F62,AND($H62&lt;&gt;"",$H62&lt;$G62)),"Timestamp sequence issue","OK")))))</f>
        <v/>
      </c>
      <c r="O62" s="29" t="n"/>
      <c r="P62" s="29" t="n"/>
      <c r="Q62" s="27">
        <f>IF($A62="","",IF(OR($N62&lt;&gt;"OK",$O62&lt;&gt;""),"No","Yes"))</f>
        <v/>
      </c>
    </row>
    <row r="63">
      <c r="A63" s="24" t="n"/>
      <c r="B63" s="24" t="n"/>
      <c r="C63" s="24" t="n"/>
      <c r="D63" s="56" t="n"/>
      <c r="E63" s="56" t="n"/>
      <c r="F63" s="56" t="n"/>
      <c r="G63" s="56" t="n"/>
      <c r="H63" s="56" t="n"/>
      <c r="I63" s="26">
        <f>IF($A63="","",IF(OR($E63="",$F63="",$F63&lt;$E63),"",ROUND(($F63-$E63)*1440,0)))</f>
        <v/>
      </c>
      <c r="J63" s="26">
        <f>IF($A63="","",IF(OR($F63="",$G63="",$G63&lt;$F63),"",ROUND(($G63-$F63)*1440,0)))</f>
        <v/>
      </c>
      <c r="K63" s="26">
        <f>IF($A63="","",IF(OR($E63="",$G63="",$G63&lt;$E63),"",ROUND(($G63-$E63)*1440,0)))</f>
        <v/>
      </c>
      <c r="L63" s="26">
        <f>IF($A63="","",IF($C63="","",IFERROR(VLOOKUP($C63,Lists!$C$2:$D$11,2,FALSE),"")))</f>
        <v/>
      </c>
      <c r="M63" s="27">
        <f>IF($A63="","",IF(OR($K63="",$L63=""),"",IF($K63&lt;=$L63,"Met","Missed")))</f>
        <v/>
      </c>
      <c r="N63" s="28">
        <f>IF($A63="","",IF(COUNTIF($A$8:$A$207,$A63)&gt;1,"Duplicate Visit ID",IF(OR($B63="",$C63="",$D63="",$E63="",$F63="",$G63=""),"Missing required field",IF($E63&gt;NOW(),"Future check-in",IF(OR($F63&lt;$E63,$G63&lt;$F63,AND($H63&lt;&gt;"",$H63&lt;$G63)),"Timestamp sequence issue","OK")))))</f>
        <v/>
      </c>
      <c r="O63" s="29" t="n"/>
      <c r="P63" s="29" t="n"/>
      <c r="Q63" s="27">
        <f>IF($A63="","",IF(OR($N63&lt;&gt;"OK",$O63&lt;&gt;""),"No","Yes"))</f>
        <v/>
      </c>
    </row>
    <row r="64">
      <c r="A64" s="24" t="n"/>
      <c r="B64" s="24" t="n"/>
      <c r="C64" s="24" t="n"/>
      <c r="D64" s="56" t="n"/>
      <c r="E64" s="56" t="n"/>
      <c r="F64" s="56" t="n"/>
      <c r="G64" s="56" t="n"/>
      <c r="H64" s="56" t="n"/>
      <c r="I64" s="26">
        <f>IF($A64="","",IF(OR($E64="",$F64="",$F64&lt;$E64),"",ROUND(($F64-$E64)*1440,0)))</f>
        <v/>
      </c>
      <c r="J64" s="26">
        <f>IF($A64="","",IF(OR($F64="",$G64="",$G64&lt;$F64),"",ROUND(($G64-$F64)*1440,0)))</f>
        <v/>
      </c>
      <c r="K64" s="26">
        <f>IF($A64="","",IF(OR($E64="",$G64="",$G64&lt;$E64),"",ROUND(($G64-$E64)*1440,0)))</f>
        <v/>
      </c>
      <c r="L64" s="26">
        <f>IF($A64="","",IF($C64="","",IFERROR(VLOOKUP($C64,Lists!$C$2:$D$11,2,FALSE),"")))</f>
        <v/>
      </c>
      <c r="M64" s="27">
        <f>IF($A64="","",IF(OR($K64="",$L64=""),"",IF($K64&lt;=$L64,"Met","Missed")))</f>
        <v/>
      </c>
      <c r="N64" s="28">
        <f>IF($A64="","",IF(COUNTIF($A$8:$A$207,$A64)&gt;1,"Duplicate Visit ID",IF(OR($B64="",$C64="",$D64="",$E64="",$F64="",$G64=""),"Missing required field",IF($E64&gt;NOW(),"Future check-in",IF(OR($F64&lt;$E64,$G64&lt;$F64,AND($H64&lt;&gt;"",$H64&lt;$G64)),"Timestamp sequence issue","OK")))))</f>
        <v/>
      </c>
      <c r="O64" s="29" t="n"/>
      <c r="P64" s="29" t="n"/>
      <c r="Q64" s="27">
        <f>IF($A64="","",IF(OR($N64&lt;&gt;"OK",$O64&lt;&gt;""),"No","Yes"))</f>
        <v/>
      </c>
    </row>
    <row r="65">
      <c r="A65" s="24" t="n"/>
      <c r="B65" s="24" t="n"/>
      <c r="C65" s="24" t="n"/>
      <c r="D65" s="56" t="n"/>
      <c r="E65" s="56" t="n"/>
      <c r="F65" s="56" t="n"/>
      <c r="G65" s="56" t="n"/>
      <c r="H65" s="56" t="n"/>
      <c r="I65" s="26">
        <f>IF($A65="","",IF(OR($E65="",$F65="",$F65&lt;$E65),"",ROUND(($F65-$E65)*1440,0)))</f>
        <v/>
      </c>
      <c r="J65" s="26">
        <f>IF($A65="","",IF(OR($F65="",$G65="",$G65&lt;$F65),"",ROUND(($G65-$F65)*1440,0)))</f>
        <v/>
      </c>
      <c r="K65" s="26">
        <f>IF($A65="","",IF(OR($E65="",$G65="",$G65&lt;$E65),"",ROUND(($G65-$E65)*1440,0)))</f>
        <v/>
      </c>
      <c r="L65" s="26">
        <f>IF($A65="","",IF($C65="","",IFERROR(VLOOKUP($C65,Lists!$C$2:$D$11,2,FALSE),"")))</f>
        <v/>
      </c>
      <c r="M65" s="27">
        <f>IF($A65="","",IF(OR($K65="",$L65=""),"",IF($K65&lt;=$L65,"Met","Missed")))</f>
        <v/>
      </c>
      <c r="N65" s="28">
        <f>IF($A65="","",IF(COUNTIF($A$8:$A$207,$A65)&gt;1,"Duplicate Visit ID",IF(OR($B65="",$C65="",$D65="",$E65="",$F65="",$G65=""),"Missing required field",IF($E65&gt;NOW(),"Future check-in",IF(OR($F65&lt;$E65,$G65&lt;$F65,AND($H65&lt;&gt;"",$H65&lt;$G65)),"Timestamp sequence issue","OK")))))</f>
        <v/>
      </c>
      <c r="O65" s="29" t="n"/>
      <c r="P65" s="29" t="n"/>
      <c r="Q65" s="27">
        <f>IF($A65="","",IF(OR($N65&lt;&gt;"OK",$O65&lt;&gt;""),"No","Yes"))</f>
        <v/>
      </c>
    </row>
    <row r="66">
      <c r="A66" s="24" t="n"/>
      <c r="B66" s="24" t="n"/>
      <c r="C66" s="24" t="n"/>
      <c r="D66" s="56" t="n"/>
      <c r="E66" s="56" t="n"/>
      <c r="F66" s="56" t="n"/>
      <c r="G66" s="56" t="n"/>
      <c r="H66" s="56" t="n"/>
      <c r="I66" s="26">
        <f>IF($A66="","",IF(OR($E66="",$F66="",$F66&lt;$E66),"",ROUND(($F66-$E66)*1440,0)))</f>
        <v/>
      </c>
      <c r="J66" s="26">
        <f>IF($A66="","",IF(OR($F66="",$G66="",$G66&lt;$F66),"",ROUND(($G66-$F66)*1440,0)))</f>
        <v/>
      </c>
      <c r="K66" s="26">
        <f>IF($A66="","",IF(OR($E66="",$G66="",$G66&lt;$E66),"",ROUND(($G66-$E66)*1440,0)))</f>
        <v/>
      </c>
      <c r="L66" s="26">
        <f>IF($A66="","",IF($C66="","",IFERROR(VLOOKUP($C66,Lists!$C$2:$D$11,2,FALSE),"")))</f>
        <v/>
      </c>
      <c r="M66" s="27">
        <f>IF($A66="","",IF(OR($K66="",$L66=""),"",IF($K66&lt;=$L66,"Met","Missed")))</f>
        <v/>
      </c>
      <c r="N66" s="28">
        <f>IF($A66="","",IF(COUNTIF($A$8:$A$207,$A66)&gt;1,"Duplicate Visit ID",IF(OR($B66="",$C66="",$D66="",$E66="",$F66="",$G66=""),"Missing required field",IF($E66&gt;NOW(),"Future check-in",IF(OR($F66&lt;$E66,$G66&lt;$F66,AND($H66&lt;&gt;"",$H66&lt;$G66)),"Timestamp sequence issue","OK")))))</f>
        <v/>
      </c>
      <c r="O66" s="29" t="n"/>
      <c r="P66" s="29" t="n"/>
      <c r="Q66" s="27">
        <f>IF($A66="","",IF(OR($N66&lt;&gt;"OK",$O66&lt;&gt;""),"No","Yes"))</f>
        <v/>
      </c>
    </row>
    <row r="67">
      <c r="A67" s="24" t="n"/>
      <c r="B67" s="24" t="n"/>
      <c r="C67" s="24" t="n"/>
      <c r="D67" s="56" t="n"/>
      <c r="E67" s="56" t="n"/>
      <c r="F67" s="56" t="n"/>
      <c r="G67" s="56" t="n"/>
      <c r="H67" s="56" t="n"/>
      <c r="I67" s="26">
        <f>IF($A67="","",IF(OR($E67="",$F67="",$F67&lt;$E67),"",ROUND(($F67-$E67)*1440,0)))</f>
        <v/>
      </c>
      <c r="J67" s="26">
        <f>IF($A67="","",IF(OR($F67="",$G67="",$G67&lt;$F67),"",ROUND(($G67-$F67)*1440,0)))</f>
        <v/>
      </c>
      <c r="K67" s="26">
        <f>IF($A67="","",IF(OR($E67="",$G67="",$G67&lt;$E67),"",ROUND(($G67-$E67)*1440,0)))</f>
        <v/>
      </c>
      <c r="L67" s="26">
        <f>IF($A67="","",IF($C67="","",IFERROR(VLOOKUP($C67,Lists!$C$2:$D$11,2,FALSE),"")))</f>
        <v/>
      </c>
      <c r="M67" s="27">
        <f>IF($A67="","",IF(OR($K67="",$L67=""),"",IF($K67&lt;=$L67,"Met","Missed")))</f>
        <v/>
      </c>
      <c r="N67" s="28">
        <f>IF($A67="","",IF(COUNTIF($A$8:$A$207,$A67)&gt;1,"Duplicate Visit ID",IF(OR($B67="",$C67="",$D67="",$E67="",$F67="",$G67=""),"Missing required field",IF($E67&gt;NOW(),"Future check-in",IF(OR($F67&lt;$E67,$G67&lt;$F67,AND($H67&lt;&gt;"",$H67&lt;$G67)),"Timestamp sequence issue","OK")))))</f>
        <v/>
      </c>
      <c r="O67" s="29" t="n"/>
      <c r="P67" s="29" t="n"/>
      <c r="Q67" s="27">
        <f>IF($A67="","",IF(OR($N67&lt;&gt;"OK",$O67&lt;&gt;""),"No","Yes"))</f>
        <v/>
      </c>
    </row>
    <row r="68">
      <c r="A68" s="24" t="n"/>
      <c r="B68" s="24" t="n"/>
      <c r="C68" s="24" t="n"/>
      <c r="D68" s="56" t="n"/>
      <c r="E68" s="56" t="n"/>
      <c r="F68" s="56" t="n"/>
      <c r="G68" s="56" t="n"/>
      <c r="H68" s="56" t="n"/>
      <c r="I68" s="26">
        <f>IF($A68="","",IF(OR($E68="",$F68="",$F68&lt;$E68),"",ROUND(($F68-$E68)*1440,0)))</f>
        <v/>
      </c>
      <c r="J68" s="26">
        <f>IF($A68="","",IF(OR($F68="",$G68="",$G68&lt;$F68),"",ROUND(($G68-$F68)*1440,0)))</f>
        <v/>
      </c>
      <c r="K68" s="26">
        <f>IF($A68="","",IF(OR($E68="",$G68="",$G68&lt;$E68),"",ROUND(($G68-$E68)*1440,0)))</f>
        <v/>
      </c>
      <c r="L68" s="26">
        <f>IF($A68="","",IF($C68="","",IFERROR(VLOOKUP($C68,Lists!$C$2:$D$11,2,FALSE),"")))</f>
        <v/>
      </c>
      <c r="M68" s="27">
        <f>IF($A68="","",IF(OR($K68="",$L68=""),"",IF($K68&lt;=$L68,"Met","Missed")))</f>
        <v/>
      </c>
      <c r="N68" s="28">
        <f>IF($A68="","",IF(COUNTIF($A$8:$A$207,$A68)&gt;1,"Duplicate Visit ID",IF(OR($B68="",$C68="",$D68="",$E68="",$F68="",$G68=""),"Missing required field",IF($E68&gt;NOW(),"Future check-in",IF(OR($F68&lt;$E68,$G68&lt;$F68,AND($H68&lt;&gt;"",$H68&lt;$G68)),"Timestamp sequence issue","OK")))))</f>
        <v/>
      </c>
      <c r="O68" s="29" t="n"/>
      <c r="P68" s="29" t="n"/>
      <c r="Q68" s="27">
        <f>IF($A68="","",IF(OR($N68&lt;&gt;"OK",$O68&lt;&gt;""),"No","Yes"))</f>
        <v/>
      </c>
    </row>
    <row r="69">
      <c r="A69" s="24" t="n"/>
      <c r="B69" s="24" t="n"/>
      <c r="C69" s="24" t="n"/>
      <c r="D69" s="56" t="n"/>
      <c r="E69" s="56" t="n"/>
      <c r="F69" s="56" t="n"/>
      <c r="G69" s="56" t="n"/>
      <c r="H69" s="56" t="n"/>
      <c r="I69" s="26">
        <f>IF($A69="","",IF(OR($E69="",$F69="",$F69&lt;$E69),"",ROUND(($F69-$E69)*1440,0)))</f>
        <v/>
      </c>
      <c r="J69" s="26">
        <f>IF($A69="","",IF(OR($F69="",$G69="",$G69&lt;$F69),"",ROUND(($G69-$F69)*1440,0)))</f>
        <v/>
      </c>
      <c r="K69" s="26">
        <f>IF($A69="","",IF(OR($E69="",$G69="",$G69&lt;$E69),"",ROUND(($G69-$E69)*1440,0)))</f>
        <v/>
      </c>
      <c r="L69" s="26">
        <f>IF($A69="","",IF($C69="","",IFERROR(VLOOKUP($C69,Lists!$C$2:$D$11,2,FALSE),"")))</f>
        <v/>
      </c>
      <c r="M69" s="27">
        <f>IF($A69="","",IF(OR($K69="",$L69=""),"",IF($K69&lt;=$L69,"Met","Missed")))</f>
        <v/>
      </c>
      <c r="N69" s="28">
        <f>IF($A69="","",IF(COUNTIF($A$8:$A$207,$A69)&gt;1,"Duplicate Visit ID",IF(OR($B69="",$C69="",$D69="",$E69="",$F69="",$G69=""),"Missing required field",IF($E69&gt;NOW(),"Future check-in",IF(OR($F69&lt;$E69,$G69&lt;$F69,AND($H69&lt;&gt;"",$H69&lt;$G69)),"Timestamp sequence issue","OK")))))</f>
        <v/>
      </c>
      <c r="O69" s="29" t="n"/>
      <c r="P69" s="29" t="n"/>
      <c r="Q69" s="27">
        <f>IF($A69="","",IF(OR($N69&lt;&gt;"OK",$O69&lt;&gt;""),"No","Yes"))</f>
        <v/>
      </c>
    </row>
    <row r="70">
      <c r="A70" s="24" t="n"/>
      <c r="B70" s="24" t="n"/>
      <c r="C70" s="24" t="n"/>
      <c r="D70" s="56" t="n"/>
      <c r="E70" s="56" t="n"/>
      <c r="F70" s="56" t="n"/>
      <c r="G70" s="56" t="n"/>
      <c r="H70" s="56" t="n"/>
      <c r="I70" s="26">
        <f>IF($A70="","",IF(OR($E70="",$F70="",$F70&lt;$E70),"",ROUND(($F70-$E70)*1440,0)))</f>
        <v/>
      </c>
      <c r="J70" s="26">
        <f>IF($A70="","",IF(OR($F70="",$G70="",$G70&lt;$F70),"",ROUND(($G70-$F70)*1440,0)))</f>
        <v/>
      </c>
      <c r="K70" s="26">
        <f>IF($A70="","",IF(OR($E70="",$G70="",$G70&lt;$E70),"",ROUND(($G70-$E70)*1440,0)))</f>
        <v/>
      </c>
      <c r="L70" s="26">
        <f>IF($A70="","",IF($C70="","",IFERROR(VLOOKUP($C70,Lists!$C$2:$D$11,2,FALSE),"")))</f>
        <v/>
      </c>
      <c r="M70" s="27">
        <f>IF($A70="","",IF(OR($K70="",$L70=""),"",IF($K70&lt;=$L70,"Met","Missed")))</f>
        <v/>
      </c>
      <c r="N70" s="28">
        <f>IF($A70="","",IF(COUNTIF($A$8:$A$207,$A70)&gt;1,"Duplicate Visit ID",IF(OR($B70="",$C70="",$D70="",$E70="",$F70="",$G70=""),"Missing required field",IF($E70&gt;NOW(),"Future check-in",IF(OR($F70&lt;$E70,$G70&lt;$F70,AND($H70&lt;&gt;"",$H70&lt;$G70)),"Timestamp sequence issue","OK")))))</f>
        <v/>
      </c>
      <c r="O70" s="29" t="n"/>
      <c r="P70" s="29" t="n"/>
      <c r="Q70" s="27">
        <f>IF($A70="","",IF(OR($N70&lt;&gt;"OK",$O70&lt;&gt;""),"No","Yes"))</f>
        <v/>
      </c>
    </row>
    <row r="71">
      <c r="A71" s="24" t="n"/>
      <c r="B71" s="24" t="n"/>
      <c r="C71" s="24" t="n"/>
      <c r="D71" s="56" t="n"/>
      <c r="E71" s="56" t="n"/>
      <c r="F71" s="56" t="n"/>
      <c r="G71" s="56" t="n"/>
      <c r="H71" s="56" t="n"/>
      <c r="I71" s="26">
        <f>IF($A71="","",IF(OR($E71="",$F71="",$F71&lt;$E71),"",ROUND(($F71-$E71)*1440,0)))</f>
        <v/>
      </c>
      <c r="J71" s="26">
        <f>IF($A71="","",IF(OR($F71="",$G71="",$G71&lt;$F71),"",ROUND(($G71-$F71)*1440,0)))</f>
        <v/>
      </c>
      <c r="K71" s="26">
        <f>IF($A71="","",IF(OR($E71="",$G71="",$G71&lt;$E71),"",ROUND(($G71-$E71)*1440,0)))</f>
        <v/>
      </c>
      <c r="L71" s="26">
        <f>IF($A71="","",IF($C71="","",IFERROR(VLOOKUP($C71,Lists!$C$2:$D$11,2,FALSE),"")))</f>
        <v/>
      </c>
      <c r="M71" s="27">
        <f>IF($A71="","",IF(OR($K71="",$L71=""),"",IF($K71&lt;=$L71,"Met","Missed")))</f>
        <v/>
      </c>
      <c r="N71" s="28">
        <f>IF($A71="","",IF(COUNTIF($A$8:$A$207,$A71)&gt;1,"Duplicate Visit ID",IF(OR($B71="",$C71="",$D71="",$E71="",$F71="",$G71=""),"Missing required field",IF($E71&gt;NOW(),"Future check-in",IF(OR($F71&lt;$E71,$G71&lt;$F71,AND($H71&lt;&gt;"",$H71&lt;$G71)),"Timestamp sequence issue","OK")))))</f>
        <v/>
      </c>
      <c r="O71" s="29" t="n"/>
      <c r="P71" s="29" t="n"/>
      <c r="Q71" s="27">
        <f>IF($A71="","",IF(OR($N71&lt;&gt;"OK",$O71&lt;&gt;""),"No","Yes"))</f>
        <v/>
      </c>
    </row>
    <row r="72">
      <c r="A72" s="24" t="n"/>
      <c r="B72" s="24" t="n"/>
      <c r="C72" s="24" t="n"/>
      <c r="D72" s="56" t="n"/>
      <c r="E72" s="56" t="n"/>
      <c r="F72" s="56" t="n"/>
      <c r="G72" s="56" t="n"/>
      <c r="H72" s="56" t="n"/>
      <c r="I72" s="26">
        <f>IF($A72="","",IF(OR($E72="",$F72="",$F72&lt;$E72),"",ROUND(($F72-$E72)*1440,0)))</f>
        <v/>
      </c>
      <c r="J72" s="26">
        <f>IF($A72="","",IF(OR($F72="",$G72="",$G72&lt;$F72),"",ROUND(($G72-$F72)*1440,0)))</f>
        <v/>
      </c>
      <c r="K72" s="26">
        <f>IF($A72="","",IF(OR($E72="",$G72="",$G72&lt;$E72),"",ROUND(($G72-$E72)*1440,0)))</f>
        <v/>
      </c>
      <c r="L72" s="26">
        <f>IF($A72="","",IF($C72="","",IFERROR(VLOOKUP($C72,Lists!$C$2:$D$11,2,FALSE),"")))</f>
        <v/>
      </c>
      <c r="M72" s="27">
        <f>IF($A72="","",IF(OR($K72="",$L72=""),"",IF($K72&lt;=$L72,"Met","Missed")))</f>
        <v/>
      </c>
      <c r="N72" s="28">
        <f>IF($A72="","",IF(COUNTIF($A$8:$A$207,$A72)&gt;1,"Duplicate Visit ID",IF(OR($B72="",$C72="",$D72="",$E72="",$F72="",$G72=""),"Missing required field",IF($E72&gt;NOW(),"Future check-in",IF(OR($F72&lt;$E72,$G72&lt;$F72,AND($H72&lt;&gt;"",$H72&lt;$G72)),"Timestamp sequence issue","OK")))))</f>
        <v/>
      </c>
      <c r="O72" s="29" t="n"/>
      <c r="P72" s="29" t="n"/>
      <c r="Q72" s="27">
        <f>IF($A72="","",IF(OR($N72&lt;&gt;"OK",$O72&lt;&gt;""),"No","Yes"))</f>
        <v/>
      </c>
    </row>
    <row r="73">
      <c r="A73" s="24" t="n"/>
      <c r="B73" s="24" t="n"/>
      <c r="C73" s="24" t="n"/>
      <c r="D73" s="56" t="n"/>
      <c r="E73" s="56" t="n"/>
      <c r="F73" s="56" t="n"/>
      <c r="G73" s="56" t="n"/>
      <c r="H73" s="56" t="n"/>
      <c r="I73" s="26">
        <f>IF($A73="","",IF(OR($E73="",$F73="",$F73&lt;$E73),"",ROUND(($F73-$E73)*1440,0)))</f>
        <v/>
      </c>
      <c r="J73" s="26">
        <f>IF($A73="","",IF(OR($F73="",$G73="",$G73&lt;$F73),"",ROUND(($G73-$F73)*1440,0)))</f>
        <v/>
      </c>
      <c r="K73" s="26">
        <f>IF($A73="","",IF(OR($E73="",$G73="",$G73&lt;$E73),"",ROUND(($G73-$E73)*1440,0)))</f>
        <v/>
      </c>
      <c r="L73" s="26">
        <f>IF($A73="","",IF($C73="","",IFERROR(VLOOKUP($C73,Lists!$C$2:$D$11,2,FALSE),"")))</f>
        <v/>
      </c>
      <c r="M73" s="27">
        <f>IF($A73="","",IF(OR($K73="",$L73=""),"",IF($K73&lt;=$L73,"Met","Missed")))</f>
        <v/>
      </c>
      <c r="N73" s="28">
        <f>IF($A73="","",IF(COUNTIF($A$8:$A$207,$A73)&gt;1,"Duplicate Visit ID",IF(OR($B73="",$C73="",$D73="",$E73="",$F73="",$G73=""),"Missing required field",IF($E73&gt;NOW(),"Future check-in",IF(OR($F73&lt;$E73,$G73&lt;$F73,AND($H73&lt;&gt;"",$H73&lt;$G73)),"Timestamp sequence issue","OK")))))</f>
        <v/>
      </c>
      <c r="O73" s="29" t="n"/>
      <c r="P73" s="29" t="n"/>
      <c r="Q73" s="27">
        <f>IF($A73="","",IF(OR($N73&lt;&gt;"OK",$O73&lt;&gt;""),"No","Yes"))</f>
        <v/>
      </c>
    </row>
    <row r="74">
      <c r="A74" s="24" t="n"/>
      <c r="B74" s="24" t="n"/>
      <c r="C74" s="24" t="n"/>
      <c r="D74" s="56" t="n"/>
      <c r="E74" s="56" t="n"/>
      <c r="F74" s="56" t="n"/>
      <c r="G74" s="56" t="n"/>
      <c r="H74" s="56" t="n"/>
      <c r="I74" s="26">
        <f>IF($A74="","",IF(OR($E74="",$F74="",$F74&lt;$E74),"",ROUND(($F74-$E74)*1440,0)))</f>
        <v/>
      </c>
      <c r="J74" s="26">
        <f>IF($A74="","",IF(OR($F74="",$G74="",$G74&lt;$F74),"",ROUND(($G74-$F74)*1440,0)))</f>
        <v/>
      </c>
      <c r="K74" s="26">
        <f>IF($A74="","",IF(OR($E74="",$G74="",$G74&lt;$E74),"",ROUND(($G74-$E74)*1440,0)))</f>
        <v/>
      </c>
      <c r="L74" s="26">
        <f>IF($A74="","",IF($C74="","",IFERROR(VLOOKUP($C74,Lists!$C$2:$D$11,2,FALSE),"")))</f>
        <v/>
      </c>
      <c r="M74" s="27">
        <f>IF($A74="","",IF(OR($K74="",$L74=""),"",IF($K74&lt;=$L74,"Met","Missed")))</f>
        <v/>
      </c>
      <c r="N74" s="28">
        <f>IF($A74="","",IF(COUNTIF($A$8:$A$207,$A74)&gt;1,"Duplicate Visit ID",IF(OR($B74="",$C74="",$D74="",$E74="",$F74="",$G74=""),"Missing required field",IF($E74&gt;NOW(),"Future check-in",IF(OR($F74&lt;$E74,$G74&lt;$F74,AND($H74&lt;&gt;"",$H74&lt;$G74)),"Timestamp sequence issue","OK")))))</f>
        <v/>
      </c>
      <c r="O74" s="29" t="n"/>
      <c r="P74" s="29" t="n"/>
      <c r="Q74" s="27">
        <f>IF($A74="","",IF(OR($N74&lt;&gt;"OK",$O74&lt;&gt;""),"No","Yes"))</f>
        <v/>
      </c>
    </row>
    <row r="75">
      <c r="A75" s="24" t="n"/>
      <c r="B75" s="24" t="n"/>
      <c r="C75" s="24" t="n"/>
      <c r="D75" s="56" t="n"/>
      <c r="E75" s="56" t="n"/>
      <c r="F75" s="56" t="n"/>
      <c r="G75" s="56" t="n"/>
      <c r="H75" s="56" t="n"/>
      <c r="I75" s="26">
        <f>IF($A75="","",IF(OR($E75="",$F75="",$F75&lt;$E75),"",ROUND(($F75-$E75)*1440,0)))</f>
        <v/>
      </c>
      <c r="J75" s="26">
        <f>IF($A75="","",IF(OR($F75="",$G75="",$G75&lt;$F75),"",ROUND(($G75-$F75)*1440,0)))</f>
        <v/>
      </c>
      <c r="K75" s="26">
        <f>IF($A75="","",IF(OR($E75="",$G75="",$G75&lt;$E75),"",ROUND(($G75-$E75)*1440,0)))</f>
        <v/>
      </c>
      <c r="L75" s="26">
        <f>IF($A75="","",IF($C75="","",IFERROR(VLOOKUP($C75,Lists!$C$2:$D$11,2,FALSE),"")))</f>
        <v/>
      </c>
      <c r="M75" s="27">
        <f>IF($A75="","",IF(OR($K75="",$L75=""),"",IF($K75&lt;=$L75,"Met","Missed")))</f>
        <v/>
      </c>
      <c r="N75" s="28">
        <f>IF($A75="","",IF(COUNTIF($A$8:$A$207,$A75)&gt;1,"Duplicate Visit ID",IF(OR($B75="",$C75="",$D75="",$E75="",$F75="",$G75=""),"Missing required field",IF($E75&gt;NOW(),"Future check-in",IF(OR($F75&lt;$E75,$G75&lt;$F75,AND($H75&lt;&gt;"",$H75&lt;$G75)),"Timestamp sequence issue","OK")))))</f>
        <v/>
      </c>
      <c r="O75" s="29" t="n"/>
      <c r="P75" s="29" t="n"/>
      <c r="Q75" s="27">
        <f>IF($A75="","",IF(OR($N75&lt;&gt;"OK",$O75&lt;&gt;""),"No","Yes"))</f>
        <v/>
      </c>
    </row>
    <row r="76">
      <c r="A76" s="24" t="n"/>
      <c r="B76" s="24" t="n"/>
      <c r="C76" s="24" t="n"/>
      <c r="D76" s="56" t="n"/>
      <c r="E76" s="56" t="n"/>
      <c r="F76" s="56" t="n"/>
      <c r="G76" s="56" t="n"/>
      <c r="H76" s="56" t="n"/>
      <c r="I76" s="26">
        <f>IF($A76="","",IF(OR($E76="",$F76="",$F76&lt;$E76),"",ROUND(($F76-$E76)*1440,0)))</f>
        <v/>
      </c>
      <c r="J76" s="26">
        <f>IF($A76="","",IF(OR($F76="",$G76="",$G76&lt;$F76),"",ROUND(($G76-$F76)*1440,0)))</f>
        <v/>
      </c>
      <c r="K76" s="26">
        <f>IF($A76="","",IF(OR($E76="",$G76="",$G76&lt;$E76),"",ROUND(($G76-$E76)*1440,0)))</f>
        <v/>
      </c>
      <c r="L76" s="26">
        <f>IF($A76="","",IF($C76="","",IFERROR(VLOOKUP($C76,Lists!$C$2:$D$11,2,FALSE),"")))</f>
        <v/>
      </c>
      <c r="M76" s="27">
        <f>IF($A76="","",IF(OR($K76="",$L76=""),"",IF($K76&lt;=$L76,"Met","Missed")))</f>
        <v/>
      </c>
      <c r="N76" s="28">
        <f>IF($A76="","",IF(COUNTIF($A$8:$A$207,$A76)&gt;1,"Duplicate Visit ID",IF(OR($B76="",$C76="",$D76="",$E76="",$F76="",$G76=""),"Missing required field",IF($E76&gt;NOW(),"Future check-in",IF(OR($F76&lt;$E76,$G76&lt;$F76,AND($H76&lt;&gt;"",$H76&lt;$G76)),"Timestamp sequence issue","OK")))))</f>
        <v/>
      </c>
      <c r="O76" s="29" t="n"/>
      <c r="P76" s="29" t="n"/>
      <c r="Q76" s="27">
        <f>IF($A76="","",IF(OR($N76&lt;&gt;"OK",$O76&lt;&gt;""),"No","Yes"))</f>
        <v/>
      </c>
    </row>
    <row r="77">
      <c r="A77" s="24" t="n"/>
      <c r="B77" s="24" t="n"/>
      <c r="C77" s="24" t="n"/>
      <c r="D77" s="56" t="n"/>
      <c r="E77" s="56" t="n"/>
      <c r="F77" s="56" t="n"/>
      <c r="G77" s="56" t="n"/>
      <c r="H77" s="56" t="n"/>
      <c r="I77" s="26">
        <f>IF($A77="","",IF(OR($E77="",$F77="",$F77&lt;$E77),"",ROUND(($F77-$E77)*1440,0)))</f>
        <v/>
      </c>
      <c r="J77" s="26">
        <f>IF($A77="","",IF(OR($F77="",$G77="",$G77&lt;$F77),"",ROUND(($G77-$F77)*1440,0)))</f>
        <v/>
      </c>
      <c r="K77" s="26">
        <f>IF($A77="","",IF(OR($E77="",$G77="",$G77&lt;$E77),"",ROUND(($G77-$E77)*1440,0)))</f>
        <v/>
      </c>
      <c r="L77" s="26">
        <f>IF($A77="","",IF($C77="","",IFERROR(VLOOKUP($C77,Lists!$C$2:$D$11,2,FALSE),"")))</f>
        <v/>
      </c>
      <c r="M77" s="27">
        <f>IF($A77="","",IF(OR($K77="",$L77=""),"",IF($K77&lt;=$L77,"Met","Missed")))</f>
        <v/>
      </c>
      <c r="N77" s="28">
        <f>IF($A77="","",IF(COUNTIF($A$8:$A$207,$A77)&gt;1,"Duplicate Visit ID",IF(OR($B77="",$C77="",$D77="",$E77="",$F77="",$G77=""),"Missing required field",IF($E77&gt;NOW(),"Future check-in",IF(OR($F77&lt;$E77,$G77&lt;$F77,AND($H77&lt;&gt;"",$H77&lt;$G77)),"Timestamp sequence issue","OK")))))</f>
        <v/>
      </c>
      <c r="O77" s="29" t="n"/>
      <c r="P77" s="29" t="n"/>
      <c r="Q77" s="27">
        <f>IF($A77="","",IF(OR($N77&lt;&gt;"OK",$O77&lt;&gt;""),"No","Yes"))</f>
        <v/>
      </c>
    </row>
    <row r="78">
      <c r="A78" s="24" t="n"/>
      <c r="B78" s="24" t="n"/>
      <c r="C78" s="24" t="n"/>
      <c r="D78" s="56" t="n"/>
      <c r="E78" s="56" t="n"/>
      <c r="F78" s="56" t="n"/>
      <c r="G78" s="56" t="n"/>
      <c r="H78" s="56" t="n"/>
      <c r="I78" s="26">
        <f>IF($A78="","",IF(OR($E78="",$F78="",$F78&lt;$E78),"",ROUND(($F78-$E78)*1440,0)))</f>
        <v/>
      </c>
      <c r="J78" s="26">
        <f>IF($A78="","",IF(OR($F78="",$G78="",$G78&lt;$F78),"",ROUND(($G78-$F78)*1440,0)))</f>
        <v/>
      </c>
      <c r="K78" s="26">
        <f>IF($A78="","",IF(OR($E78="",$G78="",$G78&lt;$E78),"",ROUND(($G78-$E78)*1440,0)))</f>
        <v/>
      </c>
      <c r="L78" s="26">
        <f>IF($A78="","",IF($C78="","",IFERROR(VLOOKUP($C78,Lists!$C$2:$D$11,2,FALSE),"")))</f>
        <v/>
      </c>
      <c r="M78" s="27">
        <f>IF($A78="","",IF(OR($K78="",$L78=""),"",IF($K78&lt;=$L78,"Met","Missed")))</f>
        <v/>
      </c>
      <c r="N78" s="28">
        <f>IF($A78="","",IF(COUNTIF($A$8:$A$207,$A78)&gt;1,"Duplicate Visit ID",IF(OR($B78="",$C78="",$D78="",$E78="",$F78="",$G78=""),"Missing required field",IF($E78&gt;NOW(),"Future check-in",IF(OR($F78&lt;$E78,$G78&lt;$F78,AND($H78&lt;&gt;"",$H78&lt;$G78)),"Timestamp sequence issue","OK")))))</f>
        <v/>
      </c>
      <c r="O78" s="29" t="n"/>
      <c r="P78" s="29" t="n"/>
      <c r="Q78" s="27">
        <f>IF($A78="","",IF(OR($N78&lt;&gt;"OK",$O78&lt;&gt;""),"No","Yes"))</f>
        <v/>
      </c>
    </row>
    <row r="79">
      <c r="A79" s="24" t="n"/>
      <c r="B79" s="24" t="n"/>
      <c r="C79" s="24" t="n"/>
      <c r="D79" s="56" t="n"/>
      <c r="E79" s="56" t="n"/>
      <c r="F79" s="56" t="n"/>
      <c r="G79" s="56" t="n"/>
      <c r="H79" s="56" t="n"/>
      <c r="I79" s="26">
        <f>IF($A79="","",IF(OR($E79="",$F79="",$F79&lt;$E79),"",ROUND(($F79-$E79)*1440,0)))</f>
        <v/>
      </c>
      <c r="J79" s="26">
        <f>IF($A79="","",IF(OR($F79="",$G79="",$G79&lt;$F79),"",ROUND(($G79-$F79)*1440,0)))</f>
        <v/>
      </c>
      <c r="K79" s="26">
        <f>IF($A79="","",IF(OR($E79="",$G79="",$G79&lt;$E79),"",ROUND(($G79-$E79)*1440,0)))</f>
        <v/>
      </c>
      <c r="L79" s="26">
        <f>IF($A79="","",IF($C79="","",IFERROR(VLOOKUP($C79,Lists!$C$2:$D$11,2,FALSE),"")))</f>
        <v/>
      </c>
      <c r="M79" s="27">
        <f>IF($A79="","",IF(OR($K79="",$L79=""),"",IF($K79&lt;=$L79,"Met","Missed")))</f>
        <v/>
      </c>
      <c r="N79" s="28">
        <f>IF($A79="","",IF(COUNTIF($A$8:$A$207,$A79)&gt;1,"Duplicate Visit ID",IF(OR($B79="",$C79="",$D79="",$E79="",$F79="",$G79=""),"Missing required field",IF($E79&gt;NOW(),"Future check-in",IF(OR($F79&lt;$E79,$G79&lt;$F79,AND($H79&lt;&gt;"",$H79&lt;$G79)),"Timestamp sequence issue","OK")))))</f>
        <v/>
      </c>
      <c r="O79" s="29" t="n"/>
      <c r="P79" s="29" t="n"/>
      <c r="Q79" s="27">
        <f>IF($A79="","",IF(OR($N79&lt;&gt;"OK",$O79&lt;&gt;""),"No","Yes"))</f>
        <v/>
      </c>
    </row>
    <row r="80">
      <c r="A80" s="24" t="n"/>
      <c r="B80" s="24" t="n"/>
      <c r="C80" s="24" t="n"/>
      <c r="D80" s="56" t="n"/>
      <c r="E80" s="56" t="n"/>
      <c r="F80" s="56" t="n"/>
      <c r="G80" s="56" t="n"/>
      <c r="H80" s="56" t="n"/>
      <c r="I80" s="26">
        <f>IF($A80="","",IF(OR($E80="",$F80="",$F80&lt;$E80),"",ROUND(($F80-$E80)*1440,0)))</f>
        <v/>
      </c>
      <c r="J80" s="26">
        <f>IF($A80="","",IF(OR($F80="",$G80="",$G80&lt;$F80),"",ROUND(($G80-$F80)*1440,0)))</f>
        <v/>
      </c>
      <c r="K80" s="26">
        <f>IF($A80="","",IF(OR($E80="",$G80="",$G80&lt;$E80),"",ROUND(($G80-$E80)*1440,0)))</f>
        <v/>
      </c>
      <c r="L80" s="26">
        <f>IF($A80="","",IF($C80="","",IFERROR(VLOOKUP($C80,Lists!$C$2:$D$11,2,FALSE),"")))</f>
        <v/>
      </c>
      <c r="M80" s="27">
        <f>IF($A80="","",IF(OR($K80="",$L80=""),"",IF($K80&lt;=$L80,"Met","Missed")))</f>
        <v/>
      </c>
      <c r="N80" s="28">
        <f>IF($A80="","",IF(COUNTIF($A$8:$A$207,$A80)&gt;1,"Duplicate Visit ID",IF(OR($B80="",$C80="",$D80="",$E80="",$F80="",$G80=""),"Missing required field",IF($E80&gt;NOW(),"Future check-in",IF(OR($F80&lt;$E80,$G80&lt;$F80,AND($H80&lt;&gt;"",$H80&lt;$G80)),"Timestamp sequence issue","OK")))))</f>
        <v/>
      </c>
      <c r="O80" s="29" t="n"/>
      <c r="P80" s="29" t="n"/>
      <c r="Q80" s="27">
        <f>IF($A80="","",IF(OR($N80&lt;&gt;"OK",$O80&lt;&gt;""),"No","Yes"))</f>
        <v/>
      </c>
    </row>
    <row r="81">
      <c r="A81" s="24" t="n"/>
      <c r="B81" s="24" t="n"/>
      <c r="C81" s="24" t="n"/>
      <c r="D81" s="56" t="n"/>
      <c r="E81" s="56" t="n"/>
      <c r="F81" s="56" t="n"/>
      <c r="G81" s="56" t="n"/>
      <c r="H81" s="56" t="n"/>
      <c r="I81" s="26">
        <f>IF($A81="","",IF(OR($E81="",$F81="",$F81&lt;$E81),"",ROUND(($F81-$E81)*1440,0)))</f>
        <v/>
      </c>
      <c r="J81" s="26">
        <f>IF($A81="","",IF(OR($F81="",$G81="",$G81&lt;$F81),"",ROUND(($G81-$F81)*1440,0)))</f>
        <v/>
      </c>
      <c r="K81" s="26">
        <f>IF($A81="","",IF(OR($E81="",$G81="",$G81&lt;$E81),"",ROUND(($G81-$E81)*1440,0)))</f>
        <v/>
      </c>
      <c r="L81" s="26">
        <f>IF($A81="","",IF($C81="","",IFERROR(VLOOKUP($C81,Lists!$C$2:$D$11,2,FALSE),"")))</f>
        <v/>
      </c>
      <c r="M81" s="27">
        <f>IF($A81="","",IF(OR($K81="",$L81=""),"",IF($K81&lt;=$L81,"Met","Missed")))</f>
        <v/>
      </c>
      <c r="N81" s="28">
        <f>IF($A81="","",IF(COUNTIF($A$8:$A$207,$A81)&gt;1,"Duplicate Visit ID",IF(OR($B81="",$C81="",$D81="",$E81="",$F81="",$G81=""),"Missing required field",IF($E81&gt;NOW(),"Future check-in",IF(OR($F81&lt;$E81,$G81&lt;$F81,AND($H81&lt;&gt;"",$H81&lt;$G81)),"Timestamp sequence issue","OK")))))</f>
        <v/>
      </c>
      <c r="O81" s="29" t="n"/>
      <c r="P81" s="29" t="n"/>
      <c r="Q81" s="27">
        <f>IF($A81="","",IF(OR($N81&lt;&gt;"OK",$O81&lt;&gt;""),"No","Yes"))</f>
        <v/>
      </c>
    </row>
    <row r="82">
      <c r="A82" s="24" t="n"/>
      <c r="B82" s="24" t="n"/>
      <c r="C82" s="24" t="n"/>
      <c r="D82" s="56" t="n"/>
      <c r="E82" s="56" t="n"/>
      <c r="F82" s="56" t="n"/>
      <c r="G82" s="56" t="n"/>
      <c r="H82" s="56" t="n"/>
      <c r="I82" s="26">
        <f>IF($A82="","",IF(OR($E82="",$F82="",$F82&lt;$E82),"",ROUND(($F82-$E82)*1440,0)))</f>
        <v/>
      </c>
      <c r="J82" s="26">
        <f>IF($A82="","",IF(OR($F82="",$G82="",$G82&lt;$F82),"",ROUND(($G82-$F82)*1440,0)))</f>
        <v/>
      </c>
      <c r="K82" s="26">
        <f>IF($A82="","",IF(OR($E82="",$G82="",$G82&lt;$E82),"",ROUND(($G82-$E82)*1440,0)))</f>
        <v/>
      </c>
      <c r="L82" s="26">
        <f>IF($A82="","",IF($C82="","",IFERROR(VLOOKUP($C82,Lists!$C$2:$D$11,2,FALSE),"")))</f>
        <v/>
      </c>
      <c r="M82" s="27">
        <f>IF($A82="","",IF(OR($K82="",$L82=""),"",IF($K82&lt;=$L82,"Met","Missed")))</f>
        <v/>
      </c>
      <c r="N82" s="28">
        <f>IF($A82="","",IF(COUNTIF($A$8:$A$207,$A82)&gt;1,"Duplicate Visit ID",IF(OR($B82="",$C82="",$D82="",$E82="",$F82="",$G82=""),"Missing required field",IF($E82&gt;NOW(),"Future check-in",IF(OR($F82&lt;$E82,$G82&lt;$F82,AND($H82&lt;&gt;"",$H82&lt;$G82)),"Timestamp sequence issue","OK")))))</f>
        <v/>
      </c>
      <c r="O82" s="29" t="n"/>
      <c r="P82" s="29" t="n"/>
      <c r="Q82" s="27">
        <f>IF($A82="","",IF(OR($N82&lt;&gt;"OK",$O82&lt;&gt;""),"No","Yes"))</f>
        <v/>
      </c>
    </row>
    <row r="83">
      <c r="A83" s="24" t="n"/>
      <c r="B83" s="24" t="n"/>
      <c r="C83" s="24" t="n"/>
      <c r="D83" s="56" t="n"/>
      <c r="E83" s="56" t="n"/>
      <c r="F83" s="56" t="n"/>
      <c r="G83" s="56" t="n"/>
      <c r="H83" s="56" t="n"/>
      <c r="I83" s="26">
        <f>IF($A83="","",IF(OR($E83="",$F83="",$F83&lt;$E83),"",ROUND(($F83-$E83)*1440,0)))</f>
        <v/>
      </c>
      <c r="J83" s="26">
        <f>IF($A83="","",IF(OR($F83="",$G83="",$G83&lt;$F83),"",ROUND(($G83-$F83)*1440,0)))</f>
        <v/>
      </c>
      <c r="K83" s="26">
        <f>IF($A83="","",IF(OR($E83="",$G83="",$G83&lt;$E83),"",ROUND(($G83-$E83)*1440,0)))</f>
        <v/>
      </c>
      <c r="L83" s="26">
        <f>IF($A83="","",IF($C83="","",IFERROR(VLOOKUP($C83,Lists!$C$2:$D$11,2,FALSE),"")))</f>
        <v/>
      </c>
      <c r="M83" s="27">
        <f>IF($A83="","",IF(OR($K83="",$L83=""),"",IF($K83&lt;=$L83,"Met","Missed")))</f>
        <v/>
      </c>
      <c r="N83" s="28">
        <f>IF($A83="","",IF(COUNTIF($A$8:$A$207,$A83)&gt;1,"Duplicate Visit ID",IF(OR($B83="",$C83="",$D83="",$E83="",$F83="",$G83=""),"Missing required field",IF($E83&gt;NOW(),"Future check-in",IF(OR($F83&lt;$E83,$G83&lt;$F83,AND($H83&lt;&gt;"",$H83&lt;$G83)),"Timestamp sequence issue","OK")))))</f>
        <v/>
      </c>
      <c r="O83" s="29" t="n"/>
      <c r="P83" s="29" t="n"/>
      <c r="Q83" s="27">
        <f>IF($A83="","",IF(OR($N83&lt;&gt;"OK",$O83&lt;&gt;""),"No","Yes"))</f>
        <v/>
      </c>
    </row>
    <row r="84">
      <c r="A84" s="24" t="n"/>
      <c r="B84" s="24" t="n"/>
      <c r="C84" s="24" t="n"/>
      <c r="D84" s="56" t="n"/>
      <c r="E84" s="56" t="n"/>
      <c r="F84" s="56" t="n"/>
      <c r="G84" s="56" t="n"/>
      <c r="H84" s="56" t="n"/>
      <c r="I84" s="26">
        <f>IF($A84="","",IF(OR($E84="",$F84="",$F84&lt;$E84),"",ROUND(($F84-$E84)*1440,0)))</f>
        <v/>
      </c>
      <c r="J84" s="26">
        <f>IF($A84="","",IF(OR($F84="",$G84="",$G84&lt;$F84),"",ROUND(($G84-$F84)*1440,0)))</f>
        <v/>
      </c>
      <c r="K84" s="26">
        <f>IF($A84="","",IF(OR($E84="",$G84="",$G84&lt;$E84),"",ROUND(($G84-$E84)*1440,0)))</f>
        <v/>
      </c>
      <c r="L84" s="26">
        <f>IF($A84="","",IF($C84="","",IFERROR(VLOOKUP($C84,Lists!$C$2:$D$11,2,FALSE),"")))</f>
        <v/>
      </c>
      <c r="M84" s="27">
        <f>IF($A84="","",IF(OR($K84="",$L84=""),"",IF($K84&lt;=$L84,"Met","Missed")))</f>
        <v/>
      </c>
      <c r="N84" s="28">
        <f>IF($A84="","",IF(COUNTIF($A$8:$A$207,$A84)&gt;1,"Duplicate Visit ID",IF(OR($B84="",$C84="",$D84="",$E84="",$F84="",$G84=""),"Missing required field",IF($E84&gt;NOW(),"Future check-in",IF(OR($F84&lt;$E84,$G84&lt;$F84,AND($H84&lt;&gt;"",$H84&lt;$G84)),"Timestamp sequence issue","OK")))))</f>
        <v/>
      </c>
      <c r="O84" s="29" t="n"/>
      <c r="P84" s="29" t="n"/>
      <c r="Q84" s="27">
        <f>IF($A84="","",IF(OR($N84&lt;&gt;"OK",$O84&lt;&gt;""),"No","Yes"))</f>
        <v/>
      </c>
    </row>
    <row r="85">
      <c r="A85" s="24" t="n"/>
      <c r="B85" s="24" t="n"/>
      <c r="C85" s="24" t="n"/>
      <c r="D85" s="56" t="n"/>
      <c r="E85" s="56" t="n"/>
      <c r="F85" s="56" t="n"/>
      <c r="G85" s="56" t="n"/>
      <c r="H85" s="56" t="n"/>
      <c r="I85" s="26">
        <f>IF($A85="","",IF(OR($E85="",$F85="",$F85&lt;$E85),"",ROUND(($F85-$E85)*1440,0)))</f>
        <v/>
      </c>
      <c r="J85" s="26">
        <f>IF($A85="","",IF(OR($F85="",$G85="",$G85&lt;$F85),"",ROUND(($G85-$F85)*1440,0)))</f>
        <v/>
      </c>
      <c r="K85" s="26">
        <f>IF($A85="","",IF(OR($E85="",$G85="",$G85&lt;$E85),"",ROUND(($G85-$E85)*1440,0)))</f>
        <v/>
      </c>
      <c r="L85" s="26">
        <f>IF($A85="","",IF($C85="","",IFERROR(VLOOKUP($C85,Lists!$C$2:$D$11,2,FALSE),"")))</f>
        <v/>
      </c>
      <c r="M85" s="27">
        <f>IF($A85="","",IF(OR($K85="",$L85=""),"",IF($K85&lt;=$L85,"Met","Missed")))</f>
        <v/>
      </c>
      <c r="N85" s="28">
        <f>IF($A85="","",IF(COUNTIF($A$8:$A$207,$A85)&gt;1,"Duplicate Visit ID",IF(OR($B85="",$C85="",$D85="",$E85="",$F85="",$G85=""),"Missing required field",IF($E85&gt;NOW(),"Future check-in",IF(OR($F85&lt;$E85,$G85&lt;$F85,AND($H85&lt;&gt;"",$H85&lt;$G85)),"Timestamp sequence issue","OK")))))</f>
        <v/>
      </c>
      <c r="O85" s="29" t="n"/>
      <c r="P85" s="29" t="n"/>
      <c r="Q85" s="27">
        <f>IF($A85="","",IF(OR($N85&lt;&gt;"OK",$O85&lt;&gt;""),"No","Yes"))</f>
        <v/>
      </c>
    </row>
    <row r="86">
      <c r="A86" s="24" t="n"/>
      <c r="B86" s="24" t="n"/>
      <c r="C86" s="24" t="n"/>
      <c r="D86" s="56" t="n"/>
      <c r="E86" s="56" t="n"/>
      <c r="F86" s="56" t="n"/>
      <c r="G86" s="56" t="n"/>
      <c r="H86" s="56" t="n"/>
      <c r="I86" s="26">
        <f>IF($A86="","",IF(OR($E86="",$F86="",$F86&lt;$E86),"",ROUND(($F86-$E86)*1440,0)))</f>
        <v/>
      </c>
      <c r="J86" s="26">
        <f>IF($A86="","",IF(OR($F86="",$G86="",$G86&lt;$F86),"",ROUND(($G86-$F86)*1440,0)))</f>
        <v/>
      </c>
      <c r="K86" s="26">
        <f>IF($A86="","",IF(OR($E86="",$G86="",$G86&lt;$E86),"",ROUND(($G86-$E86)*1440,0)))</f>
        <v/>
      </c>
      <c r="L86" s="26">
        <f>IF($A86="","",IF($C86="","",IFERROR(VLOOKUP($C86,Lists!$C$2:$D$11,2,FALSE),"")))</f>
        <v/>
      </c>
      <c r="M86" s="27">
        <f>IF($A86="","",IF(OR($K86="",$L86=""),"",IF($K86&lt;=$L86,"Met","Missed")))</f>
        <v/>
      </c>
      <c r="N86" s="28">
        <f>IF($A86="","",IF(COUNTIF($A$8:$A$207,$A86)&gt;1,"Duplicate Visit ID",IF(OR($B86="",$C86="",$D86="",$E86="",$F86="",$G86=""),"Missing required field",IF($E86&gt;NOW(),"Future check-in",IF(OR($F86&lt;$E86,$G86&lt;$F86,AND($H86&lt;&gt;"",$H86&lt;$G86)),"Timestamp sequence issue","OK")))))</f>
        <v/>
      </c>
      <c r="O86" s="29" t="n"/>
      <c r="P86" s="29" t="n"/>
      <c r="Q86" s="27">
        <f>IF($A86="","",IF(OR($N86&lt;&gt;"OK",$O86&lt;&gt;""),"No","Yes"))</f>
        <v/>
      </c>
    </row>
    <row r="87">
      <c r="A87" s="24" t="n"/>
      <c r="B87" s="24" t="n"/>
      <c r="C87" s="24" t="n"/>
      <c r="D87" s="56" t="n"/>
      <c r="E87" s="56" t="n"/>
      <c r="F87" s="56" t="n"/>
      <c r="G87" s="56" t="n"/>
      <c r="H87" s="56" t="n"/>
      <c r="I87" s="26">
        <f>IF($A87="","",IF(OR($E87="",$F87="",$F87&lt;$E87),"",ROUND(($F87-$E87)*1440,0)))</f>
        <v/>
      </c>
      <c r="J87" s="26">
        <f>IF($A87="","",IF(OR($F87="",$G87="",$G87&lt;$F87),"",ROUND(($G87-$F87)*1440,0)))</f>
        <v/>
      </c>
      <c r="K87" s="26">
        <f>IF($A87="","",IF(OR($E87="",$G87="",$G87&lt;$E87),"",ROUND(($G87-$E87)*1440,0)))</f>
        <v/>
      </c>
      <c r="L87" s="26">
        <f>IF($A87="","",IF($C87="","",IFERROR(VLOOKUP($C87,Lists!$C$2:$D$11,2,FALSE),"")))</f>
        <v/>
      </c>
      <c r="M87" s="27">
        <f>IF($A87="","",IF(OR($K87="",$L87=""),"",IF($K87&lt;=$L87,"Met","Missed")))</f>
        <v/>
      </c>
      <c r="N87" s="28">
        <f>IF($A87="","",IF(COUNTIF($A$8:$A$207,$A87)&gt;1,"Duplicate Visit ID",IF(OR($B87="",$C87="",$D87="",$E87="",$F87="",$G87=""),"Missing required field",IF($E87&gt;NOW(),"Future check-in",IF(OR($F87&lt;$E87,$G87&lt;$F87,AND($H87&lt;&gt;"",$H87&lt;$G87)),"Timestamp sequence issue","OK")))))</f>
        <v/>
      </c>
      <c r="O87" s="29" t="n"/>
      <c r="P87" s="29" t="n"/>
      <c r="Q87" s="27">
        <f>IF($A87="","",IF(OR($N87&lt;&gt;"OK",$O87&lt;&gt;""),"No","Yes"))</f>
        <v/>
      </c>
    </row>
    <row r="88">
      <c r="A88" s="24" t="n"/>
      <c r="B88" s="24" t="n"/>
      <c r="C88" s="24" t="n"/>
      <c r="D88" s="56" t="n"/>
      <c r="E88" s="56" t="n"/>
      <c r="F88" s="56" t="n"/>
      <c r="G88" s="56" t="n"/>
      <c r="H88" s="56" t="n"/>
      <c r="I88" s="26">
        <f>IF($A88="","",IF(OR($E88="",$F88="",$F88&lt;$E88),"",ROUND(($F88-$E88)*1440,0)))</f>
        <v/>
      </c>
      <c r="J88" s="26">
        <f>IF($A88="","",IF(OR($F88="",$G88="",$G88&lt;$F88),"",ROUND(($G88-$F88)*1440,0)))</f>
        <v/>
      </c>
      <c r="K88" s="26">
        <f>IF($A88="","",IF(OR($E88="",$G88="",$G88&lt;$E88),"",ROUND(($G88-$E88)*1440,0)))</f>
        <v/>
      </c>
      <c r="L88" s="26">
        <f>IF($A88="","",IF($C88="","",IFERROR(VLOOKUP($C88,Lists!$C$2:$D$11,2,FALSE),"")))</f>
        <v/>
      </c>
      <c r="M88" s="27">
        <f>IF($A88="","",IF(OR($K88="",$L88=""),"",IF($K88&lt;=$L88,"Met","Missed")))</f>
        <v/>
      </c>
      <c r="N88" s="28">
        <f>IF($A88="","",IF(COUNTIF($A$8:$A$207,$A88)&gt;1,"Duplicate Visit ID",IF(OR($B88="",$C88="",$D88="",$E88="",$F88="",$G88=""),"Missing required field",IF($E88&gt;NOW(),"Future check-in",IF(OR($F88&lt;$E88,$G88&lt;$F88,AND($H88&lt;&gt;"",$H88&lt;$G88)),"Timestamp sequence issue","OK")))))</f>
        <v/>
      </c>
      <c r="O88" s="29" t="n"/>
      <c r="P88" s="29" t="n"/>
      <c r="Q88" s="27">
        <f>IF($A88="","",IF(OR($N88&lt;&gt;"OK",$O88&lt;&gt;""),"No","Yes"))</f>
        <v/>
      </c>
    </row>
    <row r="89">
      <c r="A89" s="24" t="n"/>
      <c r="B89" s="24" t="n"/>
      <c r="C89" s="24" t="n"/>
      <c r="D89" s="56" t="n"/>
      <c r="E89" s="56" t="n"/>
      <c r="F89" s="56" t="n"/>
      <c r="G89" s="56" t="n"/>
      <c r="H89" s="56" t="n"/>
      <c r="I89" s="26">
        <f>IF($A89="","",IF(OR($E89="",$F89="",$F89&lt;$E89),"",ROUND(($F89-$E89)*1440,0)))</f>
        <v/>
      </c>
      <c r="J89" s="26">
        <f>IF($A89="","",IF(OR($F89="",$G89="",$G89&lt;$F89),"",ROUND(($G89-$F89)*1440,0)))</f>
        <v/>
      </c>
      <c r="K89" s="26">
        <f>IF($A89="","",IF(OR($E89="",$G89="",$G89&lt;$E89),"",ROUND(($G89-$E89)*1440,0)))</f>
        <v/>
      </c>
      <c r="L89" s="26">
        <f>IF($A89="","",IF($C89="","",IFERROR(VLOOKUP($C89,Lists!$C$2:$D$11,2,FALSE),"")))</f>
        <v/>
      </c>
      <c r="M89" s="27">
        <f>IF($A89="","",IF(OR($K89="",$L89=""),"",IF($K89&lt;=$L89,"Met","Missed")))</f>
        <v/>
      </c>
      <c r="N89" s="28">
        <f>IF($A89="","",IF(COUNTIF($A$8:$A$207,$A89)&gt;1,"Duplicate Visit ID",IF(OR($B89="",$C89="",$D89="",$E89="",$F89="",$G89=""),"Missing required field",IF($E89&gt;NOW(),"Future check-in",IF(OR($F89&lt;$E89,$G89&lt;$F89,AND($H89&lt;&gt;"",$H89&lt;$G89)),"Timestamp sequence issue","OK")))))</f>
        <v/>
      </c>
      <c r="O89" s="29" t="n"/>
      <c r="P89" s="29" t="n"/>
      <c r="Q89" s="27">
        <f>IF($A89="","",IF(OR($N89&lt;&gt;"OK",$O89&lt;&gt;""),"No","Yes"))</f>
        <v/>
      </c>
    </row>
    <row r="90">
      <c r="A90" s="24" t="n"/>
      <c r="B90" s="24" t="n"/>
      <c r="C90" s="24" t="n"/>
      <c r="D90" s="56" t="n"/>
      <c r="E90" s="56" t="n"/>
      <c r="F90" s="56" t="n"/>
      <c r="G90" s="56" t="n"/>
      <c r="H90" s="56" t="n"/>
      <c r="I90" s="26">
        <f>IF($A90="","",IF(OR($E90="",$F90="",$F90&lt;$E90),"",ROUND(($F90-$E90)*1440,0)))</f>
        <v/>
      </c>
      <c r="J90" s="26">
        <f>IF($A90="","",IF(OR($F90="",$G90="",$G90&lt;$F90),"",ROUND(($G90-$F90)*1440,0)))</f>
        <v/>
      </c>
      <c r="K90" s="26">
        <f>IF($A90="","",IF(OR($E90="",$G90="",$G90&lt;$E90),"",ROUND(($G90-$E90)*1440,0)))</f>
        <v/>
      </c>
      <c r="L90" s="26">
        <f>IF($A90="","",IF($C90="","",IFERROR(VLOOKUP($C90,Lists!$C$2:$D$11,2,FALSE),"")))</f>
        <v/>
      </c>
      <c r="M90" s="27">
        <f>IF($A90="","",IF(OR($K90="",$L90=""),"",IF($K90&lt;=$L90,"Met","Missed")))</f>
        <v/>
      </c>
      <c r="N90" s="28">
        <f>IF($A90="","",IF(COUNTIF($A$8:$A$207,$A90)&gt;1,"Duplicate Visit ID",IF(OR($B90="",$C90="",$D90="",$E90="",$F90="",$G90=""),"Missing required field",IF($E90&gt;NOW(),"Future check-in",IF(OR($F90&lt;$E90,$G90&lt;$F90,AND($H90&lt;&gt;"",$H90&lt;$G90)),"Timestamp sequence issue","OK")))))</f>
        <v/>
      </c>
      <c r="O90" s="29" t="n"/>
      <c r="P90" s="29" t="n"/>
      <c r="Q90" s="27">
        <f>IF($A90="","",IF(OR($N90&lt;&gt;"OK",$O90&lt;&gt;""),"No","Yes"))</f>
        <v/>
      </c>
    </row>
    <row r="91">
      <c r="A91" s="24" t="n"/>
      <c r="B91" s="24" t="n"/>
      <c r="C91" s="24" t="n"/>
      <c r="D91" s="56" t="n"/>
      <c r="E91" s="56" t="n"/>
      <c r="F91" s="56" t="n"/>
      <c r="G91" s="56" t="n"/>
      <c r="H91" s="56" t="n"/>
      <c r="I91" s="26">
        <f>IF($A91="","",IF(OR($E91="",$F91="",$F91&lt;$E91),"",ROUND(($F91-$E91)*1440,0)))</f>
        <v/>
      </c>
      <c r="J91" s="26">
        <f>IF($A91="","",IF(OR($F91="",$G91="",$G91&lt;$F91),"",ROUND(($G91-$F91)*1440,0)))</f>
        <v/>
      </c>
      <c r="K91" s="26">
        <f>IF($A91="","",IF(OR($E91="",$G91="",$G91&lt;$E91),"",ROUND(($G91-$E91)*1440,0)))</f>
        <v/>
      </c>
      <c r="L91" s="26">
        <f>IF($A91="","",IF($C91="","",IFERROR(VLOOKUP($C91,Lists!$C$2:$D$11,2,FALSE),"")))</f>
        <v/>
      </c>
      <c r="M91" s="27">
        <f>IF($A91="","",IF(OR($K91="",$L91=""),"",IF($K91&lt;=$L91,"Met","Missed")))</f>
        <v/>
      </c>
      <c r="N91" s="28">
        <f>IF($A91="","",IF(COUNTIF($A$8:$A$207,$A91)&gt;1,"Duplicate Visit ID",IF(OR($B91="",$C91="",$D91="",$E91="",$F91="",$G91=""),"Missing required field",IF($E91&gt;NOW(),"Future check-in",IF(OR($F91&lt;$E91,$G91&lt;$F91,AND($H91&lt;&gt;"",$H91&lt;$G91)),"Timestamp sequence issue","OK")))))</f>
        <v/>
      </c>
      <c r="O91" s="29" t="n"/>
      <c r="P91" s="29" t="n"/>
      <c r="Q91" s="27">
        <f>IF($A91="","",IF(OR($N91&lt;&gt;"OK",$O91&lt;&gt;""),"No","Yes"))</f>
        <v/>
      </c>
    </row>
    <row r="92">
      <c r="A92" s="24" t="n"/>
      <c r="B92" s="24" t="n"/>
      <c r="C92" s="24" t="n"/>
      <c r="D92" s="56" t="n"/>
      <c r="E92" s="56" t="n"/>
      <c r="F92" s="56" t="n"/>
      <c r="G92" s="56" t="n"/>
      <c r="H92" s="56" t="n"/>
      <c r="I92" s="26">
        <f>IF($A92="","",IF(OR($E92="",$F92="",$F92&lt;$E92),"",ROUND(($F92-$E92)*1440,0)))</f>
        <v/>
      </c>
      <c r="J92" s="26">
        <f>IF($A92="","",IF(OR($F92="",$G92="",$G92&lt;$F92),"",ROUND(($G92-$F92)*1440,0)))</f>
        <v/>
      </c>
      <c r="K92" s="26">
        <f>IF($A92="","",IF(OR($E92="",$G92="",$G92&lt;$E92),"",ROUND(($G92-$E92)*1440,0)))</f>
        <v/>
      </c>
      <c r="L92" s="26">
        <f>IF($A92="","",IF($C92="","",IFERROR(VLOOKUP($C92,Lists!$C$2:$D$11,2,FALSE),"")))</f>
        <v/>
      </c>
      <c r="M92" s="27">
        <f>IF($A92="","",IF(OR($K92="",$L92=""),"",IF($K92&lt;=$L92,"Met","Missed")))</f>
        <v/>
      </c>
      <c r="N92" s="28">
        <f>IF($A92="","",IF(COUNTIF($A$8:$A$207,$A92)&gt;1,"Duplicate Visit ID",IF(OR($B92="",$C92="",$D92="",$E92="",$F92="",$G92=""),"Missing required field",IF($E92&gt;NOW(),"Future check-in",IF(OR($F92&lt;$E92,$G92&lt;$F92,AND($H92&lt;&gt;"",$H92&lt;$G92)),"Timestamp sequence issue","OK")))))</f>
        <v/>
      </c>
      <c r="O92" s="29" t="n"/>
      <c r="P92" s="29" t="n"/>
      <c r="Q92" s="27">
        <f>IF($A92="","",IF(OR($N92&lt;&gt;"OK",$O92&lt;&gt;""),"No","Yes"))</f>
        <v/>
      </c>
    </row>
    <row r="93">
      <c r="A93" s="24" t="n"/>
      <c r="B93" s="24" t="n"/>
      <c r="C93" s="24" t="n"/>
      <c r="D93" s="56" t="n"/>
      <c r="E93" s="56" t="n"/>
      <c r="F93" s="56" t="n"/>
      <c r="G93" s="56" t="n"/>
      <c r="H93" s="56" t="n"/>
      <c r="I93" s="26">
        <f>IF($A93="","",IF(OR($E93="",$F93="",$F93&lt;$E93),"",ROUND(($F93-$E93)*1440,0)))</f>
        <v/>
      </c>
      <c r="J93" s="26">
        <f>IF($A93="","",IF(OR($F93="",$G93="",$G93&lt;$F93),"",ROUND(($G93-$F93)*1440,0)))</f>
        <v/>
      </c>
      <c r="K93" s="26">
        <f>IF($A93="","",IF(OR($E93="",$G93="",$G93&lt;$E93),"",ROUND(($G93-$E93)*1440,0)))</f>
        <v/>
      </c>
      <c r="L93" s="26">
        <f>IF($A93="","",IF($C93="","",IFERROR(VLOOKUP($C93,Lists!$C$2:$D$11,2,FALSE),"")))</f>
        <v/>
      </c>
      <c r="M93" s="27">
        <f>IF($A93="","",IF(OR($K93="",$L93=""),"",IF($K93&lt;=$L93,"Met","Missed")))</f>
        <v/>
      </c>
      <c r="N93" s="28">
        <f>IF($A93="","",IF(COUNTIF($A$8:$A$207,$A93)&gt;1,"Duplicate Visit ID",IF(OR($B93="",$C93="",$D93="",$E93="",$F93="",$G93=""),"Missing required field",IF($E93&gt;NOW(),"Future check-in",IF(OR($F93&lt;$E93,$G93&lt;$F93,AND($H93&lt;&gt;"",$H93&lt;$G93)),"Timestamp sequence issue","OK")))))</f>
        <v/>
      </c>
      <c r="O93" s="29" t="n"/>
      <c r="P93" s="29" t="n"/>
      <c r="Q93" s="27">
        <f>IF($A93="","",IF(OR($N93&lt;&gt;"OK",$O93&lt;&gt;""),"No","Yes"))</f>
        <v/>
      </c>
    </row>
    <row r="94">
      <c r="A94" s="24" t="n"/>
      <c r="B94" s="24" t="n"/>
      <c r="C94" s="24" t="n"/>
      <c r="D94" s="56" t="n"/>
      <c r="E94" s="56" t="n"/>
      <c r="F94" s="56" t="n"/>
      <c r="G94" s="56" t="n"/>
      <c r="H94" s="56" t="n"/>
      <c r="I94" s="26">
        <f>IF($A94="","",IF(OR($E94="",$F94="",$F94&lt;$E94),"",ROUND(($F94-$E94)*1440,0)))</f>
        <v/>
      </c>
      <c r="J94" s="26">
        <f>IF($A94="","",IF(OR($F94="",$G94="",$G94&lt;$F94),"",ROUND(($G94-$F94)*1440,0)))</f>
        <v/>
      </c>
      <c r="K94" s="26">
        <f>IF($A94="","",IF(OR($E94="",$G94="",$G94&lt;$E94),"",ROUND(($G94-$E94)*1440,0)))</f>
        <v/>
      </c>
      <c r="L94" s="26">
        <f>IF($A94="","",IF($C94="","",IFERROR(VLOOKUP($C94,Lists!$C$2:$D$11,2,FALSE),"")))</f>
        <v/>
      </c>
      <c r="M94" s="27">
        <f>IF($A94="","",IF(OR($K94="",$L94=""),"",IF($K94&lt;=$L94,"Met","Missed")))</f>
        <v/>
      </c>
      <c r="N94" s="28">
        <f>IF($A94="","",IF(COUNTIF($A$8:$A$207,$A94)&gt;1,"Duplicate Visit ID",IF(OR($B94="",$C94="",$D94="",$E94="",$F94="",$G94=""),"Missing required field",IF($E94&gt;NOW(),"Future check-in",IF(OR($F94&lt;$E94,$G94&lt;$F94,AND($H94&lt;&gt;"",$H94&lt;$G94)),"Timestamp sequence issue","OK")))))</f>
        <v/>
      </c>
      <c r="O94" s="29" t="n"/>
      <c r="P94" s="29" t="n"/>
      <c r="Q94" s="27">
        <f>IF($A94="","",IF(OR($N94&lt;&gt;"OK",$O94&lt;&gt;""),"No","Yes"))</f>
        <v/>
      </c>
    </row>
    <row r="95">
      <c r="A95" s="24" t="n"/>
      <c r="B95" s="24" t="n"/>
      <c r="C95" s="24" t="n"/>
      <c r="D95" s="56" t="n"/>
      <c r="E95" s="56" t="n"/>
      <c r="F95" s="56" t="n"/>
      <c r="G95" s="56" t="n"/>
      <c r="H95" s="56" t="n"/>
      <c r="I95" s="26">
        <f>IF($A95="","",IF(OR($E95="",$F95="",$F95&lt;$E95),"",ROUND(($F95-$E95)*1440,0)))</f>
        <v/>
      </c>
      <c r="J95" s="26">
        <f>IF($A95="","",IF(OR($F95="",$G95="",$G95&lt;$F95),"",ROUND(($G95-$F95)*1440,0)))</f>
        <v/>
      </c>
      <c r="K95" s="26">
        <f>IF($A95="","",IF(OR($E95="",$G95="",$G95&lt;$E95),"",ROUND(($G95-$E95)*1440,0)))</f>
        <v/>
      </c>
      <c r="L95" s="26">
        <f>IF($A95="","",IF($C95="","",IFERROR(VLOOKUP($C95,Lists!$C$2:$D$11,2,FALSE),"")))</f>
        <v/>
      </c>
      <c r="M95" s="27">
        <f>IF($A95="","",IF(OR($K95="",$L95=""),"",IF($K95&lt;=$L95,"Met","Missed")))</f>
        <v/>
      </c>
      <c r="N95" s="28">
        <f>IF($A95="","",IF(COUNTIF($A$8:$A$207,$A95)&gt;1,"Duplicate Visit ID",IF(OR($B95="",$C95="",$D95="",$E95="",$F95="",$G95=""),"Missing required field",IF($E95&gt;NOW(),"Future check-in",IF(OR($F95&lt;$E95,$G95&lt;$F95,AND($H95&lt;&gt;"",$H95&lt;$G95)),"Timestamp sequence issue","OK")))))</f>
        <v/>
      </c>
      <c r="O95" s="29" t="n"/>
      <c r="P95" s="29" t="n"/>
      <c r="Q95" s="27">
        <f>IF($A95="","",IF(OR($N95&lt;&gt;"OK",$O95&lt;&gt;""),"No","Yes"))</f>
        <v/>
      </c>
    </row>
    <row r="96">
      <c r="A96" s="24" t="n"/>
      <c r="B96" s="24" t="n"/>
      <c r="C96" s="24" t="n"/>
      <c r="D96" s="56" t="n"/>
      <c r="E96" s="56" t="n"/>
      <c r="F96" s="56" t="n"/>
      <c r="G96" s="56" t="n"/>
      <c r="H96" s="56" t="n"/>
      <c r="I96" s="26">
        <f>IF($A96="","",IF(OR($E96="",$F96="",$F96&lt;$E96),"",ROUND(($F96-$E96)*1440,0)))</f>
        <v/>
      </c>
      <c r="J96" s="26">
        <f>IF($A96="","",IF(OR($F96="",$G96="",$G96&lt;$F96),"",ROUND(($G96-$F96)*1440,0)))</f>
        <v/>
      </c>
      <c r="K96" s="26">
        <f>IF($A96="","",IF(OR($E96="",$G96="",$G96&lt;$E96),"",ROUND(($G96-$E96)*1440,0)))</f>
        <v/>
      </c>
      <c r="L96" s="26">
        <f>IF($A96="","",IF($C96="","",IFERROR(VLOOKUP($C96,Lists!$C$2:$D$11,2,FALSE),"")))</f>
        <v/>
      </c>
      <c r="M96" s="27">
        <f>IF($A96="","",IF(OR($K96="",$L96=""),"",IF($K96&lt;=$L96,"Met","Missed")))</f>
        <v/>
      </c>
      <c r="N96" s="28">
        <f>IF($A96="","",IF(COUNTIF($A$8:$A$207,$A96)&gt;1,"Duplicate Visit ID",IF(OR($B96="",$C96="",$D96="",$E96="",$F96="",$G96=""),"Missing required field",IF($E96&gt;NOW(),"Future check-in",IF(OR($F96&lt;$E96,$G96&lt;$F96,AND($H96&lt;&gt;"",$H96&lt;$G96)),"Timestamp sequence issue","OK")))))</f>
        <v/>
      </c>
      <c r="O96" s="29" t="n"/>
      <c r="P96" s="29" t="n"/>
      <c r="Q96" s="27">
        <f>IF($A96="","",IF(OR($N96&lt;&gt;"OK",$O96&lt;&gt;""),"No","Yes"))</f>
        <v/>
      </c>
    </row>
    <row r="97">
      <c r="A97" s="24" t="n"/>
      <c r="B97" s="24" t="n"/>
      <c r="C97" s="24" t="n"/>
      <c r="D97" s="56" t="n"/>
      <c r="E97" s="56" t="n"/>
      <c r="F97" s="56" t="n"/>
      <c r="G97" s="56" t="n"/>
      <c r="H97" s="56" t="n"/>
      <c r="I97" s="26">
        <f>IF($A97="","",IF(OR($E97="",$F97="",$F97&lt;$E97),"",ROUND(($F97-$E97)*1440,0)))</f>
        <v/>
      </c>
      <c r="J97" s="26">
        <f>IF($A97="","",IF(OR($F97="",$G97="",$G97&lt;$F97),"",ROUND(($G97-$F97)*1440,0)))</f>
        <v/>
      </c>
      <c r="K97" s="26">
        <f>IF($A97="","",IF(OR($E97="",$G97="",$G97&lt;$E97),"",ROUND(($G97-$E97)*1440,0)))</f>
        <v/>
      </c>
      <c r="L97" s="26">
        <f>IF($A97="","",IF($C97="","",IFERROR(VLOOKUP($C97,Lists!$C$2:$D$11,2,FALSE),"")))</f>
        <v/>
      </c>
      <c r="M97" s="27">
        <f>IF($A97="","",IF(OR($K97="",$L97=""),"",IF($K97&lt;=$L97,"Met","Missed")))</f>
        <v/>
      </c>
      <c r="N97" s="28">
        <f>IF($A97="","",IF(COUNTIF($A$8:$A$207,$A97)&gt;1,"Duplicate Visit ID",IF(OR($B97="",$C97="",$D97="",$E97="",$F97="",$G97=""),"Missing required field",IF($E97&gt;NOW(),"Future check-in",IF(OR($F97&lt;$E97,$G97&lt;$F97,AND($H97&lt;&gt;"",$H97&lt;$G97)),"Timestamp sequence issue","OK")))))</f>
        <v/>
      </c>
      <c r="O97" s="29" t="n"/>
      <c r="P97" s="29" t="n"/>
      <c r="Q97" s="27">
        <f>IF($A97="","",IF(OR($N97&lt;&gt;"OK",$O97&lt;&gt;""),"No","Yes"))</f>
        <v/>
      </c>
    </row>
    <row r="98">
      <c r="A98" s="24" t="n"/>
      <c r="B98" s="24" t="n"/>
      <c r="C98" s="24" t="n"/>
      <c r="D98" s="56" t="n"/>
      <c r="E98" s="56" t="n"/>
      <c r="F98" s="56" t="n"/>
      <c r="G98" s="56" t="n"/>
      <c r="H98" s="56" t="n"/>
      <c r="I98" s="26">
        <f>IF($A98="","",IF(OR($E98="",$F98="",$F98&lt;$E98),"",ROUND(($F98-$E98)*1440,0)))</f>
        <v/>
      </c>
      <c r="J98" s="26">
        <f>IF($A98="","",IF(OR($F98="",$G98="",$G98&lt;$F98),"",ROUND(($G98-$F98)*1440,0)))</f>
        <v/>
      </c>
      <c r="K98" s="26">
        <f>IF($A98="","",IF(OR($E98="",$G98="",$G98&lt;$E98),"",ROUND(($G98-$E98)*1440,0)))</f>
        <v/>
      </c>
      <c r="L98" s="26">
        <f>IF($A98="","",IF($C98="","",IFERROR(VLOOKUP($C98,Lists!$C$2:$D$11,2,FALSE),"")))</f>
        <v/>
      </c>
      <c r="M98" s="27">
        <f>IF($A98="","",IF(OR($K98="",$L98=""),"",IF($K98&lt;=$L98,"Met","Missed")))</f>
        <v/>
      </c>
      <c r="N98" s="28">
        <f>IF($A98="","",IF(COUNTIF($A$8:$A$207,$A98)&gt;1,"Duplicate Visit ID",IF(OR($B98="",$C98="",$D98="",$E98="",$F98="",$G98=""),"Missing required field",IF($E98&gt;NOW(),"Future check-in",IF(OR($F98&lt;$E98,$G98&lt;$F98,AND($H98&lt;&gt;"",$H98&lt;$G98)),"Timestamp sequence issue","OK")))))</f>
        <v/>
      </c>
      <c r="O98" s="29" t="n"/>
      <c r="P98" s="29" t="n"/>
      <c r="Q98" s="27">
        <f>IF($A98="","",IF(OR($N98&lt;&gt;"OK",$O98&lt;&gt;""),"No","Yes"))</f>
        <v/>
      </c>
    </row>
    <row r="99">
      <c r="A99" s="24" t="n"/>
      <c r="B99" s="24" t="n"/>
      <c r="C99" s="24" t="n"/>
      <c r="D99" s="56" t="n"/>
      <c r="E99" s="56" t="n"/>
      <c r="F99" s="56" t="n"/>
      <c r="G99" s="56" t="n"/>
      <c r="H99" s="56" t="n"/>
      <c r="I99" s="26">
        <f>IF($A99="","",IF(OR($E99="",$F99="",$F99&lt;$E99),"",ROUND(($F99-$E99)*1440,0)))</f>
        <v/>
      </c>
      <c r="J99" s="26">
        <f>IF($A99="","",IF(OR($F99="",$G99="",$G99&lt;$F99),"",ROUND(($G99-$F99)*1440,0)))</f>
        <v/>
      </c>
      <c r="K99" s="26">
        <f>IF($A99="","",IF(OR($E99="",$G99="",$G99&lt;$E99),"",ROUND(($G99-$E99)*1440,0)))</f>
        <v/>
      </c>
      <c r="L99" s="26">
        <f>IF($A99="","",IF($C99="","",IFERROR(VLOOKUP($C99,Lists!$C$2:$D$11,2,FALSE),"")))</f>
        <v/>
      </c>
      <c r="M99" s="27">
        <f>IF($A99="","",IF(OR($K99="",$L99=""),"",IF($K99&lt;=$L99,"Met","Missed")))</f>
        <v/>
      </c>
      <c r="N99" s="28">
        <f>IF($A99="","",IF(COUNTIF($A$8:$A$207,$A99)&gt;1,"Duplicate Visit ID",IF(OR($B99="",$C99="",$D99="",$E99="",$F99="",$G99=""),"Missing required field",IF($E99&gt;NOW(),"Future check-in",IF(OR($F99&lt;$E99,$G99&lt;$F99,AND($H99&lt;&gt;"",$H99&lt;$G99)),"Timestamp sequence issue","OK")))))</f>
        <v/>
      </c>
      <c r="O99" s="29" t="n"/>
      <c r="P99" s="29" t="n"/>
      <c r="Q99" s="27">
        <f>IF($A99="","",IF(OR($N99&lt;&gt;"OK",$O99&lt;&gt;""),"No","Yes"))</f>
        <v/>
      </c>
    </row>
    <row r="100">
      <c r="A100" s="24" t="n"/>
      <c r="B100" s="24" t="n"/>
      <c r="C100" s="24" t="n"/>
      <c r="D100" s="56" t="n"/>
      <c r="E100" s="56" t="n"/>
      <c r="F100" s="56" t="n"/>
      <c r="G100" s="56" t="n"/>
      <c r="H100" s="56" t="n"/>
      <c r="I100" s="26">
        <f>IF($A100="","",IF(OR($E100="",$F100="",$F100&lt;$E100),"",ROUND(($F100-$E100)*1440,0)))</f>
        <v/>
      </c>
      <c r="J100" s="26">
        <f>IF($A100="","",IF(OR($F100="",$G100="",$G100&lt;$F100),"",ROUND(($G100-$F100)*1440,0)))</f>
        <v/>
      </c>
      <c r="K100" s="26">
        <f>IF($A100="","",IF(OR($E100="",$G100="",$G100&lt;$E100),"",ROUND(($G100-$E100)*1440,0)))</f>
        <v/>
      </c>
      <c r="L100" s="26">
        <f>IF($A100="","",IF($C100="","",IFERROR(VLOOKUP($C100,Lists!$C$2:$D$11,2,FALSE),"")))</f>
        <v/>
      </c>
      <c r="M100" s="27">
        <f>IF($A100="","",IF(OR($K100="",$L100=""),"",IF($K100&lt;=$L100,"Met","Missed")))</f>
        <v/>
      </c>
      <c r="N100" s="28">
        <f>IF($A100="","",IF(COUNTIF($A$8:$A$207,$A100)&gt;1,"Duplicate Visit ID",IF(OR($B100="",$C100="",$D100="",$E100="",$F100="",$G100=""),"Missing required field",IF($E100&gt;NOW(),"Future check-in",IF(OR($F100&lt;$E100,$G100&lt;$F100,AND($H100&lt;&gt;"",$H100&lt;$G100)),"Timestamp sequence issue","OK")))))</f>
        <v/>
      </c>
      <c r="O100" s="29" t="n"/>
      <c r="P100" s="29" t="n"/>
      <c r="Q100" s="27">
        <f>IF($A100="","",IF(OR($N100&lt;&gt;"OK",$O100&lt;&gt;""),"No","Yes"))</f>
        <v/>
      </c>
    </row>
    <row r="101">
      <c r="A101" s="24" t="n"/>
      <c r="B101" s="24" t="n"/>
      <c r="C101" s="24" t="n"/>
      <c r="D101" s="56" t="n"/>
      <c r="E101" s="56" t="n"/>
      <c r="F101" s="56" t="n"/>
      <c r="G101" s="56" t="n"/>
      <c r="H101" s="56" t="n"/>
      <c r="I101" s="26">
        <f>IF($A101="","",IF(OR($E101="",$F101="",$F101&lt;$E101),"",ROUND(($F101-$E101)*1440,0)))</f>
        <v/>
      </c>
      <c r="J101" s="26">
        <f>IF($A101="","",IF(OR($F101="",$G101="",$G101&lt;$F101),"",ROUND(($G101-$F101)*1440,0)))</f>
        <v/>
      </c>
      <c r="K101" s="26">
        <f>IF($A101="","",IF(OR($E101="",$G101="",$G101&lt;$E101),"",ROUND(($G101-$E101)*1440,0)))</f>
        <v/>
      </c>
      <c r="L101" s="26">
        <f>IF($A101="","",IF($C101="","",IFERROR(VLOOKUP($C101,Lists!$C$2:$D$11,2,FALSE),"")))</f>
        <v/>
      </c>
      <c r="M101" s="27">
        <f>IF($A101="","",IF(OR($K101="",$L101=""),"",IF($K101&lt;=$L101,"Met","Missed")))</f>
        <v/>
      </c>
      <c r="N101" s="28">
        <f>IF($A101="","",IF(COUNTIF($A$8:$A$207,$A101)&gt;1,"Duplicate Visit ID",IF(OR($B101="",$C101="",$D101="",$E101="",$F101="",$G101=""),"Missing required field",IF($E101&gt;NOW(),"Future check-in",IF(OR($F101&lt;$E101,$G101&lt;$F101,AND($H101&lt;&gt;"",$H101&lt;$G101)),"Timestamp sequence issue","OK")))))</f>
        <v/>
      </c>
      <c r="O101" s="29" t="n"/>
      <c r="P101" s="29" t="n"/>
      <c r="Q101" s="27">
        <f>IF($A101="","",IF(OR($N101&lt;&gt;"OK",$O101&lt;&gt;""),"No","Yes"))</f>
        <v/>
      </c>
    </row>
    <row r="102">
      <c r="A102" s="24" t="n"/>
      <c r="B102" s="24" t="n"/>
      <c r="C102" s="24" t="n"/>
      <c r="D102" s="56" t="n"/>
      <c r="E102" s="56" t="n"/>
      <c r="F102" s="56" t="n"/>
      <c r="G102" s="56" t="n"/>
      <c r="H102" s="56" t="n"/>
      <c r="I102" s="26">
        <f>IF($A102="","",IF(OR($E102="",$F102="",$F102&lt;$E102),"",ROUND(($F102-$E102)*1440,0)))</f>
        <v/>
      </c>
      <c r="J102" s="26">
        <f>IF($A102="","",IF(OR($F102="",$G102="",$G102&lt;$F102),"",ROUND(($G102-$F102)*1440,0)))</f>
        <v/>
      </c>
      <c r="K102" s="26">
        <f>IF($A102="","",IF(OR($E102="",$G102="",$G102&lt;$E102),"",ROUND(($G102-$E102)*1440,0)))</f>
        <v/>
      </c>
      <c r="L102" s="26">
        <f>IF($A102="","",IF($C102="","",IFERROR(VLOOKUP($C102,Lists!$C$2:$D$11,2,FALSE),"")))</f>
        <v/>
      </c>
      <c r="M102" s="27">
        <f>IF($A102="","",IF(OR($K102="",$L102=""),"",IF($K102&lt;=$L102,"Met","Missed")))</f>
        <v/>
      </c>
      <c r="N102" s="28">
        <f>IF($A102="","",IF(COUNTIF($A$8:$A$207,$A102)&gt;1,"Duplicate Visit ID",IF(OR($B102="",$C102="",$D102="",$E102="",$F102="",$G102=""),"Missing required field",IF($E102&gt;NOW(),"Future check-in",IF(OR($F102&lt;$E102,$G102&lt;$F102,AND($H102&lt;&gt;"",$H102&lt;$G102)),"Timestamp sequence issue","OK")))))</f>
        <v/>
      </c>
      <c r="O102" s="29" t="n"/>
      <c r="P102" s="29" t="n"/>
      <c r="Q102" s="27">
        <f>IF($A102="","",IF(OR($N102&lt;&gt;"OK",$O102&lt;&gt;""),"No","Yes"))</f>
        <v/>
      </c>
    </row>
    <row r="103">
      <c r="A103" s="24" t="n"/>
      <c r="B103" s="24" t="n"/>
      <c r="C103" s="24" t="n"/>
      <c r="D103" s="56" t="n"/>
      <c r="E103" s="56" t="n"/>
      <c r="F103" s="56" t="n"/>
      <c r="G103" s="56" t="n"/>
      <c r="H103" s="56" t="n"/>
      <c r="I103" s="26">
        <f>IF($A103="","",IF(OR($E103="",$F103="",$F103&lt;$E103),"",ROUND(($F103-$E103)*1440,0)))</f>
        <v/>
      </c>
      <c r="J103" s="26">
        <f>IF($A103="","",IF(OR($F103="",$G103="",$G103&lt;$F103),"",ROUND(($G103-$F103)*1440,0)))</f>
        <v/>
      </c>
      <c r="K103" s="26">
        <f>IF($A103="","",IF(OR($E103="",$G103="",$G103&lt;$E103),"",ROUND(($G103-$E103)*1440,0)))</f>
        <v/>
      </c>
      <c r="L103" s="26">
        <f>IF($A103="","",IF($C103="","",IFERROR(VLOOKUP($C103,Lists!$C$2:$D$11,2,FALSE),"")))</f>
        <v/>
      </c>
      <c r="M103" s="27">
        <f>IF($A103="","",IF(OR($K103="",$L103=""),"",IF($K103&lt;=$L103,"Met","Missed")))</f>
        <v/>
      </c>
      <c r="N103" s="28">
        <f>IF($A103="","",IF(COUNTIF($A$8:$A$207,$A103)&gt;1,"Duplicate Visit ID",IF(OR($B103="",$C103="",$D103="",$E103="",$F103="",$G103=""),"Missing required field",IF($E103&gt;NOW(),"Future check-in",IF(OR($F103&lt;$E103,$G103&lt;$F103,AND($H103&lt;&gt;"",$H103&lt;$G103)),"Timestamp sequence issue","OK")))))</f>
        <v/>
      </c>
      <c r="O103" s="29" t="n"/>
      <c r="P103" s="29" t="n"/>
      <c r="Q103" s="27">
        <f>IF($A103="","",IF(OR($N103&lt;&gt;"OK",$O103&lt;&gt;""),"No","Yes"))</f>
        <v/>
      </c>
    </row>
    <row r="104">
      <c r="A104" s="24" t="n"/>
      <c r="B104" s="24" t="n"/>
      <c r="C104" s="24" t="n"/>
      <c r="D104" s="56" t="n"/>
      <c r="E104" s="56" t="n"/>
      <c r="F104" s="56" t="n"/>
      <c r="G104" s="56" t="n"/>
      <c r="H104" s="56" t="n"/>
      <c r="I104" s="26">
        <f>IF($A104="","",IF(OR($E104="",$F104="",$F104&lt;$E104),"",ROUND(($F104-$E104)*1440,0)))</f>
        <v/>
      </c>
      <c r="J104" s="26">
        <f>IF($A104="","",IF(OR($F104="",$G104="",$G104&lt;$F104),"",ROUND(($G104-$F104)*1440,0)))</f>
        <v/>
      </c>
      <c r="K104" s="26">
        <f>IF($A104="","",IF(OR($E104="",$G104="",$G104&lt;$E104),"",ROUND(($G104-$E104)*1440,0)))</f>
        <v/>
      </c>
      <c r="L104" s="26">
        <f>IF($A104="","",IF($C104="","",IFERROR(VLOOKUP($C104,Lists!$C$2:$D$11,2,FALSE),"")))</f>
        <v/>
      </c>
      <c r="M104" s="27">
        <f>IF($A104="","",IF(OR($K104="",$L104=""),"",IF($K104&lt;=$L104,"Met","Missed")))</f>
        <v/>
      </c>
      <c r="N104" s="28">
        <f>IF($A104="","",IF(COUNTIF($A$8:$A$207,$A104)&gt;1,"Duplicate Visit ID",IF(OR($B104="",$C104="",$D104="",$E104="",$F104="",$G104=""),"Missing required field",IF($E104&gt;NOW(),"Future check-in",IF(OR($F104&lt;$E104,$G104&lt;$F104,AND($H104&lt;&gt;"",$H104&lt;$G104)),"Timestamp sequence issue","OK")))))</f>
        <v/>
      </c>
      <c r="O104" s="29" t="n"/>
      <c r="P104" s="29" t="n"/>
      <c r="Q104" s="27">
        <f>IF($A104="","",IF(OR($N104&lt;&gt;"OK",$O104&lt;&gt;""),"No","Yes"))</f>
        <v/>
      </c>
    </row>
    <row r="105">
      <c r="A105" s="24" t="n"/>
      <c r="B105" s="24" t="n"/>
      <c r="C105" s="24" t="n"/>
      <c r="D105" s="56" t="n"/>
      <c r="E105" s="56" t="n"/>
      <c r="F105" s="56" t="n"/>
      <c r="G105" s="56" t="n"/>
      <c r="H105" s="56" t="n"/>
      <c r="I105" s="26">
        <f>IF($A105="","",IF(OR($E105="",$F105="",$F105&lt;$E105),"",ROUND(($F105-$E105)*1440,0)))</f>
        <v/>
      </c>
      <c r="J105" s="26">
        <f>IF($A105="","",IF(OR($F105="",$G105="",$G105&lt;$F105),"",ROUND(($G105-$F105)*1440,0)))</f>
        <v/>
      </c>
      <c r="K105" s="26">
        <f>IF($A105="","",IF(OR($E105="",$G105="",$G105&lt;$E105),"",ROUND(($G105-$E105)*1440,0)))</f>
        <v/>
      </c>
      <c r="L105" s="26">
        <f>IF($A105="","",IF($C105="","",IFERROR(VLOOKUP($C105,Lists!$C$2:$D$11,2,FALSE),"")))</f>
        <v/>
      </c>
      <c r="M105" s="27">
        <f>IF($A105="","",IF(OR($K105="",$L105=""),"",IF($K105&lt;=$L105,"Met","Missed")))</f>
        <v/>
      </c>
      <c r="N105" s="28">
        <f>IF($A105="","",IF(COUNTIF($A$8:$A$207,$A105)&gt;1,"Duplicate Visit ID",IF(OR($B105="",$C105="",$D105="",$E105="",$F105="",$G105=""),"Missing required field",IF($E105&gt;NOW(),"Future check-in",IF(OR($F105&lt;$E105,$G105&lt;$F105,AND($H105&lt;&gt;"",$H105&lt;$G105)),"Timestamp sequence issue","OK")))))</f>
        <v/>
      </c>
      <c r="O105" s="29" t="n"/>
      <c r="P105" s="29" t="n"/>
      <c r="Q105" s="27">
        <f>IF($A105="","",IF(OR($N105&lt;&gt;"OK",$O105&lt;&gt;""),"No","Yes"))</f>
        <v/>
      </c>
    </row>
    <row r="106">
      <c r="A106" s="24" t="n"/>
      <c r="B106" s="24" t="n"/>
      <c r="C106" s="24" t="n"/>
      <c r="D106" s="56" t="n"/>
      <c r="E106" s="56" t="n"/>
      <c r="F106" s="56" t="n"/>
      <c r="G106" s="56" t="n"/>
      <c r="H106" s="56" t="n"/>
      <c r="I106" s="26">
        <f>IF($A106="","",IF(OR($E106="",$F106="",$F106&lt;$E106),"",ROUND(($F106-$E106)*1440,0)))</f>
        <v/>
      </c>
      <c r="J106" s="26">
        <f>IF($A106="","",IF(OR($F106="",$G106="",$G106&lt;$F106),"",ROUND(($G106-$F106)*1440,0)))</f>
        <v/>
      </c>
      <c r="K106" s="26">
        <f>IF($A106="","",IF(OR($E106="",$G106="",$G106&lt;$E106),"",ROUND(($G106-$E106)*1440,0)))</f>
        <v/>
      </c>
      <c r="L106" s="26">
        <f>IF($A106="","",IF($C106="","",IFERROR(VLOOKUP($C106,Lists!$C$2:$D$11,2,FALSE),"")))</f>
        <v/>
      </c>
      <c r="M106" s="27">
        <f>IF($A106="","",IF(OR($K106="",$L106=""),"",IF($K106&lt;=$L106,"Met","Missed")))</f>
        <v/>
      </c>
      <c r="N106" s="28">
        <f>IF($A106="","",IF(COUNTIF($A$8:$A$207,$A106)&gt;1,"Duplicate Visit ID",IF(OR($B106="",$C106="",$D106="",$E106="",$F106="",$G106=""),"Missing required field",IF($E106&gt;NOW(),"Future check-in",IF(OR($F106&lt;$E106,$G106&lt;$F106,AND($H106&lt;&gt;"",$H106&lt;$G106)),"Timestamp sequence issue","OK")))))</f>
        <v/>
      </c>
      <c r="O106" s="29" t="n"/>
      <c r="P106" s="29" t="n"/>
      <c r="Q106" s="27">
        <f>IF($A106="","",IF(OR($N106&lt;&gt;"OK",$O106&lt;&gt;""),"No","Yes"))</f>
        <v/>
      </c>
    </row>
    <row r="107">
      <c r="A107" s="24" t="n"/>
      <c r="B107" s="24" t="n"/>
      <c r="C107" s="24" t="n"/>
      <c r="D107" s="56" t="n"/>
      <c r="E107" s="56" t="n"/>
      <c r="F107" s="56" t="n"/>
      <c r="G107" s="56" t="n"/>
      <c r="H107" s="56" t="n"/>
      <c r="I107" s="26">
        <f>IF($A107="","",IF(OR($E107="",$F107="",$F107&lt;$E107),"",ROUND(($F107-$E107)*1440,0)))</f>
        <v/>
      </c>
      <c r="J107" s="26">
        <f>IF($A107="","",IF(OR($F107="",$G107="",$G107&lt;$F107),"",ROUND(($G107-$F107)*1440,0)))</f>
        <v/>
      </c>
      <c r="K107" s="26">
        <f>IF($A107="","",IF(OR($E107="",$G107="",$G107&lt;$E107),"",ROUND(($G107-$E107)*1440,0)))</f>
        <v/>
      </c>
      <c r="L107" s="26">
        <f>IF($A107="","",IF($C107="","",IFERROR(VLOOKUP($C107,Lists!$C$2:$D$11,2,FALSE),"")))</f>
        <v/>
      </c>
      <c r="M107" s="27">
        <f>IF($A107="","",IF(OR($K107="",$L107=""),"",IF($K107&lt;=$L107,"Met","Missed")))</f>
        <v/>
      </c>
      <c r="N107" s="28">
        <f>IF($A107="","",IF(COUNTIF($A$8:$A$207,$A107)&gt;1,"Duplicate Visit ID",IF(OR($B107="",$C107="",$D107="",$E107="",$F107="",$G107=""),"Missing required field",IF($E107&gt;NOW(),"Future check-in",IF(OR($F107&lt;$E107,$G107&lt;$F107,AND($H107&lt;&gt;"",$H107&lt;$G107)),"Timestamp sequence issue","OK")))))</f>
        <v/>
      </c>
      <c r="O107" s="29" t="n"/>
      <c r="P107" s="29" t="n"/>
      <c r="Q107" s="27">
        <f>IF($A107="","",IF(OR($N107&lt;&gt;"OK",$O107&lt;&gt;""),"No","Yes"))</f>
        <v/>
      </c>
    </row>
    <row r="108">
      <c r="A108" s="24" t="n"/>
      <c r="B108" s="24" t="n"/>
      <c r="C108" s="24" t="n"/>
      <c r="D108" s="56" t="n"/>
      <c r="E108" s="56" t="n"/>
      <c r="F108" s="56" t="n"/>
      <c r="G108" s="56" t="n"/>
      <c r="H108" s="56" t="n"/>
      <c r="I108" s="26">
        <f>IF($A108="","",IF(OR($E108="",$F108="",$F108&lt;$E108),"",ROUND(($F108-$E108)*1440,0)))</f>
        <v/>
      </c>
      <c r="J108" s="26">
        <f>IF($A108="","",IF(OR($F108="",$G108="",$G108&lt;$F108),"",ROUND(($G108-$F108)*1440,0)))</f>
        <v/>
      </c>
      <c r="K108" s="26">
        <f>IF($A108="","",IF(OR($E108="",$G108="",$G108&lt;$E108),"",ROUND(($G108-$E108)*1440,0)))</f>
        <v/>
      </c>
      <c r="L108" s="26">
        <f>IF($A108="","",IF($C108="","",IFERROR(VLOOKUP($C108,Lists!$C$2:$D$11,2,FALSE),"")))</f>
        <v/>
      </c>
      <c r="M108" s="27">
        <f>IF($A108="","",IF(OR($K108="",$L108=""),"",IF($K108&lt;=$L108,"Met","Missed")))</f>
        <v/>
      </c>
      <c r="N108" s="28">
        <f>IF($A108="","",IF(COUNTIF($A$8:$A$207,$A108)&gt;1,"Duplicate Visit ID",IF(OR($B108="",$C108="",$D108="",$E108="",$F108="",$G108=""),"Missing required field",IF($E108&gt;NOW(),"Future check-in",IF(OR($F108&lt;$E108,$G108&lt;$F108,AND($H108&lt;&gt;"",$H108&lt;$G108)),"Timestamp sequence issue","OK")))))</f>
        <v/>
      </c>
      <c r="O108" s="29" t="n"/>
      <c r="P108" s="29" t="n"/>
      <c r="Q108" s="27">
        <f>IF($A108="","",IF(OR($N108&lt;&gt;"OK",$O108&lt;&gt;""),"No","Yes"))</f>
        <v/>
      </c>
    </row>
    <row r="109">
      <c r="A109" s="24" t="n"/>
      <c r="B109" s="24" t="n"/>
      <c r="C109" s="24" t="n"/>
      <c r="D109" s="56" t="n"/>
      <c r="E109" s="56" t="n"/>
      <c r="F109" s="56" t="n"/>
      <c r="G109" s="56" t="n"/>
      <c r="H109" s="56" t="n"/>
      <c r="I109" s="26">
        <f>IF($A109="","",IF(OR($E109="",$F109="",$F109&lt;$E109),"",ROUND(($F109-$E109)*1440,0)))</f>
        <v/>
      </c>
      <c r="J109" s="26">
        <f>IF($A109="","",IF(OR($F109="",$G109="",$G109&lt;$F109),"",ROUND(($G109-$F109)*1440,0)))</f>
        <v/>
      </c>
      <c r="K109" s="26">
        <f>IF($A109="","",IF(OR($E109="",$G109="",$G109&lt;$E109),"",ROUND(($G109-$E109)*1440,0)))</f>
        <v/>
      </c>
      <c r="L109" s="26">
        <f>IF($A109="","",IF($C109="","",IFERROR(VLOOKUP($C109,Lists!$C$2:$D$11,2,FALSE),"")))</f>
        <v/>
      </c>
      <c r="M109" s="27">
        <f>IF($A109="","",IF(OR($K109="",$L109=""),"",IF($K109&lt;=$L109,"Met","Missed")))</f>
        <v/>
      </c>
      <c r="N109" s="28">
        <f>IF($A109="","",IF(COUNTIF($A$8:$A$207,$A109)&gt;1,"Duplicate Visit ID",IF(OR($B109="",$C109="",$D109="",$E109="",$F109="",$G109=""),"Missing required field",IF($E109&gt;NOW(),"Future check-in",IF(OR($F109&lt;$E109,$G109&lt;$F109,AND($H109&lt;&gt;"",$H109&lt;$G109)),"Timestamp sequence issue","OK")))))</f>
        <v/>
      </c>
      <c r="O109" s="29" t="n"/>
      <c r="P109" s="29" t="n"/>
      <c r="Q109" s="27">
        <f>IF($A109="","",IF(OR($N109&lt;&gt;"OK",$O109&lt;&gt;""),"No","Yes"))</f>
        <v/>
      </c>
    </row>
    <row r="110">
      <c r="A110" s="24" t="n"/>
      <c r="B110" s="24" t="n"/>
      <c r="C110" s="24" t="n"/>
      <c r="D110" s="56" t="n"/>
      <c r="E110" s="56" t="n"/>
      <c r="F110" s="56" t="n"/>
      <c r="G110" s="56" t="n"/>
      <c r="H110" s="56" t="n"/>
      <c r="I110" s="26">
        <f>IF($A110="","",IF(OR($E110="",$F110="",$F110&lt;$E110),"",ROUND(($F110-$E110)*1440,0)))</f>
        <v/>
      </c>
      <c r="J110" s="26">
        <f>IF($A110="","",IF(OR($F110="",$G110="",$G110&lt;$F110),"",ROUND(($G110-$F110)*1440,0)))</f>
        <v/>
      </c>
      <c r="K110" s="26">
        <f>IF($A110="","",IF(OR($E110="",$G110="",$G110&lt;$E110),"",ROUND(($G110-$E110)*1440,0)))</f>
        <v/>
      </c>
      <c r="L110" s="26">
        <f>IF($A110="","",IF($C110="","",IFERROR(VLOOKUP($C110,Lists!$C$2:$D$11,2,FALSE),"")))</f>
        <v/>
      </c>
      <c r="M110" s="27">
        <f>IF($A110="","",IF(OR($K110="",$L110=""),"",IF($K110&lt;=$L110,"Met","Missed")))</f>
        <v/>
      </c>
      <c r="N110" s="28">
        <f>IF($A110="","",IF(COUNTIF($A$8:$A$207,$A110)&gt;1,"Duplicate Visit ID",IF(OR($B110="",$C110="",$D110="",$E110="",$F110="",$G110=""),"Missing required field",IF($E110&gt;NOW(),"Future check-in",IF(OR($F110&lt;$E110,$G110&lt;$F110,AND($H110&lt;&gt;"",$H110&lt;$G110)),"Timestamp sequence issue","OK")))))</f>
        <v/>
      </c>
      <c r="O110" s="29" t="n"/>
      <c r="P110" s="29" t="n"/>
      <c r="Q110" s="27">
        <f>IF($A110="","",IF(OR($N110&lt;&gt;"OK",$O110&lt;&gt;""),"No","Yes"))</f>
        <v/>
      </c>
    </row>
    <row r="111">
      <c r="A111" s="24" t="n"/>
      <c r="B111" s="24" t="n"/>
      <c r="C111" s="24" t="n"/>
      <c r="D111" s="56" t="n"/>
      <c r="E111" s="56" t="n"/>
      <c r="F111" s="56" t="n"/>
      <c r="G111" s="56" t="n"/>
      <c r="H111" s="56" t="n"/>
      <c r="I111" s="26">
        <f>IF($A111="","",IF(OR($E111="",$F111="",$F111&lt;$E111),"",ROUND(($F111-$E111)*1440,0)))</f>
        <v/>
      </c>
      <c r="J111" s="26">
        <f>IF($A111="","",IF(OR($F111="",$G111="",$G111&lt;$F111),"",ROUND(($G111-$F111)*1440,0)))</f>
        <v/>
      </c>
      <c r="K111" s="26">
        <f>IF($A111="","",IF(OR($E111="",$G111="",$G111&lt;$E111),"",ROUND(($G111-$E111)*1440,0)))</f>
        <v/>
      </c>
      <c r="L111" s="26">
        <f>IF($A111="","",IF($C111="","",IFERROR(VLOOKUP($C111,Lists!$C$2:$D$11,2,FALSE),"")))</f>
        <v/>
      </c>
      <c r="M111" s="27">
        <f>IF($A111="","",IF(OR($K111="",$L111=""),"",IF($K111&lt;=$L111,"Met","Missed")))</f>
        <v/>
      </c>
      <c r="N111" s="28">
        <f>IF($A111="","",IF(COUNTIF($A$8:$A$207,$A111)&gt;1,"Duplicate Visit ID",IF(OR($B111="",$C111="",$D111="",$E111="",$F111="",$G111=""),"Missing required field",IF($E111&gt;NOW(),"Future check-in",IF(OR($F111&lt;$E111,$G111&lt;$F111,AND($H111&lt;&gt;"",$H111&lt;$G111)),"Timestamp sequence issue","OK")))))</f>
        <v/>
      </c>
      <c r="O111" s="29" t="n"/>
      <c r="P111" s="29" t="n"/>
      <c r="Q111" s="27">
        <f>IF($A111="","",IF(OR($N111&lt;&gt;"OK",$O111&lt;&gt;""),"No","Yes"))</f>
        <v/>
      </c>
    </row>
    <row r="112">
      <c r="A112" s="24" t="n"/>
      <c r="B112" s="24" t="n"/>
      <c r="C112" s="24" t="n"/>
      <c r="D112" s="56" t="n"/>
      <c r="E112" s="56" t="n"/>
      <c r="F112" s="56" t="n"/>
      <c r="G112" s="56" t="n"/>
      <c r="H112" s="56" t="n"/>
      <c r="I112" s="26">
        <f>IF($A112="","",IF(OR($E112="",$F112="",$F112&lt;$E112),"",ROUND(($F112-$E112)*1440,0)))</f>
        <v/>
      </c>
      <c r="J112" s="26">
        <f>IF($A112="","",IF(OR($F112="",$G112="",$G112&lt;$F112),"",ROUND(($G112-$F112)*1440,0)))</f>
        <v/>
      </c>
      <c r="K112" s="26">
        <f>IF($A112="","",IF(OR($E112="",$G112="",$G112&lt;$E112),"",ROUND(($G112-$E112)*1440,0)))</f>
        <v/>
      </c>
      <c r="L112" s="26">
        <f>IF($A112="","",IF($C112="","",IFERROR(VLOOKUP($C112,Lists!$C$2:$D$11,2,FALSE),"")))</f>
        <v/>
      </c>
      <c r="M112" s="27">
        <f>IF($A112="","",IF(OR($K112="",$L112=""),"",IF($K112&lt;=$L112,"Met","Missed")))</f>
        <v/>
      </c>
      <c r="N112" s="28">
        <f>IF($A112="","",IF(COUNTIF($A$8:$A$207,$A112)&gt;1,"Duplicate Visit ID",IF(OR($B112="",$C112="",$D112="",$E112="",$F112="",$G112=""),"Missing required field",IF($E112&gt;NOW(),"Future check-in",IF(OR($F112&lt;$E112,$G112&lt;$F112,AND($H112&lt;&gt;"",$H112&lt;$G112)),"Timestamp sequence issue","OK")))))</f>
        <v/>
      </c>
      <c r="O112" s="29" t="n"/>
      <c r="P112" s="29" t="n"/>
      <c r="Q112" s="27">
        <f>IF($A112="","",IF(OR($N112&lt;&gt;"OK",$O112&lt;&gt;""),"No","Yes"))</f>
        <v/>
      </c>
    </row>
    <row r="113">
      <c r="A113" s="24" t="n"/>
      <c r="B113" s="24" t="n"/>
      <c r="C113" s="24" t="n"/>
      <c r="D113" s="56" t="n"/>
      <c r="E113" s="56" t="n"/>
      <c r="F113" s="56" t="n"/>
      <c r="G113" s="56" t="n"/>
      <c r="H113" s="56" t="n"/>
      <c r="I113" s="26">
        <f>IF($A113="","",IF(OR($E113="",$F113="",$F113&lt;$E113),"",ROUND(($F113-$E113)*1440,0)))</f>
        <v/>
      </c>
      <c r="J113" s="26">
        <f>IF($A113="","",IF(OR($F113="",$G113="",$G113&lt;$F113),"",ROUND(($G113-$F113)*1440,0)))</f>
        <v/>
      </c>
      <c r="K113" s="26">
        <f>IF($A113="","",IF(OR($E113="",$G113="",$G113&lt;$E113),"",ROUND(($G113-$E113)*1440,0)))</f>
        <v/>
      </c>
      <c r="L113" s="26">
        <f>IF($A113="","",IF($C113="","",IFERROR(VLOOKUP($C113,Lists!$C$2:$D$11,2,FALSE),"")))</f>
        <v/>
      </c>
      <c r="M113" s="27">
        <f>IF($A113="","",IF(OR($K113="",$L113=""),"",IF($K113&lt;=$L113,"Met","Missed")))</f>
        <v/>
      </c>
      <c r="N113" s="28">
        <f>IF($A113="","",IF(COUNTIF($A$8:$A$207,$A113)&gt;1,"Duplicate Visit ID",IF(OR($B113="",$C113="",$D113="",$E113="",$F113="",$G113=""),"Missing required field",IF($E113&gt;NOW(),"Future check-in",IF(OR($F113&lt;$E113,$G113&lt;$F113,AND($H113&lt;&gt;"",$H113&lt;$G113)),"Timestamp sequence issue","OK")))))</f>
        <v/>
      </c>
      <c r="O113" s="29" t="n"/>
      <c r="P113" s="29" t="n"/>
      <c r="Q113" s="27">
        <f>IF($A113="","",IF(OR($N113&lt;&gt;"OK",$O113&lt;&gt;""),"No","Yes"))</f>
        <v/>
      </c>
    </row>
    <row r="114">
      <c r="A114" s="24" t="n"/>
      <c r="B114" s="24" t="n"/>
      <c r="C114" s="24" t="n"/>
      <c r="D114" s="56" t="n"/>
      <c r="E114" s="56" t="n"/>
      <c r="F114" s="56" t="n"/>
      <c r="G114" s="56" t="n"/>
      <c r="H114" s="56" t="n"/>
      <c r="I114" s="26">
        <f>IF($A114="","",IF(OR($E114="",$F114="",$F114&lt;$E114),"",ROUND(($F114-$E114)*1440,0)))</f>
        <v/>
      </c>
      <c r="J114" s="26">
        <f>IF($A114="","",IF(OR($F114="",$G114="",$G114&lt;$F114),"",ROUND(($G114-$F114)*1440,0)))</f>
        <v/>
      </c>
      <c r="K114" s="26">
        <f>IF($A114="","",IF(OR($E114="",$G114="",$G114&lt;$E114),"",ROUND(($G114-$E114)*1440,0)))</f>
        <v/>
      </c>
      <c r="L114" s="26">
        <f>IF($A114="","",IF($C114="","",IFERROR(VLOOKUP($C114,Lists!$C$2:$D$11,2,FALSE),"")))</f>
        <v/>
      </c>
      <c r="M114" s="27">
        <f>IF($A114="","",IF(OR($K114="",$L114=""),"",IF($K114&lt;=$L114,"Met","Missed")))</f>
        <v/>
      </c>
      <c r="N114" s="28">
        <f>IF($A114="","",IF(COUNTIF($A$8:$A$207,$A114)&gt;1,"Duplicate Visit ID",IF(OR($B114="",$C114="",$D114="",$E114="",$F114="",$G114=""),"Missing required field",IF($E114&gt;NOW(),"Future check-in",IF(OR($F114&lt;$E114,$G114&lt;$F114,AND($H114&lt;&gt;"",$H114&lt;$G114)),"Timestamp sequence issue","OK")))))</f>
        <v/>
      </c>
      <c r="O114" s="29" t="n"/>
      <c r="P114" s="29" t="n"/>
      <c r="Q114" s="27">
        <f>IF($A114="","",IF(OR($N114&lt;&gt;"OK",$O114&lt;&gt;""),"No","Yes"))</f>
        <v/>
      </c>
    </row>
    <row r="115">
      <c r="A115" s="24" t="n"/>
      <c r="B115" s="24" t="n"/>
      <c r="C115" s="24" t="n"/>
      <c r="D115" s="56" t="n"/>
      <c r="E115" s="56" t="n"/>
      <c r="F115" s="56" t="n"/>
      <c r="G115" s="56" t="n"/>
      <c r="H115" s="56" t="n"/>
      <c r="I115" s="26">
        <f>IF($A115="","",IF(OR($E115="",$F115="",$F115&lt;$E115),"",ROUND(($F115-$E115)*1440,0)))</f>
        <v/>
      </c>
      <c r="J115" s="26">
        <f>IF($A115="","",IF(OR($F115="",$G115="",$G115&lt;$F115),"",ROUND(($G115-$F115)*1440,0)))</f>
        <v/>
      </c>
      <c r="K115" s="26">
        <f>IF($A115="","",IF(OR($E115="",$G115="",$G115&lt;$E115),"",ROUND(($G115-$E115)*1440,0)))</f>
        <v/>
      </c>
      <c r="L115" s="26">
        <f>IF($A115="","",IF($C115="","",IFERROR(VLOOKUP($C115,Lists!$C$2:$D$11,2,FALSE),"")))</f>
        <v/>
      </c>
      <c r="M115" s="27">
        <f>IF($A115="","",IF(OR($K115="",$L115=""),"",IF($K115&lt;=$L115,"Met","Missed")))</f>
        <v/>
      </c>
      <c r="N115" s="28">
        <f>IF($A115="","",IF(COUNTIF($A$8:$A$207,$A115)&gt;1,"Duplicate Visit ID",IF(OR($B115="",$C115="",$D115="",$E115="",$F115="",$G115=""),"Missing required field",IF($E115&gt;NOW(),"Future check-in",IF(OR($F115&lt;$E115,$G115&lt;$F115,AND($H115&lt;&gt;"",$H115&lt;$G115)),"Timestamp sequence issue","OK")))))</f>
        <v/>
      </c>
      <c r="O115" s="29" t="n"/>
      <c r="P115" s="29" t="n"/>
      <c r="Q115" s="27">
        <f>IF($A115="","",IF(OR($N115&lt;&gt;"OK",$O115&lt;&gt;""),"No","Yes"))</f>
        <v/>
      </c>
    </row>
    <row r="116">
      <c r="A116" s="24" t="n"/>
      <c r="B116" s="24" t="n"/>
      <c r="C116" s="24" t="n"/>
      <c r="D116" s="56" t="n"/>
      <c r="E116" s="56" t="n"/>
      <c r="F116" s="56" t="n"/>
      <c r="G116" s="56" t="n"/>
      <c r="H116" s="56" t="n"/>
      <c r="I116" s="26">
        <f>IF($A116="","",IF(OR($E116="",$F116="",$F116&lt;$E116),"",ROUND(($F116-$E116)*1440,0)))</f>
        <v/>
      </c>
      <c r="J116" s="26">
        <f>IF($A116="","",IF(OR($F116="",$G116="",$G116&lt;$F116),"",ROUND(($G116-$F116)*1440,0)))</f>
        <v/>
      </c>
      <c r="K116" s="26">
        <f>IF($A116="","",IF(OR($E116="",$G116="",$G116&lt;$E116),"",ROUND(($G116-$E116)*1440,0)))</f>
        <v/>
      </c>
      <c r="L116" s="26">
        <f>IF($A116="","",IF($C116="","",IFERROR(VLOOKUP($C116,Lists!$C$2:$D$11,2,FALSE),"")))</f>
        <v/>
      </c>
      <c r="M116" s="27">
        <f>IF($A116="","",IF(OR($K116="",$L116=""),"",IF($K116&lt;=$L116,"Met","Missed")))</f>
        <v/>
      </c>
      <c r="N116" s="28">
        <f>IF($A116="","",IF(COUNTIF($A$8:$A$207,$A116)&gt;1,"Duplicate Visit ID",IF(OR($B116="",$C116="",$D116="",$E116="",$F116="",$G116=""),"Missing required field",IF($E116&gt;NOW(),"Future check-in",IF(OR($F116&lt;$E116,$G116&lt;$F116,AND($H116&lt;&gt;"",$H116&lt;$G116)),"Timestamp sequence issue","OK")))))</f>
        <v/>
      </c>
      <c r="O116" s="29" t="n"/>
      <c r="P116" s="29" t="n"/>
      <c r="Q116" s="27">
        <f>IF($A116="","",IF(OR($N116&lt;&gt;"OK",$O116&lt;&gt;""),"No","Yes"))</f>
        <v/>
      </c>
    </row>
    <row r="117">
      <c r="A117" s="24" t="n"/>
      <c r="B117" s="24" t="n"/>
      <c r="C117" s="24" t="n"/>
      <c r="D117" s="56" t="n"/>
      <c r="E117" s="56" t="n"/>
      <c r="F117" s="56" t="n"/>
      <c r="G117" s="56" t="n"/>
      <c r="H117" s="56" t="n"/>
      <c r="I117" s="26">
        <f>IF($A117="","",IF(OR($E117="",$F117="",$F117&lt;$E117),"",ROUND(($F117-$E117)*1440,0)))</f>
        <v/>
      </c>
      <c r="J117" s="26">
        <f>IF($A117="","",IF(OR($F117="",$G117="",$G117&lt;$F117),"",ROUND(($G117-$F117)*1440,0)))</f>
        <v/>
      </c>
      <c r="K117" s="26">
        <f>IF($A117="","",IF(OR($E117="",$G117="",$G117&lt;$E117),"",ROUND(($G117-$E117)*1440,0)))</f>
        <v/>
      </c>
      <c r="L117" s="26">
        <f>IF($A117="","",IF($C117="","",IFERROR(VLOOKUP($C117,Lists!$C$2:$D$11,2,FALSE),"")))</f>
        <v/>
      </c>
      <c r="M117" s="27">
        <f>IF($A117="","",IF(OR($K117="",$L117=""),"",IF($K117&lt;=$L117,"Met","Missed")))</f>
        <v/>
      </c>
      <c r="N117" s="28">
        <f>IF($A117="","",IF(COUNTIF($A$8:$A$207,$A117)&gt;1,"Duplicate Visit ID",IF(OR($B117="",$C117="",$D117="",$E117="",$F117="",$G117=""),"Missing required field",IF($E117&gt;NOW(),"Future check-in",IF(OR($F117&lt;$E117,$G117&lt;$F117,AND($H117&lt;&gt;"",$H117&lt;$G117)),"Timestamp sequence issue","OK")))))</f>
        <v/>
      </c>
      <c r="O117" s="29" t="n"/>
      <c r="P117" s="29" t="n"/>
      <c r="Q117" s="27">
        <f>IF($A117="","",IF(OR($N117&lt;&gt;"OK",$O117&lt;&gt;""),"No","Yes"))</f>
        <v/>
      </c>
    </row>
    <row r="118">
      <c r="A118" s="24" t="n"/>
      <c r="B118" s="24" t="n"/>
      <c r="C118" s="24" t="n"/>
      <c r="D118" s="56" t="n"/>
      <c r="E118" s="56" t="n"/>
      <c r="F118" s="56" t="n"/>
      <c r="G118" s="56" t="n"/>
      <c r="H118" s="56" t="n"/>
      <c r="I118" s="26">
        <f>IF($A118="","",IF(OR($E118="",$F118="",$F118&lt;$E118),"",ROUND(($F118-$E118)*1440,0)))</f>
        <v/>
      </c>
      <c r="J118" s="26">
        <f>IF($A118="","",IF(OR($F118="",$G118="",$G118&lt;$F118),"",ROUND(($G118-$F118)*1440,0)))</f>
        <v/>
      </c>
      <c r="K118" s="26">
        <f>IF($A118="","",IF(OR($E118="",$G118="",$G118&lt;$E118),"",ROUND(($G118-$E118)*1440,0)))</f>
        <v/>
      </c>
      <c r="L118" s="26">
        <f>IF($A118="","",IF($C118="","",IFERROR(VLOOKUP($C118,Lists!$C$2:$D$11,2,FALSE),"")))</f>
        <v/>
      </c>
      <c r="M118" s="27">
        <f>IF($A118="","",IF(OR($K118="",$L118=""),"",IF($K118&lt;=$L118,"Met","Missed")))</f>
        <v/>
      </c>
      <c r="N118" s="28">
        <f>IF($A118="","",IF(COUNTIF($A$8:$A$207,$A118)&gt;1,"Duplicate Visit ID",IF(OR($B118="",$C118="",$D118="",$E118="",$F118="",$G118=""),"Missing required field",IF($E118&gt;NOW(),"Future check-in",IF(OR($F118&lt;$E118,$G118&lt;$F118,AND($H118&lt;&gt;"",$H118&lt;$G118)),"Timestamp sequence issue","OK")))))</f>
        <v/>
      </c>
      <c r="O118" s="29" t="n"/>
      <c r="P118" s="29" t="n"/>
      <c r="Q118" s="27">
        <f>IF($A118="","",IF(OR($N118&lt;&gt;"OK",$O118&lt;&gt;""),"No","Yes"))</f>
        <v/>
      </c>
    </row>
    <row r="119">
      <c r="A119" s="24" t="n"/>
      <c r="B119" s="24" t="n"/>
      <c r="C119" s="24" t="n"/>
      <c r="D119" s="56" t="n"/>
      <c r="E119" s="56" t="n"/>
      <c r="F119" s="56" t="n"/>
      <c r="G119" s="56" t="n"/>
      <c r="H119" s="56" t="n"/>
      <c r="I119" s="26">
        <f>IF($A119="","",IF(OR($E119="",$F119="",$F119&lt;$E119),"",ROUND(($F119-$E119)*1440,0)))</f>
        <v/>
      </c>
      <c r="J119" s="26">
        <f>IF($A119="","",IF(OR($F119="",$G119="",$G119&lt;$F119),"",ROUND(($G119-$F119)*1440,0)))</f>
        <v/>
      </c>
      <c r="K119" s="26">
        <f>IF($A119="","",IF(OR($E119="",$G119="",$G119&lt;$E119),"",ROUND(($G119-$E119)*1440,0)))</f>
        <v/>
      </c>
      <c r="L119" s="26">
        <f>IF($A119="","",IF($C119="","",IFERROR(VLOOKUP($C119,Lists!$C$2:$D$11,2,FALSE),"")))</f>
        <v/>
      </c>
      <c r="M119" s="27">
        <f>IF($A119="","",IF(OR($K119="",$L119=""),"",IF($K119&lt;=$L119,"Met","Missed")))</f>
        <v/>
      </c>
      <c r="N119" s="28">
        <f>IF($A119="","",IF(COUNTIF($A$8:$A$207,$A119)&gt;1,"Duplicate Visit ID",IF(OR($B119="",$C119="",$D119="",$E119="",$F119="",$G119=""),"Missing required field",IF($E119&gt;NOW(),"Future check-in",IF(OR($F119&lt;$E119,$G119&lt;$F119,AND($H119&lt;&gt;"",$H119&lt;$G119)),"Timestamp sequence issue","OK")))))</f>
        <v/>
      </c>
      <c r="O119" s="29" t="n"/>
      <c r="P119" s="29" t="n"/>
      <c r="Q119" s="27">
        <f>IF($A119="","",IF(OR($N119&lt;&gt;"OK",$O119&lt;&gt;""),"No","Yes"))</f>
        <v/>
      </c>
    </row>
    <row r="120">
      <c r="A120" s="24" t="n"/>
      <c r="B120" s="24" t="n"/>
      <c r="C120" s="24" t="n"/>
      <c r="D120" s="56" t="n"/>
      <c r="E120" s="56" t="n"/>
      <c r="F120" s="56" t="n"/>
      <c r="G120" s="56" t="n"/>
      <c r="H120" s="56" t="n"/>
      <c r="I120" s="26">
        <f>IF($A120="","",IF(OR($E120="",$F120="",$F120&lt;$E120),"",ROUND(($F120-$E120)*1440,0)))</f>
        <v/>
      </c>
      <c r="J120" s="26">
        <f>IF($A120="","",IF(OR($F120="",$G120="",$G120&lt;$F120),"",ROUND(($G120-$F120)*1440,0)))</f>
        <v/>
      </c>
      <c r="K120" s="26">
        <f>IF($A120="","",IF(OR($E120="",$G120="",$G120&lt;$E120),"",ROUND(($G120-$E120)*1440,0)))</f>
        <v/>
      </c>
      <c r="L120" s="26">
        <f>IF($A120="","",IF($C120="","",IFERROR(VLOOKUP($C120,Lists!$C$2:$D$11,2,FALSE),"")))</f>
        <v/>
      </c>
      <c r="M120" s="27">
        <f>IF($A120="","",IF(OR($K120="",$L120=""),"",IF($K120&lt;=$L120,"Met","Missed")))</f>
        <v/>
      </c>
      <c r="N120" s="28">
        <f>IF($A120="","",IF(COUNTIF($A$8:$A$207,$A120)&gt;1,"Duplicate Visit ID",IF(OR($B120="",$C120="",$D120="",$E120="",$F120="",$G120=""),"Missing required field",IF($E120&gt;NOW(),"Future check-in",IF(OR($F120&lt;$E120,$G120&lt;$F120,AND($H120&lt;&gt;"",$H120&lt;$G120)),"Timestamp sequence issue","OK")))))</f>
        <v/>
      </c>
      <c r="O120" s="29" t="n"/>
      <c r="P120" s="29" t="n"/>
      <c r="Q120" s="27">
        <f>IF($A120="","",IF(OR($N120&lt;&gt;"OK",$O120&lt;&gt;""),"No","Yes"))</f>
        <v/>
      </c>
    </row>
    <row r="121">
      <c r="A121" s="24" t="n"/>
      <c r="B121" s="24" t="n"/>
      <c r="C121" s="24" t="n"/>
      <c r="D121" s="56" t="n"/>
      <c r="E121" s="56" t="n"/>
      <c r="F121" s="56" t="n"/>
      <c r="G121" s="56" t="n"/>
      <c r="H121" s="56" t="n"/>
      <c r="I121" s="26">
        <f>IF($A121="","",IF(OR($E121="",$F121="",$F121&lt;$E121),"",ROUND(($F121-$E121)*1440,0)))</f>
        <v/>
      </c>
      <c r="J121" s="26">
        <f>IF($A121="","",IF(OR($F121="",$G121="",$G121&lt;$F121),"",ROUND(($G121-$F121)*1440,0)))</f>
        <v/>
      </c>
      <c r="K121" s="26">
        <f>IF($A121="","",IF(OR($E121="",$G121="",$G121&lt;$E121),"",ROUND(($G121-$E121)*1440,0)))</f>
        <v/>
      </c>
      <c r="L121" s="26">
        <f>IF($A121="","",IF($C121="","",IFERROR(VLOOKUP($C121,Lists!$C$2:$D$11,2,FALSE),"")))</f>
        <v/>
      </c>
      <c r="M121" s="27">
        <f>IF($A121="","",IF(OR($K121="",$L121=""),"",IF($K121&lt;=$L121,"Met","Missed")))</f>
        <v/>
      </c>
      <c r="N121" s="28">
        <f>IF($A121="","",IF(COUNTIF($A$8:$A$207,$A121)&gt;1,"Duplicate Visit ID",IF(OR($B121="",$C121="",$D121="",$E121="",$F121="",$G121=""),"Missing required field",IF($E121&gt;NOW(),"Future check-in",IF(OR($F121&lt;$E121,$G121&lt;$F121,AND($H121&lt;&gt;"",$H121&lt;$G121)),"Timestamp sequence issue","OK")))))</f>
        <v/>
      </c>
      <c r="O121" s="29" t="n"/>
      <c r="P121" s="29" t="n"/>
      <c r="Q121" s="27">
        <f>IF($A121="","",IF(OR($N121&lt;&gt;"OK",$O121&lt;&gt;""),"No","Yes"))</f>
        <v/>
      </c>
    </row>
    <row r="122">
      <c r="A122" s="24" t="n"/>
      <c r="B122" s="24" t="n"/>
      <c r="C122" s="24" t="n"/>
      <c r="D122" s="56" t="n"/>
      <c r="E122" s="56" t="n"/>
      <c r="F122" s="56" t="n"/>
      <c r="G122" s="56" t="n"/>
      <c r="H122" s="56" t="n"/>
      <c r="I122" s="26">
        <f>IF($A122="","",IF(OR($E122="",$F122="",$F122&lt;$E122),"",ROUND(($F122-$E122)*1440,0)))</f>
        <v/>
      </c>
      <c r="J122" s="26">
        <f>IF($A122="","",IF(OR($F122="",$G122="",$G122&lt;$F122),"",ROUND(($G122-$F122)*1440,0)))</f>
        <v/>
      </c>
      <c r="K122" s="26">
        <f>IF($A122="","",IF(OR($E122="",$G122="",$G122&lt;$E122),"",ROUND(($G122-$E122)*1440,0)))</f>
        <v/>
      </c>
      <c r="L122" s="26">
        <f>IF($A122="","",IF($C122="","",IFERROR(VLOOKUP($C122,Lists!$C$2:$D$11,2,FALSE),"")))</f>
        <v/>
      </c>
      <c r="M122" s="27">
        <f>IF($A122="","",IF(OR($K122="",$L122=""),"",IF($K122&lt;=$L122,"Met","Missed")))</f>
        <v/>
      </c>
      <c r="N122" s="28">
        <f>IF($A122="","",IF(COUNTIF($A$8:$A$207,$A122)&gt;1,"Duplicate Visit ID",IF(OR($B122="",$C122="",$D122="",$E122="",$F122="",$G122=""),"Missing required field",IF($E122&gt;NOW(),"Future check-in",IF(OR($F122&lt;$E122,$G122&lt;$F122,AND($H122&lt;&gt;"",$H122&lt;$G122)),"Timestamp sequence issue","OK")))))</f>
        <v/>
      </c>
      <c r="O122" s="29" t="n"/>
      <c r="P122" s="29" t="n"/>
      <c r="Q122" s="27">
        <f>IF($A122="","",IF(OR($N122&lt;&gt;"OK",$O122&lt;&gt;""),"No","Yes"))</f>
        <v/>
      </c>
    </row>
    <row r="123">
      <c r="A123" s="24" t="n"/>
      <c r="B123" s="24" t="n"/>
      <c r="C123" s="24" t="n"/>
      <c r="D123" s="56" t="n"/>
      <c r="E123" s="56" t="n"/>
      <c r="F123" s="56" t="n"/>
      <c r="G123" s="56" t="n"/>
      <c r="H123" s="56" t="n"/>
      <c r="I123" s="26">
        <f>IF($A123="","",IF(OR($E123="",$F123="",$F123&lt;$E123),"",ROUND(($F123-$E123)*1440,0)))</f>
        <v/>
      </c>
      <c r="J123" s="26">
        <f>IF($A123="","",IF(OR($F123="",$G123="",$G123&lt;$F123),"",ROUND(($G123-$F123)*1440,0)))</f>
        <v/>
      </c>
      <c r="K123" s="26">
        <f>IF($A123="","",IF(OR($E123="",$G123="",$G123&lt;$E123),"",ROUND(($G123-$E123)*1440,0)))</f>
        <v/>
      </c>
      <c r="L123" s="26">
        <f>IF($A123="","",IF($C123="","",IFERROR(VLOOKUP($C123,Lists!$C$2:$D$11,2,FALSE),"")))</f>
        <v/>
      </c>
      <c r="M123" s="27">
        <f>IF($A123="","",IF(OR($K123="",$L123=""),"",IF($K123&lt;=$L123,"Met","Missed")))</f>
        <v/>
      </c>
      <c r="N123" s="28">
        <f>IF($A123="","",IF(COUNTIF($A$8:$A$207,$A123)&gt;1,"Duplicate Visit ID",IF(OR($B123="",$C123="",$D123="",$E123="",$F123="",$G123=""),"Missing required field",IF($E123&gt;NOW(),"Future check-in",IF(OR($F123&lt;$E123,$G123&lt;$F123,AND($H123&lt;&gt;"",$H123&lt;$G123)),"Timestamp sequence issue","OK")))))</f>
        <v/>
      </c>
      <c r="O123" s="29" t="n"/>
      <c r="P123" s="29" t="n"/>
      <c r="Q123" s="27">
        <f>IF($A123="","",IF(OR($N123&lt;&gt;"OK",$O123&lt;&gt;""),"No","Yes"))</f>
        <v/>
      </c>
    </row>
    <row r="124">
      <c r="A124" s="24" t="n"/>
      <c r="B124" s="24" t="n"/>
      <c r="C124" s="24" t="n"/>
      <c r="D124" s="56" t="n"/>
      <c r="E124" s="56" t="n"/>
      <c r="F124" s="56" t="n"/>
      <c r="G124" s="56" t="n"/>
      <c r="H124" s="56" t="n"/>
      <c r="I124" s="26">
        <f>IF($A124="","",IF(OR($E124="",$F124="",$F124&lt;$E124),"",ROUND(($F124-$E124)*1440,0)))</f>
        <v/>
      </c>
      <c r="J124" s="26">
        <f>IF($A124="","",IF(OR($F124="",$G124="",$G124&lt;$F124),"",ROUND(($G124-$F124)*1440,0)))</f>
        <v/>
      </c>
      <c r="K124" s="26">
        <f>IF($A124="","",IF(OR($E124="",$G124="",$G124&lt;$E124),"",ROUND(($G124-$E124)*1440,0)))</f>
        <v/>
      </c>
      <c r="L124" s="26">
        <f>IF($A124="","",IF($C124="","",IFERROR(VLOOKUP($C124,Lists!$C$2:$D$11,2,FALSE),"")))</f>
        <v/>
      </c>
      <c r="M124" s="27">
        <f>IF($A124="","",IF(OR($K124="",$L124=""),"",IF($K124&lt;=$L124,"Met","Missed")))</f>
        <v/>
      </c>
      <c r="N124" s="28">
        <f>IF($A124="","",IF(COUNTIF($A$8:$A$207,$A124)&gt;1,"Duplicate Visit ID",IF(OR($B124="",$C124="",$D124="",$E124="",$F124="",$G124=""),"Missing required field",IF($E124&gt;NOW(),"Future check-in",IF(OR($F124&lt;$E124,$G124&lt;$F124,AND($H124&lt;&gt;"",$H124&lt;$G124)),"Timestamp sequence issue","OK")))))</f>
        <v/>
      </c>
      <c r="O124" s="29" t="n"/>
      <c r="P124" s="29" t="n"/>
      <c r="Q124" s="27">
        <f>IF($A124="","",IF(OR($N124&lt;&gt;"OK",$O124&lt;&gt;""),"No","Yes"))</f>
        <v/>
      </c>
    </row>
    <row r="125">
      <c r="A125" s="24" t="n"/>
      <c r="B125" s="24" t="n"/>
      <c r="C125" s="24" t="n"/>
      <c r="D125" s="56" t="n"/>
      <c r="E125" s="56" t="n"/>
      <c r="F125" s="56" t="n"/>
      <c r="G125" s="56" t="n"/>
      <c r="H125" s="56" t="n"/>
      <c r="I125" s="26">
        <f>IF($A125="","",IF(OR($E125="",$F125="",$F125&lt;$E125),"",ROUND(($F125-$E125)*1440,0)))</f>
        <v/>
      </c>
      <c r="J125" s="26">
        <f>IF($A125="","",IF(OR($F125="",$G125="",$G125&lt;$F125),"",ROUND(($G125-$F125)*1440,0)))</f>
        <v/>
      </c>
      <c r="K125" s="26">
        <f>IF($A125="","",IF(OR($E125="",$G125="",$G125&lt;$E125),"",ROUND(($G125-$E125)*1440,0)))</f>
        <v/>
      </c>
      <c r="L125" s="26">
        <f>IF($A125="","",IF($C125="","",IFERROR(VLOOKUP($C125,Lists!$C$2:$D$11,2,FALSE),"")))</f>
        <v/>
      </c>
      <c r="M125" s="27">
        <f>IF($A125="","",IF(OR($K125="",$L125=""),"",IF($K125&lt;=$L125,"Met","Missed")))</f>
        <v/>
      </c>
      <c r="N125" s="28">
        <f>IF($A125="","",IF(COUNTIF($A$8:$A$207,$A125)&gt;1,"Duplicate Visit ID",IF(OR($B125="",$C125="",$D125="",$E125="",$F125="",$G125=""),"Missing required field",IF($E125&gt;NOW(),"Future check-in",IF(OR($F125&lt;$E125,$G125&lt;$F125,AND($H125&lt;&gt;"",$H125&lt;$G125)),"Timestamp sequence issue","OK")))))</f>
        <v/>
      </c>
      <c r="O125" s="29" t="n"/>
      <c r="P125" s="29" t="n"/>
      <c r="Q125" s="27">
        <f>IF($A125="","",IF(OR($N125&lt;&gt;"OK",$O125&lt;&gt;""),"No","Yes"))</f>
        <v/>
      </c>
    </row>
    <row r="126">
      <c r="A126" s="24" t="n"/>
      <c r="B126" s="24" t="n"/>
      <c r="C126" s="24" t="n"/>
      <c r="D126" s="56" t="n"/>
      <c r="E126" s="56" t="n"/>
      <c r="F126" s="56" t="n"/>
      <c r="G126" s="56" t="n"/>
      <c r="H126" s="56" t="n"/>
      <c r="I126" s="26">
        <f>IF($A126="","",IF(OR($E126="",$F126="",$F126&lt;$E126),"",ROUND(($F126-$E126)*1440,0)))</f>
        <v/>
      </c>
      <c r="J126" s="26">
        <f>IF($A126="","",IF(OR($F126="",$G126="",$G126&lt;$F126),"",ROUND(($G126-$F126)*1440,0)))</f>
        <v/>
      </c>
      <c r="K126" s="26">
        <f>IF($A126="","",IF(OR($E126="",$G126="",$G126&lt;$E126),"",ROUND(($G126-$E126)*1440,0)))</f>
        <v/>
      </c>
      <c r="L126" s="26">
        <f>IF($A126="","",IF($C126="","",IFERROR(VLOOKUP($C126,Lists!$C$2:$D$11,2,FALSE),"")))</f>
        <v/>
      </c>
      <c r="M126" s="27">
        <f>IF($A126="","",IF(OR($K126="",$L126=""),"",IF($K126&lt;=$L126,"Met","Missed")))</f>
        <v/>
      </c>
      <c r="N126" s="28">
        <f>IF($A126="","",IF(COUNTIF($A$8:$A$207,$A126)&gt;1,"Duplicate Visit ID",IF(OR($B126="",$C126="",$D126="",$E126="",$F126="",$G126=""),"Missing required field",IF($E126&gt;NOW(),"Future check-in",IF(OR($F126&lt;$E126,$G126&lt;$F126,AND($H126&lt;&gt;"",$H126&lt;$G126)),"Timestamp sequence issue","OK")))))</f>
        <v/>
      </c>
      <c r="O126" s="29" t="n"/>
      <c r="P126" s="29" t="n"/>
      <c r="Q126" s="27">
        <f>IF($A126="","",IF(OR($N126&lt;&gt;"OK",$O126&lt;&gt;""),"No","Yes"))</f>
        <v/>
      </c>
    </row>
    <row r="127">
      <c r="A127" s="24" t="n"/>
      <c r="B127" s="24" t="n"/>
      <c r="C127" s="24" t="n"/>
      <c r="D127" s="56" t="n"/>
      <c r="E127" s="56" t="n"/>
      <c r="F127" s="56" t="n"/>
      <c r="G127" s="56" t="n"/>
      <c r="H127" s="56" t="n"/>
      <c r="I127" s="26">
        <f>IF($A127="","",IF(OR($E127="",$F127="",$F127&lt;$E127),"",ROUND(($F127-$E127)*1440,0)))</f>
        <v/>
      </c>
      <c r="J127" s="26">
        <f>IF($A127="","",IF(OR($F127="",$G127="",$G127&lt;$F127),"",ROUND(($G127-$F127)*1440,0)))</f>
        <v/>
      </c>
      <c r="K127" s="26">
        <f>IF($A127="","",IF(OR($E127="",$G127="",$G127&lt;$E127),"",ROUND(($G127-$E127)*1440,0)))</f>
        <v/>
      </c>
      <c r="L127" s="26">
        <f>IF($A127="","",IF($C127="","",IFERROR(VLOOKUP($C127,Lists!$C$2:$D$11,2,FALSE),"")))</f>
        <v/>
      </c>
      <c r="M127" s="27">
        <f>IF($A127="","",IF(OR($K127="",$L127=""),"",IF($K127&lt;=$L127,"Met","Missed")))</f>
        <v/>
      </c>
      <c r="N127" s="28">
        <f>IF($A127="","",IF(COUNTIF($A$8:$A$207,$A127)&gt;1,"Duplicate Visit ID",IF(OR($B127="",$C127="",$D127="",$E127="",$F127="",$G127=""),"Missing required field",IF($E127&gt;NOW(),"Future check-in",IF(OR($F127&lt;$E127,$G127&lt;$F127,AND($H127&lt;&gt;"",$H127&lt;$G127)),"Timestamp sequence issue","OK")))))</f>
        <v/>
      </c>
      <c r="O127" s="29" t="n"/>
      <c r="P127" s="29" t="n"/>
      <c r="Q127" s="27">
        <f>IF($A127="","",IF(OR($N127&lt;&gt;"OK",$O127&lt;&gt;""),"No","Yes"))</f>
        <v/>
      </c>
    </row>
    <row r="128">
      <c r="A128" s="24" t="n"/>
      <c r="B128" s="24" t="n"/>
      <c r="C128" s="24" t="n"/>
      <c r="D128" s="56" t="n"/>
      <c r="E128" s="56" t="n"/>
      <c r="F128" s="56" t="n"/>
      <c r="G128" s="56" t="n"/>
      <c r="H128" s="56" t="n"/>
      <c r="I128" s="26">
        <f>IF($A128="","",IF(OR($E128="",$F128="",$F128&lt;$E128),"",ROUND(($F128-$E128)*1440,0)))</f>
        <v/>
      </c>
      <c r="J128" s="26">
        <f>IF($A128="","",IF(OR($F128="",$G128="",$G128&lt;$F128),"",ROUND(($G128-$F128)*1440,0)))</f>
        <v/>
      </c>
      <c r="K128" s="26">
        <f>IF($A128="","",IF(OR($E128="",$G128="",$G128&lt;$E128),"",ROUND(($G128-$E128)*1440,0)))</f>
        <v/>
      </c>
      <c r="L128" s="26">
        <f>IF($A128="","",IF($C128="","",IFERROR(VLOOKUP($C128,Lists!$C$2:$D$11,2,FALSE),"")))</f>
        <v/>
      </c>
      <c r="M128" s="27">
        <f>IF($A128="","",IF(OR($K128="",$L128=""),"",IF($K128&lt;=$L128,"Met","Missed")))</f>
        <v/>
      </c>
      <c r="N128" s="28">
        <f>IF($A128="","",IF(COUNTIF($A$8:$A$207,$A128)&gt;1,"Duplicate Visit ID",IF(OR($B128="",$C128="",$D128="",$E128="",$F128="",$G128=""),"Missing required field",IF($E128&gt;NOW(),"Future check-in",IF(OR($F128&lt;$E128,$G128&lt;$F128,AND($H128&lt;&gt;"",$H128&lt;$G128)),"Timestamp sequence issue","OK")))))</f>
        <v/>
      </c>
      <c r="O128" s="29" t="n"/>
      <c r="P128" s="29" t="n"/>
      <c r="Q128" s="27">
        <f>IF($A128="","",IF(OR($N128&lt;&gt;"OK",$O128&lt;&gt;""),"No","Yes"))</f>
        <v/>
      </c>
    </row>
    <row r="129">
      <c r="A129" s="24" t="n"/>
      <c r="B129" s="24" t="n"/>
      <c r="C129" s="24" t="n"/>
      <c r="D129" s="56" t="n"/>
      <c r="E129" s="56" t="n"/>
      <c r="F129" s="56" t="n"/>
      <c r="G129" s="56" t="n"/>
      <c r="H129" s="56" t="n"/>
      <c r="I129" s="26">
        <f>IF($A129="","",IF(OR($E129="",$F129="",$F129&lt;$E129),"",ROUND(($F129-$E129)*1440,0)))</f>
        <v/>
      </c>
      <c r="J129" s="26">
        <f>IF($A129="","",IF(OR($F129="",$G129="",$G129&lt;$F129),"",ROUND(($G129-$F129)*1440,0)))</f>
        <v/>
      </c>
      <c r="K129" s="26">
        <f>IF($A129="","",IF(OR($E129="",$G129="",$G129&lt;$E129),"",ROUND(($G129-$E129)*1440,0)))</f>
        <v/>
      </c>
      <c r="L129" s="26">
        <f>IF($A129="","",IF($C129="","",IFERROR(VLOOKUP($C129,Lists!$C$2:$D$11,2,FALSE),"")))</f>
        <v/>
      </c>
      <c r="M129" s="27">
        <f>IF($A129="","",IF(OR($K129="",$L129=""),"",IF($K129&lt;=$L129,"Met","Missed")))</f>
        <v/>
      </c>
      <c r="N129" s="28">
        <f>IF($A129="","",IF(COUNTIF($A$8:$A$207,$A129)&gt;1,"Duplicate Visit ID",IF(OR($B129="",$C129="",$D129="",$E129="",$F129="",$G129=""),"Missing required field",IF($E129&gt;NOW(),"Future check-in",IF(OR($F129&lt;$E129,$G129&lt;$F129,AND($H129&lt;&gt;"",$H129&lt;$G129)),"Timestamp sequence issue","OK")))))</f>
        <v/>
      </c>
      <c r="O129" s="29" t="n"/>
      <c r="P129" s="29" t="n"/>
      <c r="Q129" s="27">
        <f>IF($A129="","",IF(OR($N129&lt;&gt;"OK",$O129&lt;&gt;""),"No","Yes"))</f>
        <v/>
      </c>
    </row>
    <row r="130">
      <c r="A130" s="24" t="n"/>
      <c r="B130" s="24" t="n"/>
      <c r="C130" s="24" t="n"/>
      <c r="D130" s="56" t="n"/>
      <c r="E130" s="56" t="n"/>
      <c r="F130" s="56" t="n"/>
      <c r="G130" s="56" t="n"/>
      <c r="H130" s="56" t="n"/>
      <c r="I130" s="26">
        <f>IF($A130="","",IF(OR($E130="",$F130="",$F130&lt;$E130),"",ROUND(($F130-$E130)*1440,0)))</f>
        <v/>
      </c>
      <c r="J130" s="26">
        <f>IF($A130="","",IF(OR($F130="",$G130="",$G130&lt;$F130),"",ROUND(($G130-$F130)*1440,0)))</f>
        <v/>
      </c>
      <c r="K130" s="26">
        <f>IF($A130="","",IF(OR($E130="",$G130="",$G130&lt;$E130),"",ROUND(($G130-$E130)*1440,0)))</f>
        <v/>
      </c>
      <c r="L130" s="26">
        <f>IF($A130="","",IF($C130="","",IFERROR(VLOOKUP($C130,Lists!$C$2:$D$11,2,FALSE),"")))</f>
        <v/>
      </c>
      <c r="M130" s="27">
        <f>IF($A130="","",IF(OR($K130="",$L130=""),"",IF($K130&lt;=$L130,"Met","Missed")))</f>
        <v/>
      </c>
      <c r="N130" s="28">
        <f>IF($A130="","",IF(COUNTIF($A$8:$A$207,$A130)&gt;1,"Duplicate Visit ID",IF(OR($B130="",$C130="",$D130="",$E130="",$F130="",$G130=""),"Missing required field",IF($E130&gt;NOW(),"Future check-in",IF(OR($F130&lt;$E130,$G130&lt;$F130,AND($H130&lt;&gt;"",$H130&lt;$G130)),"Timestamp sequence issue","OK")))))</f>
        <v/>
      </c>
      <c r="O130" s="29" t="n"/>
      <c r="P130" s="29" t="n"/>
      <c r="Q130" s="27">
        <f>IF($A130="","",IF(OR($N130&lt;&gt;"OK",$O130&lt;&gt;""),"No","Yes"))</f>
        <v/>
      </c>
    </row>
    <row r="131">
      <c r="A131" s="24" t="n"/>
      <c r="B131" s="24" t="n"/>
      <c r="C131" s="24" t="n"/>
      <c r="D131" s="56" t="n"/>
      <c r="E131" s="56" t="n"/>
      <c r="F131" s="56" t="n"/>
      <c r="G131" s="56" t="n"/>
      <c r="H131" s="56" t="n"/>
      <c r="I131" s="26">
        <f>IF($A131="","",IF(OR($E131="",$F131="",$F131&lt;$E131),"",ROUND(($F131-$E131)*1440,0)))</f>
        <v/>
      </c>
      <c r="J131" s="26">
        <f>IF($A131="","",IF(OR($F131="",$G131="",$G131&lt;$F131),"",ROUND(($G131-$F131)*1440,0)))</f>
        <v/>
      </c>
      <c r="K131" s="26">
        <f>IF($A131="","",IF(OR($E131="",$G131="",$G131&lt;$E131),"",ROUND(($G131-$E131)*1440,0)))</f>
        <v/>
      </c>
      <c r="L131" s="26">
        <f>IF($A131="","",IF($C131="","",IFERROR(VLOOKUP($C131,Lists!$C$2:$D$11,2,FALSE),"")))</f>
        <v/>
      </c>
      <c r="M131" s="27">
        <f>IF($A131="","",IF(OR($K131="",$L131=""),"",IF($K131&lt;=$L131,"Met","Missed")))</f>
        <v/>
      </c>
      <c r="N131" s="28">
        <f>IF($A131="","",IF(COUNTIF($A$8:$A$207,$A131)&gt;1,"Duplicate Visit ID",IF(OR($B131="",$C131="",$D131="",$E131="",$F131="",$G131=""),"Missing required field",IF($E131&gt;NOW(),"Future check-in",IF(OR($F131&lt;$E131,$G131&lt;$F131,AND($H131&lt;&gt;"",$H131&lt;$G131)),"Timestamp sequence issue","OK")))))</f>
        <v/>
      </c>
      <c r="O131" s="29" t="n"/>
      <c r="P131" s="29" t="n"/>
      <c r="Q131" s="27">
        <f>IF($A131="","",IF(OR($N131&lt;&gt;"OK",$O131&lt;&gt;""),"No","Yes"))</f>
        <v/>
      </c>
    </row>
    <row r="132">
      <c r="A132" s="24" t="n"/>
      <c r="B132" s="24" t="n"/>
      <c r="C132" s="24" t="n"/>
      <c r="D132" s="56" t="n"/>
      <c r="E132" s="56" t="n"/>
      <c r="F132" s="56" t="n"/>
      <c r="G132" s="56" t="n"/>
      <c r="H132" s="56" t="n"/>
      <c r="I132" s="26">
        <f>IF($A132="","",IF(OR($E132="",$F132="",$F132&lt;$E132),"",ROUND(($F132-$E132)*1440,0)))</f>
        <v/>
      </c>
      <c r="J132" s="26">
        <f>IF($A132="","",IF(OR($F132="",$G132="",$G132&lt;$F132),"",ROUND(($G132-$F132)*1440,0)))</f>
        <v/>
      </c>
      <c r="K132" s="26">
        <f>IF($A132="","",IF(OR($E132="",$G132="",$G132&lt;$E132),"",ROUND(($G132-$E132)*1440,0)))</f>
        <v/>
      </c>
      <c r="L132" s="26">
        <f>IF($A132="","",IF($C132="","",IFERROR(VLOOKUP($C132,Lists!$C$2:$D$11,2,FALSE),"")))</f>
        <v/>
      </c>
      <c r="M132" s="27">
        <f>IF($A132="","",IF(OR($K132="",$L132=""),"",IF($K132&lt;=$L132,"Met","Missed")))</f>
        <v/>
      </c>
      <c r="N132" s="28">
        <f>IF($A132="","",IF(COUNTIF($A$8:$A$207,$A132)&gt;1,"Duplicate Visit ID",IF(OR($B132="",$C132="",$D132="",$E132="",$F132="",$G132=""),"Missing required field",IF($E132&gt;NOW(),"Future check-in",IF(OR($F132&lt;$E132,$G132&lt;$F132,AND($H132&lt;&gt;"",$H132&lt;$G132)),"Timestamp sequence issue","OK")))))</f>
        <v/>
      </c>
      <c r="O132" s="29" t="n"/>
      <c r="P132" s="29" t="n"/>
      <c r="Q132" s="27">
        <f>IF($A132="","",IF(OR($N132&lt;&gt;"OK",$O132&lt;&gt;""),"No","Yes"))</f>
        <v/>
      </c>
    </row>
    <row r="133">
      <c r="A133" s="24" t="n"/>
      <c r="B133" s="24" t="n"/>
      <c r="C133" s="24" t="n"/>
      <c r="D133" s="56" t="n"/>
      <c r="E133" s="56" t="n"/>
      <c r="F133" s="56" t="n"/>
      <c r="G133" s="56" t="n"/>
      <c r="H133" s="56" t="n"/>
      <c r="I133" s="26">
        <f>IF($A133="","",IF(OR($E133="",$F133="",$F133&lt;$E133),"",ROUND(($F133-$E133)*1440,0)))</f>
        <v/>
      </c>
      <c r="J133" s="26">
        <f>IF($A133="","",IF(OR($F133="",$G133="",$G133&lt;$F133),"",ROUND(($G133-$F133)*1440,0)))</f>
        <v/>
      </c>
      <c r="K133" s="26">
        <f>IF($A133="","",IF(OR($E133="",$G133="",$G133&lt;$E133),"",ROUND(($G133-$E133)*1440,0)))</f>
        <v/>
      </c>
      <c r="L133" s="26">
        <f>IF($A133="","",IF($C133="","",IFERROR(VLOOKUP($C133,Lists!$C$2:$D$11,2,FALSE),"")))</f>
        <v/>
      </c>
      <c r="M133" s="27">
        <f>IF($A133="","",IF(OR($K133="",$L133=""),"",IF($K133&lt;=$L133,"Met","Missed")))</f>
        <v/>
      </c>
      <c r="N133" s="28">
        <f>IF($A133="","",IF(COUNTIF($A$8:$A$207,$A133)&gt;1,"Duplicate Visit ID",IF(OR($B133="",$C133="",$D133="",$E133="",$F133="",$G133=""),"Missing required field",IF($E133&gt;NOW(),"Future check-in",IF(OR($F133&lt;$E133,$G133&lt;$F133,AND($H133&lt;&gt;"",$H133&lt;$G133)),"Timestamp sequence issue","OK")))))</f>
        <v/>
      </c>
      <c r="O133" s="29" t="n"/>
      <c r="P133" s="29" t="n"/>
      <c r="Q133" s="27">
        <f>IF($A133="","",IF(OR($N133&lt;&gt;"OK",$O133&lt;&gt;""),"No","Yes"))</f>
        <v/>
      </c>
    </row>
    <row r="134">
      <c r="A134" s="24" t="n"/>
      <c r="B134" s="24" t="n"/>
      <c r="C134" s="24" t="n"/>
      <c r="D134" s="56" t="n"/>
      <c r="E134" s="56" t="n"/>
      <c r="F134" s="56" t="n"/>
      <c r="G134" s="56" t="n"/>
      <c r="H134" s="56" t="n"/>
      <c r="I134" s="26">
        <f>IF($A134="","",IF(OR($E134="",$F134="",$F134&lt;$E134),"",ROUND(($F134-$E134)*1440,0)))</f>
        <v/>
      </c>
      <c r="J134" s="26">
        <f>IF($A134="","",IF(OR($F134="",$G134="",$G134&lt;$F134),"",ROUND(($G134-$F134)*1440,0)))</f>
        <v/>
      </c>
      <c r="K134" s="26">
        <f>IF($A134="","",IF(OR($E134="",$G134="",$G134&lt;$E134),"",ROUND(($G134-$E134)*1440,0)))</f>
        <v/>
      </c>
      <c r="L134" s="26">
        <f>IF($A134="","",IF($C134="","",IFERROR(VLOOKUP($C134,Lists!$C$2:$D$11,2,FALSE),"")))</f>
        <v/>
      </c>
      <c r="M134" s="27">
        <f>IF($A134="","",IF(OR($K134="",$L134=""),"",IF($K134&lt;=$L134,"Met","Missed")))</f>
        <v/>
      </c>
      <c r="N134" s="28">
        <f>IF($A134="","",IF(COUNTIF($A$8:$A$207,$A134)&gt;1,"Duplicate Visit ID",IF(OR($B134="",$C134="",$D134="",$E134="",$F134="",$G134=""),"Missing required field",IF($E134&gt;NOW(),"Future check-in",IF(OR($F134&lt;$E134,$G134&lt;$F134,AND($H134&lt;&gt;"",$H134&lt;$G134)),"Timestamp sequence issue","OK")))))</f>
        <v/>
      </c>
      <c r="O134" s="29" t="n"/>
      <c r="P134" s="29" t="n"/>
      <c r="Q134" s="27">
        <f>IF($A134="","",IF(OR($N134&lt;&gt;"OK",$O134&lt;&gt;""),"No","Yes"))</f>
        <v/>
      </c>
    </row>
    <row r="135">
      <c r="A135" s="24" t="n"/>
      <c r="B135" s="24" t="n"/>
      <c r="C135" s="24" t="n"/>
      <c r="D135" s="56" t="n"/>
      <c r="E135" s="56" t="n"/>
      <c r="F135" s="56" t="n"/>
      <c r="G135" s="56" t="n"/>
      <c r="H135" s="56" t="n"/>
      <c r="I135" s="26">
        <f>IF($A135="","",IF(OR($E135="",$F135="",$F135&lt;$E135),"",ROUND(($F135-$E135)*1440,0)))</f>
        <v/>
      </c>
      <c r="J135" s="26">
        <f>IF($A135="","",IF(OR($F135="",$G135="",$G135&lt;$F135),"",ROUND(($G135-$F135)*1440,0)))</f>
        <v/>
      </c>
      <c r="K135" s="26">
        <f>IF($A135="","",IF(OR($E135="",$G135="",$G135&lt;$E135),"",ROUND(($G135-$E135)*1440,0)))</f>
        <v/>
      </c>
      <c r="L135" s="26">
        <f>IF($A135="","",IF($C135="","",IFERROR(VLOOKUP($C135,Lists!$C$2:$D$11,2,FALSE),"")))</f>
        <v/>
      </c>
      <c r="M135" s="27">
        <f>IF($A135="","",IF(OR($K135="",$L135=""),"",IF($K135&lt;=$L135,"Met","Missed")))</f>
        <v/>
      </c>
      <c r="N135" s="28">
        <f>IF($A135="","",IF(COUNTIF($A$8:$A$207,$A135)&gt;1,"Duplicate Visit ID",IF(OR($B135="",$C135="",$D135="",$E135="",$F135="",$G135=""),"Missing required field",IF($E135&gt;NOW(),"Future check-in",IF(OR($F135&lt;$E135,$G135&lt;$F135,AND($H135&lt;&gt;"",$H135&lt;$G135)),"Timestamp sequence issue","OK")))))</f>
        <v/>
      </c>
      <c r="O135" s="29" t="n"/>
      <c r="P135" s="29" t="n"/>
      <c r="Q135" s="27">
        <f>IF($A135="","",IF(OR($N135&lt;&gt;"OK",$O135&lt;&gt;""),"No","Yes"))</f>
        <v/>
      </c>
    </row>
    <row r="136">
      <c r="A136" s="24" t="n"/>
      <c r="B136" s="24" t="n"/>
      <c r="C136" s="24" t="n"/>
      <c r="D136" s="56" t="n"/>
      <c r="E136" s="56" t="n"/>
      <c r="F136" s="56" t="n"/>
      <c r="G136" s="56" t="n"/>
      <c r="H136" s="56" t="n"/>
      <c r="I136" s="26">
        <f>IF($A136="","",IF(OR($E136="",$F136="",$F136&lt;$E136),"",ROUND(($F136-$E136)*1440,0)))</f>
        <v/>
      </c>
      <c r="J136" s="26">
        <f>IF($A136="","",IF(OR($F136="",$G136="",$G136&lt;$F136),"",ROUND(($G136-$F136)*1440,0)))</f>
        <v/>
      </c>
      <c r="K136" s="26">
        <f>IF($A136="","",IF(OR($E136="",$G136="",$G136&lt;$E136),"",ROUND(($G136-$E136)*1440,0)))</f>
        <v/>
      </c>
      <c r="L136" s="26">
        <f>IF($A136="","",IF($C136="","",IFERROR(VLOOKUP($C136,Lists!$C$2:$D$11,2,FALSE),"")))</f>
        <v/>
      </c>
      <c r="M136" s="27">
        <f>IF($A136="","",IF(OR($K136="",$L136=""),"",IF($K136&lt;=$L136,"Met","Missed")))</f>
        <v/>
      </c>
      <c r="N136" s="28">
        <f>IF($A136="","",IF(COUNTIF($A$8:$A$207,$A136)&gt;1,"Duplicate Visit ID",IF(OR($B136="",$C136="",$D136="",$E136="",$F136="",$G136=""),"Missing required field",IF($E136&gt;NOW(),"Future check-in",IF(OR($F136&lt;$E136,$G136&lt;$F136,AND($H136&lt;&gt;"",$H136&lt;$G136)),"Timestamp sequence issue","OK")))))</f>
        <v/>
      </c>
      <c r="O136" s="29" t="n"/>
      <c r="P136" s="29" t="n"/>
      <c r="Q136" s="27">
        <f>IF($A136="","",IF(OR($N136&lt;&gt;"OK",$O136&lt;&gt;""),"No","Yes"))</f>
        <v/>
      </c>
    </row>
    <row r="137">
      <c r="A137" s="24" t="n"/>
      <c r="B137" s="24" t="n"/>
      <c r="C137" s="24" t="n"/>
      <c r="D137" s="56" t="n"/>
      <c r="E137" s="56" t="n"/>
      <c r="F137" s="56" t="n"/>
      <c r="G137" s="56" t="n"/>
      <c r="H137" s="56" t="n"/>
      <c r="I137" s="26">
        <f>IF($A137="","",IF(OR($E137="",$F137="",$F137&lt;$E137),"",ROUND(($F137-$E137)*1440,0)))</f>
        <v/>
      </c>
      <c r="J137" s="26">
        <f>IF($A137="","",IF(OR($F137="",$G137="",$G137&lt;$F137),"",ROUND(($G137-$F137)*1440,0)))</f>
        <v/>
      </c>
      <c r="K137" s="26">
        <f>IF($A137="","",IF(OR($E137="",$G137="",$G137&lt;$E137),"",ROUND(($G137-$E137)*1440,0)))</f>
        <v/>
      </c>
      <c r="L137" s="26">
        <f>IF($A137="","",IF($C137="","",IFERROR(VLOOKUP($C137,Lists!$C$2:$D$11,2,FALSE),"")))</f>
        <v/>
      </c>
      <c r="M137" s="27">
        <f>IF($A137="","",IF(OR($K137="",$L137=""),"",IF($K137&lt;=$L137,"Met","Missed")))</f>
        <v/>
      </c>
      <c r="N137" s="28">
        <f>IF($A137="","",IF(COUNTIF($A$8:$A$207,$A137)&gt;1,"Duplicate Visit ID",IF(OR($B137="",$C137="",$D137="",$E137="",$F137="",$G137=""),"Missing required field",IF($E137&gt;NOW(),"Future check-in",IF(OR($F137&lt;$E137,$G137&lt;$F137,AND($H137&lt;&gt;"",$H137&lt;$G137)),"Timestamp sequence issue","OK")))))</f>
        <v/>
      </c>
      <c r="O137" s="29" t="n"/>
      <c r="P137" s="29" t="n"/>
      <c r="Q137" s="27">
        <f>IF($A137="","",IF(OR($N137&lt;&gt;"OK",$O137&lt;&gt;""),"No","Yes"))</f>
        <v/>
      </c>
    </row>
    <row r="138">
      <c r="A138" s="24" t="n"/>
      <c r="B138" s="24" t="n"/>
      <c r="C138" s="24" t="n"/>
      <c r="D138" s="56" t="n"/>
      <c r="E138" s="56" t="n"/>
      <c r="F138" s="56" t="n"/>
      <c r="G138" s="56" t="n"/>
      <c r="H138" s="56" t="n"/>
      <c r="I138" s="26">
        <f>IF($A138="","",IF(OR($E138="",$F138="",$F138&lt;$E138),"",ROUND(($F138-$E138)*1440,0)))</f>
        <v/>
      </c>
      <c r="J138" s="26">
        <f>IF($A138="","",IF(OR($F138="",$G138="",$G138&lt;$F138),"",ROUND(($G138-$F138)*1440,0)))</f>
        <v/>
      </c>
      <c r="K138" s="26">
        <f>IF($A138="","",IF(OR($E138="",$G138="",$G138&lt;$E138),"",ROUND(($G138-$E138)*1440,0)))</f>
        <v/>
      </c>
      <c r="L138" s="26">
        <f>IF($A138="","",IF($C138="","",IFERROR(VLOOKUP($C138,Lists!$C$2:$D$11,2,FALSE),"")))</f>
        <v/>
      </c>
      <c r="M138" s="27">
        <f>IF($A138="","",IF(OR($K138="",$L138=""),"",IF($K138&lt;=$L138,"Met","Missed")))</f>
        <v/>
      </c>
      <c r="N138" s="28">
        <f>IF($A138="","",IF(COUNTIF($A$8:$A$207,$A138)&gt;1,"Duplicate Visit ID",IF(OR($B138="",$C138="",$D138="",$E138="",$F138="",$G138=""),"Missing required field",IF($E138&gt;NOW(),"Future check-in",IF(OR($F138&lt;$E138,$G138&lt;$F138,AND($H138&lt;&gt;"",$H138&lt;$G138)),"Timestamp sequence issue","OK")))))</f>
        <v/>
      </c>
      <c r="O138" s="29" t="n"/>
      <c r="P138" s="29" t="n"/>
      <c r="Q138" s="27">
        <f>IF($A138="","",IF(OR($N138&lt;&gt;"OK",$O138&lt;&gt;""),"No","Yes"))</f>
        <v/>
      </c>
    </row>
    <row r="139">
      <c r="A139" s="24" t="n"/>
      <c r="B139" s="24" t="n"/>
      <c r="C139" s="24" t="n"/>
      <c r="D139" s="56" t="n"/>
      <c r="E139" s="56" t="n"/>
      <c r="F139" s="56" t="n"/>
      <c r="G139" s="56" t="n"/>
      <c r="H139" s="56" t="n"/>
      <c r="I139" s="26">
        <f>IF($A139="","",IF(OR($E139="",$F139="",$F139&lt;$E139),"",ROUND(($F139-$E139)*1440,0)))</f>
        <v/>
      </c>
      <c r="J139" s="26">
        <f>IF($A139="","",IF(OR($F139="",$G139="",$G139&lt;$F139),"",ROUND(($G139-$F139)*1440,0)))</f>
        <v/>
      </c>
      <c r="K139" s="26">
        <f>IF($A139="","",IF(OR($E139="",$G139="",$G139&lt;$E139),"",ROUND(($G139-$E139)*1440,0)))</f>
        <v/>
      </c>
      <c r="L139" s="26">
        <f>IF($A139="","",IF($C139="","",IFERROR(VLOOKUP($C139,Lists!$C$2:$D$11,2,FALSE),"")))</f>
        <v/>
      </c>
      <c r="M139" s="27">
        <f>IF($A139="","",IF(OR($K139="",$L139=""),"",IF($K139&lt;=$L139,"Met","Missed")))</f>
        <v/>
      </c>
      <c r="N139" s="28">
        <f>IF($A139="","",IF(COUNTIF($A$8:$A$207,$A139)&gt;1,"Duplicate Visit ID",IF(OR($B139="",$C139="",$D139="",$E139="",$F139="",$G139=""),"Missing required field",IF($E139&gt;NOW(),"Future check-in",IF(OR($F139&lt;$E139,$G139&lt;$F139,AND($H139&lt;&gt;"",$H139&lt;$G139)),"Timestamp sequence issue","OK")))))</f>
        <v/>
      </c>
      <c r="O139" s="29" t="n"/>
      <c r="P139" s="29" t="n"/>
      <c r="Q139" s="27">
        <f>IF($A139="","",IF(OR($N139&lt;&gt;"OK",$O139&lt;&gt;""),"No","Yes"))</f>
        <v/>
      </c>
    </row>
    <row r="140">
      <c r="A140" s="24" t="n"/>
      <c r="B140" s="24" t="n"/>
      <c r="C140" s="24" t="n"/>
      <c r="D140" s="56" t="n"/>
      <c r="E140" s="56" t="n"/>
      <c r="F140" s="56" t="n"/>
      <c r="G140" s="56" t="n"/>
      <c r="H140" s="56" t="n"/>
      <c r="I140" s="26">
        <f>IF($A140="","",IF(OR($E140="",$F140="",$F140&lt;$E140),"",ROUND(($F140-$E140)*1440,0)))</f>
        <v/>
      </c>
      <c r="J140" s="26">
        <f>IF($A140="","",IF(OR($F140="",$G140="",$G140&lt;$F140),"",ROUND(($G140-$F140)*1440,0)))</f>
        <v/>
      </c>
      <c r="K140" s="26">
        <f>IF($A140="","",IF(OR($E140="",$G140="",$G140&lt;$E140),"",ROUND(($G140-$E140)*1440,0)))</f>
        <v/>
      </c>
      <c r="L140" s="26">
        <f>IF($A140="","",IF($C140="","",IFERROR(VLOOKUP($C140,Lists!$C$2:$D$11,2,FALSE),"")))</f>
        <v/>
      </c>
      <c r="M140" s="27">
        <f>IF($A140="","",IF(OR($K140="",$L140=""),"",IF($K140&lt;=$L140,"Met","Missed")))</f>
        <v/>
      </c>
      <c r="N140" s="28">
        <f>IF($A140="","",IF(COUNTIF($A$8:$A$207,$A140)&gt;1,"Duplicate Visit ID",IF(OR($B140="",$C140="",$D140="",$E140="",$F140="",$G140=""),"Missing required field",IF($E140&gt;NOW(),"Future check-in",IF(OR($F140&lt;$E140,$G140&lt;$F140,AND($H140&lt;&gt;"",$H140&lt;$G140)),"Timestamp sequence issue","OK")))))</f>
        <v/>
      </c>
      <c r="O140" s="29" t="n"/>
      <c r="P140" s="29" t="n"/>
      <c r="Q140" s="27">
        <f>IF($A140="","",IF(OR($N140&lt;&gt;"OK",$O140&lt;&gt;""),"No","Yes"))</f>
        <v/>
      </c>
    </row>
    <row r="141">
      <c r="A141" s="24" t="n"/>
      <c r="B141" s="24" t="n"/>
      <c r="C141" s="24" t="n"/>
      <c r="D141" s="56" t="n"/>
      <c r="E141" s="56" t="n"/>
      <c r="F141" s="56" t="n"/>
      <c r="G141" s="56" t="n"/>
      <c r="H141" s="56" t="n"/>
      <c r="I141" s="26">
        <f>IF($A141="","",IF(OR($E141="",$F141="",$F141&lt;$E141),"",ROUND(($F141-$E141)*1440,0)))</f>
        <v/>
      </c>
      <c r="J141" s="26">
        <f>IF($A141="","",IF(OR($F141="",$G141="",$G141&lt;$F141),"",ROUND(($G141-$F141)*1440,0)))</f>
        <v/>
      </c>
      <c r="K141" s="26">
        <f>IF($A141="","",IF(OR($E141="",$G141="",$G141&lt;$E141),"",ROUND(($G141-$E141)*1440,0)))</f>
        <v/>
      </c>
      <c r="L141" s="26">
        <f>IF($A141="","",IF($C141="","",IFERROR(VLOOKUP($C141,Lists!$C$2:$D$11,2,FALSE),"")))</f>
        <v/>
      </c>
      <c r="M141" s="27">
        <f>IF($A141="","",IF(OR($K141="",$L141=""),"",IF($K141&lt;=$L141,"Met","Missed")))</f>
        <v/>
      </c>
      <c r="N141" s="28">
        <f>IF($A141="","",IF(COUNTIF($A$8:$A$207,$A141)&gt;1,"Duplicate Visit ID",IF(OR($B141="",$C141="",$D141="",$E141="",$F141="",$G141=""),"Missing required field",IF($E141&gt;NOW(),"Future check-in",IF(OR($F141&lt;$E141,$G141&lt;$F141,AND($H141&lt;&gt;"",$H141&lt;$G141)),"Timestamp sequence issue","OK")))))</f>
        <v/>
      </c>
      <c r="O141" s="29" t="n"/>
      <c r="P141" s="29" t="n"/>
      <c r="Q141" s="27">
        <f>IF($A141="","",IF(OR($N141&lt;&gt;"OK",$O141&lt;&gt;""),"No","Yes"))</f>
        <v/>
      </c>
    </row>
    <row r="142">
      <c r="A142" s="24" t="n"/>
      <c r="B142" s="24" t="n"/>
      <c r="C142" s="24" t="n"/>
      <c r="D142" s="56" t="n"/>
      <c r="E142" s="56" t="n"/>
      <c r="F142" s="56" t="n"/>
      <c r="G142" s="56" t="n"/>
      <c r="H142" s="56" t="n"/>
      <c r="I142" s="26">
        <f>IF($A142="","",IF(OR($E142="",$F142="",$F142&lt;$E142),"",ROUND(($F142-$E142)*1440,0)))</f>
        <v/>
      </c>
      <c r="J142" s="26">
        <f>IF($A142="","",IF(OR($F142="",$G142="",$G142&lt;$F142),"",ROUND(($G142-$F142)*1440,0)))</f>
        <v/>
      </c>
      <c r="K142" s="26">
        <f>IF($A142="","",IF(OR($E142="",$G142="",$G142&lt;$E142),"",ROUND(($G142-$E142)*1440,0)))</f>
        <v/>
      </c>
      <c r="L142" s="26">
        <f>IF($A142="","",IF($C142="","",IFERROR(VLOOKUP($C142,Lists!$C$2:$D$11,2,FALSE),"")))</f>
        <v/>
      </c>
      <c r="M142" s="27">
        <f>IF($A142="","",IF(OR($K142="",$L142=""),"",IF($K142&lt;=$L142,"Met","Missed")))</f>
        <v/>
      </c>
      <c r="N142" s="28">
        <f>IF($A142="","",IF(COUNTIF($A$8:$A$207,$A142)&gt;1,"Duplicate Visit ID",IF(OR($B142="",$C142="",$D142="",$E142="",$F142="",$G142=""),"Missing required field",IF($E142&gt;NOW(),"Future check-in",IF(OR($F142&lt;$E142,$G142&lt;$F142,AND($H142&lt;&gt;"",$H142&lt;$G142)),"Timestamp sequence issue","OK")))))</f>
        <v/>
      </c>
      <c r="O142" s="29" t="n"/>
      <c r="P142" s="29" t="n"/>
      <c r="Q142" s="27">
        <f>IF($A142="","",IF(OR($N142&lt;&gt;"OK",$O142&lt;&gt;""),"No","Yes"))</f>
        <v/>
      </c>
    </row>
    <row r="143">
      <c r="A143" s="24" t="n"/>
      <c r="B143" s="24" t="n"/>
      <c r="C143" s="24" t="n"/>
      <c r="D143" s="56" t="n"/>
      <c r="E143" s="56" t="n"/>
      <c r="F143" s="56" t="n"/>
      <c r="G143" s="56" t="n"/>
      <c r="H143" s="56" t="n"/>
      <c r="I143" s="26">
        <f>IF($A143="","",IF(OR($E143="",$F143="",$F143&lt;$E143),"",ROUND(($F143-$E143)*1440,0)))</f>
        <v/>
      </c>
      <c r="J143" s="26">
        <f>IF($A143="","",IF(OR($F143="",$G143="",$G143&lt;$F143),"",ROUND(($G143-$F143)*1440,0)))</f>
        <v/>
      </c>
      <c r="K143" s="26">
        <f>IF($A143="","",IF(OR($E143="",$G143="",$G143&lt;$E143),"",ROUND(($G143-$E143)*1440,0)))</f>
        <v/>
      </c>
      <c r="L143" s="26">
        <f>IF($A143="","",IF($C143="","",IFERROR(VLOOKUP($C143,Lists!$C$2:$D$11,2,FALSE),"")))</f>
        <v/>
      </c>
      <c r="M143" s="27">
        <f>IF($A143="","",IF(OR($K143="",$L143=""),"",IF($K143&lt;=$L143,"Met","Missed")))</f>
        <v/>
      </c>
      <c r="N143" s="28">
        <f>IF($A143="","",IF(COUNTIF($A$8:$A$207,$A143)&gt;1,"Duplicate Visit ID",IF(OR($B143="",$C143="",$D143="",$E143="",$F143="",$G143=""),"Missing required field",IF($E143&gt;NOW(),"Future check-in",IF(OR($F143&lt;$E143,$G143&lt;$F143,AND($H143&lt;&gt;"",$H143&lt;$G143)),"Timestamp sequence issue","OK")))))</f>
        <v/>
      </c>
      <c r="O143" s="29" t="n"/>
      <c r="P143" s="29" t="n"/>
      <c r="Q143" s="27">
        <f>IF($A143="","",IF(OR($N143&lt;&gt;"OK",$O143&lt;&gt;""),"No","Yes"))</f>
        <v/>
      </c>
    </row>
    <row r="144">
      <c r="A144" s="24" t="n"/>
      <c r="B144" s="24" t="n"/>
      <c r="C144" s="24" t="n"/>
      <c r="D144" s="56" t="n"/>
      <c r="E144" s="56" t="n"/>
      <c r="F144" s="56" t="n"/>
      <c r="G144" s="56" t="n"/>
      <c r="H144" s="56" t="n"/>
      <c r="I144" s="26">
        <f>IF($A144="","",IF(OR($E144="",$F144="",$F144&lt;$E144),"",ROUND(($F144-$E144)*1440,0)))</f>
        <v/>
      </c>
      <c r="J144" s="26">
        <f>IF($A144="","",IF(OR($F144="",$G144="",$G144&lt;$F144),"",ROUND(($G144-$F144)*1440,0)))</f>
        <v/>
      </c>
      <c r="K144" s="26">
        <f>IF($A144="","",IF(OR($E144="",$G144="",$G144&lt;$E144),"",ROUND(($G144-$E144)*1440,0)))</f>
        <v/>
      </c>
      <c r="L144" s="26">
        <f>IF($A144="","",IF($C144="","",IFERROR(VLOOKUP($C144,Lists!$C$2:$D$11,2,FALSE),"")))</f>
        <v/>
      </c>
      <c r="M144" s="27">
        <f>IF($A144="","",IF(OR($K144="",$L144=""),"",IF($K144&lt;=$L144,"Met","Missed")))</f>
        <v/>
      </c>
      <c r="N144" s="28">
        <f>IF($A144="","",IF(COUNTIF($A$8:$A$207,$A144)&gt;1,"Duplicate Visit ID",IF(OR($B144="",$C144="",$D144="",$E144="",$F144="",$G144=""),"Missing required field",IF($E144&gt;NOW(),"Future check-in",IF(OR($F144&lt;$E144,$G144&lt;$F144,AND($H144&lt;&gt;"",$H144&lt;$G144)),"Timestamp sequence issue","OK")))))</f>
        <v/>
      </c>
      <c r="O144" s="29" t="n"/>
      <c r="P144" s="29" t="n"/>
      <c r="Q144" s="27">
        <f>IF($A144="","",IF(OR($N144&lt;&gt;"OK",$O144&lt;&gt;""),"No","Yes"))</f>
        <v/>
      </c>
    </row>
    <row r="145">
      <c r="A145" s="24" t="n"/>
      <c r="B145" s="24" t="n"/>
      <c r="C145" s="24" t="n"/>
      <c r="D145" s="56" t="n"/>
      <c r="E145" s="56" t="n"/>
      <c r="F145" s="56" t="n"/>
      <c r="G145" s="56" t="n"/>
      <c r="H145" s="56" t="n"/>
      <c r="I145" s="26">
        <f>IF($A145="","",IF(OR($E145="",$F145="",$F145&lt;$E145),"",ROUND(($F145-$E145)*1440,0)))</f>
        <v/>
      </c>
      <c r="J145" s="26">
        <f>IF($A145="","",IF(OR($F145="",$G145="",$G145&lt;$F145),"",ROUND(($G145-$F145)*1440,0)))</f>
        <v/>
      </c>
      <c r="K145" s="26">
        <f>IF($A145="","",IF(OR($E145="",$G145="",$G145&lt;$E145),"",ROUND(($G145-$E145)*1440,0)))</f>
        <v/>
      </c>
      <c r="L145" s="26">
        <f>IF($A145="","",IF($C145="","",IFERROR(VLOOKUP($C145,Lists!$C$2:$D$11,2,FALSE),"")))</f>
        <v/>
      </c>
      <c r="M145" s="27">
        <f>IF($A145="","",IF(OR($K145="",$L145=""),"",IF($K145&lt;=$L145,"Met","Missed")))</f>
        <v/>
      </c>
      <c r="N145" s="28">
        <f>IF($A145="","",IF(COUNTIF($A$8:$A$207,$A145)&gt;1,"Duplicate Visit ID",IF(OR($B145="",$C145="",$D145="",$E145="",$F145="",$G145=""),"Missing required field",IF($E145&gt;NOW(),"Future check-in",IF(OR($F145&lt;$E145,$G145&lt;$F145,AND($H145&lt;&gt;"",$H145&lt;$G145)),"Timestamp sequence issue","OK")))))</f>
        <v/>
      </c>
      <c r="O145" s="29" t="n"/>
      <c r="P145" s="29" t="n"/>
      <c r="Q145" s="27">
        <f>IF($A145="","",IF(OR($N145&lt;&gt;"OK",$O145&lt;&gt;""),"No","Yes"))</f>
        <v/>
      </c>
    </row>
    <row r="146">
      <c r="A146" s="24" t="n"/>
      <c r="B146" s="24" t="n"/>
      <c r="C146" s="24" t="n"/>
      <c r="D146" s="56" t="n"/>
      <c r="E146" s="56" t="n"/>
      <c r="F146" s="56" t="n"/>
      <c r="G146" s="56" t="n"/>
      <c r="H146" s="56" t="n"/>
      <c r="I146" s="26">
        <f>IF($A146="","",IF(OR($E146="",$F146="",$F146&lt;$E146),"",ROUND(($F146-$E146)*1440,0)))</f>
        <v/>
      </c>
      <c r="J146" s="26">
        <f>IF($A146="","",IF(OR($F146="",$G146="",$G146&lt;$F146),"",ROUND(($G146-$F146)*1440,0)))</f>
        <v/>
      </c>
      <c r="K146" s="26">
        <f>IF($A146="","",IF(OR($E146="",$G146="",$G146&lt;$E146),"",ROUND(($G146-$E146)*1440,0)))</f>
        <v/>
      </c>
      <c r="L146" s="26">
        <f>IF($A146="","",IF($C146="","",IFERROR(VLOOKUP($C146,Lists!$C$2:$D$11,2,FALSE),"")))</f>
        <v/>
      </c>
      <c r="M146" s="27">
        <f>IF($A146="","",IF(OR($K146="",$L146=""),"",IF($K146&lt;=$L146,"Met","Missed")))</f>
        <v/>
      </c>
      <c r="N146" s="28">
        <f>IF($A146="","",IF(COUNTIF($A$8:$A$207,$A146)&gt;1,"Duplicate Visit ID",IF(OR($B146="",$C146="",$D146="",$E146="",$F146="",$G146=""),"Missing required field",IF($E146&gt;NOW(),"Future check-in",IF(OR($F146&lt;$E146,$G146&lt;$F146,AND($H146&lt;&gt;"",$H146&lt;$G146)),"Timestamp sequence issue","OK")))))</f>
        <v/>
      </c>
      <c r="O146" s="29" t="n"/>
      <c r="P146" s="29" t="n"/>
      <c r="Q146" s="27">
        <f>IF($A146="","",IF(OR($N146&lt;&gt;"OK",$O146&lt;&gt;""),"No","Yes"))</f>
        <v/>
      </c>
    </row>
    <row r="147">
      <c r="A147" s="24" t="n"/>
      <c r="B147" s="24" t="n"/>
      <c r="C147" s="24" t="n"/>
      <c r="D147" s="56" t="n"/>
      <c r="E147" s="56" t="n"/>
      <c r="F147" s="56" t="n"/>
      <c r="G147" s="56" t="n"/>
      <c r="H147" s="56" t="n"/>
      <c r="I147" s="26">
        <f>IF($A147="","",IF(OR($E147="",$F147="",$F147&lt;$E147),"",ROUND(($F147-$E147)*1440,0)))</f>
        <v/>
      </c>
      <c r="J147" s="26">
        <f>IF($A147="","",IF(OR($F147="",$G147="",$G147&lt;$F147),"",ROUND(($G147-$F147)*1440,0)))</f>
        <v/>
      </c>
      <c r="K147" s="26">
        <f>IF($A147="","",IF(OR($E147="",$G147="",$G147&lt;$E147),"",ROUND(($G147-$E147)*1440,0)))</f>
        <v/>
      </c>
      <c r="L147" s="26">
        <f>IF($A147="","",IF($C147="","",IFERROR(VLOOKUP($C147,Lists!$C$2:$D$11,2,FALSE),"")))</f>
        <v/>
      </c>
      <c r="M147" s="27">
        <f>IF($A147="","",IF(OR($K147="",$L147=""),"",IF($K147&lt;=$L147,"Met","Missed")))</f>
        <v/>
      </c>
      <c r="N147" s="28">
        <f>IF($A147="","",IF(COUNTIF($A$8:$A$207,$A147)&gt;1,"Duplicate Visit ID",IF(OR($B147="",$C147="",$D147="",$E147="",$F147="",$G147=""),"Missing required field",IF($E147&gt;NOW(),"Future check-in",IF(OR($F147&lt;$E147,$G147&lt;$F147,AND($H147&lt;&gt;"",$H147&lt;$G147)),"Timestamp sequence issue","OK")))))</f>
        <v/>
      </c>
      <c r="O147" s="29" t="n"/>
      <c r="P147" s="29" t="n"/>
      <c r="Q147" s="27">
        <f>IF($A147="","",IF(OR($N147&lt;&gt;"OK",$O147&lt;&gt;""),"No","Yes"))</f>
        <v/>
      </c>
    </row>
    <row r="148">
      <c r="A148" s="24" t="n"/>
      <c r="B148" s="24" t="n"/>
      <c r="C148" s="24" t="n"/>
      <c r="D148" s="56" t="n"/>
      <c r="E148" s="56" t="n"/>
      <c r="F148" s="56" t="n"/>
      <c r="G148" s="56" t="n"/>
      <c r="H148" s="56" t="n"/>
      <c r="I148" s="26">
        <f>IF($A148="","",IF(OR($E148="",$F148="",$F148&lt;$E148),"",ROUND(($F148-$E148)*1440,0)))</f>
        <v/>
      </c>
      <c r="J148" s="26">
        <f>IF($A148="","",IF(OR($F148="",$G148="",$G148&lt;$F148),"",ROUND(($G148-$F148)*1440,0)))</f>
        <v/>
      </c>
      <c r="K148" s="26">
        <f>IF($A148="","",IF(OR($E148="",$G148="",$G148&lt;$E148),"",ROUND(($G148-$E148)*1440,0)))</f>
        <v/>
      </c>
      <c r="L148" s="26">
        <f>IF($A148="","",IF($C148="","",IFERROR(VLOOKUP($C148,Lists!$C$2:$D$11,2,FALSE),"")))</f>
        <v/>
      </c>
      <c r="M148" s="27">
        <f>IF($A148="","",IF(OR($K148="",$L148=""),"",IF($K148&lt;=$L148,"Met","Missed")))</f>
        <v/>
      </c>
      <c r="N148" s="28">
        <f>IF($A148="","",IF(COUNTIF($A$8:$A$207,$A148)&gt;1,"Duplicate Visit ID",IF(OR($B148="",$C148="",$D148="",$E148="",$F148="",$G148=""),"Missing required field",IF($E148&gt;NOW(),"Future check-in",IF(OR($F148&lt;$E148,$G148&lt;$F148,AND($H148&lt;&gt;"",$H148&lt;$G148)),"Timestamp sequence issue","OK")))))</f>
        <v/>
      </c>
      <c r="O148" s="29" t="n"/>
      <c r="P148" s="29" t="n"/>
      <c r="Q148" s="27">
        <f>IF($A148="","",IF(OR($N148&lt;&gt;"OK",$O148&lt;&gt;""),"No","Yes"))</f>
        <v/>
      </c>
    </row>
    <row r="149">
      <c r="A149" s="24" t="n"/>
      <c r="B149" s="24" t="n"/>
      <c r="C149" s="24" t="n"/>
      <c r="D149" s="56" t="n"/>
      <c r="E149" s="56" t="n"/>
      <c r="F149" s="56" t="n"/>
      <c r="G149" s="56" t="n"/>
      <c r="H149" s="56" t="n"/>
      <c r="I149" s="26">
        <f>IF($A149="","",IF(OR($E149="",$F149="",$F149&lt;$E149),"",ROUND(($F149-$E149)*1440,0)))</f>
        <v/>
      </c>
      <c r="J149" s="26">
        <f>IF($A149="","",IF(OR($F149="",$G149="",$G149&lt;$F149),"",ROUND(($G149-$F149)*1440,0)))</f>
        <v/>
      </c>
      <c r="K149" s="26">
        <f>IF($A149="","",IF(OR($E149="",$G149="",$G149&lt;$E149),"",ROUND(($G149-$E149)*1440,0)))</f>
        <v/>
      </c>
      <c r="L149" s="26">
        <f>IF($A149="","",IF($C149="","",IFERROR(VLOOKUP($C149,Lists!$C$2:$D$11,2,FALSE),"")))</f>
        <v/>
      </c>
      <c r="M149" s="27">
        <f>IF($A149="","",IF(OR($K149="",$L149=""),"",IF($K149&lt;=$L149,"Met","Missed")))</f>
        <v/>
      </c>
      <c r="N149" s="28">
        <f>IF($A149="","",IF(COUNTIF($A$8:$A$207,$A149)&gt;1,"Duplicate Visit ID",IF(OR($B149="",$C149="",$D149="",$E149="",$F149="",$G149=""),"Missing required field",IF($E149&gt;NOW(),"Future check-in",IF(OR($F149&lt;$E149,$G149&lt;$F149,AND($H149&lt;&gt;"",$H149&lt;$G149)),"Timestamp sequence issue","OK")))))</f>
        <v/>
      </c>
      <c r="O149" s="29" t="n"/>
      <c r="P149" s="29" t="n"/>
      <c r="Q149" s="27">
        <f>IF($A149="","",IF(OR($N149&lt;&gt;"OK",$O149&lt;&gt;""),"No","Yes"))</f>
        <v/>
      </c>
    </row>
    <row r="150">
      <c r="A150" s="24" t="n"/>
      <c r="B150" s="24" t="n"/>
      <c r="C150" s="24" t="n"/>
      <c r="D150" s="56" t="n"/>
      <c r="E150" s="56" t="n"/>
      <c r="F150" s="56" t="n"/>
      <c r="G150" s="56" t="n"/>
      <c r="H150" s="56" t="n"/>
      <c r="I150" s="26">
        <f>IF($A150="","",IF(OR($E150="",$F150="",$F150&lt;$E150),"",ROUND(($F150-$E150)*1440,0)))</f>
        <v/>
      </c>
      <c r="J150" s="26">
        <f>IF($A150="","",IF(OR($F150="",$G150="",$G150&lt;$F150),"",ROUND(($G150-$F150)*1440,0)))</f>
        <v/>
      </c>
      <c r="K150" s="26">
        <f>IF($A150="","",IF(OR($E150="",$G150="",$G150&lt;$E150),"",ROUND(($G150-$E150)*1440,0)))</f>
        <v/>
      </c>
      <c r="L150" s="26">
        <f>IF($A150="","",IF($C150="","",IFERROR(VLOOKUP($C150,Lists!$C$2:$D$11,2,FALSE),"")))</f>
        <v/>
      </c>
      <c r="M150" s="27">
        <f>IF($A150="","",IF(OR($K150="",$L150=""),"",IF($K150&lt;=$L150,"Met","Missed")))</f>
        <v/>
      </c>
      <c r="N150" s="28">
        <f>IF($A150="","",IF(COUNTIF($A$8:$A$207,$A150)&gt;1,"Duplicate Visit ID",IF(OR($B150="",$C150="",$D150="",$E150="",$F150="",$G150=""),"Missing required field",IF($E150&gt;NOW(),"Future check-in",IF(OR($F150&lt;$E150,$G150&lt;$F150,AND($H150&lt;&gt;"",$H150&lt;$G150)),"Timestamp sequence issue","OK")))))</f>
        <v/>
      </c>
      <c r="O150" s="29" t="n"/>
      <c r="P150" s="29" t="n"/>
      <c r="Q150" s="27">
        <f>IF($A150="","",IF(OR($N150&lt;&gt;"OK",$O150&lt;&gt;""),"No","Yes"))</f>
        <v/>
      </c>
    </row>
    <row r="151">
      <c r="A151" s="24" t="n"/>
      <c r="B151" s="24" t="n"/>
      <c r="C151" s="24" t="n"/>
      <c r="D151" s="56" t="n"/>
      <c r="E151" s="56" t="n"/>
      <c r="F151" s="56" t="n"/>
      <c r="G151" s="56" t="n"/>
      <c r="H151" s="56" t="n"/>
      <c r="I151" s="26">
        <f>IF($A151="","",IF(OR($E151="",$F151="",$F151&lt;$E151),"",ROUND(($F151-$E151)*1440,0)))</f>
        <v/>
      </c>
      <c r="J151" s="26">
        <f>IF($A151="","",IF(OR($F151="",$G151="",$G151&lt;$F151),"",ROUND(($G151-$F151)*1440,0)))</f>
        <v/>
      </c>
      <c r="K151" s="26">
        <f>IF($A151="","",IF(OR($E151="",$G151="",$G151&lt;$E151),"",ROUND(($G151-$E151)*1440,0)))</f>
        <v/>
      </c>
      <c r="L151" s="26">
        <f>IF($A151="","",IF($C151="","",IFERROR(VLOOKUP($C151,Lists!$C$2:$D$11,2,FALSE),"")))</f>
        <v/>
      </c>
      <c r="M151" s="27">
        <f>IF($A151="","",IF(OR($K151="",$L151=""),"",IF($K151&lt;=$L151,"Met","Missed")))</f>
        <v/>
      </c>
      <c r="N151" s="28">
        <f>IF($A151="","",IF(COUNTIF($A$8:$A$207,$A151)&gt;1,"Duplicate Visit ID",IF(OR($B151="",$C151="",$D151="",$E151="",$F151="",$G151=""),"Missing required field",IF($E151&gt;NOW(),"Future check-in",IF(OR($F151&lt;$E151,$G151&lt;$F151,AND($H151&lt;&gt;"",$H151&lt;$G151)),"Timestamp sequence issue","OK")))))</f>
        <v/>
      </c>
      <c r="O151" s="29" t="n"/>
      <c r="P151" s="29" t="n"/>
      <c r="Q151" s="27">
        <f>IF($A151="","",IF(OR($N151&lt;&gt;"OK",$O151&lt;&gt;""),"No","Yes"))</f>
        <v/>
      </c>
    </row>
    <row r="152">
      <c r="A152" s="24" t="n"/>
      <c r="B152" s="24" t="n"/>
      <c r="C152" s="24" t="n"/>
      <c r="D152" s="56" t="n"/>
      <c r="E152" s="56" t="n"/>
      <c r="F152" s="56" t="n"/>
      <c r="G152" s="56" t="n"/>
      <c r="H152" s="56" t="n"/>
      <c r="I152" s="26">
        <f>IF($A152="","",IF(OR($E152="",$F152="",$F152&lt;$E152),"",ROUND(($F152-$E152)*1440,0)))</f>
        <v/>
      </c>
      <c r="J152" s="26">
        <f>IF($A152="","",IF(OR($F152="",$G152="",$G152&lt;$F152),"",ROUND(($G152-$F152)*1440,0)))</f>
        <v/>
      </c>
      <c r="K152" s="26">
        <f>IF($A152="","",IF(OR($E152="",$G152="",$G152&lt;$E152),"",ROUND(($G152-$E152)*1440,0)))</f>
        <v/>
      </c>
      <c r="L152" s="26">
        <f>IF($A152="","",IF($C152="","",IFERROR(VLOOKUP($C152,Lists!$C$2:$D$11,2,FALSE),"")))</f>
        <v/>
      </c>
      <c r="M152" s="27">
        <f>IF($A152="","",IF(OR($K152="",$L152=""),"",IF($K152&lt;=$L152,"Met","Missed")))</f>
        <v/>
      </c>
      <c r="N152" s="28">
        <f>IF($A152="","",IF(COUNTIF($A$8:$A$207,$A152)&gt;1,"Duplicate Visit ID",IF(OR($B152="",$C152="",$D152="",$E152="",$F152="",$G152=""),"Missing required field",IF($E152&gt;NOW(),"Future check-in",IF(OR($F152&lt;$E152,$G152&lt;$F152,AND($H152&lt;&gt;"",$H152&lt;$G152)),"Timestamp sequence issue","OK")))))</f>
        <v/>
      </c>
      <c r="O152" s="29" t="n"/>
      <c r="P152" s="29" t="n"/>
      <c r="Q152" s="27">
        <f>IF($A152="","",IF(OR($N152&lt;&gt;"OK",$O152&lt;&gt;""),"No","Yes"))</f>
        <v/>
      </c>
    </row>
    <row r="153">
      <c r="A153" s="24" t="n"/>
      <c r="B153" s="24" t="n"/>
      <c r="C153" s="24" t="n"/>
      <c r="D153" s="56" t="n"/>
      <c r="E153" s="56" t="n"/>
      <c r="F153" s="56" t="n"/>
      <c r="G153" s="56" t="n"/>
      <c r="H153" s="56" t="n"/>
      <c r="I153" s="26">
        <f>IF($A153="","",IF(OR($E153="",$F153="",$F153&lt;$E153),"",ROUND(($F153-$E153)*1440,0)))</f>
        <v/>
      </c>
      <c r="J153" s="26">
        <f>IF($A153="","",IF(OR($F153="",$G153="",$G153&lt;$F153),"",ROUND(($G153-$F153)*1440,0)))</f>
        <v/>
      </c>
      <c r="K153" s="26">
        <f>IF($A153="","",IF(OR($E153="",$G153="",$G153&lt;$E153),"",ROUND(($G153-$E153)*1440,0)))</f>
        <v/>
      </c>
      <c r="L153" s="26">
        <f>IF($A153="","",IF($C153="","",IFERROR(VLOOKUP($C153,Lists!$C$2:$D$11,2,FALSE),"")))</f>
        <v/>
      </c>
      <c r="M153" s="27">
        <f>IF($A153="","",IF(OR($K153="",$L153=""),"",IF($K153&lt;=$L153,"Met","Missed")))</f>
        <v/>
      </c>
      <c r="N153" s="28">
        <f>IF($A153="","",IF(COUNTIF($A$8:$A$207,$A153)&gt;1,"Duplicate Visit ID",IF(OR($B153="",$C153="",$D153="",$E153="",$F153="",$G153=""),"Missing required field",IF($E153&gt;NOW(),"Future check-in",IF(OR($F153&lt;$E153,$G153&lt;$F153,AND($H153&lt;&gt;"",$H153&lt;$G153)),"Timestamp sequence issue","OK")))))</f>
        <v/>
      </c>
      <c r="O153" s="29" t="n"/>
      <c r="P153" s="29" t="n"/>
      <c r="Q153" s="27">
        <f>IF($A153="","",IF(OR($N153&lt;&gt;"OK",$O153&lt;&gt;""),"No","Yes"))</f>
        <v/>
      </c>
    </row>
    <row r="154">
      <c r="A154" s="24" t="n"/>
      <c r="B154" s="24" t="n"/>
      <c r="C154" s="24" t="n"/>
      <c r="D154" s="56" t="n"/>
      <c r="E154" s="56" t="n"/>
      <c r="F154" s="56" t="n"/>
      <c r="G154" s="56" t="n"/>
      <c r="H154" s="56" t="n"/>
      <c r="I154" s="26">
        <f>IF($A154="","",IF(OR($E154="",$F154="",$F154&lt;$E154),"",ROUND(($F154-$E154)*1440,0)))</f>
        <v/>
      </c>
      <c r="J154" s="26">
        <f>IF($A154="","",IF(OR($F154="",$G154="",$G154&lt;$F154),"",ROUND(($G154-$F154)*1440,0)))</f>
        <v/>
      </c>
      <c r="K154" s="26">
        <f>IF($A154="","",IF(OR($E154="",$G154="",$G154&lt;$E154),"",ROUND(($G154-$E154)*1440,0)))</f>
        <v/>
      </c>
      <c r="L154" s="26">
        <f>IF($A154="","",IF($C154="","",IFERROR(VLOOKUP($C154,Lists!$C$2:$D$11,2,FALSE),"")))</f>
        <v/>
      </c>
      <c r="M154" s="27">
        <f>IF($A154="","",IF(OR($K154="",$L154=""),"",IF($K154&lt;=$L154,"Met","Missed")))</f>
        <v/>
      </c>
      <c r="N154" s="28">
        <f>IF($A154="","",IF(COUNTIF($A$8:$A$207,$A154)&gt;1,"Duplicate Visit ID",IF(OR($B154="",$C154="",$D154="",$E154="",$F154="",$G154=""),"Missing required field",IF($E154&gt;NOW(),"Future check-in",IF(OR($F154&lt;$E154,$G154&lt;$F154,AND($H154&lt;&gt;"",$H154&lt;$G154)),"Timestamp sequence issue","OK")))))</f>
        <v/>
      </c>
      <c r="O154" s="29" t="n"/>
      <c r="P154" s="29" t="n"/>
      <c r="Q154" s="27">
        <f>IF($A154="","",IF(OR($N154&lt;&gt;"OK",$O154&lt;&gt;""),"No","Yes"))</f>
        <v/>
      </c>
    </row>
    <row r="155">
      <c r="A155" s="24" t="n"/>
      <c r="B155" s="24" t="n"/>
      <c r="C155" s="24" t="n"/>
      <c r="D155" s="56" t="n"/>
      <c r="E155" s="56" t="n"/>
      <c r="F155" s="56" t="n"/>
      <c r="G155" s="56" t="n"/>
      <c r="H155" s="56" t="n"/>
      <c r="I155" s="26">
        <f>IF($A155="","",IF(OR($E155="",$F155="",$F155&lt;$E155),"",ROUND(($F155-$E155)*1440,0)))</f>
        <v/>
      </c>
      <c r="J155" s="26">
        <f>IF($A155="","",IF(OR($F155="",$G155="",$G155&lt;$F155),"",ROUND(($G155-$F155)*1440,0)))</f>
        <v/>
      </c>
      <c r="K155" s="26">
        <f>IF($A155="","",IF(OR($E155="",$G155="",$G155&lt;$E155),"",ROUND(($G155-$E155)*1440,0)))</f>
        <v/>
      </c>
      <c r="L155" s="26">
        <f>IF($A155="","",IF($C155="","",IFERROR(VLOOKUP($C155,Lists!$C$2:$D$11,2,FALSE),"")))</f>
        <v/>
      </c>
      <c r="M155" s="27">
        <f>IF($A155="","",IF(OR($K155="",$L155=""),"",IF($K155&lt;=$L155,"Met","Missed")))</f>
        <v/>
      </c>
      <c r="N155" s="28">
        <f>IF($A155="","",IF(COUNTIF($A$8:$A$207,$A155)&gt;1,"Duplicate Visit ID",IF(OR($B155="",$C155="",$D155="",$E155="",$F155="",$G155=""),"Missing required field",IF($E155&gt;NOW(),"Future check-in",IF(OR($F155&lt;$E155,$G155&lt;$F155,AND($H155&lt;&gt;"",$H155&lt;$G155)),"Timestamp sequence issue","OK")))))</f>
        <v/>
      </c>
      <c r="O155" s="29" t="n"/>
      <c r="P155" s="29" t="n"/>
      <c r="Q155" s="27">
        <f>IF($A155="","",IF(OR($N155&lt;&gt;"OK",$O155&lt;&gt;""),"No","Yes"))</f>
        <v/>
      </c>
    </row>
    <row r="156">
      <c r="A156" s="24" t="n"/>
      <c r="B156" s="24" t="n"/>
      <c r="C156" s="24" t="n"/>
      <c r="D156" s="56" t="n"/>
      <c r="E156" s="56" t="n"/>
      <c r="F156" s="56" t="n"/>
      <c r="G156" s="56" t="n"/>
      <c r="H156" s="56" t="n"/>
      <c r="I156" s="26">
        <f>IF($A156="","",IF(OR($E156="",$F156="",$F156&lt;$E156),"",ROUND(($F156-$E156)*1440,0)))</f>
        <v/>
      </c>
      <c r="J156" s="26">
        <f>IF($A156="","",IF(OR($F156="",$G156="",$G156&lt;$F156),"",ROUND(($G156-$F156)*1440,0)))</f>
        <v/>
      </c>
      <c r="K156" s="26">
        <f>IF($A156="","",IF(OR($E156="",$G156="",$G156&lt;$E156),"",ROUND(($G156-$E156)*1440,0)))</f>
        <v/>
      </c>
      <c r="L156" s="26">
        <f>IF($A156="","",IF($C156="","",IFERROR(VLOOKUP($C156,Lists!$C$2:$D$11,2,FALSE),"")))</f>
        <v/>
      </c>
      <c r="M156" s="27">
        <f>IF($A156="","",IF(OR($K156="",$L156=""),"",IF($K156&lt;=$L156,"Met","Missed")))</f>
        <v/>
      </c>
      <c r="N156" s="28">
        <f>IF($A156="","",IF(COUNTIF($A$8:$A$207,$A156)&gt;1,"Duplicate Visit ID",IF(OR($B156="",$C156="",$D156="",$E156="",$F156="",$G156=""),"Missing required field",IF($E156&gt;NOW(),"Future check-in",IF(OR($F156&lt;$E156,$G156&lt;$F156,AND($H156&lt;&gt;"",$H156&lt;$G156)),"Timestamp sequence issue","OK")))))</f>
        <v/>
      </c>
      <c r="O156" s="29" t="n"/>
      <c r="P156" s="29" t="n"/>
      <c r="Q156" s="27">
        <f>IF($A156="","",IF(OR($N156&lt;&gt;"OK",$O156&lt;&gt;""),"No","Yes"))</f>
        <v/>
      </c>
    </row>
    <row r="157">
      <c r="A157" s="24" t="n"/>
      <c r="B157" s="24" t="n"/>
      <c r="C157" s="24" t="n"/>
      <c r="D157" s="56" t="n"/>
      <c r="E157" s="56" t="n"/>
      <c r="F157" s="56" t="n"/>
      <c r="G157" s="56" t="n"/>
      <c r="H157" s="56" t="n"/>
      <c r="I157" s="26">
        <f>IF($A157="","",IF(OR($E157="",$F157="",$F157&lt;$E157),"",ROUND(($F157-$E157)*1440,0)))</f>
        <v/>
      </c>
      <c r="J157" s="26">
        <f>IF($A157="","",IF(OR($F157="",$G157="",$G157&lt;$F157),"",ROUND(($G157-$F157)*1440,0)))</f>
        <v/>
      </c>
      <c r="K157" s="26">
        <f>IF($A157="","",IF(OR($E157="",$G157="",$G157&lt;$E157),"",ROUND(($G157-$E157)*1440,0)))</f>
        <v/>
      </c>
      <c r="L157" s="26">
        <f>IF($A157="","",IF($C157="","",IFERROR(VLOOKUP($C157,Lists!$C$2:$D$11,2,FALSE),"")))</f>
        <v/>
      </c>
      <c r="M157" s="27">
        <f>IF($A157="","",IF(OR($K157="",$L157=""),"",IF($K157&lt;=$L157,"Met","Missed")))</f>
        <v/>
      </c>
      <c r="N157" s="28">
        <f>IF($A157="","",IF(COUNTIF($A$8:$A$207,$A157)&gt;1,"Duplicate Visit ID",IF(OR($B157="",$C157="",$D157="",$E157="",$F157="",$G157=""),"Missing required field",IF($E157&gt;NOW(),"Future check-in",IF(OR($F157&lt;$E157,$G157&lt;$F157,AND($H157&lt;&gt;"",$H157&lt;$G157)),"Timestamp sequence issue","OK")))))</f>
        <v/>
      </c>
      <c r="O157" s="29" t="n"/>
      <c r="P157" s="29" t="n"/>
      <c r="Q157" s="27">
        <f>IF($A157="","",IF(OR($N157&lt;&gt;"OK",$O157&lt;&gt;""),"No","Yes"))</f>
        <v/>
      </c>
    </row>
    <row r="158">
      <c r="A158" s="24" t="n"/>
      <c r="B158" s="24" t="n"/>
      <c r="C158" s="24" t="n"/>
      <c r="D158" s="56" t="n"/>
      <c r="E158" s="56" t="n"/>
      <c r="F158" s="56" t="n"/>
      <c r="G158" s="56" t="n"/>
      <c r="H158" s="56" t="n"/>
      <c r="I158" s="26">
        <f>IF($A158="","",IF(OR($E158="",$F158="",$F158&lt;$E158),"",ROUND(($F158-$E158)*1440,0)))</f>
        <v/>
      </c>
      <c r="J158" s="26">
        <f>IF($A158="","",IF(OR($F158="",$G158="",$G158&lt;$F158),"",ROUND(($G158-$F158)*1440,0)))</f>
        <v/>
      </c>
      <c r="K158" s="26">
        <f>IF($A158="","",IF(OR($E158="",$G158="",$G158&lt;$E158),"",ROUND(($G158-$E158)*1440,0)))</f>
        <v/>
      </c>
      <c r="L158" s="26">
        <f>IF($A158="","",IF($C158="","",IFERROR(VLOOKUP($C158,Lists!$C$2:$D$11,2,FALSE),"")))</f>
        <v/>
      </c>
      <c r="M158" s="27">
        <f>IF($A158="","",IF(OR($K158="",$L158=""),"",IF($K158&lt;=$L158,"Met","Missed")))</f>
        <v/>
      </c>
      <c r="N158" s="28">
        <f>IF($A158="","",IF(COUNTIF($A$8:$A$207,$A158)&gt;1,"Duplicate Visit ID",IF(OR($B158="",$C158="",$D158="",$E158="",$F158="",$G158=""),"Missing required field",IF($E158&gt;NOW(),"Future check-in",IF(OR($F158&lt;$E158,$G158&lt;$F158,AND($H158&lt;&gt;"",$H158&lt;$G158)),"Timestamp sequence issue","OK")))))</f>
        <v/>
      </c>
      <c r="O158" s="29" t="n"/>
      <c r="P158" s="29" t="n"/>
      <c r="Q158" s="27">
        <f>IF($A158="","",IF(OR($N158&lt;&gt;"OK",$O158&lt;&gt;""),"No","Yes"))</f>
        <v/>
      </c>
    </row>
    <row r="159">
      <c r="A159" s="24" t="n"/>
      <c r="B159" s="24" t="n"/>
      <c r="C159" s="24" t="n"/>
      <c r="D159" s="56" t="n"/>
      <c r="E159" s="56" t="n"/>
      <c r="F159" s="56" t="n"/>
      <c r="G159" s="56" t="n"/>
      <c r="H159" s="56" t="n"/>
      <c r="I159" s="26">
        <f>IF($A159="","",IF(OR($E159="",$F159="",$F159&lt;$E159),"",ROUND(($F159-$E159)*1440,0)))</f>
        <v/>
      </c>
      <c r="J159" s="26">
        <f>IF($A159="","",IF(OR($F159="",$G159="",$G159&lt;$F159),"",ROUND(($G159-$F159)*1440,0)))</f>
        <v/>
      </c>
      <c r="K159" s="26">
        <f>IF($A159="","",IF(OR($E159="",$G159="",$G159&lt;$E159),"",ROUND(($G159-$E159)*1440,0)))</f>
        <v/>
      </c>
      <c r="L159" s="26">
        <f>IF($A159="","",IF($C159="","",IFERROR(VLOOKUP($C159,Lists!$C$2:$D$11,2,FALSE),"")))</f>
        <v/>
      </c>
      <c r="M159" s="27">
        <f>IF($A159="","",IF(OR($K159="",$L159=""),"",IF($K159&lt;=$L159,"Met","Missed")))</f>
        <v/>
      </c>
      <c r="N159" s="28">
        <f>IF($A159="","",IF(COUNTIF($A$8:$A$207,$A159)&gt;1,"Duplicate Visit ID",IF(OR($B159="",$C159="",$D159="",$E159="",$F159="",$G159=""),"Missing required field",IF($E159&gt;NOW(),"Future check-in",IF(OR($F159&lt;$E159,$G159&lt;$F159,AND($H159&lt;&gt;"",$H159&lt;$G159)),"Timestamp sequence issue","OK")))))</f>
        <v/>
      </c>
      <c r="O159" s="29" t="n"/>
      <c r="P159" s="29" t="n"/>
      <c r="Q159" s="27">
        <f>IF($A159="","",IF(OR($N159&lt;&gt;"OK",$O159&lt;&gt;""),"No","Yes"))</f>
        <v/>
      </c>
    </row>
    <row r="160">
      <c r="A160" s="24" t="n"/>
      <c r="B160" s="24" t="n"/>
      <c r="C160" s="24" t="n"/>
      <c r="D160" s="56" t="n"/>
      <c r="E160" s="56" t="n"/>
      <c r="F160" s="56" t="n"/>
      <c r="G160" s="56" t="n"/>
      <c r="H160" s="56" t="n"/>
      <c r="I160" s="26">
        <f>IF($A160="","",IF(OR($E160="",$F160="",$F160&lt;$E160),"",ROUND(($F160-$E160)*1440,0)))</f>
        <v/>
      </c>
      <c r="J160" s="26">
        <f>IF($A160="","",IF(OR($F160="",$G160="",$G160&lt;$F160),"",ROUND(($G160-$F160)*1440,0)))</f>
        <v/>
      </c>
      <c r="K160" s="26">
        <f>IF($A160="","",IF(OR($E160="",$G160="",$G160&lt;$E160),"",ROUND(($G160-$E160)*1440,0)))</f>
        <v/>
      </c>
      <c r="L160" s="26">
        <f>IF($A160="","",IF($C160="","",IFERROR(VLOOKUP($C160,Lists!$C$2:$D$11,2,FALSE),"")))</f>
        <v/>
      </c>
      <c r="M160" s="27">
        <f>IF($A160="","",IF(OR($K160="",$L160=""),"",IF($K160&lt;=$L160,"Met","Missed")))</f>
        <v/>
      </c>
      <c r="N160" s="28">
        <f>IF($A160="","",IF(COUNTIF($A$8:$A$207,$A160)&gt;1,"Duplicate Visit ID",IF(OR($B160="",$C160="",$D160="",$E160="",$F160="",$G160=""),"Missing required field",IF($E160&gt;NOW(),"Future check-in",IF(OR($F160&lt;$E160,$G160&lt;$F160,AND($H160&lt;&gt;"",$H160&lt;$G160)),"Timestamp sequence issue","OK")))))</f>
        <v/>
      </c>
      <c r="O160" s="29" t="n"/>
      <c r="P160" s="29" t="n"/>
      <c r="Q160" s="27">
        <f>IF($A160="","",IF(OR($N160&lt;&gt;"OK",$O160&lt;&gt;""),"No","Yes"))</f>
        <v/>
      </c>
    </row>
    <row r="161">
      <c r="A161" s="24" t="n"/>
      <c r="B161" s="24" t="n"/>
      <c r="C161" s="24" t="n"/>
      <c r="D161" s="56" t="n"/>
      <c r="E161" s="56" t="n"/>
      <c r="F161" s="56" t="n"/>
      <c r="G161" s="56" t="n"/>
      <c r="H161" s="56" t="n"/>
      <c r="I161" s="26">
        <f>IF($A161="","",IF(OR($E161="",$F161="",$F161&lt;$E161),"",ROUND(($F161-$E161)*1440,0)))</f>
        <v/>
      </c>
      <c r="J161" s="26">
        <f>IF($A161="","",IF(OR($F161="",$G161="",$G161&lt;$F161),"",ROUND(($G161-$F161)*1440,0)))</f>
        <v/>
      </c>
      <c r="K161" s="26">
        <f>IF($A161="","",IF(OR($E161="",$G161="",$G161&lt;$E161),"",ROUND(($G161-$E161)*1440,0)))</f>
        <v/>
      </c>
      <c r="L161" s="26">
        <f>IF($A161="","",IF($C161="","",IFERROR(VLOOKUP($C161,Lists!$C$2:$D$11,2,FALSE),"")))</f>
        <v/>
      </c>
      <c r="M161" s="27">
        <f>IF($A161="","",IF(OR($K161="",$L161=""),"",IF($K161&lt;=$L161,"Met","Missed")))</f>
        <v/>
      </c>
      <c r="N161" s="28">
        <f>IF($A161="","",IF(COUNTIF($A$8:$A$207,$A161)&gt;1,"Duplicate Visit ID",IF(OR($B161="",$C161="",$D161="",$E161="",$F161="",$G161=""),"Missing required field",IF($E161&gt;NOW(),"Future check-in",IF(OR($F161&lt;$E161,$G161&lt;$F161,AND($H161&lt;&gt;"",$H161&lt;$G161)),"Timestamp sequence issue","OK")))))</f>
        <v/>
      </c>
      <c r="O161" s="29" t="n"/>
      <c r="P161" s="29" t="n"/>
      <c r="Q161" s="27">
        <f>IF($A161="","",IF(OR($N161&lt;&gt;"OK",$O161&lt;&gt;""),"No","Yes"))</f>
        <v/>
      </c>
    </row>
    <row r="162">
      <c r="A162" s="24" t="n"/>
      <c r="B162" s="24" t="n"/>
      <c r="C162" s="24" t="n"/>
      <c r="D162" s="56" t="n"/>
      <c r="E162" s="56" t="n"/>
      <c r="F162" s="56" t="n"/>
      <c r="G162" s="56" t="n"/>
      <c r="H162" s="56" t="n"/>
      <c r="I162" s="26">
        <f>IF($A162="","",IF(OR($E162="",$F162="",$F162&lt;$E162),"",ROUND(($F162-$E162)*1440,0)))</f>
        <v/>
      </c>
      <c r="J162" s="26">
        <f>IF($A162="","",IF(OR($F162="",$G162="",$G162&lt;$F162),"",ROUND(($G162-$F162)*1440,0)))</f>
        <v/>
      </c>
      <c r="K162" s="26">
        <f>IF($A162="","",IF(OR($E162="",$G162="",$G162&lt;$E162),"",ROUND(($G162-$E162)*1440,0)))</f>
        <v/>
      </c>
      <c r="L162" s="26">
        <f>IF($A162="","",IF($C162="","",IFERROR(VLOOKUP($C162,Lists!$C$2:$D$11,2,FALSE),"")))</f>
        <v/>
      </c>
      <c r="M162" s="27">
        <f>IF($A162="","",IF(OR($K162="",$L162=""),"",IF($K162&lt;=$L162,"Met","Missed")))</f>
        <v/>
      </c>
      <c r="N162" s="28">
        <f>IF($A162="","",IF(COUNTIF($A$8:$A$207,$A162)&gt;1,"Duplicate Visit ID",IF(OR($B162="",$C162="",$D162="",$E162="",$F162="",$G162=""),"Missing required field",IF($E162&gt;NOW(),"Future check-in",IF(OR($F162&lt;$E162,$G162&lt;$F162,AND($H162&lt;&gt;"",$H162&lt;$G162)),"Timestamp sequence issue","OK")))))</f>
        <v/>
      </c>
      <c r="O162" s="29" t="n"/>
      <c r="P162" s="29" t="n"/>
      <c r="Q162" s="27">
        <f>IF($A162="","",IF(OR($N162&lt;&gt;"OK",$O162&lt;&gt;""),"No","Yes"))</f>
        <v/>
      </c>
    </row>
    <row r="163">
      <c r="A163" s="24" t="n"/>
      <c r="B163" s="24" t="n"/>
      <c r="C163" s="24" t="n"/>
      <c r="D163" s="56" t="n"/>
      <c r="E163" s="56" t="n"/>
      <c r="F163" s="56" t="n"/>
      <c r="G163" s="56" t="n"/>
      <c r="H163" s="56" t="n"/>
      <c r="I163" s="26">
        <f>IF($A163="","",IF(OR($E163="",$F163="",$F163&lt;$E163),"",ROUND(($F163-$E163)*1440,0)))</f>
        <v/>
      </c>
      <c r="J163" s="26">
        <f>IF($A163="","",IF(OR($F163="",$G163="",$G163&lt;$F163),"",ROUND(($G163-$F163)*1440,0)))</f>
        <v/>
      </c>
      <c r="K163" s="26">
        <f>IF($A163="","",IF(OR($E163="",$G163="",$G163&lt;$E163),"",ROUND(($G163-$E163)*1440,0)))</f>
        <v/>
      </c>
      <c r="L163" s="26">
        <f>IF($A163="","",IF($C163="","",IFERROR(VLOOKUP($C163,Lists!$C$2:$D$11,2,FALSE),"")))</f>
        <v/>
      </c>
      <c r="M163" s="27">
        <f>IF($A163="","",IF(OR($K163="",$L163=""),"",IF($K163&lt;=$L163,"Met","Missed")))</f>
        <v/>
      </c>
      <c r="N163" s="28">
        <f>IF($A163="","",IF(COUNTIF($A$8:$A$207,$A163)&gt;1,"Duplicate Visit ID",IF(OR($B163="",$C163="",$D163="",$E163="",$F163="",$G163=""),"Missing required field",IF($E163&gt;NOW(),"Future check-in",IF(OR($F163&lt;$E163,$G163&lt;$F163,AND($H163&lt;&gt;"",$H163&lt;$G163)),"Timestamp sequence issue","OK")))))</f>
        <v/>
      </c>
      <c r="O163" s="29" t="n"/>
      <c r="P163" s="29" t="n"/>
      <c r="Q163" s="27">
        <f>IF($A163="","",IF(OR($N163&lt;&gt;"OK",$O163&lt;&gt;""),"No","Yes"))</f>
        <v/>
      </c>
    </row>
    <row r="164">
      <c r="A164" s="24" t="n"/>
      <c r="B164" s="24" t="n"/>
      <c r="C164" s="24" t="n"/>
      <c r="D164" s="56" t="n"/>
      <c r="E164" s="56" t="n"/>
      <c r="F164" s="56" t="n"/>
      <c r="G164" s="56" t="n"/>
      <c r="H164" s="56" t="n"/>
      <c r="I164" s="26">
        <f>IF($A164="","",IF(OR($E164="",$F164="",$F164&lt;$E164),"",ROUND(($F164-$E164)*1440,0)))</f>
        <v/>
      </c>
      <c r="J164" s="26">
        <f>IF($A164="","",IF(OR($F164="",$G164="",$G164&lt;$F164),"",ROUND(($G164-$F164)*1440,0)))</f>
        <v/>
      </c>
      <c r="K164" s="26">
        <f>IF($A164="","",IF(OR($E164="",$G164="",$G164&lt;$E164),"",ROUND(($G164-$E164)*1440,0)))</f>
        <v/>
      </c>
      <c r="L164" s="26">
        <f>IF($A164="","",IF($C164="","",IFERROR(VLOOKUP($C164,Lists!$C$2:$D$11,2,FALSE),"")))</f>
        <v/>
      </c>
      <c r="M164" s="27">
        <f>IF($A164="","",IF(OR($K164="",$L164=""),"",IF($K164&lt;=$L164,"Met","Missed")))</f>
        <v/>
      </c>
      <c r="N164" s="28">
        <f>IF($A164="","",IF(COUNTIF($A$8:$A$207,$A164)&gt;1,"Duplicate Visit ID",IF(OR($B164="",$C164="",$D164="",$E164="",$F164="",$G164=""),"Missing required field",IF($E164&gt;NOW(),"Future check-in",IF(OR($F164&lt;$E164,$G164&lt;$F164,AND($H164&lt;&gt;"",$H164&lt;$G164)),"Timestamp sequence issue","OK")))))</f>
        <v/>
      </c>
      <c r="O164" s="29" t="n"/>
      <c r="P164" s="29" t="n"/>
      <c r="Q164" s="27">
        <f>IF($A164="","",IF(OR($N164&lt;&gt;"OK",$O164&lt;&gt;""),"No","Yes"))</f>
        <v/>
      </c>
    </row>
    <row r="165">
      <c r="A165" s="24" t="n"/>
      <c r="B165" s="24" t="n"/>
      <c r="C165" s="24" t="n"/>
      <c r="D165" s="56" t="n"/>
      <c r="E165" s="56" t="n"/>
      <c r="F165" s="56" t="n"/>
      <c r="G165" s="56" t="n"/>
      <c r="H165" s="56" t="n"/>
      <c r="I165" s="26">
        <f>IF($A165="","",IF(OR($E165="",$F165="",$F165&lt;$E165),"",ROUND(($F165-$E165)*1440,0)))</f>
        <v/>
      </c>
      <c r="J165" s="26">
        <f>IF($A165="","",IF(OR($F165="",$G165="",$G165&lt;$F165),"",ROUND(($G165-$F165)*1440,0)))</f>
        <v/>
      </c>
      <c r="K165" s="26">
        <f>IF($A165="","",IF(OR($E165="",$G165="",$G165&lt;$E165),"",ROUND(($G165-$E165)*1440,0)))</f>
        <v/>
      </c>
      <c r="L165" s="26">
        <f>IF($A165="","",IF($C165="","",IFERROR(VLOOKUP($C165,Lists!$C$2:$D$11,2,FALSE),"")))</f>
        <v/>
      </c>
      <c r="M165" s="27">
        <f>IF($A165="","",IF(OR($K165="",$L165=""),"",IF($K165&lt;=$L165,"Met","Missed")))</f>
        <v/>
      </c>
      <c r="N165" s="28">
        <f>IF($A165="","",IF(COUNTIF($A$8:$A$207,$A165)&gt;1,"Duplicate Visit ID",IF(OR($B165="",$C165="",$D165="",$E165="",$F165="",$G165=""),"Missing required field",IF($E165&gt;NOW(),"Future check-in",IF(OR($F165&lt;$E165,$G165&lt;$F165,AND($H165&lt;&gt;"",$H165&lt;$G165)),"Timestamp sequence issue","OK")))))</f>
        <v/>
      </c>
      <c r="O165" s="29" t="n"/>
      <c r="P165" s="29" t="n"/>
      <c r="Q165" s="27">
        <f>IF($A165="","",IF(OR($N165&lt;&gt;"OK",$O165&lt;&gt;""),"No","Yes"))</f>
        <v/>
      </c>
    </row>
    <row r="166">
      <c r="A166" s="24" t="n"/>
      <c r="B166" s="24" t="n"/>
      <c r="C166" s="24" t="n"/>
      <c r="D166" s="56" t="n"/>
      <c r="E166" s="56" t="n"/>
      <c r="F166" s="56" t="n"/>
      <c r="G166" s="56" t="n"/>
      <c r="H166" s="56" t="n"/>
      <c r="I166" s="26">
        <f>IF($A166="","",IF(OR($E166="",$F166="",$F166&lt;$E166),"",ROUND(($F166-$E166)*1440,0)))</f>
        <v/>
      </c>
      <c r="J166" s="26">
        <f>IF($A166="","",IF(OR($F166="",$G166="",$G166&lt;$F166),"",ROUND(($G166-$F166)*1440,0)))</f>
        <v/>
      </c>
      <c r="K166" s="26">
        <f>IF($A166="","",IF(OR($E166="",$G166="",$G166&lt;$E166),"",ROUND(($G166-$E166)*1440,0)))</f>
        <v/>
      </c>
      <c r="L166" s="26">
        <f>IF($A166="","",IF($C166="","",IFERROR(VLOOKUP($C166,Lists!$C$2:$D$11,2,FALSE),"")))</f>
        <v/>
      </c>
      <c r="M166" s="27">
        <f>IF($A166="","",IF(OR($K166="",$L166=""),"",IF($K166&lt;=$L166,"Met","Missed")))</f>
        <v/>
      </c>
      <c r="N166" s="28">
        <f>IF($A166="","",IF(COUNTIF($A$8:$A$207,$A166)&gt;1,"Duplicate Visit ID",IF(OR($B166="",$C166="",$D166="",$E166="",$F166="",$G166=""),"Missing required field",IF($E166&gt;NOW(),"Future check-in",IF(OR($F166&lt;$E166,$G166&lt;$F166,AND($H166&lt;&gt;"",$H166&lt;$G166)),"Timestamp sequence issue","OK")))))</f>
        <v/>
      </c>
      <c r="O166" s="29" t="n"/>
      <c r="P166" s="29" t="n"/>
      <c r="Q166" s="27">
        <f>IF($A166="","",IF(OR($N166&lt;&gt;"OK",$O166&lt;&gt;""),"No","Yes"))</f>
        <v/>
      </c>
    </row>
    <row r="167">
      <c r="A167" s="24" t="n"/>
      <c r="B167" s="24" t="n"/>
      <c r="C167" s="24" t="n"/>
      <c r="D167" s="56" t="n"/>
      <c r="E167" s="56" t="n"/>
      <c r="F167" s="56" t="n"/>
      <c r="G167" s="56" t="n"/>
      <c r="H167" s="56" t="n"/>
      <c r="I167" s="26">
        <f>IF($A167="","",IF(OR($E167="",$F167="",$F167&lt;$E167),"",ROUND(($F167-$E167)*1440,0)))</f>
        <v/>
      </c>
      <c r="J167" s="26">
        <f>IF($A167="","",IF(OR($F167="",$G167="",$G167&lt;$F167),"",ROUND(($G167-$F167)*1440,0)))</f>
        <v/>
      </c>
      <c r="K167" s="26">
        <f>IF($A167="","",IF(OR($E167="",$G167="",$G167&lt;$E167),"",ROUND(($G167-$E167)*1440,0)))</f>
        <v/>
      </c>
      <c r="L167" s="26">
        <f>IF($A167="","",IF($C167="","",IFERROR(VLOOKUP($C167,Lists!$C$2:$D$11,2,FALSE),"")))</f>
        <v/>
      </c>
      <c r="M167" s="27">
        <f>IF($A167="","",IF(OR($K167="",$L167=""),"",IF($K167&lt;=$L167,"Met","Missed")))</f>
        <v/>
      </c>
      <c r="N167" s="28">
        <f>IF($A167="","",IF(COUNTIF($A$8:$A$207,$A167)&gt;1,"Duplicate Visit ID",IF(OR($B167="",$C167="",$D167="",$E167="",$F167="",$G167=""),"Missing required field",IF($E167&gt;NOW(),"Future check-in",IF(OR($F167&lt;$E167,$G167&lt;$F167,AND($H167&lt;&gt;"",$H167&lt;$G167)),"Timestamp sequence issue","OK")))))</f>
        <v/>
      </c>
      <c r="O167" s="29" t="n"/>
      <c r="P167" s="29" t="n"/>
      <c r="Q167" s="27">
        <f>IF($A167="","",IF(OR($N167&lt;&gt;"OK",$O167&lt;&gt;""),"No","Yes"))</f>
        <v/>
      </c>
    </row>
    <row r="168">
      <c r="A168" s="24" t="n"/>
      <c r="B168" s="24" t="n"/>
      <c r="C168" s="24" t="n"/>
      <c r="D168" s="56" t="n"/>
      <c r="E168" s="56" t="n"/>
      <c r="F168" s="56" t="n"/>
      <c r="G168" s="56" t="n"/>
      <c r="H168" s="56" t="n"/>
      <c r="I168" s="26">
        <f>IF($A168="","",IF(OR($E168="",$F168="",$F168&lt;$E168),"",ROUND(($F168-$E168)*1440,0)))</f>
        <v/>
      </c>
      <c r="J168" s="26">
        <f>IF($A168="","",IF(OR($F168="",$G168="",$G168&lt;$F168),"",ROUND(($G168-$F168)*1440,0)))</f>
        <v/>
      </c>
      <c r="K168" s="26">
        <f>IF($A168="","",IF(OR($E168="",$G168="",$G168&lt;$E168),"",ROUND(($G168-$E168)*1440,0)))</f>
        <v/>
      </c>
      <c r="L168" s="26">
        <f>IF($A168="","",IF($C168="","",IFERROR(VLOOKUP($C168,Lists!$C$2:$D$11,2,FALSE),"")))</f>
        <v/>
      </c>
      <c r="M168" s="27">
        <f>IF($A168="","",IF(OR($K168="",$L168=""),"",IF($K168&lt;=$L168,"Met","Missed")))</f>
        <v/>
      </c>
      <c r="N168" s="28">
        <f>IF($A168="","",IF(COUNTIF($A$8:$A$207,$A168)&gt;1,"Duplicate Visit ID",IF(OR($B168="",$C168="",$D168="",$E168="",$F168="",$G168=""),"Missing required field",IF($E168&gt;NOW(),"Future check-in",IF(OR($F168&lt;$E168,$G168&lt;$F168,AND($H168&lt;&gt;"",$H168&lt;$G168)),"Timestamp sequence issue","OK")))))</f>
        <v/>
      </c>
      <c r="O168" s="29" t="n"/>
      <c r="P168" s="29" t="n"/>
      <c r="Q168" s="27">
        <f>IF($A168="","",IF(OR($N168&lt;&gt;"OK",$O168&lt;&gt;""),"No","Yes"))</f>
        <v/>
      </c>
    </row>
    <row r="169">
      <c r="A169" s="24" t="n"/>
      <c r="B169" s="24" t="n"/>
      <c r="C169" s="24" t="n"/>
      <c r="D169" s="56" t="n"/>
      <c r="E169" s="56" t="n"/>
      <c r="F169" s="56" t="n"/>
      <c r="G169" s="56" t="n"/>
      <c r="H169" s="56" t="n"/>
      <c r="I169" s="26">
        <f>IF($A169="","",IF(OR($E169="",$F169="",$F169&lt;$E169),"",ROUND(($F169-$E169)*1440,0)))</f>
        <v/>
      </c>
      <c r="J169" s="26">
        <f>IF($A169="","",IF(OR($F169="",$G169="",$G169&lt;$F169),"",ROUND(($G169-$F169)*1440,0)))</f>
        <v/>
      </c>
      <c r="K169" s="26">
        <f>IF($A169="","",IF(OR($E169="",$G169="",$G169&lt;$E169),"",ROUND(($G169-$E169)*1440,0)))</f>
        <v/>
      </c>
      <c r="L169" s="26">
        <f>IF($A169="","",IF($C169="","",IFERROR(VLOOKUP($C169,Lists!$C$2:$D$11,2,FALSE),"")))</f>
        <v/>
      </c>
      <c r="M169" s="27">
        <f>IF($A169="","",IF(OR($K169="",$L169=""),"",IF($K169&lt;=$L169,"Met","Missed")))</f>
        <v/>
      </c>
      <c r="N169" s="28">
        <f>IF($A169="","",IF(COUNTIF($A$8:$A$207,$A169)&gt;1,"Duplicate Visit ID",IF(OR($B169="",$C169="",$D169="",$E169="",$F169="",$G169=""),"Missing required field",IF($E169&gt;NOW(),"Future check-in",IF(OR($F169&lt;$E169,$G169&lt;$F169,AND($H169&lt;&gt;"",$H169&lt;$G169)),"Timestamp sequence issue","OK")))))</f>
        <v/>
      </c>
      <c r="O169" s="29" t="n"/>
      <c r="P169" s="29" t="n"/>
      <c r="Q169" s="27">
        <f>IF($A169="","",IF(OR($N169&lt;&gt;"OK",$O169&lt;&gt;""),"No","Yes"))</f>
        <v/>
      </c>
    </row>
    <row r="170">
      <c r="A170" s="24" t="n"/>
      <c r="B170" s="24" t="n"/>
      <c r="C170" s="24" t="n"/>
      <c r="D170" s="56" t="n"/>
      <c r="E170" s="56" t="n"/>
      <c r="F170" s="56" t="n"/>
      <c r="G170" s="56" t="n"/>
      <c r="H170" s="56" t="n"/>
      <c r="I170" s="26">
        <f>IF($A170="","",IF(OR($E170="",$F170="",$F170&lt;$E170),"",ROUND(($F170-$E170)*1440,0)))</f>
        <v/>
      </c>
      <c r="J170" s="26">
        <f>IF($A170="","",IF(OR($F170="",$G170="",$G170&lt;$F170),"",ROUND(($G170-$F170)*1440,0)))</f>
        <v/>
      </c>
      <c r="K170" s="26">
        <f>IF($A170="","",IF(OR($E170="",$G170="",$G170&lt;$E170),"",ROUND(($G170-$E170)*1440,0)))</f>
        <v/>
      </c>
      <c r="L170" s="26">
        <f>IF($A170="","",IF($C170="","",IFERROR(VLOOKUP($C170,Lists!$C$2:$D$11,2,FALSE),"")))</f>
        <v/>
      </c>
      <c r="M170" s="27">
        <f>IF($A170="","",IF(OR($K170="",$L170=""),"",IF($K170&lt;=$L170,"Met","Missed")))</f>
        <v/>
      </c>
      <c r="N170" s="28">
        <f>IF($A170="","",IF(COUNTIF($A$8:$A$207,$A170)&gt;1,"Duplicate Visit ID",IF(OR($B170="",$C170="",$D170="",$E170="",$F170="",$G170=""),"Missing required field",IF($E170&gt;NOW(),"Future check-in",IF(OR($F170&lt;$E170,$G170&lt;$F170,AND($H170&lt;&gt;"",$H170&lt;$G170)),"Timestamp sequence issue","OK")))))</f>
        <v/>
      </c>
      <c r="O170" s="29" t="n"/>
      <c r="P170" s="29" t="n"/>
      <c r="Q170" s="27">
        <f>IF($A170="","",IF(OR($N170&lt;&gt;"OK",$O170&lt;&gt;""),"No","Yes"))</f>
        <v/>
      </c>
    </row>
    <row r="171">
      <c r="A171" s="24" t="n"/>
      <c r="B171" s="24" t="n"/>
      <c r="C171" s="24" t="n"/>
      <c r="D171" s="56" t="n"/>
      <c r="E171" s="56" t="n"/>
      <c r="F171" s="56" t="n"/>
      <c r="G171" s="56" t="n"/>
      <c r="H171" s="56" t="n"/>
      <c r="I171" s="26">
        <f>IF($A171="","",IF(OR($E171="",$F171="",$F171&lt;$E171),"",ROUND(($F171-$E171)*1440,0)))</f>
        <v/>
      </c>
      <c r="J171" s="26">
        <f>IF($A171="","",IF(OR($F171="",$G171="",$G171&lt;$F171),"",ROUND(($G171-$F171)*1440,0)))</f>
        <v/>
      </c>
      <c r="K171" s="26">
        <f>IF($A171="","",IF(OR($E171="",$G171="",$G171&lt;$E171),"",ROUND(($G171-$E171)*1440,0)))</f>
        <v/>
      </c>
      <c r="L171" s="26">
        <f>IF($A171="","",IF($C171="","",IFERROR(VLOOKUP($C171,Lists!$C$2:$D$11,2,FALSE),"")))</f>
        <v/>
      </c>
      <c r="M171" s="27">
        <f>IF($A171="","",IF(OR($K171="",$L171=""),"",IF($K171&lt;=$L171,"Met","Missed")))</f>
        <v/>
      </c>
      <c r="N171" s="28">
        <f>IF($A171="","",IF(COUNTIF($A$8:$A$207,$A171)&gt;1,"Duplicate Visit ID",IF(OR($B171="",$C171="",$D171="",$E171="",$F171="",$G171=""),"Missing required field",IF($E171&gt;NOW(),"Future check-in",IF(OR($F171&lt;$E171,$G171&lt;$F171,AND($H171&lt;&gt;"",$H171&lt;$G171)),"Timestamp sequence issue","OK")))))</f>
        <v/>
      </c>
      <c r="O171" s="29" t="n"/>
      <c r="P171" s="29" t="n"/>
      <c r="Q171" s="27">
        <f>IF($A171="","",IF(OR($N171&lt;&gt;"OK",$O171&lt;&gt;""),"No","Yes"))</f>
        <v/>
      </c>
    </row>
    <row r="172">
      <c r="A172" s="24" t="n"/>
      <c r="B172" s="24" t="n"/>
      <c r="C172" s="24" t="n"/>
      <c r="D172" s="56" t="n"/>
      <c r="E172" s="56" t="n"/>
      <c r="F172" s="56" t="n"/>
      <c r="G172" s="56" t="n"/>
      <c r="H172" s="56" t="n"/>
      <c r="I172" s="26">
        <f>IF($A172="","",IF(OR($E172="",$F172="",$F172&lt;$E172),"",ROUND(($F172-$E172)*1440,0)))</f>
        <v/>
      </c>
      <c r="J172" s="26">
        <f>IF($A172="","",IF(OR($F172="",$G172="",$G172&lt;$F172),"",ROUND(($G172-$F172)*1440,0)))</f>
        <v/>
      </c>
      <c r="K172" s="26">
        <f>IF($A172="","",IF(OR($E172="",$G172="",$G172&lt;$E172),"",ROUND(($G172-$E172)*1440,0)))</f>
        <v/>
      </c>
      <c r="L172" s="26">
        <f>IF($A172="","",IF($C172="","",IFERROR(VLOOKUP($C172,Lists!$C$2:$D$11,2,FALSE),"")))</f>
        <v/>
      </c>
      <c r="M172" s="27">
        <f>IF($A172="","",IF(OR($K172="",$L172=""),"",IF($K172&lt;=$L172,"Met","Missed")))</f>
        <v/>
      </c>
      <c r="N172" s="28">
        <f>IF($A172="","",IF(COUNTIF($A$8:$A$207,$A172)&gt;1,"Duplicate Visit ID",IF(OR($B172="",$C172="",$D172="",$E172="",$F172="",$G172=""),"Missing required field",IF($E172&gt;NOW(),"Future check-in",IF(OR($F172&lt;$E172,$G172&lt;$F172,AND($H172&lt;&gt;"",$H172&lt;$G172)),"Timestamp sequence issue","OK")))))</f>
        <v/>
      </c>
      <c r="O172" s="29" t="n"/>
      <c r="P172" s="29" t="n"/>
      <c r="Q172" s="27">
        <f>IF($A172="","",IF(OR($N172&lt;&gt;"OK",$O172&lt;&gt;""),"No","Yes"))</f>
        <v/>
      </c>
    </row>
    <row r="173">
      <c r="A173" s="24" t="n"/>
      <c r="B173" s="24" t="n"/>
      <c r="C173" s="24" t="n"/>
      <c r="D173" s="56" t="n"/>
      <c r="E173" s="56" t="n"/>
      <c r="F173" s="56" t="n"/>
      <c r="G173" s="56" t="n"/>
      <c r="H173" s="56" t="n"/>
      <c r="I173" s="26">
        <f>IF($A173="","",IF(OR($E173="",$F173="",$F173&lt;$E173),"",ROUND(($F173-$E173)*1440,0)))</f>
        <v/>
      </c>
      <c r="J173" s="26">
        <f>IF($A173="","",IF(OR($F173="",$G173="",$G173&lt;$F173),"",ROUND(($G173-$F173)*1440,0)))</f>
        <v/>
      </c>
      <c r="K173" s="26">
        <f>IF($A173="","",IF(OR($E173="",$G173="",$G173&lt;$E173),"",ROUND(($G173-$E173)*1440,0)))</f>
        <v/>
      </c>
      <c r="L173" s="26">
        <f>IF($A173="","",IF($C173="","",IFERROR(VLOOKUP($C173,Lists!$C$2:$D$11,2,FALSE),"")))</f>
        <v/>
      </c>
      <c r="M173" s="27">
        <f>IF($A173="","",IF(OR($K173="",$L173=""),"",IF($K173&lt;=$L173,"Met","Missed")))</f>
        <v/>
      </c>
      <c r="N173" s="28">
        <f>IF($A173="","",IF(COUNTIF($A$8:$A$207,$A173)&gt;1,"Duplicate Visit ID",IF(OR($B173="",$C173="",$D173="",$E173="",$F173="",$G173=""),"Missing required field",IF($E173&gt;NOW(),"Future check-in",IF(OR($F173&lt;$E173,$G173&lt;$F173,AND($H173&lt;&gt;"",$H173&lt;$G173)),"Timestamp sequence issue","OK")))))</f>
        <v/>
      </c>
      <c r="O173" s="29" t="n"/>
      <c r="P173" s="29" t="n"/>
      <c r="Q173" s="27">
        <f>IF($A173="","",IF(OR($N173&lt;&gt;"OK",$O173&lt;&gt;""),"No","Yes"))</f>
        <v/>
      </c>
    </row>
    <row r="174">
      <c r="A174" s="24" t="n"/>
      <c r="B174" s="24" t="n"/>
      <c r="C174" s="24" t="n"/>
      <c r="D174" s="56" t="n"/>
      <c r="E174" s="56" t="n"/>
      <c r="F174" s="56" t="n"/>
      <c r="G174" s="56" t="n"/>
      <c r="H174" s="56" t="n"/>
      <c r="I174" s="26">
        <f>IF($A174="","",IF(OR($E174="",$F174="",$F174&lt;$E174),"",ROUND(($F174-$E174)*1440,0)))</f>
        <v/>
      </c>
      <c r="J174" s="26">
        <f>IF($A174="","",IF(OR($F174="",$G174="",$G174&lt;$F174),"",ROUND(($G174-$F174)*1440,0)))</f>
        <v/>
      </c>
      <c r="K174" s="26">
        <f>IF($A174="","",IF(OR($E174="",$G174="",$G174&lt;$E174),"",ROUND(($G174-$E174)*1440,0)))</f>
        <v/>
      </c>
      <c r="L174" s="26">
        <f>IF($A174="","",IF($C174="","",IFERROR(VLOOKUP($C174,Lists!$C$2:$D$11,2,FALSE),"")))</f>
        <v/>
      </c>
      <c r="M174" s="27">
        <f>IF($A174="","",IF(OR($K174="",$L174=""),"",IF($K174&lt;=$L174,"Met","Missed")))</f>
        <v/>
      </c>
      <c r="N174" s="28">
        <f>IF($A174="","",IF(COUNTIF($A$8:$A$207,$A174)&gt;1,"Duplicate Visit ID",IF(OR($B174="",$C174="",$D174="",$E174="",$F174="",$G174=""),"Missing required field",IF($E174&gt;NOW(),"Future check-in",IF(OR($F174&lt;$E174,$G174&lt;$F174,AND($H174&lt;&gt;"",$H174&lt;$G174)),"Timestamp sequence issue","OK")))))</f>
        <v/>
      </c>
      <c r="O174" s="29" t="n"/>
      <c r="P174" s="29" t="n"/>
      <c r="Q174" s="27">
        <f>IF($A174="","",IF(OR($N174&lt;&gt;"OK",$O174&lt;&gt;""),"No","Yes"))</f>
        <v/>
      </c>
    </row>
    <row r="175">
      <c r="A175" s="24" t="n"/>
      <c r="B175" s="24" t="n"/>
      <c r="C175" s="24" t="n"/>
      <c r="D175" s="56" t="n"/>
      <c r="E175" s="56" t="n"/>
      <c r="F175" s="56" t="n"/>
      <c r="G175" s="56" t="n"/>
      <c r="H175" s="56" t="n"/>
      <c r="I175" s="26">
        <f>IF($A175="","",IF(OR($E175="",$F175="",$F175&lt;$E175),"",ROUND(($F175-$E175)*1440,0)))</f>
        <v/>
      </c>
      <c r="J175" s="26">
        <f>IF($A175="","",IF(OR($F175="",$G175="",$G175&lt;$F175),"",ROUND(($G175-$F175)*1440,0)))</f>
        <v/>
      </c>
      <c r="K175" s="26">
        <f>IF($A175="","",IF(OR($E175="",$G175="",$G175&lt;$E175),"",ROUND(($G175-$E175)*1440,0)))</f>
        <v/>
      </c>
      <c r="L175" s="26">
        <f>IF($A175="","",IF($C175="","",IFERROR(VLOOKUP($C175,Lists!$C$2:$D$11,2,FALSE),"")))</f>
        <v/>
      </c>
      <c r="M175" s="27">
        <f>IF($A175="","",IF(OR($K175="",$L175=""),"",IF($K175&lt;=$L175,"Met","Missed")))</f>
        <v/>
      </c>
      <c r="N175" s="28">
        <f>IF($A175="","",IF(COUNTIF($A$8:$A$207,$A175)&gt;1,"Duplicate Visit ID",IF(OR($B175="",$C175="",$D175="",$E175="",$F175="",$G175=""),"Missing required field",IF($E175&gt;NOW(),"Future check-in",IF(OR($F175&lt;$E175,$G175&lt;$F175,AND($H175&lt;&gt;"",$H175&lt;$G175)),"Timestamp sequence issue","OK")))))</f>
        <v/>
      </c>
      <c r="O175" s="29" t="n"/>
      <c r="P175" s="29" t="n"/>
      <c r="Q175" s="27">
        <f>IF($A175="","",IF(OR($N175&lt;&gt;"OK",$O175&lt;&gt;""),"No","Yes"))</f>
        <v/>
      </c>
    </row>
    <row r="176">
      <c r="A176" s="24" t="n"/>
      <c r="B176" s="24" t="n"/>
      <c r="C176" s="24" t="n"/>
      <c r="D176" s="56" t="n"/>
      <c r="E176" s="56" t="n"/>
      <c r="F176" s="56" t="n"/>
      <c r="G176" s="56" t="n"/>
      <c r="H176" s="56" t="n"/>
      <c r="I176" s="26">
        <f>IF($A176="","",IF(OR($E176="",$F176="",$F176&lt;$E176),"",ROUND(($F176-$E176)*1440,0)))</f>
        <v/>
      </c>
      <c r="J176" s="26">
        <f>IF($A176="","",IF(OR($F176="",$G176="",$G176&lt;$F176),"",ROUND(($G176-$F176)*1440,0)))</f>
        <v/>
      </c>
      <c r="K176" s="26">
        <f>IF($A176="","",IF(OR($E176="",$G176="",$G176&lt;$E176),"",ROUND(($G176-$E176)*1440,0)))</f>
        <v/>
      </c>
      <c r="L176" s="26">
        <f>IF($A176="","",IF($C176="","",IFERROR(VLOOKUP($C176,Lists!$C$2:$D$11,2,FALSE),"")))</f>
        <v/>
      </c>
      <c r="M176" s="27">
        <f>IF($A176="","",IF(OR($K176="",$L176=""),"",IF($K176&lt;=$L176,"Met","Missed")))</f>
        <v/>
      </c>
      <c r="N176" s="28">
        <f>IF($A176="","",IF(COUNTIF($A$8:$A$207,$A176)&gt;1,"Duplicate Visit ID",IF(OR($B176="",$C176="",$D176="",$E176="",$F176="",$G176=""),"Missing required field",IF($E176&gt;NOW(),"Future check-in",IF(OR($F176&lt;$E176,$G176&lt;$F176,AND($H176&lt;&gt;"",$H176&lt;$G176)),"Timestamp sequence issue","OK")))))</f>
        <v/>
      </c>
      <c r="O176" s="29" t="n"/>
      <c r="P176" s="29" t="n"/>
      <c r="Q176" s="27">
        <f>IF($A176="","",IF(OR($N176&lt;&gt;"OK",$O176&lt;&gt;""),"No","Yes"))</f>
        <v/>
      </c>
    </row>
    <row r="177">
      <c r="A177" s="24" t="n"/>
      <c r="B177" s="24" t="n"/>
      <c r="C177" s="24" t="n"/>
      <c r="D177" s="56" t="n"/>
      <c r="E177" s="56" t="n"/>
      <c r="F177" s="56" t="n"/>
      <c r="G177" s="56" t="n"/>
      <c r="H177" s="56" t="n"/>
      <c r="I177" s="26">
        <f>IF($A177="","",IF(OR($E177="",$F177="",$F177&lt;$E177),"",ROUND(($F177-$E177)*1440,0)))</f>
        <v/>
      </c>
      <c r="J177" s="26">
        <f>IF($A177="","",IF(OR($F177="",$G177="",$G177&lt;$F177),"",ROUND(($G177-$F177)*1440,0)))</f>
        <v/>
      </c>
      <c r="K177" s="26">
        <f>IF($A177="","",IF(OR($E177="",$G177="",$G177&lt;$E177),"",ROUND(($G177-$E177)*1440,0)))</f>
        <v/>
      </c>
      <c r="L177" s="26">
        <f>IF($A177="","",IF($C177="","",IFERROR(VLOOKUP($C177,Lists!$C$2:$D$11,2,FALSE),"")))</f>
        <v/>
      </c>
      <c r="M177" s="27">
        <f>IF($A177="","",IF(OR($K177="",$L177=""),"",IF($K177&lt;=$L177,"Met","Missed")))</f>
        <v/>
      </c>
      <c r="N177" s="28">
        <f>IF($A177="","",IF(COUNTIF($A$8:$A$207,$A177)&gt;1,"Duplicate Visit ID",IF(OR($B177="",$C177="",$D177="",$E177="",$F177="",$G177=""),"Missing required field",IF($E177&gt;NOW(),"Future check-in",IF(OR($F177&lt;$E177,$G177&lt;$F177,AND($H177&lt;&gt;"",$H177&lt;$G177)),"Timestamp sequence issue","OK")))))</f>
        <v/>
      </c>
      <c r="O177" s="29" t="n"/>
      <c r="P177" s="29" t="n"/>
      <c r="Q177" s="27">
        <f>IF($A177="","",IF(OR($N177&lt;&gt;"OK",$O177&lt;&gt;""),"No","Yes"))</f>
        <v/>
      </c>
    </row>
    <row r="178">
      <c r="A178" s="24" t="n"/>
      <c r="B178" s="24" t="n"/>
      <c r="C178" s="24" t="n"/>
      <c r="D178" s="56" t="n"/>
      <c r="E178" s="56" t="n"/>
      <c r="F178" s="56" t="n"/>
      <c r="G178" s="56" t="n"/>
      <c r="H178" s="56" t="n"/>
      <c r="I178" s="26">
        <f>IF($A178="","",IF(OR($E178="",$F178="",$F178&lt;$E178),"",ROUND(($F178-$E178)*1440,0)))</f>
        <v/>
      </c>
      <c r="J178" s="26">
        <f>IF($A178="","",IF(OR($F178="",$G178="",$G178&lt;$F178),"",ROUND(($G178-$F178)*1440,0)))</f>
        <v/>
      </c>
      <c r="K178" s="26">
        <f>IF($A178="","",IF(OR($E178="",$G178="",$G178&lt;$E178),"",ROUND(($G178-$E178)*1440,0)))</f>
        <v/>
      </c>
      <c r="L178" s="26">
        <f>IF($A178="","",IF($C178="","",IFERROR(VLOOKUP($C178,Lists!$C$2:$D$11,2,FALSE),"")))</f>
        <v/>
      </c>
      <c r="M178" s="27">
        <f>IF($A178="","",IF(OR($K178="",$L178=""),"",IF($K178&lt;=$L178,"Met","Missed")))</f>
        <v/>
      </c>
      <c r="N178" s="28">
        <f>IF($A178="","",IF(COUNTIF($A$8:$A$207,$A178)&gt;1,"Duplicate Visit ID",IF(OR($B178="",$C178="",$D178="",$E178="",$F178="",$G178=""),"Missing required field",IF($E178&gt;NOW(),"Future check-in",IF(OR($F178&lt;$E178,$G178&lt;$F178,AND($H178&lt;&gt;"",$H178&lt;$G178)),"Timestamp sequence issue","OK")))))</f>
        <v/>
      </c>
      <c r="O178" s="29" t="n"/>
      <c r="P178" s="29" t="n"/>
      <c r="Q178" s="27">
        <f>IF($A178="","",IF(OR($N178&lt;&gt;"OK",$O178&lt;&gt;""),"No","Yes"))</f>
        <v/>
      </c>
    </row>
    <row r="179">
      <c r="A179" s="24" t="n"/>
      <c r="B179" s="24" t="n"/>
      <c r="C179" s="24" t="n"/>
      <c r="D179" s="56" t="n"/>
      <c r="E179" s="56" t="n"/>
      <c r="F179" s="56" t="n"/>
      <c r="G179" s="56" t="n"/>
      <c r="H179" s="56" t="n"/>
      <c r="I179" s="26">
        <f>IF($A179="","",IF(OR($E179="",$F179="",$F179&lt;$E179),"",ROUND(($F179-$E179)*1440,0)))</f>
        <v/>
      </c>
      <c r="J179" s="26">
        <f>IF($A179="","",IF(OR($F179="",$G179="",$G179&lt;$F179),"",ROUND(($G179-$F179)*1440,0)))</f>
        <v/>
      </c>
      <c r="K179" s="26">
        <f>IF($A179="","",IF(OR($E179="",$G179="",$G179&lt;$E179),"",ROUND(($G179-$E179)*1440,0)))</f>
        <v/>
      </c>
      <c r="L179" s="26">
        <f>IF($A179="","",IF($C179="","",IFERROR(VLOOKUP($C179,Lists!$C$2:$D$11,2,FALSE),"")))</f>
        <v/>
      </c>
      <c r="M179" s="27">
        <f>IF($A179="","",IF(OR($K179="",$L179=""),"",IF($K179&lt;=$L179,"Met","Missed")))</f>
        <v/>
      </c>
      <c r="N179" s="28">
        <f>IF($A179="","",IF(COUNTIF($A$8:$A$207,$A179)&gt;1,"Duplicate Visit ID",IF(OR($B179="",$C179="",$D179="",$E179="",$F179="",$G179=""),"Missing required field",IF($E179&gt;NOW(),"Future check-in",IF(OR($F179&lt;$E179,$G179&lt;$F179,AND($H179&lt;&gt;"",$H179&lt;$G179)),"Timestamp sequence issue","OK")))))</f>
        <v/>
      </c>
      <c r="O179" s="29" t="n"/>
      <c r="P179" s="29" t="n"/>
      <c r="Q179" s="27">
        <f>IF($A179="","",IF(OR($N179&lt;&gt;"OK",$O179&lt;&gt;""),"No","Yes"))</f>
        <v/>
      </c>
    </row>
    <row r="180">
      <c r="A180" s="24" t="n"/>
      <c r="B180" s="24" t="n"/>
      <c r="C180" s="24" t="n"/>
      <c r="D180" s="56" t="n"/>
      <c r="E180" s="56" t="n"/>
      <c r="F180" s="56" t="n"/>
      <c r="G180" s="56" t="n"/>
      <c r="H180" s="56" t="n"/>
      <c r="I180" s="26">
        <f>IF($A180="","",IF(OR($E180="",$F180="",$F180&lt;$E180),"",ROUND(($F180-$E180)*1440,0)))</f>
        <v/>
      </c>
      <c r="J180" s="26">
        <f>IF($A180="","",IF(OR($F180="",$G180="",$G180&lt;$F180),"",ROUND(($G180-$F180)*1440,0)))</f>
        <v/>
      </c>
      <c r="K180" s="26">
        <f>IF($A180="","",IF(OR($E180="",$G180="",$G180&lt;$E180),"",ROUND(($G180-$E180)*1440,0)))</f>
        <v/>
      </c>
      <c r="L180" s="26">
        <f>IF($A180="","",IF($C180="","",IFERROR(VLOOKUP($C180,Lists!$C$2:$D$11,2,FALSE),"")))</f>
        <v/>
      </c>
      <c r="M180" s="27">
        <f>IF($A180="","",IF(OR($K180="",$L180=""),"",IF($K180&lt;=$L180,"Met","Missed")))</f>
        <v/>
      </c>
      <c r="N180" s="28">
        <f>IF($A180="","",IF(COUNTIF($A$8:$A$207,$A180)&gt;1,"Duplicate Visit ID",IF(OR($B180="",$C180="",$D180="",$E180="",$F180="",$G180=""),"Missing required field",IF($E180&gt;NOW(),"Future check-in",IF(OR($F180&lt;$E180,$G180&lt;$F180,AND($H180&lt;&gt;"",$H180&lt;$G180)),"Timestamp sequence issue","OK")))))</f>
        <v/>
      </c>
      <c r="O180" s="29" t="n"/>
      <c r="P180" s="29" t="n"/>
      <c r="Q180" s="27">
        <f>IF($A180="","",IF(OR($N180&lt;&gt;"OK",$O180&lt;&gt;""),"No","Yes"))</f>
        <v/>
      </c>
    </row>
    <row r="181">
      <c r="A181" s="24" t="n"/>
      <c r="B181" s="24" t="n"/>
      <c r="C181" s="24" t="n"/>
      <c r="D181" s="56" t="n"/>
      <c r="E181" s="56" t="n"/>
      <c r="F181" s="56" t="n"/>
      <c r="G181" s="56" t="n"/>
      <c r="H181" s="56" t="n"/>
      <c r="I181" s="26">
        <f>IF($A181="","",IF(OR($E181="",$F181="",$F181&lt;$E181),"",ROUND(($F181-$E181)*1440,0)))</f>
        <v/>
      </c>
      <c r="J181" s="26">
        <f>IF($A181="","",IF(OR($F181="",$G181="",$G181&lt;$F181),"",ROUND(($G181-$F181)*1440,0)))</f>
        <v/>
      </c>
      <c r="K181" s="26">
        <f>IF($A181="","",IF(OR($E181="",$G181="",$G181&lt;$E181),"",ROUND(($G181-$E181)*1440,0)))</f>
        <v/>
      </c>
      <c r="L181" s="26">
        <f>IF($A181="","",IF($C181="","",IFERROR(VLOOKUP($C181,Lists!$C$2:$D$11,2,FALSE),"")))</f>
        <v/>
      </c>
      <c r="M181" s="27">
        <f>IF($A181="","",IF(OR($K181="",$L181=""),"",IF($K181&lt;=$L181,"Met","Missed")))</f>
        <v/>
      </c>
      <c r="N181" s="28">
        <f>IF($A181="","",IF(COUNTIF($A$8:$A$207,$A181)&gt;1,"Duplicate Visit ID",IF(OR($B181="",$C181="",$D181="",$E181="",$F181="",$G181=""),"Missing required field",IF($E181&gt;NOW(),"Future check-in",IF(OR($F181&lt;$E181,$G181&lt;$F181,AND($H181&lt;&gt;"",$H181&lt;$G181)),"Timestamp sequence issue","OK")))))</f>
        <v/>
      </c>
      <c r="O181" s="29" t="n"/>
      <c r="P181" s="29" t="n"/>
      <c r="Q181" s="27">
        <f>IF($A181="","",IF(OR($N181&lt;&gt;"OK",$O181&lt;&gt;""),"No","Yes"))</f>
        <v/>
      </c>
    </row>
    <row r="182">
      <c r="A182" s="24" t="n"/>
      <c r="B182" s="24" t="n"/>
      <c r="C182" s="24" t="n"/>
      <c r="D182" s="56" t="n"/>
      <c r="E182" s="56" t="n"/>
      <c r="F182" s="56" t="n"/>
      <c r="G182" s="56" t="n"/>
      <c r="H182" s="56" t="n"/>
      <c r="I182" s="26">
        <f>IF($A182="","",IF(OR($E182="",$F182="",$F182&lt;$E182),"",ROUND(($F182-$E182)*1440,0)))</f>
        <v/>
      </c>
      <c r="J182" s="26">
        <f>IF($A182="","",IF(OR($F182="",$G182="",$G182&lt;$F182),"",ROUND(($G182-$F182)*1440,0)))</f>
        <v/>
      </c>
      <c r="K182" s="26">
        <f>IF($A182="","",IF(OR($E182="",$G182="",$G182&lt;$E182),"",ROUND(($G182-$E182)*1440,0)))</f>
        <v/>
      </c>
      <c r="L182" s="26">
        <f>IF($A182="","",IF($C182="","",IFERROR(VLOOKUP($C182,Lists!$C$2:$D$11,2,FALSE),"")))</f>
        <v/>
      </c>
      <c r="M182" s="27">
        <f>IF($A182="","",IF(OR($K182="",$L182=""),"",IF($K182&lt;=$L182,"Met","Missed")))</f>
        <v/>
      </c>
      <c r="N182" s="28">
        <f>IF($A182="","",IF(COUNTIF($A$8:$A$207,$A182)&gt;1,"Duplicate Visit ID",IF(OR($B182="",$C182="",$D182="",$E182="",$F182="",$G182=""),"Missing required field",IF($E182&gt;NOW(),"Future check-in",IF(OR($F182&lt;$E182,$G182&lt;$F182,AND($H182&lt;&gt;"",$H182&lt;$G182)),"Timestamp sequence issue","OK")))))</f>
        <v/>
      </c>
      <c r="O182" s="29" t="n"/>
      <c r="P182" s="29" t="n"/>
      <c r="Q182" s="27">
        <f>IF($A182="","",IF(OR($N182&lt;&gt;"OK",$O182&lt;&gt;""),"No","Yes"))</f>
        <v/>
      </c>
    </row>
    <row r="183">
      <c r="A183" s="24" t="n"/>
      <c r="B183" s="24" t="n"/>
      <c r="C183" s="24" t="n"/>
      <c r="D183" s="56" t="n"/>
      <c r="E183" s="56" t="n"/>
      <c r="F183" s="56" t="n"/>
      <c r="G183" s="56" t="n"/>
      <c r="H183" s="56" t="n"/>
      <c r="I183" s="26">
        <f>IF($A183="","",IF(OR($E183="",$F183="",$F183&lt;$E183),"",ROUND(($F183-$E183)*1440,0)))</f>
        <v/>
      </c>
      <c r="J183" s="26">
        <f>IF($A183="","",IF(OR($F183="",$G183="",$G183&lt;$F183),"",ROUND(($G183-$F183)*1440,0)))</f>
        <v/>
      </c>
      <c r="K183" s="26">
        <f>IF($A183="","",IF(OR($E183="",$G183="",$G183&lt;$E183),"",ROUND(($G183-$E183)*1440,0)))</f>
        <v/>
      </c>
      <c r="L183" s="26">
        <f>IF($A183="","",IF($C183="","",IFERROR(VLOOKUP($C183,Lists!$C$2:$D$11,2,FALSE),"")))</f>
        <v/>
      </c>
      <c r="M183" s="27">
        <f>IF($A183="","",IF(OR($K183="",$L183=""),"",IF($K183&lt;=$L183,"Met","Missed")))</f>
        <v/>
      </c>
      <c r="N183" s="28">
        <f>IF($A183="","",IF(COUNTIF($A$8:$A$207,$A183)&gt;1,"Duplicate Visit ID",IF(OR($B183="",$C183="",$D183="",$E183="",$F183="",$G183=""),"Missing required field",IF($E183&gt;NOW(),"Future check-in",IF(OR($F183&lt;$E183,$G183&lt;$F183,AND($H183&lt;&gt;"",$H183&lt;$G183)),"Timestamp sequence issue","OK")))))</f>
        <v/>
      </c>
      <c r="O183" s="29" t="n"/>
      <c r="P183" s="29" t="n"/>
      <c r="Q183" s="27">
        <f>IF($A183="","",IF(OR($N183&lt;&gt;"OK",$O183&lt;&gt;""),"No","Yes"))</f>
        <v/>
      </c>
    </row>
    <row r="184">
      <c r="A184" s="24" t="n"/>
      <c r="B184" s="24" t="n"/>
      <c r="C184" s="24" t="n"/>
      <c r="D184" s="56" t="n"/>
      <c r="E184" s="56" t="n"/>
      <c r="F184" s="56" t="n"/>
      <c r="G184" s="56" t="n"/>
      <c r="H184" s="56" t="n"/>
      <c r="I184" s="26">
        <f>IF($A184="","",IF(OR($E184="",$F184="",$F184&lt;$E184),"",ROUND(($F184-$E184)*1440,0)))</f>
        <v/>
      </c>
      <c r="J184" s="26">
        <f>IF($A184="","",IF(OR($F184="",$G184="",$G184&lt;$F184),"",ROUND(($G184-$F184)*1440,0)))</f>
        <v/>
      </c>
      <c r="K184" s="26">
        <f>IF($A184="","",IF(OR($E184="",$G184="",$G184&lt;$E184),"",ROUND(($G184-$E184)*1440,0)))</f>
        <v/>
      </c>
      <c r="L184" s="26">
        <f>IF($A184="","",IF($C184="","",IFERROR(VLOOKUP($C184,Lists!$C$2:$D$11,2,FALSE),"")))</f>
        <v/>
      </c>
      <c r="M184" s="27">
        <f>IF($A184="","",IF(OR($K184="",$L184=""),"",IF($K184&lt;=$L184,"Met","Missed")))</f>
        <v/>
      </c>
      <c r="N184" s="28">
        <f>IF($A184="","",IF(COUNTIF($A$8:$A$207,$A184)&gt;1,"Duplicate Visit ID",IF(OR($B184="",$C184="",$D184="",$E184="",$F184="",$G184=""),"Missing required field",IF($E184&gt;NOW(),"Future check-in",IF(OR($F184&lt;$E184,$G184&lt;$F184,AND($H184&lt;&gt;"",$H184&lt;$G184)),"Timestamp sequence issue","OK")))))</f>
        <v/>
      </c>
      <c r="O184" s="29" t="n"/>
      <c r="P184" s="29" t="n"/>
      <c r="Q184" s="27">
        <f>IF($A184="","",IF(OR($N184&lt;&gt;"OK",$O184&lt;&gt;""),"No","Yes"))</f>
        <v/>
      </c>
    </row>
    <row r="185">
      <c r="A185" s="24" t="n"/>
      <c r="B185" s="24" t="n"/>
      <c r="C185" s="24" t="n"/>
      <c r="D185" s="56" t="n"/>
      <c r="E185" s="56" t="n"/>
      <c r="F185" s="56" t="n"/>
      <c r="G185" s="56" t="n"/>
      <c r="H185" s="56" t="n"/>
      <c r="I185" s="26">
        <f>IF($A185="","",IF(OR($E185="",$F185="",$F185&lt;$E185),"",ROUND(($F185-$E185)*1440,0)))</f>
        <v/>
      </c>
      <c r="J185" s="26">
        <f>IF($A185="","",IF(OR($F185="",$G185="",$G185&lt;$F185),"",ROUND(($G185-$F185)*1440,0)))</f>
        <v/>
      </c>
      <c r="K185" s="26">
        <f>IF($A185="","",IF(OR($E185="",$G185="",$G185&lt;$E185),"",ROUND(($G185-$E185)*1440,0)))</f>
        <v/>
      </c>
      <c r="L185" s="26">
        <f>IF($A185="","",IF($C185="","",IFERROR(VLOOKUP($C185,Lists!$C$2:$D$11,2,FALSE),"")))</f>
        <v/>
      </c>
      <c r="M185" s="27">
        <f>IF($A185="","",IF(OR($K185="",$L185=""),"",IF($K185&lt;=$L185,"Met","Missed")))</f>
        <v/>
      </c>
      <c r="N185" s="28">
        <f>IF($A185="","",IF(COUNTIF($A$8:$A$207,$A185)&gt;1,"Duplicate Visit ID",IF(OR($B185="",$C185="",$D185="",$E185="",$F185="",$G185=""),"Missing required field",IF($E185&gt;NOW(),"Future check-in",IF(OR($F185&lt;$E185,$G185&lt;$F185,AND($H185&lt;&gt;"",$H185&lt;$G185)),"Timestamp sequence issue","OK")))))</f>
        <v/>
      </c>
      <c r="O185" s="29" t="n"/>
      <c r="P185" s="29" t="n"/>
      <c r="Q185" s="27">
        <f>IF($A185="","",IF(OR($N185&lt;&gt;"OK",$O185&lt;&gt;""),"No","Yes"))</f>
        <v/>
      </c>
    </row>
    <row r="186">
      <c r="A186" s="24" t="n"/>
      <c r="B186" s="24" t="n"/>
      <c r="C186" s="24" t="n"/>
      <c r="D186" s="56" t="n"/>
      <c r="E186" s="56" t="n"/>
      <c r="F186" s="56" t="n"/>
      <c r="G186" s="56" t="n"/>
      <c r="H186" s="56" t="n"/>
      <c r="I186" s="26">
        <f>IF($A186="","",IF(OR($E186="",$F186="",$F186&lt;$E186),"",ROUND(($F186-$E186)*1440,0)))</f>
        <v/>
      </c>
      <c r="J186" s="26">
        <f>IF($A186="","",IF(OR($F186="",$G186="",$G186&lt;$F186),"",ROUND(($G186-$F186)*1440,0)))</f>
        <v/>
      </c>
      <c r="K186" s="26">
        <f>IF($A186="","",IF(OR($E186="",$G186="",$G186&lt;$E186),"",ROUND(($G186-$E186)*1440,0)))</f>
        <v/>
      </c>
      <c r="L186" s="26">
        <f>IF($A186="","",IF($C186="","",IFERROR(VLOOKUP($C186,Lists!$C$2:$D$11,2,FALSE),"")))</f>
        <v/>
      </c>
      <c r="M186" s="27">
        <f>IF($A186="","",IF(OR($K186="",$L186=""),"",IF($K186&lt;=$L186,"Met","Missed")))</f>
        <v/>
      </c>
      <c r="N186" s="28">
        <f>IF($A186="","",IF(COUNTIF($A$8:$A$207,$A186)&gt;1,"Duplicate Visit ID",IF(OR($B186="",$C186="",$D186="",$E186="",$F186="",$G186=""),"Missing required field",IF($E186&gt;NOW(),"Future check-in",IF(OR($F186&lt;$E186,$G186&lt;$F186,AND($H186&lt;&gt;"",$H186&lt;$G186)),"Timestamp sequence issue","OK")))))</f>
        <v/>
      </c>
      <c r="O186" s="29" t="n"/>
      <c r="P186" s="29" t="n"/>
      <c r="Q186" s="27">
        <f>IF($A186="","",IF(OR($N186&lt;&gt;"OK",$O186&lt;&gt;""),"No","Yes"))</f>
        <v/>
      </c>
    </row>
    <row r="187">
      <c r="A187" s="24" t="n"/>
      <c r="B187" s="24" t="n"/>
      <c r="C187" s="24" t="n"/>
      <c r="D187" s="56" t="n"/>
      <c r="E187" s="56" t="n"/>
      <c r="F187" s="56" t="n"/>
      <c r="G187" s="56" t="n"/>
      <c r="H187" s="56" t="n"/>
      <c r="I187" s="26">
        <f>IF($A187="","",IF(OR($E187="",$F187="",$F187&lt;$E187),"",ROUND(($F187-$E187)*1440,0)))</f>
        <v/>
      </c>
      <c r="J187" s="26">
        <f>IF($A187="","",IF(OR($F187="",$G187="",$G187&lt;$F187),"",ROUND(($G187-$F187)*1440,0)))</f>
        <v/>
      </c>
      <c r="K187" s="26">
        <f>IF($A187="","",IF(OR($E187="",$G187="",$G187&lt;$E187),"",ROUND(($G187-$E187)*1440,0)))</f>
        <v/>
      </c>
      <c r="L187" s="26">
        <f>IF($A187="","",IF($C187="","",IFERROR(VLOOKUP($C187,Lists!$C$2:$D$11,2,FALSE),"")))</f>
        <v/>
      </c>
      <c r="M187" s="27">
        <f>IF($A187="","",IF(OR($K187="",$L187=""),"",IF($K187&lt;=$L187,"Met","Missed")))</f>
        <v/>
      </c>
      <c r="N187" s="28">
        <f>IF($A187="","",IF(COUNTIF($A$8:$A$207,$A187)&gt;1,"Duplicate Visit ID",IF(OR($B187="",$C187="",$D187="",$E187="",$F187="",$G187=""),"Missing required field",IF($E187&gt;NOW(),"Future check-in",IF(OR($F187&lt;$E187,$G187&lt;$F187,AND($H187&lt;&gt;"",$H187&lt;$G187)),"Timestamp sequence issue","OK")))))</f>
        <v/>
      </c>
      <c r="O187" s="29" t="n"/>
      <c r="P187" s="29" t="n"/>
      <c r="Q187" s="27">
        <f>IF($A187="","",IF(OR($N187&lt;&gt;"OK",$O187&lt;&gt;""),"No","Yes"))</f>
        <v/>
      </c>
    </row>
    <row r="188">
      <c r="A188" s="24" t="n"/>
      <c r="B188" s="24" t="n"/>
      <c r="C188" s="24" t="n"/>
      <c r="D188" s="56" t="n"/>
      <c r="E188" s="56" t="n"/>
      <c r="F188" s="56" t="n"/>
      <c r="G188" s="56" t="n"/>
      <c r="H188" s="56" t="n"/>
      <c r="I188" s="26">
        <f>IF($A188="","",IF(OR($E188="",$F188="",$F188&lt;$E188),"",ROUND(($F188-$E188)*1440,0)))</f>
        <v/>
      </c>
      <c r="J188" s="26">
        <f>IF($A188="","",IF(OR($F188="",$G188="",$G188&lt;$F188),"",ROUND(($G188-$F188)*1440,0)))</f>
        <v/>
      </c>
      <c r="K188" s="26">
        <f>IF($A188="","",IF(OR($E188="",$G188="",$G188&lt;$E188),"",ROUND(($G188-$E188)*1440,0)))</f>
        <v/>
      </c>
      <c r="L188" s="26">
        <f>IF($A188="","",IF($C188="","",IFERROR(VLOOKUP($C188,Lists!$C$2:$D$11,2,FALSE),"")))</f>
        <v/>
      </c>
      <c r="M188" s="27">
        <f>IF($A188="","",IF(OR($K188="",$L188=""),"",IF($K188&lt;=$L188,"Met","Missed")))</f>
        <v/>
      </c>
      <c r="N188" s="28">
        <f>IF($A188="","",IF(COUNTIF($A$8:$A$207,$A188)&gt;1,"Duplicate Visit ID",IF(OR($B188="",$C188="",$D188="",$E188="",$F188="",$G188=""),"Missing required field",IF($E188&gt;NOW(),"Future check-in",IF(OR($F188&lt;$E188,$G188&lt;$F188,AND($H188&lt;&gt;"",$H188&lt;$G188)),"Timestamp sequence issue","OK")))))</f>
        <v/>
      </c>
      <c r="O188" s="29" t="n"/>
      <c r="P188" s="29" t="n"/>
      <c r="Q188" s="27">
        <f>IF($A188="","",IF(OR($N188&lt;&gt;"OK",$O188&lt;&gt;""),"No","Yes"))</f>
        <v/>
      </c>
    </row>
    <row r="189">
      <c r="A189" s="24" t="n"/>
      <c r="B189" s="24" t="n"/>
      <c r="C189" s="24" t="n"/>
      <c r="D189" s="56" t="n"/>
      <c r="E189" s="56" t="n"/>
      <c r="F189" s="56" t="n"/>
      <c r="G189" s="56" t="n"/>
      <c r="H189" s="56" t="n"/>
      <c r="I189" s="26">
        <f>IF($A189="","",IF(OR($E189="",$F189="",$F189&lt;$E189),"",ROUND(($F189-$E189)*1440,0)))</f>
        <v/>
      </c>
      <c r="J189" s="26">
        <f>IF($A189="","",IF(OR($F189="",$G189="",$G189&lt;$F189),"",ROUND(($G189-$F189)*1440,0)))</f>
        <v/>
      </c>
      <c r="K189" s="26">
        <f>IF($A189="","",IF(OR($E189="",$G189="",$G189&lt;$E189),"",ROUND(($G189-$E189)*1440,0)))</f>
        <v/>
      </c>
      <c r="L189" s="26">
        <f>IF($A189="","",IF($C189="","",IFERROR(VLOOKUP($C189,Lists!$C$2:$D$11,2,FALSE),"")))</f>
        <v/>
      </c>
      <c r="M189" s="27">
        <f>IF($A189="","",IF(OR($K189="",$L189=""),"",IF($K189&lt;=$L189,"Met","Missed")))</f>
        <v/>
      </c>
      <c r="N189" s="28">
        <f>IF($A189="","",IF(COUNTIF($A$8:$A$207,$A189)&gt;1,"Duplicate Visit ID",IF(OR($B189="",$C189="",$D189="",$E189="",$F189="",$G189=""),"Missing required field",IF($E189&gt;NOW(),"Future check-in",IF(OR($F189&lt;$E189,$G189&lt;$F189,AND($H189&lt;&gt;"",$H189&lt;$G189)),"Timestamp sequence issue","OK")))))</f>
        <v/>
      </c>
      <c r="O189" s="29" t="n"/>
      <c r="P189" s="29" t="n"/>
      <c r="Q189" s="27">
        <f>IF($A189="","",IF(OR($N189&lt;&gt;"OK",$O189&lt;&gt;""),"No","Yes"))</f>
        <v/>
      </c>
    </row>
    <row r="190">
      <c r="A190" s="24" t="n"/>
      <c r="B190" s="24" t="n"/>
      <c r="C190" s="24" t="n"/>
      <c r="D190" s="56" t="n"/>
      <c r="E190" s="56" t="n"/>
      <c r="F190" s="56" t="n"/>
      <c r="G190" s="56" t="n"/>
      <c r="H190" s="56" t="n"/>
      <c r="I190" s="26">
        <f>IF($A190="","",IF(OR($E190="",$F190="",$F190&lt;$E190),"",ROUND(($F190-$E190)*1440,0)))</f>
        <v/>
      </c>
      <c r="J190" s="26">
        <f>IF($A190="","",IF(OR($F190="",$G190="",$G190&lt;$F190),"",ROUND(($G190-$F190)*1440,0)))</f>
        <v/>
      </c>
      <c r="K190" s="26">
        <f>IF($A190="","",IF(OR($E190="",$G190="",$G190&lt;$E190),"",ROUND(($G190-$E190)*1440,0)))</f>
        <v/>
      </c>
      <c r="L190" s="26">
        <f>IF($A190="","",IF($C190="","",IFERROR(VLOOKUP($C190,Lists!$C$2:$D$11,2,FALSE),"")))</f>
        <v/>
      </c>
      <c r="M190" s="27">
        <f>IF($A190="","",IF(OR($K190="",$L190=""),"",IF($K190&lt;=$L190,"Met","Missed")))</f>
        <v/>
      </c>
      <c r="N190" s="28">
        <f>IF($A190="","",IF(COUNTIF($A$8:$A$207,$A190)&gt;1,"Duplicate Visit ID",IF(OR($B190="",$C190="",$D190="",$E190="",$F190="",$G190=""),"Missing required field",IF($E190&gt;NOW(),"Future check-in",IF(OR($F190&lt;$E190,$G190&lt;$F190,AND($H190&lt;&gt;"",$H190&lt;$G190)),"Timestamp sequence issue","OK")))))</f>
        <v/>
      </c>
      <c r="O190" s="29" t="n"/>
      <c r="P190" s="29" t="n"/>
      <c r="Q190" s="27">
        <f>IF($A190="","",IF(OR($N190&lt;&gt;"OK",$O190&lt;&gt;""),"No","Yes"))</f>
        <v/>
      </c>
    </row>
    <row r="191">
      <c r="A191" s="24" t="n"/>
      <c r="B191" s="24" t="n"/>
      <c r="C191" s="24" t="n"/>
      <c r="D191" s="56" t="n"/>
      <c r="E191" s="56" t="n"/>
      <c r="F191" s="56" t="n"/>
      <c r="G191" s="56" t="n"/>
      <c r="H191" s="56" t="n"/>
      <c r="I191" s="26">
        <f>IF($A191="","",IF(OR($E191="",$F191="",$F191&lt;$E191),"",ROUND(($F191-$E191)*1440,0)))</f>
        <v/>
      </c>
      <c r="J191" s="26">
        <f>IF($A191="","",IF(OR($F191="",$G191="",$G191&lt;$F191),"",ROUND(($G191-$F191)*1440,0)))</f>
        <v/>
      </c>
      <c r="K191" s="26">
        <f>IF($A191="","",IF(OR($E191="",$G191="",$G191&lt;$E191),"",ROUND(($G191-$E191)*1440,0)))</f>
        <v/>
      </c>
      <c r="L191" s="26">
        <f>IF($A191="","",IF($C191="","",IFERROR(VLOOKUP($C191,Lists!$C$2:$D$11,2,FALSE),"")))</f>
        <v/>
      </c>
      <c r="M191" s="27">
        <f>IF($A191="","",IF(OR($K191="",$L191=""),"",IF($K191&lt;=$L191,"Met","Missed")))</f>
        <v/>
      </c>
      <c r="N191" s="28">
        <f>IF($A191="","",IF(COUNTIF($A$8:$A$207,$A191)&gt;1,"Duplicate Visit ID",IF(OR($B191="",$C191="",$D191="",$E191="",$F191="",$G191=""),"Missing required field",IF($E191&gt;NOW(),"Future check-in",IF(OR($F191&lt;$E191,$G191&lt;$F191,AND($H191&lt;&gt;"",$H191&lt;$G191)),"Timestamp sequence issue","OK")))))</f>
        <v/>
      </c>
      <c r="O191" s="29" t="n"/>
      <c r="P191" s="29" t="n"/>
      <c r="Q191" s="27">
        <f>IF($A191="","",IF(OR($N191&lt;&gt;"OK",$O191&lt;&gt;""),"No","Yes"))</f>
        <v/>
      </c>
    </row>
    <row r="192">
      <c r="A192" s="24" t="n"/>
      <c r="B192" s="24" t="n"/>
      <c r="C192" s="24" t="n"/>
      <c r="D192" s="56" t="n"/>
      <c r="E192" s="56" t="n"/>
      <c r="F192" s="56" t="n"/>
      <c r="G192" s="56" t="n"/>
      <c r="H192" s="56" t="n"/>
      <c r="I192" s="26">
        <f>IF($A192="","",IF(OR($E192="",$F192="",$F192&lt;$E192),"",ROUND(($F192-$E192)*1440,0)))</f>
        <v/>
      </c>
      <c r="J192" s="26">
        <f>IF($A192="","",IF(OR($F192="",$G192="",$G192&lt;$F192),"",ROUND(($G192-$F192)*1440,0)))</f>
        <v/>
      </c>
      <c r="K192" s="26">
        <f>IF($A192="","",IF(OR($E192="",$G192="",$G192&lt;$E192),"",ROUND(($G192-$E192)*1440,0)))</f>
        <v/>
      </c>
      <c r="L192" s="26">
        <f>IF($A192="","",IF($C192="","",IFERROR(VLOOKUP($C192,Lists!$C$2:$D$11,2,FALSE),"")))</f>
        <v/>
      </c>
      <c r="M192" s="27">
        <f>IF($A192="","",IF(OR($K192="",$L192=""),"",IF($K192&lt;=$L192,"Met","Missed")))</f>
        <v/>
      </c>
      <c r="N192" s="28">
        <f>IF($A192="","",IF(COUNTIF($A$8:$A$207,$A192)&gt;1,"Duplicate Visit ID",IF(OR($B192="",$C192="",$D192="",$E192="",$F192="",$G192=""),"Missing required field",IF($E192&gt;NOW(),"Future check-in",IF(OR($F192&lt;$E192,$G192&lt;$F192,AND($H192&lt;&gt;"",$H192&lt;$G192)),"Timestamp sequence issue","OK")))))</f>
        <v/>
      </c>
      <c r="O192" s="29" t="n"/>
      <c r="P192" s="29" t="n"/>
      <c r="Q192" s="27">
        <f>IF($A192="","",IF(OR($N192&lt;&gt;"OK",$O192&lt;&gt;""),"No","Yes"))</f>
        <v/>
      </c>
    </row>
    <row r="193">
      <c r="A193" s="24" t="n"/>
      <c r="B193" s="24" t="n"/>
      <c r="C193" s="24" t="n"/>
      <c r="D193" s="56" t="n"/>
      <c r="E193" s="56" t="n"/>
      <c r="F193" s="56" t="n"/>
      <c r="G193" s="56" t="n"/>
      <c r="H193" s="56" t="n"/>
      <c r="I193" s="26">
        <f>IF($A193="","",IF(OR($E193="",$F193="",$F193&lt;$E193),"",ROUND(($F193-$E193)*1440,0)))</f>
        <v/>
      </c>
      <c r="J193" s="26">
        <f>IF($A193="","",IF(OR($F193="",$G193="",$G193&lt;$F193),"",ROUND(($G193-$F193)*1440,0)))</f>
        <v/>
      </c>
      <c r="K193" s="26">
        <f>IF($A193="","",IF(OR($E193="",$G193="",$G193&lt;$E193),"",ROUND(($G193-$E193)*1440,0)))</f>
        <v/>
      </c>
      <c r="L193" s="26">
        <f>IF($A193="","",IF($C193="","",IFERROR(VLOOKUP($C193,Lists!$C$2:$D$11,2,FALSE),"")))</f>
        <v/>
      </c>
      <c r="M193" s="27">
        <f>IF($A193="","",IF(OR($K193="",$L193=""),"",IF($K193&lt;=$L193,"Met","Missed")))</f>
        <v/>
      </c>
      <c r="N193" s="28">
        <f>IF($A193="","",IF(COUNTIF($A$8:$A$207,$A193)&gt;1,"Duplicate Visit ID",IF(OR($B193="",$C193="",$D193="",$E193="",$F193="",$G193=""),"Missing required field",IF($E193&gt;NOW(),"Future check-in",IF(OR($F193&lt;$E193,$G193&lt;$F193,AND($H193&lt;&gt;"",$H193&lt;$G193)),"Timestamp sequence issue","OK")))))</f>
        <v/>
      </c>
      <c r="O193" s="29" t="n"/>
      <c r="P193" s="29" t="n"/>
      <c r="Q193" s="27">
        <f>IF($A193="","",IF(OR($N193&lt;&gt;"OK",$O193&lt;&gt;""),"No","Yes"))</f>
        <v/>
      </c>
    </row>
    <row r="194">
      <c r="A194" s="24" t="n"/>
      <c r="B194" s="24" t="n"/>
      <c r="C194" s="24" t="n"/>
      <c r="D194" s="56" t="n"/>
      <c r="E194" s="56" t="n"/>
      <c r="F194" s="56" t="n"/>
      <c r="G194" s="56" t="n"/>
      <c r="H194" s="56" t="n"/>
      <c r="I194" s="26">
        <f>IF($A194="","",IF(OR($E194="",$F194="",$F194&lt;$E194),"",ROUND(($F194-$E194)*1440,0)))</f>
        <v/>
      </c>
      <c r="J194" s="26">
        <f>IF($A194="","",IF(OR($F194="",$G194="",$G194&lt;$F194),"",ROUND(($G194-$F194)*1440,0)))</f>
        <v/>
      </c>
      <c r="K194" s="26">
        <f>IF($A194="","",IF(OR($E194="",$G194="",$G194&lt;$E194),"",ROUND(($G194-$E194)*1440,0)))</f>
        <v/>
      </c>
      <c r="L194" s="26">
        <f>IF($A194="","",IF($C194="","",IFERROR(VLOOKUP($C194,Lists!$C$2:$D$11,2,FALSE),"")))</f>
        <v/>
      </c>
      <c r="M194" s="27">
        <f>IF($A194="","",IF(OR($K194="",$L194=""),"",IF($K194&lt;=$L194,"Met","Missed")))</f>
        <v/>
      </c>
      <c r="N194" s="28">
        <f>IF($A194="","",IF(COUNTIF($A$8:$A$207,$A194)&gt;1,"Duplicate Visit ID",IF(OR($B194="",$C194="",$D194="",$E194="",$F194="",$G194=""),"Missing required field",IF($E194&gt;NOW(),"Future check-in",IF(OR($F194&lt;$E194,$G194&lt;$F194,AND($H194&lt;&gt;"",$H194&lt;$G194)),"Timestamp sequence issue","OK")))))</f>
        <v/>
      </c>
      <c r="O194" s="29" t="n"/>
      <c r="P194" s="29" t="n"/>
      <c r="Q194" s="27">
        <f>IF($A194="","",IF(OR($N194&lt;&gt;"OK",$O194&lt;&gt;""),"No","Yes"))</f>
        <v/>
      </c>
    </row>
    <row r="195">
      <c r="A195" s="24" t="n"/>
      <c r="B195" s="24" t="n"/>
      <c r="C195" s="24" t="n"/>
      <c r="D195" s="56" t="n"/>
      <c r="E195" s="56" t="n"/>
      <c r="F195" s="56" t="n"/>
      <c r="G195" s="56" t="n"/>
      <c r="H195" s="56" t="n"/>
      <c r="I195" s="26">
        <f>IF($A195="","",IF(OR($E195="",$F195="",$F195&lt;$E195),"",ROUND(($F195-$E195)*1440,0)))</f>
        <v/>
      </c>
      <c r="J195" s="26">
        <f>IF($A195="","",IF(OR($F195="",$G195="",$G195&lt;$F195),"",ROUND(($G195-$F195)*1440,0)))</f>
        <v/>
      </c>
      <c r="K195" s="26">
        <f>IF($A195="","",IF(OR($E195="",$G195="",$G195&lt;$E195),"",ROUND(($G195-$E195)*1440,0)))</f>
        <v/>
      </c>
      <c r="L195" s="26">
        <f>IF($A195="","",IF($C195="","",IFERROR(VLOOKUP($C195,Lists!$C$2:$D$11,2,FALSE),"")))</f>
        <v/>
      </c>
      <c r="M195" s="27">
        <f>IF($A195="","",IF(OR($K195="",$L195=""),"",IF($K195&lt;=$L195,"Met","Missed")))</f>
        <v/>
      </c>
      <c r="N195" s="28">
        <f>IF($A195="","",IF(COUNTIF($A$8:$A$207,$A195)&gt;1,"Duplicate Visit ID",IF(OR($B195="",$C195="",$D195="",$E195="",$F195="",$G195=""),"Missing required field",IF($E195&gt;NOW(),"Future check-in",IF(OR($F195&lt;$E195,$G195&lt;$F195,AND($H195&lt;&gt;"",$H195&lt;$G195)),"Timestamp sequence issue","OK")))))</f>
        <v/>
      </c>
      <c r="O195" s="29" t="n"/>
      <c r="P195" s="29" t="n"/>
      <c r="Q195" s="27">
        <f>IF($A195="","",IF(OR($N195&lt;&gt;"OK",$O195&lt;&gt;""),"No","Yes"))</f>
        <v/>
      </c>
    </row>
    <row r="196">
      <c r="A196" s="24" t="n"/>
      <c r="B196" s="24" t="n"/>
      <c r="C196" s="24" t="n"/>
      <c r="D196" s="56" t="n"/>
      <c r="E196" s="56" t="n"/>
      <c r="F196" s="56" t="n"/>
      <c r="G196" s="56" t="n"/>
      <c r="H196" s="56" t="n"/>
      <c r="I196" s="26">
        <f>IF($A196="","",IF(OR($E196="",$F196="",$F196&lt;$E196),"",ROUND(($F196-$E196)*1440,0)))</f>
        <v/>
      </c>
      <c r="J196" s="26">
        <f>IF($A196="","",IF(OR($F196="",$G196="",$G196&lt;$F196),"",ROUND(($G196-$F196)*1440,0)))</f>
        <v/>
      </c>
      <c r="K196" s="26">
        <f>IF($A196="","",IF(OR($E196="",$G196="",$G196&lt;$E196),"",ROUND(($G196-$E196)*1440,0)))</f>
        <v/>
      </c>
      <c r="L196" s="26">
        <f>IF($A196="","",IF($C196="","",IFERROR(VLOOKUP($C196,Lists!$C$2:$D$11,2,FALSE),"")))</f>
        <v/>
      </c>
      <c r="M196" s="27">
        <f>IF($A196="","",IF(OR($K196="",$L196=""),"",IF($K196&lt;=$L196,"Met","Missed")))</f>
        <v/>
      </c>
      <c r="N196" s="28">
        <f>IF($A196="","",IF(COUNTIF($A$8:$A$207,$A196)&gt;1,"Duplicate Visit ID",IF(OR($B196="",$C196="",$D196="",$E196="",$F196="",$G196=""),"Missing required field",IF($E196&gt;NOW(),"Future check-in",IF(OR($F196&lt;$E196,$G196&lt;$F196,AND($H196&lt;&gt;"",$H196&lt;$G196)),"Timestamp sequence issue","OK")))))</f>
        <v/>
      </c>
      <c r="O196" s="29" t="n"/>
      <c r="P196" s="29" t="n"/>
      <c r="Q196" s="27">
        <f>IF($A196="","",IF(OR($N196&lt;&gt;"OK",$O196&lt;&gt;""),"No","Yes"))</f>
        <v/>
      </c>
    </row>
    <row r="197">
      <c r="A197" s="24" t="n"/>
      <c r="B197" s="24" t="n"/>
      <c r="C197" s="24" t="n"/>
      <c r="D197" s="56" t="n"/>
      <c r="E197" s="56" t="n"/>
      <c r="F197" s="56" t="n"/>
      <c r="G197" s="56" t="n"/>
      <c r="H197" s="56" t="n"/>
      <c r="I197" s="26">
        <f>IF($A197="","",IF(OR($E197="",$F197="",$F197&lt;$E197),"",ROUND(($F197-$E197)*1440,0)))</f>
        <v/>
      </c>
      <c r="J197" s="26">
        <f>IF($A197="","",IF(OR($F197="",$G197="",$G197&lt;$F197),"",ROUND(($G197-$F197)*1440,0)))</f>
        <v/>
      </c>
      <c r="K197" s="26">
        <f>IF($A197="","",IF(OR($E197="",$G197="",$G197&lt;$E197),"",ROUND(($G197-$E197)*1440,0)))</f>
        <v/>
      </c>
      <c r="L197" s="26">
        <f>IF($A197="","",IF($C197="","",IFERROR(VLOOKUP($C197,Lists!$C$2:$D$11,2,FALSE),"")))</f>
        <v/>
      </c>
      <c r="M197" s="27">
        <f>IF($A197="","",IF(OR($K197="",$L197=""),"",IF($K197&lt;=$L197,"Met","Missed")))</f>
        <v/>
      </c>
      <c r="N197" s="28">
        <f>IF($A197="","",IF(COUNTIF($A$8:$A$207,$A197)&gt;1,"Duplicate Visit ID",IF(OR($B197="",$C197="",$D197="",$E197="",$F197="",$G197=""),"Missing required field",IF($E197&gt;NOW(),"Future check-in",IF(OR($F197&lt;$E197,$G197&lt;$F197,AND($H197&lt;&gt;"",$H197&lt;$G197)),"Timestamp sequence issue","OK")))))</f>
        <v/>
      </c>
      <c r="O197" s="29" t="n"/>
      <c r="P197" s="29" t="n"/>
      <c r="Q197" s="27">
        <f>IF($A197="","",IF(OR($N197&lt;&gt;"OK",$O197&lt;&gt;""),"No","Yes"))</f>
        <v/>
      </c>
    </row>
    <row r="198">
      <c r="A198" s="24" t="n"/>
      <c r="B198" s="24" t="n"/>
      <c r="C198" s="24" t="n"/>
      <c r="D198" s="56" t="n"/>
      <c r="E198" s="56" t="n"/>
      <c r="F198" s="56" t="n"/>
      <c r="G198" s="56" t="n"/>
      <c r="H198" s="56" t="n"/>
      <c r="I198" s="26">
        <f>IF($A198="","",IF(OR($E198="",$F198="",$F198&lt;$E198),"",ROUND(($F198-$E198)*1440,0)))</f>
        <v/>
      </c>
      <c r="J198" s="26">
        <f>IF($A198="","",IF(OR($F198="",$G198="",$G198&lt;$F198),"",ROUND(($G198-$F198)*1440,0)))</f>
        <v/>
      </c>
      <c r="K198" s="26">
        <f>IF($A198="","",IF(OR($E198="",$G198="",$G198&lt;$E198),"",ROUND(($G198-$E198)*1440,0)))</f>
        <v/>
      </c>
      <c r="L198" s="26">
        <f>IF($A198="","",IF($C198="","",IFERROR(VLOOKUP($C198,Lists!$C$2:$D$11,2,FALSE),"")))</f>
        <v/>
      </c>
      <c r="M198" s="27">
        <f>IF($A198="","",IF(OR($K198="",$L198=""),"",IF($K198&lt;=$L198,"Met","Missed")))</f>
        <v/>
      </c>
      <c r="N198" s="28">
        <f>IF($A198="","",IF(COUNTIF($A$8:$A$207,$A198)&gt;1,"Duplicate Visit ID",IF(OR($B198="",$C198="",$D198="",$E198="",$F198="",$G198=""),"Missing required field",IF($E198&gt;NOW(),"Future check-in",IF(OR($F198&lt;$E198,$G198&lt;$F198,AND($H198&lt;&gt;"",$H198&lt;$G198)),"Timestamp sequence issue","OK")))))</f>
        <v/>
      </c>
      <c r="O198" s="29" t="n"/>
      <c r="P198" s="29" t="n"/>
      <c r="Q198" s="27">
        <f>IF($A198="","",IF(OR($N198&lt;&gt;"OK",$O198&lt;&gt;""),"No","Yes"))</f>
        <v/>
      </c>
    </row>
    <row r="199">
      <c r="A199" s="24" t="n"/>
      <c r="B199" s="24" t="n"/>
      <c r="C199" s="24" t="n"/>
      <c r="D199" s="56" t="n"/>
      <c r="E199" s="56" t="n"/>
      <c r="F199" s="56" t="n"/>
      <c r="G199" s="56" t="n"/>
      <c r="H199" s="56" t="n"/>
      <c r="I199" s="26">
        <f>IF($A199="","",IF(OR($E199="",$F199="",$F199&lt;$E199),"",ROUND(($F199-$E199)*1440,0)))</f>
        <v/>
      </c>
      <c r="J199" s="26">
        <f>IF($A199="","",IF(OR($F199="",$G199="",$G199&lt;$F199),"",ROUND(($G199-$F199)*1440,0)))</f>
        <v/>
      </c>
      <c r="K199" s="26">
        <f>IF($A199="","",IF(OR($E199="",$G199="",$G199&lt;$E199),"",ROUND(($G199-$E199)*1440,0)))</f>
        <v/>
      </c>
      <c r="L199" s="26">
        <f>IF($A199="","",IF($C199="","",IFERROR(VLOOKUP($C199,Lists!$C$2:$D$11,2,FALSE),"")))</f>
        <v/>
      </c>
      <c r="M199" s="27">
        <f>IF($A199="","",IF(OR($K199="",$L199=""),"",IF($K199&lt;=$L199,"Met","Missed")))</f>
        <v/>
      </c>
      <c r="N199" s="28">
        <f>IF($A199="","",IF(COUNTIF($A$8:$A$207,$A199)&gt;1,"Duplicate Visit ID",IF(OR($B199="",$C199="",$D199="",$E199="",$F199="",$G199=""),"Missing required field",IF($E199&gt;NOW(),"Future check-in",IF(OR($F199&lt;$E199,$G199&lt;$F199,AND($H199&lt;&gt;"",$H199&lt;$G199)),"Timestamp sequence issue","OK")))))</f>
        <v/>
      </c>
      <c r="O199" s="29" t="n"/>
      <c r="P199" s="29" t="n"/>
      <c r="Q199" s="27">
        <f>IF($A199="","",IF(OR($N199&lt;&gt;"OK",$O199&lt;&gt;""),"No","Yes"))</f>
        <v/>
      </c>
    </row>
    <row r="200">
      <c r="A200" s="24" t="n"/>
      <c r="B200" s="24" t="n"/>
      <c r="C200" s="24" t="n"/>
      <c r="D200" s="56" t="n"/>
      <c r="E200" s="56" t="n"/>
      <c r="F200" s="56" t="n"/>
      <c r="G200" s="56" t="n"/>
      <c r="H200" s="56" t="n"/>
      <c r="I200" s="26">
        <f>IF($A200="","",IF(OR($E200="",$F200="",$F200&lt;$E200),"",ROUND(($F200-$E200)*1440,0)))</f>
        <v/>
      </c>
      <c r="J200" s="26">
        <f>IF($A200="","",IF(OR($F200="",$G200="",$G200&lt;$F200),"",ROUND(($G200-$F200)*1440,0)))</f>
        <v/>
      </c>
      <c r="K200" s="26">
        <f>IF($A200="","",IF(OR($E200="",$G200="",$G200&lt;$E200),"",ROUND(($G200-$E200)*1440,0)))</f>
        <v/>
      </c>
      <c r="L200" s="26">
        <f>IF($A200="","",IF($C200="","",IFERROR(VLOOKUP($C200,Lists!$C$2:$D$11,2,FALSE),"")))</f>
        <v/>
      </c>
      <c r="M200" s="27">
        <f>IF($A200="","",IF(OR($K200="",$L200=""),"",IF($K200&lt;=$L200,"Met","Missed")))</f>
        <v/>
      </c>
      <c r="N200" s="28">
        <f>IF($A200="","",IF(COUNTIF($A$8:$A$207,$A200)&gt;1,"Duplicate Visit ID",IF(OR($B200="",$C200="",$D200="",$E200="",$F200="",$G200=""),"Missing required field",IF($E200&gt;NOW(),"Future check-in",IF(OR($F200&lt;$E200,$G200&lt;$F200,AND($H200&lt;&gt;"",$H200&lt;$G200)),"Timestamp sequence issue","OK")))))</f>
        <v/>
      </c>
      <c r="O200" s="29" t="n"/>
      <c r="P200" s="29" t="n"/>
      <c r="Q200" s="27">
        <f>IF($A200="","",IF(OR($N200&lt;&gt;"OK",$O200&lt;&gt;""),"No","Yes"))</f>
        <v/>
      </c>
    </row>
    <row r="201">
      <c r="A201" s="24" t="n"/>
      <c r="B201" s="24" t="n"/>
      <c r="C201" s="24" t="n"/>
      <c r="D201" s="56" t="n"/>
      <c r="E201" s="56" t="n"/>
      <c r="F201" s="56" t="n"/>
      <c r="G201" s="56" t="n"/>
      <c r="H201" s="56" t="n"/>
      <c r="I201" s="26">
        <f>IF($A201="","",IF(OR($E201="",$F201="",$F201&lt;$E201),"",ROUND(($F201-$E201)*1440,0)))</f>
        <v/>
      </c>
      <c r="J201" s="26">
        <f>IF($A201="","",IF(OR($F201="",$G201="",$G201&lt;$F201),"",ROUND(($G201-$F201)*1440,0)))</f>
        <v/>
      </c>
      <c r="K201" s="26">
        <f>IF($A201="","",IF(OR($E201="",$G201="",$G201&lt;$E201),"",ROUND(($G201-$E201)*1440,0)))</f>
        <v/>
      </c>
      <c r="L201" s="26">
        <f>IF($A201="","",IF($C201="","",IFERROR(VLOOKUP($C201,Lists!$C$2:$D$11,2,FALSE),"")))</f>
        <v/>
      </c>
      <c r="M201" s="27">
        <f>IF($A201="","",IF(OR($K201="",$L201=""),"",IF($K201&lt;=$L201,"Met","Missed")))</f>
        <v/>
      </c>
      <c r="N201" s="28">
        <f>IF($A201="","",IF(COUNTIF($A$8:$A$207,$A201)&gt;1,"Duplicate Visit ID",IF(OR($B201="",$C201="",$D201="",$E201="",$F201="",$G201=""),"Missing required field",IF($E201&gt;NOW(),"Future check-in",IF(OR($F201&lt;$E201,$G201&lt;$F201,AND($H201&lt;&gt;"",$H201&lt;$G201)),"Timestamp sequence issue","OK")))))</f>
        <v/>
      </c>
      <c r="O201" s="29" t="n"/>
      <c r="P201" s="29" t="n"/>
      <c r="Q201" s="27">
        <f>IF($A201="","",IF(OR($N201&lt;&gt;"OK",$O201&lt;&gt;""),"No","Yes"))</f>
        <v/>
      </c>
    </row>
    <row r="202">
      <c r="A202" s="24" t="n"/>
      <c r="B202" s="24" t="n"/>
      <c r="C202" s="24" t="n"/>
      <c r="D202" s="56" t="n"/>
      <c r="E202" s="56" t="n"/>
      <c r="F202" s="56" t="n"/>
      <c r="G202" s="56" t="n"/>
      <c r="H202" s="56" t="n"/>
      <c r="I202" s="26">
        <f>IF($A202="","",IF(OR($E202="",$F202="",$F202&lt;$E202),"",ROUND(($F202-$E202)*1440,0)))</f>
        <v/>
      </c>
      <c r="J202" s="26">
        <f>IF($A202="","",IF(OR($F202="",$G202="",$G202&lt;$F202),"",ROUND(($G202-$F202)*1440,0)))</f>
        <v/>
      </c>
      <c r="K202" s="26">
        <f>IF($A202="","",IF(OR($E202="",$G202="",$G202&lt;$E202),"",ROUND(($G202-$E202)*1440,0)))</f>
        <v/>
      </c>
      <c r="L202" s="26">
        <f>IF($A202="","",IF($C202="","",IFERROR(VLOOKUP($C202,Lists!$C$2:$D$11,2,FALSE),"")))</f>
        <v/>
      </c>
      <c r="M202" s="27">
        <f>IF($A202="","",IF(OR($K202="",$L202=""),"",IF($K202&lt;=$L202,"Met","Missed")))</f>
        <v/>
      </c>
      <c r="N202" s="28">
        <f>IF($A202="","",IF(COUNTIF($A$8:$A$207,$A202)&gt;1,"Duplicate Visit ID",IF(OR($B202="",$C202="",$D202="",$E202="",$F202="",$G202=""),"Missing required field",IF($E202&gt;NOW(),"Future check-in",IF(OR($F202&lt;$E202,$G202&lt;$F202,AND($H202&lt;&gt;"",$H202&lt;$G202)),"Timestamp sequence issue","OK")))))</f>
        <v/>
      </c>
      <c r="O202" s="29" t="n"/>
      <c r="P202" s="29" t="n"/>
      <c r="Q202" s="27">
        <f>IF($A202="","",IF(OR($N202&lt;&gt;"OK",$O202&lt;&gt;""),"No","Yes"))</f>
        <v/>
      </c>
    </row>
    <row r="203">
      <c r="A203" s="24" t="n"/>
      <c r="B203" s="24" t="n"/>
      <c r="C203" s="24" t="n"/>
      <c r="D203" s="56" t="n"/>
      <c r="E203" s="56" t="n"/>
      <c r="F203" s="56" t="n"/>
      <c r="G203" s="56" t="n"/>
      <c r="H203" s="56" t="n"/>
      <c r="I203" s="26">
        <f>IF($A203="","",IF(OR($E203="",$F203="",$F203&lt;$E203),"",ROUND(($F203-$E203)*1440,0)))</f>
        <v/>
      </c>
      <c r="J203" s="26">
        <f>IF($A203="","",IF(OR($F203="",$G203="",$G203&lt;$F203),"",ROUND(($G203-$F203)*1440,0)))</f>
        <v/>
      </c>
      <c r="K203" s="26">
        <f>IF($A203="","",IF(OR($E203="",$G203="",$G203&lt;$E203),"",ROUND(($G203-$E203)*1440,0)))</f>
        <v/>
      </c>
      <c r="L203" s="26">
        <f>IF($A203="","",IF($C203="","",IFERROR(VLOOKUP($C203,Lists!$C$2:$D$11,2,FALSE),"")))</f>
        <v/>
      </c>
      <c r="M203" s="27">
        <f>IF($A203="","",IF(OR($K203="",$L203=""),"",IF($K203&lt;=$L203,"Met","Missed")))</f>
        <v/>
      </c>
      <c r="N203" s="28">
        <f>IF($A203="","",IF(COUNTIF($A$8:$A$207,$A203)&gt;1,"Duplicate Visit ID",IF(OR($B203="",$C203="",$D203="",$E203="",$F203="",$G203=""),"Missing required field",IF($E203&gt;NOW(),"Future check-in",IF(OR($F203&lt;$E203,$G203&lt;$F203,AND($H203&lt;&gt;"",$H203&lt;$G203)),"Timestamp sequence issue","OK")))))</f>
        <v/>
      </c>
      <c r="O203" s="29" t="n"/>
      <c r="P203" s="29" t="n"/>
      <c r="Q203" s="27">
        <f>IF($A203="","",IF(OR($N203&lt;&gt;"OK",$O203&lt;&gt;""),"No","Yes"))</f>
        <v/>
      </c>
    </row>
    <row r="204">
      <c r="A204" s="24" t="n"/>
      <c r="B204" s="24" t="n"/>
      <c r="C204" s="24" t="n"/>
      <c r="D204" s="56" t="n"/>
      <c r="E204" s="56" t="n"/>
      <c r="F204" s="56" t="n"/>
      <c r="G204" s="56" t="n"/>
      <c r="H204" s="56" t="n"/>
      <c r="I204" s="26">
        <f>IF($A204="","",IF(OR($E204="",$F204="",$F204&lt;$E204),"",ROUND(($F204-$E204)*1440,0)))</f>
        <v/>
      </c>
      <c r="J204" s="26">
        <f>IF($A204="","",IF(OR($F204="",$G204="",$G204&lt;$F204),"",ROUND(($G204-$F204)*1440,0)))</f>
        <v/>
      </c>
      <c r="K204" s="26">
        <f>IF($A204="","",IF(OR($E204="",$G204="",$G204&lt;$E204),"",ROUND(($G204-$E204)*1440,0)))</f>
        <v/>
      </c>
      <c r="L204" s="26">
        <f>IF($A204="","",IF($C204="","",IFERROR(VLOOKUP($C204,Lists!$C$2:$D$11,2,FALSE),"")))</f>
        <v/>
      </c>
      <c r="M204" s="27">
        <f>IF($A204="","",IF(OR($K204="",$L204=""),"",IF($K204&lt;=$L204,"Met","Missed")))</f>
        <v/>
      </c>
      <c r="N204" s="28">
        <f>IF($A204="","",IF(COUNTIF($A$8:$A$207,$A204)&gt;1,"Duplicate Visit ID",IF(OR($B204="",$C204="",$D204="",$E204="",$F204="",$G204=""),"Missing required field",IF($E204&gt;NOW(),"Future check-in",IF(OR($F204&lt;$E204,$G204&lt;$F204,AND($H204&lt;&gt;"",$H204&lt;$G204)),"Timestamp sequence issue","OK")))))</f>
        <v/>
      </c>
      <c r="O204" s="29" t="n"/>
      <c r="P204" s="29" t="n"/>
      <c r="Q204" s="27">
        <f>IF($A204="","",IF(OR($N204&lt;&gt;"OK",$O204&lt;&gt;""),"No","Yes"))</f>
        <v/>
      </c>
    </row>
    <row r="205">
      <c r="A205" s="24" t="n"/>
      <c r="B205" s="24" t="n"/>
      <c r="C205" s="24" t="n"/>
      <c r="D205" s="56" t="n"/>
      <c r="E205" s="56" t="n"/>
      <c r="F205" s="56" t="n"/>
      <c r="G205" s="56" t="n"/>
      <c r="H205" s="56" t="n"/>
      <c r="I205" s="26">
        <f>IF($A205="","",IF(OR($E205="",$F205="",$F205&lt;$E205),"",ROUND(($F205-$E205)*1440,0)))</f>
        <v/>
      </c>
      <c r="J205" s="26">
        <f>IF($A205="","",IF(OR($F205="",$G205="",$G205&lt;$F205),"",ROUND(($G205-$F205)*1440,0)))</f>
        <v/>
      </c>
      <c r="K205" s="26">
        <f>IF($A205="","",IF(OR($E205="",$G205="",$G205&lt;$E205),"",ROUND(($G205-$E205)*1440,0)))</f>
        <v/>
      </c>
      <c r="L205" s="26">
        <f>IF($A205="","",IF($C205="","",IFERROR(VLOOKUP($C205,Lists!$C$2:$D$11,2,FALSE),"")))</f>
        <v/>
      </c>
      <c r="M205" s="27">
        <f>IF($A205="","",IF(OR($K205="",$L205=""),"",IF($K205&lt;=$L205,"Met","Missed")))</f>
        <v/>
      </c>
      <c r="N205" s="28">
        <f>IF($A205="","",IF(COUNTIF($A$8:$A$207,$A205)&gt;1,"Duplicate Visit ID",IF(OR($B205="",$C205="",$D205="",$E205="",$F205="",$G205=""),"Missing required field",IF($E205&gt;NOW(),"Future check-in",IF(OR($F205&lt;$E205,$G205&lt;$F205,AND($H205&lt;&gt;"",$H205&lt;$G205)),"Timestamp sequence issue","OK")))))</f>
        <v/>
      </c>
      <c r="O205" s="29" t="n"/>
      <c r="P205" s="29" t="n"/>
      <c r="Q205" s="27">
        <f>IF($A205="","",IF(OR($N205&lt;&gt;"OK",$O205&lt;&gt;""),"No","Yes"))</f>
        <v/>
      </c>
    </row>
    <row r="206">
      <c r="A206" s="24" t="n"/>
      <c r="B206" s="24" t="n"/>
      <c r="C206" s="24" t="n"/>
      <c r="D206" s="56" t="n"/>
      <c r="E206" s="56" t="n"/>
      <c r="F206" s="56" t="n"/>
      <c r="G206" s="56" t="n"/>
      <c r="H206" s="56" t="n"/>
      <c r="I206" s="26">
        <f>IF($A206="","",IF(OR($E206="",$F206="",$F206&lt;$E206),"",ROUND(($F206-$E206)*1440,0)))</f>
        <v/>
      </c>
      <c r="J206" s="26">
        <f>IF($A206="","",IF(OR($F206="",$G206="",$G206&lt;$F206),"",ROUND(($G206-$F206)*1440,0)))</f>
        <v/>
      </c>
      <c r="K206" s="26">
        <f>IF($A206="","",IF(OR($E206="",$G206="",$G206&lt;$E206),"",ROUND(($G206-$E206)*1440,0)))</f>
        <v/>
      </c>
      <c r="L206" s="26">
        <f>IF($A206="","",IF($C206="","",IFERROR(VLOOKUP($C206,Lists!$C$2:$D$11,2,FALSE),"")))</f>
        <v/>
      </c>
      <c r="M206" s="27">
        <f>IF($A206="","",IF(OR($K206="",$L206=""),"",IF($K206&lt;=$L206,"Met","Missed")))</f>
        <v/>
      </c>
      <c r="N206" s="28">
        <f>IF($A206="","",IF(COUNTIF($A$8:$A$207,$A206)&gt;1,"Duplicate Visit ID",IF(OR($B206="",$C206="",$D206="",$E206="",$F206="",$G206=""),"Missing required field",IF($E206&gt;NOW(),"Future check-in",IF(OR($F206&lt;$E206,$G206&lt;$F206,AND($H206&lt;&gt;"",$H206&lt;$G206)),"Timestamp sequence issue","OK")))))</f>
        <v/>
      </c>
      <c r="O206" s="29" t="n"/>
      <c r="P206" s="29" t="n"/>
      <c r="Q206" s="27">
        <f>IF($A206="","",IF(OR($N206&lt;&gt;"OK",$O206&lt;&gt;""),"No","Yes"))</f>
        <v/>
      </c>
    </row>
    <row r="207">
      <c r="A207" s="24" t="n"/>
      <c r="B207" s="24" t="n"/>
      <c r="C207" s="24" t="n"/>
      <c r="D207" s="56" t="n"/>
      <c r="E207" s="56" t="n"/>
      <c r="F207" s="56" t="n"/>
      <c r="G207" s="56" t="n"/>
      <c r="H207" s="56" t="n"/>
      <c r="I207" s="26">
        <f>IF($A207="","",IF(OR($E207="",$F207="",$F207&lt;$E207),"",ROUND(($F207-$E207)*1440,0)))</f>
        <v/>
      </c>
      <c r="J207" s="26">
        <f>IF($A207="","",IF(OR($F207="",$G207="",$G207&lt;$F207),"",ROUND(($G207-$F207)*1440,0)))</f>
        <v/>
      </c>
      <c r="K207" s="26">
        <f>IF($A207="","",IF(OR($E207="",$G207="",$G207&lt;$E207),"",ROUND(($G207-$E207)*1440,0)))</f>
        <v/>
      </c>
      <c r="L207" s="26">
        <f>IF($A207="","",IF($C207="","",IFERROR(VLOOKUP($C207,Lists!$C$2:$D$11,2,FALSE),"")))</f>
        <v/>
      </c>
      <c r="M207" s="27">
        <f>IF($A207="","",IF(OR($K207="",$L207=""),"",IF($K207&lt;=$L207,"Met","Missed")))</f>
        <v/>
      </c>
      <c r="N207" s="28">
        <f>IF($A207="","",IF(COUNTIF($A$8:$A$207,$A207)&gt;1,"Duplicate Visit ID",IF(OR($B207="",$C207="",$D207="",$E207="",$F207="",$G207=""),"Missing required field",IF($E207&gt;NOW(),"Future check-in",IF(OR($F207&lt;$E207,$G207&lt;$F207,AND($H207&lt;&gt;"",$H207&lt;$G207)),"Timestamp sequence issue","OK")))))</f>
        <v/>
      </c>
      <c r="O207" s="29" t="n"/>
      <c r="P207" s="29" t="n"/>
      <c r="Q207" s="27">
        <f>IF($A207="","",IF(OR($N207&lt;&gt;"OK",$O207&lt;&gt;""),"No","Yes"))</f>
        <v/>
      </c>
    </row>
  </sheetData>
  <autoFilter ref="A7:Q207"/>
  <mergeCells count="2">
    <mergeCell ref="A1:Q1"/>
    <mergeCell ref="A2:Q3"/>
  </mergeCells>
  <conditionalFormatting sqref="A8:Q207">
    <cfRule type="expression" priority="1" dxfId="4">
      <formula>AND($A8&lt;&gt;"",$N8&lt;&gt;"OK")</formula>
    </cfRule>
    <cfRule type="expression" priority="2" dxfId="2">
      <formula>AND($A8&lt;&gt;"",$N8="OK",$O8&lt;&gt;"")</formula>
    </cfRule>
  </conditionalFormatting>
  <conditionalFormatting sqref="M8:M207">
    <cfRule type="expression" priority="3" dxfId="1">
      <formula>$M8="Met"</formula>
    </cfRule>
    <cfRule type="expression" priority="4" dxfId="0">
      <formula>$M8="Missed"</formula>
    </cfRule>
  </conditionalFormatting>
  <conditionalFormatting sqref="Q8:Q207">
    <cfRule type="expression" priority="5" dxfId="1">
      <formula>$Q8="Yes"</formula>
    </cfRule>
    <cfRule type="expression" priority="6" dxfId="2">
      <formula>AND($Q8="No",$N8="OK",$O8&lt;&gt;"")</formula>
    </cfRule>
    <cfRule type="expression" priority="7" dxfId="0">
      <formula>AND($Q8="No",$N8&lt;&gt;"OK")</formula>
    </cfRule>
  </conditionalFormatting>
  <conditionalFormatting sqref="K8:L207">
    <cfRule type="expression" priority="8" dxfId="4">
      <formula>AND(ISNUMBER($K8),ISNUMBER($L8),$K8&gt;$L8)</formula>
    </cfRule>
  </conditionalFormatting>
  <dataValidations count="7">
    <dataValidation sqref="A8:A207" showDropDown="0" showInputMessage="1" showErrorMessage="0" allowBlank="0" promptTitle="Fictional Visit ID" prompt="Enter a unique fictional visit ID." type="textLength" operator="lessThanOrEqual">
      <formula1>30</formula1>
    </dataValidation>
    <dataValidation sqref="B8:B207" showDropDown="0" showInputMessage="0" showErrorMessage="1" allowBlank="0" errorTitle="Invalid Clinic" error="Select a clinic from the list." type="list" errorStyle="stop">
      <formula1>'Lists'!$A$2:$A$101</formula1>
    </dataValidation>
    <dataValidation sqref="C8:C207" showDropDown="0" showInputMessage="0" showErrorMessage="1" allowBlank="0" errorTitle="Invalid Visit Type" error="Select a visit type from the list." type="list" errorStyle="stop">
      <formula1>'Lists'!$C$2:$C$101</formula1>
    </dataValidation>
    <dataValidation sqref="D8:G207" showDropDown="0" showInputMessage="0" showErrorMessage="1" allowBlank="0" error="Enter a date and time from 01/01/2020 through 12/31/2100." type="date" operator="between">
      <formula1>DATE(2020,1,1)</formula1>
      <formula2>DATE(2100,12,31)</formula2>
    </dataValidation>
    <dataValidation sqref="H8:H207" showDropDown="0" showInputMessage="0" showErrorMessage="1" allowBlank="0" error="Enter a date and time from 01/01/2020 through 12/31/2100, or leave blank." type="date" operator="between">
      <formula1>DATE(2020,1,1)</formula1>
      <formula2>DATE(2100,12,31)</formula2>
    </dataValidation>
    <dataValidation sqref="O8:O207" showDropDown="0" showInputMessage="0" showErrorMessage="1" allowBlank="0" error="Select an exclusion reason from the list or leave the cell blank." type="list" errorStyle="stop">
      <formula1>'Lists'!$F$2:$F$101</formula1>
    </dataValidation>
    <dataValidation sqref="P8:P207" showDropDown="0" showInputMessage="1" showErrorMessage="1" allowBlank="0" error="Operations notes may contain no more than 250 characters." promptTitle="Operations Note" prompt="Use a short operational note. Do not enter clinical details or direct identifiers." type="textLength" operator="lessThanOrEqual">
      <formula1>250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3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" customWidth="1" min="2" max="2"/>
    <col width="24" customWidth="1" min="3" max="3"/>
    <col width="20" customWidth="1" min="4" max="4"/>
    <col width="3" customWidth="1" min="5" max="5"/>
    <col width="38" customWidth="1" min="6" max="6"/>
    <col width="3" customWidth="1" min="7" max="7"/>
    <col width="30" customWidth="1" min="8" max="8"/>
  </cols>
  <sheetData>
    <row r="1">
      <c r="A1" s="12" t="inlineStr">
        <is>
          <t>Clinic</t>
        </is>
      </c>
      <c r="C1" s="12" t="inlineStr">
        <is>
          <t>Visit Type</t>
        </is>
      </c>
      <c r="D1" s="12" t="inlineStr">
        <is>
          <t>Target Wait Minutes</t>
        </is>
      </c>
      <c r="F1" s="12" t="inlineStr">
        <is>
          <t>Exclusion Reason</t>
        </is>
      </c>
      <c r="H1" s="12" t="inlineStr">
        <is>
          <t>Dashboard Clinic Filter</t>
        </is>
      </c>
    </row>
    <row r="2">
      <c r="A2" s="30" t="inlineStr">
        <is>
          <t>Pine Harbor Family Clinic</t>
        </is>
      </c>
      <c r="C2" s="30" t="inlineStr">
        <is>
          <t>New Patient</t>
        </is>
      </c>
      <c r="D2" s="30" t="n">
        <v>25</v>
      </c>
      <c r="F2" s="30" t="inlineStr">
        <is>
          <t>Patient canceled after check-in</t>
        </is>
      </c>
      <c r="H2" s="31" t="inlineStr">
        <is>
          <t>All Clinics</t>
        </is>
      </c>
    </row>
    <row r="3">
      <c r="A3" s="30" t="inlineStr">
        <is>
          <t>Desert Willow Medical Office</t>
        </is>
      </c>
      <c r="C3" s="30" t="inlineStr">
        <is>
          <t>Established Patient</t>
        </is>
      </c>
      <c r="D3" s="30" t="n">
        <v>20</v>
      </c>
      <c r="F3" s="30" t="inlineStr">
        <is>
          <t>Patient left before visit</t>
        </is>
      </c>
      <c r="H3" s="32">
        <f>IF(A2="","",A2)</f>
        <v/>
      </c>
    </row>
    <row r="4">
      <c r="A4" s="30" t="inlineStr">
        <is>
          <t>Cedar Grove Health Center</t>
        </is>
      </c>
      <c r="C4" s="30" t="inlineStr">
        <is>
          <t>Procedure</t>
        </is>
      </c>
      <c r="D4" s="30" t="n">
        <v>30</v>
      </c>
      <c r="F4" s="30" t="inlineStr">
        <is>
          <t>Duplicate entry</t>
        </is>
      </c>
      <c r="H4" s="32">
        <f>IF(A3="","",A3)</f>
        <v/>
      </c>
    </row>
    <row r="5">
      <c r="A5" s="30" t="n"/>
      <c r="C5" s="30" t="inlineStr">
        <is>
          <t>Telehealth</t>
        </is>
      </c>
      <c r="D5" s="30" t="n">
        <v>10</v>
      </c>
      <c r="F5" s="30" t="inlineStr">
        <is>
          <t>Test or training record</t>
        </is>
      </c>
      <c r="H5" s="32">
        <f>IF(A4="","",A4)</f>
        <v/>
      </c>
    </row>
    <row r="6">
      <c r="A6" s="30" t="n"/>
      <c r="C6" s="30" t="inlineStr">
        <is>
          <t>Nurse Visit</t>
        </is>
      </c>
      <c r="D6" s="30" t="n">
        <v>15</v>
      </c>
      <c r="F6" s="30" t="inlineStr">
        <is>
          <t>Downtime reconstruction</t>
        </is>
      </c>
      <c r="H6" s="32">
        <f>IF(A5="","",A5)</f>
        <v/>
      </c>
    </row>
    <row r="7">
      <c r="A7" s="30" t="n"/>
      <c r="C7" s="30" t="inlineStr">
        <is>
          <t>Same-Day Visit</t>
        </is>
      </c>
      <c r="D7" s="30" t="n">
        <v>25</v>
      </c>
      <c r="F7" s="30" t="inlineStr">
        <is>
          <t>Other approved operational exclusion</t>
        </is>
      </c>
      <c r="H7" s="32">
        <f>IF(A6="","",A6)</f>
        <v/>
      </c>
    </row>
    <row r="8">
      <c r="A8" s="30" t="n"/>
      <c r="C8" s="30" t="n"/>
      <c r="D8" s="30" t="n"/>
      <c r="F8" s="30" t="n"/>
      <c r="H8" s="32">
        <f>IF(A7="","",A7)</f>
        <v/>
      </c>
    </row>
    <row r="9">
      <c r="A9" s="30" t="n"/>
      <c r="C9" s="30" t="n"/>
      <c r="D9" s="30" t="n"/>
      <c r="F9" s="30" t="n"/>
      <c r="H9" s="32">
        <f>IF(A8="","",A8)</f>
        <v/>
      </c>
    </row>
    <row r="10">
      <c r="A10" s="30" t="n"/>
      <c r="C10" s="30" t="n"/>
      <c r="D10" s="30" t="n"/>
      <c r="F10" s="30" t="n"/>
      <c r="H10" s="32">
        <f>IF(A9="","",A9)</f>
        <v/>
      </c>
    </row>
    <row r="11">
      <c r="A11" s="30" t="n"/>
      <c r="C11" s="30" t="n"/>
      <c r="D11" s="30" t="n"/>
      <c r="F11" s="30" t="n"/>
      <c r="H11" s="32">
        <f>IF(A10="","",A10)</f>
        <v/>
      </c>
    </row>
    <row r="12">
      <c r="A12" s="30" t="n"/>
      <c r="C12" s="30" t="n"/>
      <c r="D12" s="30" t="n"/>
      <c r="F12" s="30" t="n"/>
      <c r="H12" s="32">
        <f>IF(A11="","",A11)</f>
        <v/>
      </c>
    </row>
    <row r="13">
      <c r="A13" s="30" t="n"/>
      <c r="C13" s="30" t="n"/>
      <c r="D13" s="30" t="n"/>
      <c r="F13" s="30" t="n"/>
      <c r="H13" s="32">
        <f>IF(A12="","",A12)</f>
        <v/>
      </c>
    </row>
    <row r="14">
      <c r="A14" s="30" t="n"/>
      <c r="C14" s="30" t="n"/>
      <c r="D14" s="30" t="n"/>
      <c r="F14" s="30" t="n"/>
      <c r="H14" s="32">
        <f>IF(A13="","",A13)</f>
        <v/>
      </c>
    </row>
    <row r="15">
      <c r="A15" s="30" t="n"/>
      <c r="C15" s="30" t="n"/>
      <c r="D15" s="30" t="n"/>
      <c r="F15" s="30" t="n"/>
      <c r="H15" s="32">
        <f>IF(A14="","",A14)</f>
        <v/>
      </c>
    </row>
    <row r="16">
      <c r="A16" s="30" t="n"/>
      <c r="C16" s="30" t="n"/>
      <c r="D16" s="30" t="n"/>
      <c r="F16" s="30" t="n"/>
      <c r="H16" s="32">
        <f>IF(A15="","",A15)</f>
        <v/>
      </c>
    </row>
    <row r="17">
      <c r="A17" s="30" t="n"/>
      <c r="C17" s="30" t="n"/>
      <c r="D17" s="30" t="n"/>
      <c r="F17" s="30" t="n"/>
      <c r="H17" s="32">
        <f>IF(A16="","",A16)</f>
        <v/>
      </c>
    </row>
    <row r="18">
      <c r="A18" s="30" t="n"/>
      <c r="C18" s="30" t="n"/>
      <c r="D18" s="30" t="n"/>
      <c r="F18" s="30" t="n"/>
      <c r="H18" s="32">
        <f>IF(A17="","",A17)</f>
        <v/>
      </c>
    </row>
    <row r="19">
      <c r="A19" s="30" t="n"/>
      <c r="C19" s="30" t="n"/>
      <c r="D19" s="30" t="n"/>
      <c r="F19" s="30" t="n"/>
      <c r="H19" s="32">
        <f>IF(A18="","",A18)</f>
        <v/>
      </c>
    </row>
    <row r="20">
      <c r="A20" s="30" t="n"/>
      <c r="C20" s="30" t="n"/>
      <c r="D20" s="30" t="n"/>
      <c r="F20" s="30" t="n"/>
      <c r="H20" s="32">
        <f>IF(A19="","",A19)</f>
        <v/>
      </c>
    </row>
    <row r="21">
      <c r="A21" s="30" t="n"/>
      <c r="C21" s="30" t="n"/>
      <c r="D21" s="30" t="n"/>
      <c r="F21" s="30" t="n"/>
      <c r="H21" s="32">
        <f>IF(A20="","",A20)</f>
        <v/>
      </c>
    </row>
    <row r="22">
      <c r="A22" s="30" t="n"/>
      <c r="C22" s="30" t="n"/>
      <c r="D22" s="30" t="n"/>
      <c r="F22" s="30" t="n"/>
      <c r="H22" s="32">
        <f>IF(A21="","",A21)</f>
        <v/>
      </c>
    </row>
    <row r="23">
      <c r="A23" s="30" t="n"/>
      <c r="C23" s="30" t="n"/>
      <c r="D23" s="30" t="n"/>
      <c r="F23" s="30" t="n"/>
      <c r="H23" s="32">
        <f>IF(A22="","",A22)</f>
        <v/>
      </c>
    </row>
    <row r="24">
      <c r="A24" s="30" t="n"/>
      <c r="C24" s="30" t="n"/>
      <c r="D24" s="30" t="n"/>
      <c r="F24" s="30" t="n"/>
      <c r="H24" s="32">
        <f>IF(A23="","",A23)</f>
        <v/>
      </c>
    </row>
    <row r="25">
      <c r="A25" s="30" t="n"/>
      <c r="C25" s="30" t="n"/>
      <c r="D25" s="30" t="n"/>
      <c r="F25" s="30" t="n"/>
      <c r="H25" s="32">
        <f>IF(A24="","",A24)</f>
        <v/>
      </c>
    </row>
    <row r="26">
      <c r="A26" s="30" t="n"/>
      <c r="C26" s="30" t="n"/>
      <c r="D26" s="30" t="n"/>
      <c r="F26" s="30" t="n"/>
      <c r="H26" s="32">
        <f>IF(A25="","",A25)</f>
        <v/>
      </c>
    </row>
    <row r="27">
      <c r="A27" s="30" t="n"/>
      <c r="C27" s="30" t="n"/>
      <c r="D27" s="30" t="n"/>
      <c r="F27" s="30" t="n"/>
      <c r="H27" s="32">
        <f>IF(A26="","",A26)</f>
        <v/>
      </c>
    </row>
    <row r="28">
      <c r="A28" s="30" t="n"/>
      <c r="C28" s="30" t="n"/>
      <c r="D28" s="30" t="n"/>
      <c r="F28" s="30" t="n"/>
      <c r="H28" s="32">
        <f>IF(A27="","",A27)</f>
        <v/>
      </c>
    </row>
    <row r="29">
      <c r="A29" s="30" t="n"/>
      <c r="C29" s="30" t="n"/>
      <c r="D29" s="30" t="n"/>
      <c r="F29" s="30" t="n"/>
      <c r="H29" s="32">
        <f>IF(A28="","",A28)</f>
        <v/>
      </c>
    </row>
    <row r="30">
      <c r="A30" s="30" t="n"/>
      <c r="C30" s="30" t="n"/>
      <c r="D30" s="30" t="n"/>
      <c r="F30" s="30" t="n"/>
      <c r="H30" s="32">
        <f>IF(A29="","",A29)</f>
        <v/>
      </c>
    </row>
    <row r="31">
      <c r="A31" s="30" t="n"/>
      <c r="C31" s="30" t="n"/>
      <c r="D31" s="30" t="n"/>
      <c r="F31" s="30" t="n"/>
      <c r="H31" s="32">
        <f>IF(A30="","",A30)</f>
        <v/>
      </c>
    </row>
    <row r="32">
      <c r="A32" s="30" t="n"/>
      <c r="C32" s="30" t="n"/>
      <c r="D32" s="30" t="n"/>
      <c r="F32" s="30" t="n"/>
      <c r="H32" s="32">
        <f>IF(A31="","",A31)</f>
        <v/>
      </c>
    </row>
    <row r="33">
      <c r="A33" s="30" t="n"/>
      <c r="C33" s="30" t="n"/>
      <c r="D33" s="30" t="n"/>
      <c r="F33" s="30" t="n"/>
      <c r="H33" s="32">
        <f>IF(A32="","",A32)</f>
        <v/>
      </c>
    </row>
    <row r="34">
      <c r="A34" s="30" t="n"/>
      <c r="C34" s="30" t="n"/>
      <c r="D34" s="30" t="n"/>
      <c r="F34" s="30" t="n"/>
      <c r="H34" s="32">
        <f>IF(A33="","",A33)</f>
        <v/>
      </c>
    </row>
    <row r="35">
      <c r="A35" s="30" t="n"/>
      <c r="C35" s="30" t="n"/>
      <c r="D35" s="30" t="n"/>
      <c r="F35" s="30" t="n"/>
      <c r="H35" s="32">
        <f>IF(A34="","",A34)</f>
        <v/>
      </c>
    </row>
    <row r="36">
      <c r="A36" s="30" t="n"/>
      <c r="C36" s="30" t="n"/>
      <c r="D36" s="30" t="n"/>
      <c r="F36" s="30" t="n"/>
      <c r="H36" s="32">
        <f>IF(A35="","",A35)</f>
        <v/>
      </c>
    </row>
    <row r="37">
      <c r="A37" s="30" t="n"/>
      <c r="C37" s="30" t="n"/>
      <c r="D37" s="30" t="n"/>
      <c r="F37" s="30" t="n"/>
      <c r="H37" s="32">
        <f>IF(A36="","",A36)</f>
        <v/>
      </c>
    </row>
    <row r="38">
      <c r="A38" s="30" t="n"/>
      <c r="C38" s="30" t="n"/>
      <c r="D38" s="30" t="n"/>
      <c r="F38" s="30" t="n"/>
      <c r="H38" s="32">
        <f>IF(A37="","",A37)</f>
        <v/>
      </c>
    </row>
    <row r="39">
      <c r="A39" s="30" t="n"/>
      <c r="C39" s="30" t="n"/>
      <c r="D39" s="30" t="n"/>
      <c r="F39" s="30" t="n"/>
      <c r="H39" s="32">
        <f>IF(A38="","",A38)</f>
        <v/>
      </c>
    </row>
    <row r="40">
      <c r="A40" s="30" t="n"/>
      <c r="C40" s="30" t="n"/>
      <c r="D40" s="30" t="n"/>
      <c r="F40" s="30" t="n"/>
      <c r="H40" s="32">
        <f>IF(A39="","",A39)</f>
        <v/>
      </c>
    </row>
    <row r="41">
      <c r="A41" s="30" t="n"/>
      <c r="C41" s="30" t="n"/>
      <c r="D41" s="30" t="n"/>
      <c r="F41" s="30" t="n"/>
      <c r="H41" s="32">
        <f>IF(A40="","",A40)</f>
        <v/>
      </c>
    </row>
    <row r="42">
      <c r="A42" s="30" t="n"/>
      <c r="C42" s="30" t="n"/>
      <c r="D42" s="30" t="n"/>
      <c r="F42" s="30" t="n"/>
      <c r="H42" s="32">
        <f>IF(A41="","",A41)</f>
        <v/>
      </c>
    </row>
    <row r="43">
      <c r="A43" s="30" t="n"/>
      <c r="C43" s="30" t="n"/>
      <c r="D43" s="30" t="n"/>
      <c r="F43" s="30" t="n"/>
      <c r="H43" s="32">
        <f>IF(A42="","",A42)</f>
        <v/>
      </c>
    </row>
    <row r="44">
      <c r="A44" s="30" t="n"/>
      <c r="C44" s="30" t="n"/>
      <c r="D44" s="30" t="n"/>
      <c r="F44" s="30" t="n"/>
      <c r="H44" s="32">
        <f>IF(A43="","",A43)</f>
        <v/>
      </c>
    </row>
    <row r="45">
      <c r="A45" s="30" t="n"/>
      <c r="C45" s="30" t="n"/>
      <c r="D45" s="30" t="n"/>
      <c r="F45" s="30" t="n"/>
      <c r="H45" s="32">
        <f>IF(A44="","",A44)</f>
        <v/>
      </c>
    </row>
    <row r="46">
      <c r="A46" s="30" t="n"/>
      <c r="C46" s="30" t="n"/>
      <c r="D46" s="30" t="n"/>
      <c r="F46" s="30" t="n"/>
      <c r="H46" s="32">
        <f>IF(A45="","",A45)</f>
        <v/>
      </c>
    </row>
    <row r="47">
      <c r="A47" s="30" t="n"/>
      <c r="C47" s="30" t="n"/>
      <c r="D47" s="30" t="n"/>
      <c r="F47" s="30" t="n"/>
      <c r="H47" s="32">
        <f>IF(A46="","",A46)</f>
        <v/>
      </c>
    </row>
    <row r="48">
      <c r="A48" s="30" t="n"/>
      <c r="C48" s="30" t="n"/>
      <c r="D48" s="30" t="n"/>
      <c r="F48" s="30" t="n"/>
      <c r="H48" s="32">
        <f>IF(A47="","",A47)</f>
        <v/>
      </c>
    </row>
    <row r="49">
      <c r="A49" s="30" t="n"/>
      <c r="C49" s="30" t="n"/>
      <c r="D49" s="30" t="n"/>
      <c r="F49" s="30" t="n"/>
      <c r="H49" s="32">
        <f>IF(A48="","",A48)</f>
        <v/>
      </c>
    </row>
    <row r="50">
      <c r="A50" s="30" t="n"/>
      <c r="C50" s="30" t="n"/>
      <c r="D50" s="30" t="n"/>
      <c r="F50" s="30" t="n"/>
      <c r="H50" s="32">
        <f>IF(A49="","",A49)</f>
        <v/>
      </c>
    </row>
    <row r="51">
      <c r="A51" s="30" t="n"/>
      <c r="C51" s="30" t="n"/>
      <c r="D51" s="30" t="n"/>
      <c r="F51" s="30" t="n"/>
      <c r="H51" s="32">
        <f>IF(A50="","",A50)</f>
        <v/>
      </c>
    </row>
    <row r="52">
      <c r="A52" s="30" t="n"/>
      <c r="C52" s="30" t="n"/>
      <c r="D52" s="30" t="n"/>
      <c r="F52" s="30" t="n"/>
      <c r="H52" s="32">
        <f>IF(A51="","",A51)</f>
        <v/>
      </c>
    </row>
    <row r="53">
      <c r="A53" s="30" t="n"/>
      <c r="C53" s="30" t="n"/>
      <c r="D53" s="30" t="n"/>
      <c r="F53" s="30" t="n"/>
      <c r="H53" s="32">
        <f>IF(A52="","",A52)</f>
        <v/>
      </c>
    </row>
    <row r="54">
      <c r="A54" s="30" t="n"/>
      <c r="C54" s="30" t="n"/>
      <c r="D54" s="30" t="n"/>
      <c r="F54" s="30" t="n"/>
      <c r="H54" s="32">
        <f>IF(A53="","",A53)</f>
        <v/>
      </c>
    </row>
    <row r="55">
      <c r="A55" s="30" t="n"/>
      <c r="C55" s="30" t="n"/>
      <c r="D55" s="30" t="n"/>
      <c r="F55" s="30" t="n"/>
      <c r="H55" s="32">
        <f>IF(A54="","",A54)</f>
        <v/>
      </c>
    </row>
    <row r="56">
      <c r="A56" s="30" t="n"/>
      <c r="C56" s="30" t="n"/>
      <c r="D56" s="30" t="n"/>
      <c r="F56" s="30" t="n"/>
      <c r="H56" s="32">
        <f>IF(A55="","",A55)</f>
        <v/>
      </c>
    </row>
    <row r="57">
      <c r="A57" s="30" t="n"/>
      <c r="C57" s="30" t="n"/>
      <c r="D57" s="30" t="n"/>
      <c r="F57" s="30" t="n"/>
      <c r="H57" s="32">
        <f>IF(A56="","",A56)</f>
        <v/>
      </c>
    </row>
    <row r="58">
      <c r="A58" s="30" t="n"/>
      <c r="C58" s="30" t="n"/>
      <c r="D58" s="30" t="n"/>
      <c r="F58" s="30" t="n"/>
      <c r="H58" s="32">
        <f>IF(A57="","",A57)</f>
        <v/>
      </c>
    </row>
    <row r="59">
      <c r="A59" s="30" t="n"/>
      <c r="C59" s="30" t="n"/>
      <c r="D59" s="30" t="n"/>
      <c r="F59" s="30" t="n"/>
      <c r="H59" s="32">
        <f>IF(A58="","",A58)</f>
        <v/>
      </c>
    </row>
    <row r="60">
      <c r="A60" s="30" t="n"/>
      <c r="C60" s="30" t="n"/>
      <c r="D60" s="30" t="n"/>
      <c r="F60" s="30" t="n"/>
      <c r="H60" s="32">
        <f>IF(A59="","",A59)</f>
        <v/>
      </c>
    </row>
    <row r="61">
      <c r="A61" s="30" t="n"/>
      <c r="C61" s="30" t="n"/>
      <c r="D61" s="30" t="n"/>
      <c r="F61" s="30" t="n"/>
      <c r="H61" s="32">
        <f>IF(A60="","",A60)</f>
        <v/>
      </c>
    </row>
    <row r="62">
      <c r="A62" s="30" t="n"/>
      <c r="C62" s="30" t="n"/>
      <c r="D62" s="30" t="n"/>
      <c r="F62" s="30" t="n"/>
      <c r="H62" s="32">
        <f>IF(A61="","",A61)</f>
        <v/>
      </c>
    </row>
    <row r="63">
      <c r="A63" s="30" t="n"/>
      <c r="C63" s="30" t="n"/>
      <c r="D63" s="30" t="n"/>
      <c r="F63" s="30" t="n"/>
      <c r="H63" s="32">
        <f>IF(A62="","",A62)</f>
        <v/>
      </c>
    </row>
    <row r="64">
      <c r="A64" s="30" t="n"/>
      <c r="C64" s="30" t="n"/>
      <c r="D64" s="30" t="n"/>
      <c r="F64" s="30" t="n"/>
      <c r="H64" s="32">
        <f>IF(A63="","",A63)</f>
        <v/>
      </c>
    </row>
    <row r="65">
      <c r="A65" s="30" t="n"/>
      <c r="C65" s="30" t="n"/>
      <c r="D65" s="30" t="n"/>
      <c r="F65" s="30" t="n"/>
      <c r="H65" s="32">
        <f>IF(A64="","",A64)</f>
        <v/>
      </c>
    </row>
    <row r="66">
      <c r="A66" s="30" t="n"/>
      <c r="C66" s="30" t="n"/>
      <c r="D66" s="30" t="n"/>
      <c r="F66" s="30" t="n"/>
      <c r="H66" s="32">
        <f>IF(A65="","",A65)</f>
        <v/>
      </c>
    </row>
    <row r="67">
      <c r="A67" s="30" t="n"/>
      <c r="C67" s="30" t="n"/>
      <c r="D67" s="30" t="n"/>
      <c r="F67" s="30" t="n"/>
      <c r="H67" s="32">
        <f>IF(A66="","",A66)</f>
        <v/>
      </c>
    </row>
    <row r="68">
      <c r="A68" s="30" t="n"/>
      <c r="C68" s="30" t="n"/>
      <c r="D68" s="30" t="n"/>
      <c r="F68" s="30" t="n"/>
      <c r="H68" s="32">
        <f>IF(A67="","",A67)</f>
        <v/>
      </c>
    </row>
    <row r="69">
      <c r="A69" s="30" t="n"/>
      <c r="C69" s="30" t="n"/>
      <c r="D69" s="30" t="n"/>
      <c r="F69" s="30" t="n"/>
      <c r="H69" s="32">
        <f>IF(A68="","",A68)</f>
        <v/>
      </c>
    </row>
    <row r="70">
      <c r="A70" s="30" t="n"/>
      <c r="C70" s="30" t="n"/>
      <c r="D70" s="30" t="n"/>
      <c r="F70" s="30" t="n"/>
      <c r="H70" s="32">
        <f>IF(A69="","",A69)</f>
        <v/>
      </c>
    </row>
    <row r="71">
      <c r="A71" s="30" t="n"/>
      <c r="C71" s="30" t="n"/>
      <c r="D71" s="30" t="n"/>
      <c r="F71" s="30" t="n"/>
      <c r="H71" s="32">
        <f>IF(A70="","",A70)</f>
        <v/>
      </c>
    </row>
    <row r="72">
      <c r="A72" s="30" t="n"/>
      <c r="C72" s="30" t="n"/>
      <c r="D72" s="30" t="n"/>
      <c r="F72" s="30" t="n"/>
      <c r="H72" s="32">
        <f>IF(A71="","",A71)</f>
        <v/>
      </c>
    </row>
    <row r="73">
      <c r="A73" s="30" t="n"/>
      <c r="C73" s="30" t="n"/>
      <c r="D73" s="30" t="n"/>
      <c r="F73" s="30" t="n"/>
      <c r="H73" s="32">
        <f>IF(A72="","",A72)</f>
        <v/>
      </c>
    </row>
    <row r="74">
      <c r="A74" s="30" t="n"/>
      <c r="C74" s="30" t="n"/>
      <c r="D74" s="30" t="n"/>
      <c r="F74" s="30" t="n"/>
      <c r="H74" s="32">
        <f>IF(A73="","",A73)</f>
        <v/>
      </c>
    </row>
    <row r="75">
      <c r="A75" s="30" t="n"/>
      <c r="C75" s="30" t="n"/>
      <c r="D75" s="30" t="n"/>
      <c r="F75" s="30" t="n"/>
      <c r="H75" s="32">
        <f>IF(A74="","",A74)</f>
        <v/>
      </c>
    </row>
    <row r="76">
      <c r="A76" s="30" t="n"/>
      <c r="C76" s="30" t="n"/>
      <c r="D76" s="30" t="n"/>
      <c r="F76" s="30" t="n"/>
      <c r="H76" s="32">
        <f>IF(A75="","",A75)</f>
        <v/>
      </c>
    </row>
    <row r="77">
      <c r="A77" s="30" t="n"/>
      <c r="C77" s="30" t="n"/>
      <c r="D77" s="30" t="n"/>
      <c r="F77" s="30" t="n"/>
      <c r="H77" s="32">
        <f>IF(A76="","",A76)</f>
        <v/>
      </c>
    </row>
    <row r="78">
      <c r="A78" s="30" t="n"/>
      <c r="C78" s="30" t="n"/>
      <c r="D78" s="30" t="n"/>
      <c r="F78" s="30" t="n"/>
      <c r="H78" s="32">
        <f>IF(A77="","",A77)</f>
        <v/>
      </c>
    </row>
    <row r="79">
      <c r="A79" s="30" t="n"/>
      <c r="C79" s="30" t="n"/>
      <c r="D79" s="30" t="n"/>
      <c r="F79" s="30" t="n"/>
      <c r="H79" s="32">
        <f>IF(A78="","",A78)</f>
        <v/>
      </c>
    </row>
    <row r="80">
      <c r="A80" s="30" t="n"/>
      <c r="C80" s="30" t="n"/>
      <c r="D80" s="30" t="n"/>
      <c r="F80" s="30" t="n"/>
      <c r="H80" s="32">
        <f>IF(A79="","",A79)</f>
        <v/>
      </c>
    </row>
    <row r="81">
      <c r="A81" s="30" t="n"/>
      <c r="C81" s="30" t="n"/>
      <c r="D81" s="30" t="n"/>
      <c r="F81" s="30" t="n"/>
      <c r="H81" s="32">
        <f>IF(A80="","",A80)</f>
        <v/>
      </c>
    </row>
    <row r="82">
      <c r="A82" s="30" t="n"/>
      <c r="C82" s="30" t="n"/>
      <c r="D82" s="30" t="n"/>
      <c r="F82" s="30" t="n"/>
      <c r="H82" s="32">
        <f>IF(A81="","",A81)</f>
        <v/>
      </c>
    </row>
    <row r="83">
      <c r="A83" s="30" t="n"/>
      <c r="C83" s="30" t="n"/>
      <c r="D83" s="30" t="n"/>
      <c r="F83" s="30" t="n"/>
      <c r="H83" s="32">
        <f>IF(A82="","",A82)</f>
        <v/>
      </c>
    </row>
    <row r="84">
      <c r="A84" s="30" t="n"/>
      <c r="C84" s="30" t="n"/>
      <c r="D84" s="30" t="n"/>
      <c r="F84" s="30" t="n"/>
      <c r="H84" s="32">
        <f>IF(A83="","",A83)</f>
        <v/>
      </c>
    </row>
    <row r="85">
      <c r="A85" s="30" t="n"/>
      <c r="C85" s="30" t="n"/>
      <c r="D85" s="30" t="n"/>
      <c r="F85" s="30" t="n"/>
      <c r="H85" s="32">
        <f>IF(A84="","",A84)</f>
        <v/>
      </c>
    </row>
    <row r="86">
      <c r="A86" s="30" t="n"/>
      <c r="C86" s="30" t="n"/>
      <c r="D86" s="30" t="n"/>
      <c r="F86" s="30" t="n"/>
      <c r="H86" s="32">
        <f>IF(A85="","",A85)</f>
        <v/>
      </c>
    </row>
    <row r="87">
      <c r="A87" s="30" t="n"/>
      <c r="C87" s="30" t="n"/>
      <c r="D87" s="30" t="n"/>
      <c r="F87" s="30" t="n"/>
      <c r="H87" s="32">
        <f>IF(A86="","",A86)</f>
        <v/>
      </c>
    </row>
    <row r="88">
      <c r="A88" s="30" t="n"/>
      <c r="C88" s="30" t="n"/>
      <c r="D88" s="30" t="n"/>
      <c r="F88" s="30" t="n"/>
      <c r="H88" s="32">
        <f>IF(A87="","",A87)</f>
        <v/>
      </c>
    </row>
    <row r="89">
      <c r="A89" s="30" t="n"/>
      <c r="C89" s="30" t="n"/>
      <c r="D89" s="30" t="n"/>
      <c r="F89" s="30" t="n"/>
      <c r="H89" s="32">
        <f>IF(A88="","",A88)</f>
        <v/>
      </c>
    </row>
    <row r="90">
      <c r="A90" s="30" t="n"/>
      <c r="C90" s="30" t="n"/>
      <c r="D90" s="30" t="n"/>
      <c r="F90" s="30" t="n"/>
      <c r="H90" s="32">
        <f>IF(A89="","",A89)</f>
        <v/>
      </c>
    </row>
    <row r="91">
      <c r="A91" s="30" t="n"/>
      <c r="C91" s="30" t="n"/>
      <c r="D91" s="30" t="n"/>
      <c r="F91" s="30" t="n"/>
      <c r="H91" s="32">
        <f>IF(A90="","",A90)</f>
        <v/>
      </c>
    </row>
    <row r="92">
      <c r="A92" s="30" t="n"/>
      <c r="C92" s="30" t="n"/>
      <c r="D92" s="30" t="n"/>
      <c r="F92" s="30" t="n"/>
      <c r="H92" s="32">
        <f>IF(A91="","",A91)</f>
        <v/>
      </c>
    </row>
    <row r="93">
      <c r="A93" s="30" t="n"/>
      <c r="C93" s="30" t="n"/>
      <c r="D93" s="30" t="n"/>
      <c r="F93" s="30" t="n"/>
      <c r="H93" s="32">
        <f>IF(A92="","",A92)</f>
        <v/>
      </c>
    </row>
    <row r="94">
      <c r="A94" s="30" t="n"/>
      <c r="C94" s="30" t="n"/>
      <c r="D94" s="30" t="n"/>
      <c r="F94" s="30" t="n"/>
      <c r="H94" s="32">
        <f>IF(A93="","",A93)</f>
        <v/>
      </c>
    </row>
    <row r="95">
      <c r="A95" s="30" t="n"/>
      <c r="C95" s="30" t="n"/>
      <c r="D95" s="30" t="n"/>
      <c r="F95" s="30" t="n"/>
      <c r="H95" s="32">
        <f>IF(A94="","",A94)</f>
        <v/>
      </c>
    </row>
    <row r="96">
      <c r="A96" s="30" t="n"/>
      <c r="C96" s="30" t="n"/>
      <c r="D96" s="30" t="n"/>
      <c r="F96" s="30" t="n"/>
      <c r="H96" s="32">
        <f>IF(A95="","",A95)</f>
        <v/>
      </c>
    </row>
    <row r="97">
      <c r="A97" s="30" t="n"/>
      <c r="C97" s="30" t="n"/>
      <c r="D97" s="30" t="n"/>
      <c r="F97" s="30" t="n"/>
      <c r="H97" s="32">
        <f>IF(A96="","",A96)</f>
        <v/>
      </c>
    </row>
    <row r="98">
      <c r="A98" s="30" t="n"/>
      <c r="C98" s="30" t="n"/>
      <c r="D98" s="30" t="n"/>
      <c r="F98" s="30" t="n"/>
      <c r="H98" s="32">
        <f>IF(A97="","",A97)</f>
        <v/>
      </c>
    </row>
    <row r="99">
      <c r="A99" s="30" t="n"/>
      <c r="C99" s="30" t="n"/>
      <c r="D99" s="30" t="n"/>
      <c r="F99" s="30" t="n"/>
      <c r="H99" s="32">
        <f>IF(A98="","",A98)</f>
        <v/>
      </c>
    </row>
    <row r="100">
      <c r="A100" s="30" t="n"/>
      <c r="C100" s="30" t="n"/>
      <c r="D100" s="30" t="n"/>
      <c r="F100" s="30" t="n"/>
      <c r="H100" s="32">
        <f>IF(A99="","",A99)</f>
        <v/>
      </c>
    </row>
    <row r="101">
      <c r="A101" s="30" t="n"/>
      <c r="C101" s="30" t="n"/>
      <c r="D101" s="30" t="n"/>
      <c r="F101" s="30" t="n"/>
      <c r="H101" s="32">
        <f>IF(A100="","",A100)</f>
        <v/>
      </c>
    </row>
    <row r="102">
      <c r="C102" s="33" t="inlineStr">
        <is>
          <t>Targets are editable operational goals and are not clinical standards.</t>
        </is>
      </c>
      <c r="D102" s="57" t="n"/>
      <c r="E102" s="57" t="n"/>
      <c r="F102" s="47" t="n"/>
    </row>
    <row r="103">
      <c r="A103" s="1" t="inlineStr">
        <is>
          <t>Workbook Lists and Settings</t>
        </is>
      </c>
    </row>
  </sheetData>
  <mergeCells count="2">
    <mergeCell ref="C102:F102"/>
    <mergeCell ref="A103:H103"/>
  </mergeCells>
  <dataValidations count="1">
    <dataValidation sqref="D2:D101" showDropDown="0" showInputMessage="1" showErrorMessage="1" allowBlank="0" error="Enter a whole number from 0 through 240." promptTitle="Operational Target" prompt="Enter a whole-number target from 0 through 240 minutes." type="whole" operator="between">
      <formula1>0</formula1>
      <formula2>240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95" customWidth="1" min="2" max="2"/>
  </cols>
  <sheetData>
    <row r="1" ht="26" customHeight="1">
      <c r="A1" s="1" t="inlineStr">
        <is>
          <t>Instructions</t>
        </is>
      </c>
    </row>
    <row r="2">
      <c r="A2" s="22" t="inlineStr">
        <is>
          <t>Section</t>
        </is>
      </c>
      <c r="B2" s="22" t="inlineStr">
        <is>
          <t>Instruction</t>
        </is>
      </c>
    </row>
    <row r="3" ht="38" customHeight="1">
      <c r="A3" s="34" t="inlineStr">
        <is>
          <t>Workbook Purpose</t>
        </is>
      </c>
      <c r="B3" s="35" t="inlineStr">
        <is>
          <t>Track operational wait time from Check-In Date/Time through Provider Start Date/Time.</t>
        </is>
      </c>
    </row>
    <row r="4" ht="38" customHeight="1">
      <c r="A4" s="36" t="inlineStr">
        <is>
          <t>1. Review Lists</t>
        </is>
      </c>
      <c r="B4" s="37" t="inlineStr">
        <is>
          <t>Open the Lists sheet and confirm the fictional clinic list, visit types, target wait minutes, and exclusion reasons.</t>
        </is>
      </c>
    </row>
    <row r="5" ht="38" customHeight="1">
      <c r="A5" s="34" t="inlineStr">
        <is>
          <t>2. Remove Examples</t>
        </is>
      </c>
      <c r="B5" s="35" t="inlineStr">
        <is>
          <t>Delete the example inputs in Wait Time Log rows 8 through 17 before production use if sample data is no longer needed. Do not delete the formulas in calculated columns.</t>
        </is>
      </c>
    </row>
    <row r="6" ht="38" customHeight="1">
      <c r="A6" s="36" t="inlineStr">
        <is>
          <t>3. Enter Visits</t>
        </is>
      </c>
      <c r="B6" s="37" t="inlineStr">
        <is>
          <t>Enter one row per visit in the blue input cells. Use a unique visit ID and do not enter patient names or direct identifiers.</t>
        </is>
      </c>
    </row>
    <row r="7" ht="38" customHeight="1">
      <c r="A7" s="34" t="inlineStr">
        <is>
          <t>4. Enter Timestamps</t>
        </is>
      </c>
      <c r="B7" s="35" t="inlineStr">
        <is>
          <t>Enter native Excel date/time values using the displayed U.S. format. Checkout Date/Time is optional.</t>
        </is>
      </c>
    </row>
    <row r="8" ht="38" customHeight="1">
      <c r="A8" s="36" t="inlineStr">
        <is>
          <t>5. Review Quality</t>
        </is>
      </c>
      <c r="B8" s="37" t="inlineStr">
        <is>
          <t>Filter the Data Quality column for values other than OK and correct missing, duplicate, future, or out-of-sequence records.</t>
        </is>
      </c>
    </row>
    <row r="9" ht="38" customHeight="1">
      <c r="A9" s="34" t="inlineStr">
        <is>
          <t>6. Use Exclusions</t>
        </is>
      </c>
      <c r="B9" s="35" t="inlineStr">
        <is>
          <t>Select an exclusion reason only when a record should not be included in the dashboard. Excluded records remain visible in the log.</t>
        </is>
      </c>
    </row>
    <row r="10" ht="38" customHeight="1">
      <c r="A10" s="36" t="inlineStr">
        <is>
          <t>7. Set Dashboard Filters</t>
        </is>
      </c>
      <c r="B10" s="37" t="inlineStr">
        <is>
          <t>Select a clinic, enter a valid Start Date and End Date, and choose the reporting year used by the monthly table and charts.</t>
        </is>
      </c>
    </row>
    <row r="11" ht="38" customHeight="1">
      <c r="A11" s="34" t="inlineStr">
        <is>
          <t>8. Interpret Wait Time</t>
        </is>
      </c>
      <c r="B11" s="35" t="inlineStr">
        <is>
          <t>Total Wait Minutes equals Provider Start Date/Time minus Check-In Date/Time.</t>
        </is>
      </c>
    </row>
    <row r="12" ht="38" customHeight="1">
      <c r="A12" s="36" t="inlineStr">
        <is>
          <t>9. Interpret Target Result</t>
        </is>
      </c>
      <c r="B12" s="37" t="inlineStr">
        <is>
          <t>Met means Total Wait Minutes is less than or equal to the target assigned to the selected Visit Type.</t>
        </is>
      </c>
    </row>
    <row r="13" ht="38" customHeight="1">
      <c r="A13" s="34" t="inlineStr">
        <is>
          <t>10. Prepared Capacity</t>
        </is>
      </c>
      <c r="B13" s="35" t="inlineStr">
        <is>
          <t>The Wait Time Log contains 200 prepared rows, including 10 fictional examples and 190 additional blank input rows.</t>
        </is>
      </c>
    </row>
    <row r="14" ht="38" customHeight="1">
      <c r="A14" s="36" t="inlineStr">
        <is>
          <t>Blank Rows</t>
        </is>
      </c>
      <c r="B14" s="37" t="inlineStr">
        <is>
          <t>Blank rows must not affect any dashboard KPI or chart.</t>
        </is>
      </c>
    </row>
    <row r="15" ht="38" customHeight="1">
      <c r="A15" s="34" t="inlineStr">
        <is>
          <t>File Use</t>
        </is>
      </c>
      <c r="B15" s="35" t="inlineStr">
        <is>
          <t>Save a separate working copy before replacing the examples or changing target settings.</t>
        </is>
      </c>
    </row>
    <row r="16" ht="38" customHeight="1">
      <c r="A16" s="36" t="inlineStr">
        <is>
          <t>Important Limitation</t>
        </is>
      </c>
      <c r="B16" s="37" t="inlineStr">
        <is>
          <t>This workbook is an operational tracking aid. It does not provide clinical, legal, payer, privacy, or regulatory advice.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2026-09-06T06:21:57Z</dcterms:created>
  <dcterms:modified xmlns:dcterms="http://purl.org/dc/terms/" xmlns:xsi="http://www.w3.org/2001/XMLSchema-instance" xsi:type="dcterms:W3CDTF">2026-09-06T06:21:58+00:00Z</dcterms:modified>
</cp:coreProperties>
</file>