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Transportation Log" sheetId="2" state="visible" r:id="rId2"/>
    <sheet xmlns:r="http://schemas.openxmlformats.org/officeDocument/2006/relationships" name="Lists &amp; Settings" sheetId="3" state="visible" r:id="rId3"/>
    <sheet xmlns:r="http://schemas.openxmlformats.org/officeDocument/2006/relationships" name="Instructions" sheetId="4" state="visible" r:id="rId4"/>
  </sheets>
  <definedNames>
    <definedName name="_xlnm.Print_Area" localSheetId="0">'Dashboard'!$A$1:$N$33</definedName>
    <definedName name="_xlnm._FilterDatabase" localSheetId="1" hidden="1">'Transportation Log'!$A$1:$AF$501</definedName>
    <definedName name="_xlnm.Print_Area" localSheetId="1">'Transportation Log'!$A$1:$AF$501</definedName>
    <definedName name="_xlnm.Print_Area" localSheetId="3">'Instructions'!$A$1:$B$12</definedName>
  </definedNames>
  <calcPr calcId="124519" calcMode="auto" fullCalcOnLoad="1" forceFullCalc="1"/>
</workbook>
</file>

<file path=xl/styles.xml><?xml version="1.0" encoding="utf-8"?>
<styleSheet xmlns="http://schemas.openxmlformats.org/spreadsheetml/2006/main">
  <numFmts count="5">
    <numFmt numFmtId="164" formatCode="mm/dd/yyyy"/>
    <numFmt numFmtId="165" formatCode="mm/dd/yyyy h:mm AM/PM"/>
    <numFmt numFmtId="166" formatCode="0.0%"/>
    <numFmt numFmtId="167" formatCode="0.0"/>
    <numFmt numFmtId="168" formatCode="$#,##0.00"/>
  </numFmts>
  <fonts count="8">
    <font>
      <name val="Calibri"/>
      <family val="2"/>
      <color theme="1"/>
      <sz val="11"/>
      <scheme val="minor"/>
    </font>
    <font>
      <name val="Calibri"/>
      <b val="1"/>
      <color rgb="00FFFFFF"/>
      <sz val="16"/>
    </font>
    <font>
      <name val="Calibri"/>
      <i val="1"/>
      <color rgb="00333333"/>
      <sz val="11"/>
    </font>
    <font>
      <name val="Calibri"/>
      <b val="1"/>
      <color rgb="00333333"/>
      <sz val="10"/>
    </font>
    <font>
      <name val="Calibri"/>
      <color rgb="00333333"/>
      <sz val="10"/>
    </font>
    <font>
      <name val="Calibri"/>
      <b val="1"/>
      <color rgb="00FFFFFF"/>
      <sz val="10"/>
    </font>
    <font>
      <name val="Calibri"/>
      <b val="1"/>
      <color rgb="00183B4E"/>
      <sz val="16"/>
    </font>
    <font>
      <name val="Calibri"/>
      <b val="1"/>
      <color rgb="00FFFFFF"/>
      <sz val="11"/>
    </font>
  </fonts>
  <fills count="10">
    <fill>
      <patternFill/>
    </fill>
    <fill>
      <patternFill patternType="gray125"/>
    </fill>
    <fill>
      <patternFill patternType="solid">
        <fgColor rgb="00183B4E"/>
      </patternFill>
    </fill>
    <fill>
      <patternFill patternType="solid">
        <fgColor rgb="00D9EAF7"/>
      </patternFill>
    </fill>
    <fill>
      <patternFill patternType="solid">
        <fgColor rgb="00FFF1C9"/>
      </patternFill>
    </fill>
    <fill>
      <patternFill patternType="solid">
        <fgColor rgb="002F6F73"/>
      </patternFill>
    </fill>
    <fill>
      <patternFill patternType="solid">
        <fgColor rgb="00FFFFFF"/>
      </patternFill>
    </fill>
    <fill>
      <patternFill patternType="solid">
        <fgColor rgb="00F3F7F6"/>
      </patternFill>
    </fill>
    <fill>
      <patternFill patternType="solid">
        <fgColor rgb="00F2F2F2"/>
      </patternFill>
    </fill>
    <fill>
      <patternFill patternType="solid">
        <fgColor rgb="00EAF3F8"/>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43">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xf>
    <xf numFmtId="0" fontId="3" fillId="3" borderId="1" applyAlignment="1" pivotButton="0" quotePrefix="0" xfId="0">
      <alignment horizontal="left" vertical="center"/>
    </xf>
    <xf numFmtId="164" fontId="4" fillId="4" borderId="1" applyAlignment="1" pivotButton="0" quotePrefix="0" xfId="0">
      <alignment horizontal="left" vertical="center"/>
    </xf>
    <xf numFmtId="0" fontId="4" fillId="3" borderId="1" applyAlignment="1" pivotButton="0" quotePrefix="0" xfId="0">
      <alignment horizontal="left" vertical="top" wrapText="1"/>
    </xf>
    <xf numFmtId="0" fontId="0" fillId="3" borderId="1" pivotButton="0" quotePrefix="0" xfId="0"/>
    <xf numFmtId="0" fontId="4" fillId="4" borderId="1" applyAlignment="1" pivotButton="0" quotePrefix="0" xfId="0">
      <alignment horizontal="left" vertical="center"/>
    </xf>
    <xf numFmtId="165" fontId="4" fillId="4" borderId="1" applyAlignment="1" pivotButton="0" quotePrefix="0" xfId="0">
      <alignment horizontal="left" vertical="center"/>
    </xf>
    <xf numFmtId="0" fontId="5" fillId="5" borderId="1" applyAlignment="1" pivotButton="0" quotePrefix="0" xfId="0">
      <alignment horizontal="left" vertical="center" wrapText="1"/>
    </xf>
    <xf numFmtId="0" fontId="0" fillId="5" borderId="1" pivotButton="0" quotePrefix="0" xfId="0"/>
    <xf numFmtId="1" fontId="6" fillId="6" borderId="1" applyAlignment="1" pivotButton="0" quotePrefix="0" xfId="0">
      <alignment horizontal="left" vertical="center"/>
    </xf>
    <xf numFmtId="0" fontId="0" fillId="6" borderId="1" pivotButton="0" quotePrefix="0" xfId="0"/>
    <xf numFmtId="166" fontId="6" fillId="6" borderId="1" applyAlignment="1" pivotButton="0" quotePrefix="0" xfId="0">
      <alignment horizontal="left" vertical="center"/>
    </xf>
    <xf numFmtId="167" fontId="6" fillId="6" borderId="1" applyAlignment="1" pivotButton="0" quotePrefix="0" xfId="0">
      <alignment horizontal="left" vertical="center"/>
    </xf>
    <xf numFmtId="168" fontId="6" fillId="6" borderId="1" applyAlignment="1" pivotButton="0" quotePrefix="0" xfId="0">
      <alignment horizontal="left" vertical="center"/>
    </xf>
    <xf numFmtId="0" fontId="5" fillId="2" borderId="1" applyAlignment="1" pivotButton="0" quotePrefix="0" xfId="0">
      <alignment horizontal="center" vertical="center"/>
    </xf>
    <xf numFmtId="0" fontId="4" fillId="7" borderId="1" pivotButton="0" quotePrefix="0" xfId="0"/>
    <xf numFmtId="1" fontId="4" fillId="7" borderId="1" pivotButton="0" quotePrefix="0" xfId="0"/>
    <xf numFmtId="0" fontId="4" fillId="6" borderId="1" pivotButton="0" quotePrefix="0" xfId="0"/>
    <xf numFmtId="1" fontId="4" fillId="6" borderId="1" pivotButton="0" quotePrefix="0" xfId="0"/>
    <xf numFmtId="0" fontId="5" fillId="2" borderId="1" applyAlignment="1" pivotButton="0" quotePrefix="0" xfId="0">
      <alignment horizontal="center" vertical="center" wrapText="1"/>
    </xf>
    <xf numFmtId="0" fontId="4" fillId="8" borderId="1" applyAlignment="1" pivotButton="0" quotePrefix="0" xfId="0">
      <alignment horizontal="left" vertical="top"/>
    </xf>
    <xf numFmtId="164" fontId="4" fillId="8" borderId="1" applyAlignment="1" pivotButton="0" quotePrefix="0" xfId="0">
      <alignment horizontal="left" vertical="top"/>
    </xf>
    <xf numFmtId="18" fontId="4" fillId="8" borderId="1" applyAlignment="1" pivotButton="0" quotePrefix="0" xfId="0">
      <alignment horizontal="left" vertical="top"/>
    </xf>
    <xf numFmtId="1" fontId="4" fillId="8" borderId="1" applyAlignment="1" pivotButton="0" quotePrefix="0" xfId="0">
      <alignment horizontal="left" vertical="top"/>
    </xf>
    <xf numFmtId="168" fontId="4" fillId="8" borderId="1" applyAlignment="1" pivotButton="0" quotePrefix="0" xfId="0">
      <alignment horizontal="left" vertical="top"/>
    </xf>
    <xf numFmtId="0" fontId="4" fillId="8" borderId="1" applyAlignment="1" pivotButton="0" quotePrefix="0" xfId="0">
      <alignment horizontal="left" vertical="top" wrapText="1"/>
    </xf>
    <xf numFmtId="165" fontId="4" fillId="9" borderId="1" applyAlignment="1" pivotButton="0" quotePrefix="0" xfId="0">
      <alignment horizontal="left" vertical="top"/>
    </xf>
    <xf numFmtId="1" fontId="4" fillId="9" borderId="1" applyAlignment="1" pivotButton="0" quotePrefix="0" xfId="0">
      <alignment horizontal="left" vertical="top"/>
    </xf>
    <xf numFmtId="0" fontId="4" fillId="9" borderId="1" applyAlignment="1" pivotButton="0" quotePrefix="0" xfId="0">
      <alignment horizontal="left" vertical="top"/>
    </xf>
    <xf numFmtId="0" fontId="5" fillId="5" borderId="1" applyAlignment="1" pivotButton="0" quotePrefix="0" xfId="0">
      <alignment horizontal="center" vertical="center" wrapText="1"/>
    </xf>
    <xf numFmtId="0" fontId="4" fillId="6" borderId="1" applyAlignment="1" pivotButton="0" quotePrefix="0" xfId="0">
      <alignment horizontal="left" vertical="top" wrapText="1"/>
    </xf>
    <xf numFmtId="0" fontId="4" fillId="7" borderId="1" applyAlignment="1" pivotButton="0" quotePrefix="0" xfId="0">
      <alignment horizontal="left" vertical="top" wrapText="1"/>
    </xf>
    <xf numFmtId="0" fontId="7" fillId="5" borderId="1" applyAlignment="1" pivotButton="0" quotePrefix="0" xfId="0">
      <alignment horizontal="left" vertical="top"/>
    </xf>
    <xf numFmtId="164" fontId="4" fillId="4" borderId="1" applyAlignment="1" pivotButton="0" quotePrefix="0" xfId="0">
      <alignment horizontal="left" vertical="center"/>
    </xf>
    <xf numFmtId="165" fontId="4" fillId="4" borderId="1" applyAlignment="1" pivotButton="0" quotePrefix="0" xfId="0">
      <alignment horizontal="left" vertical="center"/>
    </xf>
    <xf numFmtId="166" fontId="6" fillId="6" borderId="1" applyAlignment="1" pivotButton="0" quotePrefix="0" xfId="0">
      <alignment horizontal="left" vertical="center"/>
    </xf>
    <xf numFmtId="167" fontId="6" fillId="6" borderId="1" applyAlignment="1" pivotButton="0" quotePrefix="0" xfId="0">
      <alignment horizontal="left" vertical="center"/>
    </xf>
    <xf numFmtId="168" fontId="6" fillId="6" borderId="1" applyAlignment="1" pivotButton="0" quotePrefix="0" xfId="0">
      <alignment horizontal="left" vertical="center"/>
    </xf>
    <xf numFmtId="164" fontId="4" fillId="8" borderId="1" applyAlignment="1" pivotButton="0" quotePrefix="0" xfId="0">
      <alignment horizontal="left" vertical="top"/>
    </xf>
    <xf numFmtId="168" fontId="4" fillId="8" borderId="1" applyAlignment="1" pivotButton="0" quotePrefix="0" xfId="0">
      <alignment horizontal="left" vertical="top"/>
    </xf>
    <xf numFmtId="165" fontId="4" fillId="9" borderId="1" applyAlignment="1" pivotButton="0" quotePrefix="0" xfId="0">
      <alignment horizontal="left" vertical="top"/>
    </xf>
  </cellXfs>
  <cellStyles count="1">
    <cellStyle name="Normal" xfId="0" builtinId="0" hidden="0"/>
  </cellStyles>
  <dxfs count="5">
    <dxf>
      <font>
        <name val="Calibri"/>
        <b val="1"/>
        <color rgb="009C0006"/>
        <sz val="10"/>
      </font>
      <fill>
        <patternFill patternType="solid">
          <fgColor rgb="00F4CCCC"/>
        </patternFill>
      </fill>
    </dxf>
    <dxf>
      <font>
        <name val="Calibri"/>
        <b val="1"/>
        <color rgb="00333333"/>
        <sz val="10"/>
      </font>
      <fill>
        <patternFill patternType="solid">
          <fgColor rgb="00FFF2CC"/>
        </patternFill>
      </fill>
    </dxf>
    <dxf>
      <fill>
        <patternFill patternType="solid">
          <fgColor rgb="00F4CCCC"/>
        </patternFill>
      </fill>
    </dxf>
    <dxf>
      <font>
        <name val="Calibri"/>
        <b val="1"/>
        <color rgb="002F7D5B"/>
        <sz val="10"/>
      </font>
      <fill>
        <patternFill patternType="solid">
          <fgColor rgb="00E2F0D9"/>
        </patternFill>
      </fill>
    </dxf>
    <dxf>
      <font>
        <name val="Calibri"/>
        <color rgb="00666666"/>
        <sz val="10"/>
      </font>
      <fill>
        <patternFill patternType="solid">
          <fgColor rgb="00F2F2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Trips by Status</a:t>
            </a:r>
          </a:p>
        </rich>
      </tx>
    </title>
    <plotArea>
      <barChart>
        <barDir val="col"/>
        <grouping val="clustered"/>
        <ser>
          <idx val="0"/>
          <order val="0"/>
          <tx>
            <strRef>
              <f>'Dashboard'!B21</f>
            </strRef>
          </tx>
          <spPr>
            <a:solidFill xmlns:a="http://schemas.openxmlformats.org/drawingml/2006/main">
              <a:srgbClr val="2F6F73"/>
            </a:solidFill>
            <a:ln xmlns:a="http://schemas.openxmlformats.org/drawingml/2006/main">
              <a:solidFill>
                <a:srgbClr val="2F6F73"/>
              </a:solidFill>
              <a:prstDash val="solid"/>
            </a:ln>
          </spPr>
          <cat>
            <numRef>
              <f>'Dashboard'!$A$22:$A$27</f>
            </numRef>
          </cat>
          <val>
            <numRef>
              <f>'Dashboard'!$B$22:$B$27</f>
            </numRef>
          </val>
        </ser>
        <gapWidth val="65"/>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Trips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Trips by Clinic</a:t>
            </a:r>
          </a:p>
        </rich>
      </tx>
    </title>
    <plotArea>
      <barChart>
        <barDir val="bar"/>
        <grouping val="clustered"/>
        <ser>
          <idx val="0"/>
          <order val="0"/>
          <tx>
            <strRef>
              <f>'Dashboard'!K21</f>
            </strRef>
          </tx>
          <spPr>
            <a:solidFill xmlns:a="http://schemas.openxmlformats.org/drawingml/2006/main">
              <a:srgbClr val="183B4E"/>
            </a:solidFill>
            <a:ln xmlns:a="http://schemas.openxmlformats.org/drawingml/2006/main">
              <a:solidFill>
                <a:srgbClr val="183B4E"/>
              </a:solidFill>
              <a:prstDash val="solid"/>
            </a:ln>
          </spPr>
          <cat>
            <numRef>
              <f>'Dashboard'!$J$22:$J$26</f>
            </numRef>
          </cat>
          <val>
            <numRef>
              <f>'Dashboard'!$K$22:$K$26</f>
            </numRef>
          </val>
        </ser>
        <gapWidth val="50"/>
        <axId val="10"/>
        <axId val="100"/>
      </barChart>
      <catAx>
        <axId val="10"/>
        <scaling>
          <orientation val="minMax"/>
        </scaling>
        <axPos val="l"/>
        <title>
          <tx>
            <rich>
              <a:bodyPr xmlns:a="http://schemas.openxmlformats.org/drawingml/2006/main"/>
              <a:p xmlns:a="http://schemas.openxmlformats.org/drawingml/2006/main">
                <a:pPr>
                  <a:defRPr/>
                </a:pPr>
                <a:r>
                  <a:t>Trips</a:t>
                </a:r>
              </a:p>
            </rich>
          </tx>
        </title>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19</row>
      <rowOff>0</rowOff>
    </from>
    <ext cx="43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9</row>
      <rowOff>0</rowOff>
    </from>
    <ext cx="378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N101"/>
  <sheetViews>
    <sheetView showGridLines="0" zoomScale="85" workbookViewId="0">
      <pane ySplit="8" topLeftCell="A9" activePane="bottomLeft" state="frozen"/>
      <selection pane="bottomLeft" activeCell="A1" sqref="A1"/>
    </sheetView>
  </sheetViews>
  <sheetFormatPr baseColWidth="8" defaultRowHeight="15"/>
  <cols>
    <col width="20" customWidth="1" min="1" max="1"/>
    <col width="13" customWidth="1" min="2" max="2"/>
    <col width="16" customWidth="1" min="3" max="3"/>
    <col width="16" customWidth="1" min="4" max="4"/>
    <col width="16" customWidth="1" min="5" max="5"/>
    <col width="16" customWidth="1" min="6" max="6"/>
    <col width="16" customWidth="1" min="7" max="7"/>
    <col width="16" customWidth="1" min="8" max="8"/>
    <col width="3" customWidth="1" min="9" max="9"/>
    <col width="27" customWidth="1" min="10" max="10"/>
    <col width="12" customWidth="1" min="11" max="11"/>
    <col width="13" customWidth="1" min="12" max="12"/>
    <col width="13" customWidth="1" min="13" max="13"/>
    <col width="13" customWidth="1" min="14" max="14"/>
  </cols>
  <sheetData>
    <row r="1" ht="28" customHeight="1">
      <c r="A1" s="1" t="inlineStr">
        <is>
          <t>Patient Transportation Coordination Dashboard</t>
        </is>
      </c>
    </row>
    <row r="2" ht="20" customHeight="1">
      <c r="A2" s="2" t="inlineStr">
        <is>
          <t>Operational transportation status and follow-up view</t>
        </is>
      </c>
    </row>
    <row r="3"/>
    <row r="4">
      <c r="A4" s="3" t="inlineStr">
        <is>
          <t>Report Start Date</t>
        </is>
      </c>
      <c r="B4" s="35" t="n">
        <v>46266</v>
      </c>
      <c r="D4" s="5" t="inlineStr">
        <is>
          <t>Dashboard results update from the selected service dates, clinic, and coordinator. Change the as-of date and time to review upcoming or overdue pickups.</t>
        </is>
      </c>
      <c r="E4" s="6" t="n"/>
      <c r="F4" s="6" t="n"/>
      <c r="G4" s="6" t="n"/>
      <c r="H4" s="6" t="n"/>
    </row>
    <row r="5">
      <c r="A5" s="3" t="inlineStr">
        <is>
          <t>Report End Date</t>
        </is>
      </c>
      <c r="B5" s="35" t="n">
        <v>46295</v>
      </c>
      <c r="D5" s="6" t="n"/>
      <c r="E5" s="6" t="n"/>
      <c r="F5" s="6" t="n"/>
      <c r="G5" s="6" t="n"/>
      <c r="H5" s="6" t="n"/>
    </row>
    <row r="6">
      <c r="A6" s="3" t="inlineStr">
        <is>
          <t>Clinic Filter</t>
        </is>
      </c>
      <c r="B6" s="7" t="inlineStr">
        <is>
          <t>All Clinics</t>
        </is>
      </c>
    </row>
    <row r="7">
      <c r="A7" s="3" t="inlineStr">
        <is>
          <t>Coordinator Filter</t>
        </is>
      </c>
      <c r="B7" s="7" t="inlineStr">
        <is>
          <t>All Coordinators</t>
        </is>
      </c>
    </row>
    <row r="8">
      <c r="A8" s="3" t="inlineStr">
        <is>
          <t>As-of Date and Time</t>
        </is>
      </c>
      <c r="B8" s="36" t="n">
        <v>46271.375</v>
      </c>
    </row>
    <row r="9"/>
    <row r="10" ht="29" customHeight="1">
      <c r="A10" s="9" t="inlineStr">
        <is>
          <t>Total Trips</t>
        </is>
      </c>
      <c r="B10" s="10" t="n"/>
      <c r="C10" s="9" t="inlineStr">
        <is>
          <t>Completed Trips</t>
        </is>
      </c>
      <c r="D10" s="10" t="n"/>
      <c r="E10" s="9" t="inlineStr">
        <is>
          <t>Active Trips</t>
        </is>
      </c>
      <c r="F10" s="10" t="n"/>
      <c r="G10" s="9" t="inlineStr">
        <is>
          <t>Canceled or No Show</t>
        </is>
      </c>
      <c r="H10" s="10" t="n"/>
    </row>
    <row r="11" ht="29" customHeight="1">
      <c r="A11" s="11">
        <f>COUNTIF('Transportation Log'!$AF$2:$AF$501,TRUE)</f>
        <v/>
      </c>
      <c r="B11" s="12" t="n"/>
      <c r="C11" s="11">
        <f>COUNTIFS('Transportation Log'!$AF$2:$AF$501,TRUE,'Transportation Log'!$Q$2:$Q$501,"Completed")</f>
        <v/>
      </c>
      <c r="D11" s="12" t="n"/>
      <c r="E11" s="11">
        <f>COUNTIFS('Transportation Log'!$AF$2:$AF$501,TRUE,'Transportation Log'!$Q$2:$Q$501,"&lt;&gt;Completed",'Transportation Log'!$Q$2:$Q$501,"&lt;&gt;Canceled",'Transportation Log'!$Q$2:$Q$501,"&lt;&gt;No Show",'Transportation Log'!$Q$2:$Q$501,"&lt;&gt;")</f>
        <v/>
      </c>
      <c r="F11" s="12" t="n"/>
      <c r="G11" s="11">
        <f>COUNTIFS('Transportation Log'!$AF$2:$AF$501,TRUE,'Transportation Log'!$Q$2:$Q$501,"Canceled")+COUNTIFS('Transportation Log'!$AF$2:$AF$501,TRUE,'Transportation Log'!$Q$2:$Q$501,"No Show")</f>
        <v/>
      </c>
      <c r="H11" s="12" t="n"/>
    </row>
    <row r="12"/>
    <row r="13"/>
    <row r="14" ht="29" customHeight="1">
      <c r="A14" s="9" t="inlineStr">
        <is>
          <t>Unassigned Vendor</t>
        </is>
      </c>
      <c r="B14" s="10" t="n"/>
      <c r="C14" s="9" t="inlineStr">
        <is>
          <t>Pickups Due in 2 Hours</t>
        </is>
      </c>
      <c r="D14" s="10" t="n"/>
      <c r="E14" s="9" t="inlineStr">
        <is>
          <t>Overdue Pickups</t>
        </is>
      </c>
      <c r="F14" s="10" t="n"/>
      <c r="G14" s="9" t="inlineStr">
        <is>
          <t>On-Time Pickup Rate</t>
        </is>
      </c>
      <c r="H14" s="10" t="n"/>
    </row>
    <row r="15" ht="29" customHeight="1">
      <c r="A15" s="11">
        <f>COUNTIFS('Transportation Log'!$AF$2:$AF$501,TRUE,'Transportation Log'!$K$2:$K$501,"",'Transportation Log'!$Q$2:$Q$501,"&lt;&gt;Completed",'Transportation Log'!$Q$2:$Q$501,"&lt;&gt;Canceled",'Transportation Log'!$Q$2:$Q$501,"&lt;&gt;No Show",'Transportation Log'!$Q$2:$Q$501,"&lt;&gt;")</f>
        <v/>
      </c>
      <c r="B15" s="12" t="n"/>
      <c r="C15" s="11">
        <f>COUNTIFS('Transportation Log'!$AF$2:$AF$501,TRUE,'Transportation Log'!$Y$2:$Y$501,"&gt;="&amp;$B$8,'Transportation Log'!$Y$2:$Y$501,"&lt;="&amp;($B$8+2/24),'Transportation Log'!$Q$2:$Q$501,"&lt;&gt;Completed",'Transportation Log'!$Q$2:$Q$501,"&lt;&gt;Canceled",'Transportation Log'!$Q$2:$Q$501,"&lt;&gt;No Show")</f>
        <v/>
      </c>
      <c r="D15" s="12" t="n"/>
      <c r="E15" s="11">
        <f>COUNTIFS('Transportation Log'!$AF$2:$AF$501,TRUE,'Transportation Log'!$Y$2:$Y$501,"&lt;"&amp;$B$8,'Transportation Log'!$O$2:$O$501,"",'Transportation Log'!$Q$2:$Q$501,"&lt;&gt;Completed",'Transportation Log'!$Q$2:$Q$501,"&lt;&gt;Canceled",'Transportation Log'!$Q$2:$Q$501,"&lt;&gt;No Show")</f>
        <v/>
      </c>
      <c r="F15" s="12" t="n"/>
      <c r="G15" s="37">
        <f>IF(COUNTIFS('Transportation Log'!$AF$2:$AF$501,TRUE,'Transportation Log'!$AD$2:$AD$501,"&lt;&gt;")=0,"",COUNTIFS('Transportation Log'!$AF$2:$AF$501,TRUE,'Transportation Log'!$AD$2:$AD$501,"Yes")/COUNTIFS('Transportation Log'!$AF$2:$AF$501,TRUE,'Transportation Log'!$AD$2:$AD$501,"&lt;&gt;"))</f>
        <v/>
      </c>
      <c r="H15" s="12" t="n"/>
    </row>
    <row r="16"/>
    <row r="17"/>
    <row r="18" ht="29" customHeight="1">
      <c r="A18" s="9" t="inlineStr">
        <is>
          <t>Late Clinic Arrivals</t>
        </is>
      </c>
      <c r="B18" s="10" t="n"/>
      <c r="C18" s="9" t="inlineStr">
        <is>
          <t>Average Pickup Delay (Minutes)</t>
        </is>
      </c>
      <c r="D18" s="10" t="n"/>
      <c r="E18" s="9" t="inlineStr">
        <is>
          <t>Estimated Cost</t>
        </is>
      </c>
      <c r="F18" s="10" t="n"/>
      <c r="G18" s="9" t="inlineStr">
        <is>
          <t>Actual Cost</t>
        </is>
      </c>
      <c r="H18" s="10" t="n"/>
    </row>
    <row r="19" ht="29" customHeight="1">
      <c r="A19" s="11">
        <f>COUNTIFS('Transportation Log'!$AF$2:$AF$501,TRUE,'Transportation Log'!$AC$2:$AC$501,"&gt;0")</f>
        <v/>
      </c>
      <c r="B19" s="12" t="n"/>
      <c r="C19" s="38">
        <f>IF(COUNTIFS('Transportation Log'!$AF$2:$AF$501,TRUE,'Transportation Log'!$AB$2:$AB$501,"&lt;&gt;")=0,"",SUMIFS('Transportation Log'!$AB$2:$AB$501,'Transportation Log'!$AF$2:$AF$501,TRUE)/COUNTIFS('Transportation Log'!$AF$2:$AF$501,TRUE,'Transportation Log'!$AB$2:$AB$501,"&lt;&gt;"))</f>
        <v/>
      </c>
      <c r="D19" s="12" t="n"/>
      <c r="E19" s="39">
        <f>SUMIFS('Transportation Log'!$T$2:$T$501,'Transportation Log'!$AF$2:$AF$501,TRUE)</f>
        <v/>
      </c>
      <c r="F19" s="12" t="n"/>
      <c r="G19" s="39">
        <f>SUMIFS('Transportation Log'!$U$2:$U$501,'Transportation Log'!$AF$2:$AF$501,TRUE)</f>
        <v/>
      </c>
      <c r="H19" s="12" t="n"/>
    </row>
    <row r="20">
      <c r="A20">
        <f>""</f>
        <v/>
      </c>
      <c r="C20">
        <f>""</f>
        <v/>
      </c>
      <c r="E20">
        <f>""</f>
        <v/>
      </c>
      <c r="G20">
        <f>""</f>
        <v/>
      </c>
    </row>
    <row r="21">
      <c r="A21" s="16" t="inlineStr">
        <is>
          <t>Trip Status</t>
        </is>
      </c>
      <c r="B21" s="16" t="inlineStr">
        <is>
          <t>Trip Count</t>
        </is>
      </c>
      <c r="C21">
        <f>""</f>
        <v/>
      </c>
      <c r="E21">
        <f>""</f>
        <v/>
      </c>
      <c r="G21">
        <f>""</f>
        <v/>
      </c>
      <c r="J21" s="16" t="inlineStr">
        <is>
          <t>Clinic</t>
        </is>
      </c>
      <c r="K21" s="16" t="inlineStr">
        <is>
          <t>Trip Count</t>
        </is>
      </c>
    </row>
    <row r="22">
      <c r="A22" s="17" t="inlineStr">
        <is>
          <t>Scheduled</t>
        </is>
      </c>
      <c r="B22" s="18">
        <f>COUNTIFS('Transportation Log'!$AF$2:$AF$501,TRUE,'Transportation Log'!$Q$2:$Q$501,A22)</f>
        <v/>
      </c>
      <c r="C22">
        <f>""</f>
        <v/>
      </c>
      <c r="E22">
        <f>""</f>
        <v/>
      </c>
      <c r="G22">
        <f>""</f>
        <v/>
      </c>
      <c r="J22" s="17" t="inlineStr">
        <is>
          <t>Harbor Point Family Clinic</t>
        </is>
      </c>
      <c r="K22" s="18">
        <f>COUNTIFS('Transportation Log'!$AF$2:$AF$501,TRUE,'Transportation Log'!$E$2:$E$501,J22)</f>
        <v/>
      </c>
    </row>
    <row r="23">
      <c r="A23" s="19" t="inlineStr">
        <is>
          <t>Confirmed</t>
        </is>
      </c>
      <c r="B23" s="20">
        <f>COUNTIFS('Transportation Log'!$AF$2:$AF$501,TRUE,'Transportation Log'!$Q$2:$Q$501,A23)</f>
        <v/>
      </c>
      <c r="C23">
        <f>""</f>
        <v/>
      </c>
      <c r="E23">
        <f>""</f>
        <v/>
      </c>
      <c r="G23">
        <f>""</f>
        <v/>
      </c>
      <c r="J23" s="19" t="inlineStr">
        <is>
          <t>Northstar Medical Office</t>
        </is>
      </c>
      <c r="K23" s="20">
        <f>COUNTIFS('Transportation Log'!$AF$2:$AF$501,TRUE,'Transportation Log'!$E$2:$E$501,J23)</f>
        <v/>
      </c>
    </row>
    <row r="24">
      <c r="A24" s="17" t="inlineStr">
        <is>
          <t>En Route</t>
        </is>
      </c>
      <c r="B24" s="18">
        <f>COUNTIFS('Transportation Log'!$AF$2:$AF$501,TRUE,'Transportation Log'!$Q$2:$Q$501,A24)</f>
        <v/>
      </c>
      <c r="C24">
        <f>""</f>
        <v/>
      </c>
      <c r="E24">
        <f>""</f>
        <v/>
      </c>
      <c r="G24">
        <f>""</f>
        <v/>
      </c>
      <c r="J24" s="17" t="inlineStr">
        <is>
          <t>Red Maple Specialty Center</t>
        </is>
      </c>
      <c r="K24" s="18">
        <f>COUNTIFS('Transportation Log'!$AF$2:$AF$501,TRUE,'Transportation Log'!$E$2:$E$501,J24)</f>
        <v/>
      </c>
    </row>
    <row r="25">
      <c r="A25" s="19" t="inlineStr">
        <is>
          <t>Completed</t>
        </is>
      </c>
      <c r="B25" s="20">
        <f>COUNTIFS('Transportation Log'!$AF$2:$AF$501,TRUE,'Transportation Log'!$Q$2:$Q$501,A25)</f>
        <v/>
      </c>
      <c r="C25">
        <f>""</f>
        <v/>
      </c>
      <c r="E25">
        <f>""</f>
        <v/>
      </c>
      <c r="G25">
        <f>""</f>
        <v/>
      </c>
      <c r="J25" s="19" t="inlineStr">
        <is>
          <t>Sunfield Community Clinic</t>
        </is>
      </c>
      <c r="K25" s="20">
        <f>COUNTIFS('Transportation Log'!$AF$2:$AF$501,TRUE,'Transportation Log'!$E$2:$E$501,J25)</f>
        <v/>
      </c>
    </row>
    <row r="26">
      <c r="A26" s="17" t="inlineStr">
        <is>
          <t>Canceled</t>
        </is>
      </c>
      <c r="B26" s="18">
        <f>COUNTIFS('Transportation Log'!$AF$2:$AF$501,TRUE,'Transportation Log'!$Q$2:$Q$501,A26)</f>
        <v/>
      </c>
      <c r="C26">
        <f>""</f>
        <v/>
      </c>
      <c r="E26">
        <f>""</f>
        <v/>
      </c>
      <c r="G26">
        <f>""</f>
        <v/>
      </c>
      <c r="J26" s="17" t="inlineStr">
        <is>
          <t>Westbrook Health Pavilion</t>
        </is>
      </c>
      <c r="K26" s="18">
        <f>COUNTIFS('Transportation Log'!$AF$2:$AF$501,TRUE,'Transportation Log'!$E$2:$E$501,J26)</f>
        <v/>
      </c>
    </row>
    <row r="27">
      <c r="A27" s="19" t="inlineStr">
        <is>
          <t>No Show</t>
        </is>
      </c>
      <c r="B27" s="20">
        <f>COUNTIFS('Transportation Log'!$AF$2:$AF$501,TRUE,'Transportation Log'!$Q$2:$Q$501,A27)</f>
        <v/>
      </c>
      <c r="C27">
        <f>""</f>
        <v/>
      </c>
      <c r="E27">
        <f>""</f>
        <v/>
      </c>
      <c r="G27">
        <f>""</f>
        <v/>
      </c>
      <c r="K27">
        <f>""</f>
        <v/>
      </c>
    </row>
    <row r="28">
      <c r="A28">
        <f>""</f>
        <v/>
      </c>
      <c r="B28">
        <f>""</f>
        <v/>
      </c>
      <c r="C28">
        <f>""</f>
        <v/>
      </c>
      <c r="E28">
        <f>""</f>
        <v/>
      </c>
      <c r="G28">
        <f>""</f>
        <v/>
      </c>
      <c r="K28">
        <f>""</f>
        <v/>
      </c>
    </row>
    <row r="29">
      <c r="A29">
        <f>""</f>
        <v/>
      </c>
      <c r="B29">
        <f>""</f>
        <v/>
      </c>
      <c r="C29">
        <f>""</f>
        <v/>
      </c>
      <c r="E29">
        <f>""</f>
        <v/>
      </c>
      <c r="G29">
        <f>""</f>
        <v/>
      </c>
      <c r="K29">
        <f>""</f>
        <v/>
      </c>
    </row>
    <row r="30">
      <c r="A30">
        <f>""</f>
        <v/>
      </c>
      <c r="B30">
        <f>""</f>
        <v/>
      </c>
      <c r="C30">
        <f>""</f>
        <v/>
      </c>
      <c r="E30">
        <f>""</f>
        <v/>
      </c>
      <c r="G30">
        <f>""</f>
        <v/>
      </c>
      <c r="K30">
        <f>""</f>
        <v/>
      </c>
    </row>
    <row r="31">
      <c r="A31">
        <f>""</f>
        <v/>
      </c>
      <c r="B31">
        <f>""</f>
        <v/>
      </c>
      <c r="C31">
        <f>""</f>
        <v/>
      </c>
      <c r="E31">
        <f>""</f>
        <v/>
      </c>
      <c r="G31">
        <f>""</f>
        <v/>
      </c>
      <c r="K31">
        <f>""</f>
        <v/>
      </c>
    </row>
    <row r="32">
      <c r="A32">
        <f>""</f>
        <v/>
      </c>
      <c r="B32">
        <f>""</f>
        <v/>
      </c>
      <c r="C32">
        <f>""</f>
        <v/>
      </c>
      <c r="E32">
        <f>""</f>
        <v/>
      </c>
      <c r="G32">
        <f>""</f>
        <v/>
      </c>
      <c r="K32">
        <f>""</f>
        <v/>
      </c>
    </row>
    <row r="33">
      <c r="A33">
        <f>""</f>
        <v/>
      </c>
      <c r="B33">
        <f>""</f>
        <v/>
      </c>
      <c r="C33">
        <f>""</f>
        <v/>
      </c>
      <c r="E33">
        <f>""</f>
        <v/>
      </c>
      <c r="G33">
        <f>""</f>
        <v/>
      </c>
      <c r="K33">
        <f>""</f>
        <v/>
      </c>
    </row>
    <row r="34">
      <c r="A34">
        <f>""</f>
        <v/>
      </c>
      <c r="B34">
        <f>""</f>
        <v/>
      </c>
      <c r="C34">
        <f>""</f>
        <v/>
      </c>
      <c r="E34">
        <f>""</f>
        <v/>
      </c>
      <c r="G34">
        <f>""</f>
        <v/>
      </c>
      <c r="K34">
        <f>""</f>
        <v/>
      </c>
    </row>
    <row r="35">
      <c r="A35">
        <f>""</f>
        <v/>
      </c>
      <c r="B35">
        <f>""</f>
        <v/>
      </c>
      <c r="C35">
        <f>""</f>
        <v/>
      </c>
      <c r="E35">
        <f>""</f>
        <v/>
      </c>
      <c r="G35">
        <f>""</f>
        <v/>
      </c>
      <c r="K35">
        <f>""</f>
        <v/>
      </c>
    </row>
    <row r="36">
      <c r="A36">
        <f>""</f>
        <v/>
      </c>
      <c r="B36">
        <f>""</f>
        <v/>
      </c>
      <c r="C36">
        <f>""</f>
        <v/>
      </c>
      <c r="E36">
        <f>""</f>
        <v/>
      </c>
      <c r="G36">
        <f>""</f>
        <v/>
      </c>
      <c r="K36">
        <f>""</f>
        <v/>
      </c>
    </row>
    <row r="37">
      <c r="A37">
        <f>""</f>
        <v/>
      </c>
      <c r="B37">
        <f>""</f>
        <v/>
      </c>
      <c r="C37">
        <f>""</f>
        <v/>
      </c>
      <c r="E37">
        <f>""</f>
        <v/>
      </c>
      <c r="G37">
        <f>""</f>
        <v/>
      </c>
      <c r="K37">
        <f>""</f>
        <v/>
      </c>
    </row>
    <row r="38">
      <c r="A38">
        <f>""</f>
        <v/>
      </c>
      <c r="B38">
        <f>""</f>
        <v/>
      </c>
      <c r="C38">
        <f>""</f>
        <v/>
      </c>
      <c r="E38">
        <f>""</f>
        <v/>
      </c>
      <c r="G38">
        <f>""</f>
        <v/>
      </c>
      <c r="K38">
        <f>""</f>
        <v/>
      </c>
    </row>
    <row r="39">
      <c r="A39">
        <f>""</f>
        <v/>
      </c>
      <c r="B39">
        <f>""</f>
        <v/>
      </c>
      <c r="C39">
        <f>""</f>
        <v/>
      </c>
      <c r="E39">
        <f>""</f>
        <v/>
      </c>
      <c r="G39">
        <f>""</f>
        <v/>
      </c>
      <c r="K39">
        <f>""</f>
        <v/>
      </c>
    </row>
    <row r="40">
      <c r="A40">
        <f>""</f>
        <v/>
      </c>
      <c r="B40">
        <f>""</f>
        <v/>
      </c>
      <c r="C40">
        <f>""</f>
        <v/>
      </c>
      <c r="E40">
        <f>""</f>
        <v/>
      </c>
      <c r="G40">
        <f>""</f>
        <v/>
      </c>
      <c r="K40">
        <f>""</f>
        <v/>
      </c>
    </row>
    <row r="41">
      <c r="A41">
        <f>""</f>
        <v/>
      </c>
      <c r="B41">
        <f>""</f>
        <v/>
      </c>
      <c r="C41">
        <f>""</f>
        <v/>
      </c>
      <c r="E41">
        <f>""</f>
        <v/>
      </c>
      <c r="G41">
        <f>""</f>
        <v/>
      </c>
      <c r="K41">
        <f>""</f>
        <v/>
      </c>
    </row>
    <row r="42">
      <c r="A42">
        <f>""</f>
        <v/>
      </c>
      <c r="B42">
        <f>""</f>
        <v/>
      </c>
      <c r="C42">
        <f>""</f>
        <v/>
      </c>
      <c r="E42">
        <f>""</f>
        <v/>
      </c>
      <c r="G42">
        <f>""</f>
        <v/>
      </c>
      <c r="K42">
        <f>""</f>
        <v/>
      </c>
    </row>
    <row r="43">
      <c r="A43">
        <f>""</f>
        <v/>
      </c>
      <c r="B43">
        <f>""</f>
        <v/>
      </c>
      <c r="C43">
        <f>""</f>
        <v/>
      </c>
      <c r="E43">
        <f>""</f>
        <v/>
      </c>
      <c r="G43">
        <f>""</f>
        <v/>
      </c>
      <c r="K43">
        <f>""</f>
        <v/>
      </c>
    </row>
    <row r="44">
      <c r="A44">
        <f>""</f>
        <v/>
      </c>
      <c r="B44">
        <f>""</f>
        <v/>
      </c>
      <c r="C44">
        <f>""</f>
        <v/>
      </c>
      <c r="E44">
        <f>""</f>
        <v/>
      </c>
      <c r="G44">
        <f>""</f>
        <v/>
      </c>
      <c r="K44">
        <f>""</f>
        <v/>
      </c>
    </row>
    <row r="45">
      <c r="A45">
        <f>""</f>
        <v/>
      </c>
      <c r="B45">
        <f>""</f>
        <v/>
      </c>
      <c r="C45">
        <f>""</f>
        <v/>
      </c>
      <c r="E45">
        <f>""</f>
        <v/>
      </c>
      <c r="G45">
        <f>""</f>
        <v/>
      </c>
      <c r="K45">
        <f>""</f>
        <v/>
      </c>
    </row>
    <row r="46">
      <c r="A46">
        <f>""</f>
        <v/>
      </c>
      <c r="B46">
        <f>""</f>
        <v/>
      </c>
      <c r="C46">
        <f>""</f>
        <v/>
      </c>
      <c r="E46">
        <f>""</f>
        <v/>
      </c>
      <c r="G46">
        <f>""</f>
        <v/>
      </c>
      <c r="K46">
        <f>""</f>
        <v/>
      </c>
    </row>
    <row r="47">
      <c r="A47">
        <f>""</f>
        <v/>
      </c>
      <c r="B47">
        <f>""</f>
        <v/>
      </c>
      <c r="C47">
        <f>""</f>
        <v/>
      </c>
      <c r="E47">
        <f>""</f>
        <v/>
      </c>
      <c r="G47">
        <f>""</f>
        <v/>
      </c>
      <c r="K47">
        <f>""</f>
        <v/>
      </c>
    </row>
    <row r="48">
      <c r="A48">
        <f>""</f>
        <v/>
      </c>
      <c r="B48">
        <f>""</f>
        <v/>
      </c>
      <c r="C48">
        <f>""</f>
        <v/>
      </c>
      <c r="E48">
        <f>""</f>
        <v/>
      </c>
      <c r="G48">
        <f>""</f>
        <v/>
      </c>
      <c r="K48">
        <f>""</f>
        <v/>
      </c>
    </row>
    <row r="49">
      <c r="A49">
        <f>""</f>
        <v/>
      </c>
      <c r="B49">
        <f>""</f>
        <v/>
      </c>
      <c r="C49">
        <f>""</f>
        <v/>
      </c>
      <c r="E49">
        <f>""</f>
        <v/>
      </c>
      <c r="G49">
        <f>""</f>
        <v/>
      </c>
      <c r="K49">
        <f>""</f>
        <v/>
      </c>
    </row>
    <row r="50">
      <c r="A50">
        <f>""</f>
        <v/>
      </c>
      <c r="B50">
        <f>""</f>
        <v/>
      </c>
      <c r="C50">
        <f>""</f>
        <v/>
      </c>
      <c r="E50">
        <f>""</f>
        <v/>
      </c>
      <c r="G50">
        <f>""</f>
        <v/>
      </c>
      <c r="K50">
        <f>""</f>
        <v/>
      </c>
    </row>
    <row r="51">
      <c r="A51">
        <f>""</f>
        <v/>
      </c>
      <c r="B51">
        <f>""</f>
        <v/>
      </c>
      <c r="C51">
        <f>""</f>
        <v/>
      </c>
      <c r="E51">
        <f>""</f>
        <v/>
      </c>
      <c r="G51">
        <f>""</f>
        <v/>
      </c>
      <c r="K51">
        <f>""</f>
        <v/>
      </c>
    </row>
    <row r="52">
      <c r="A52">
        <f>""</f>
        <v/>
      </c>
      <c r="B52">
        <f>""</f>
        <v/>
      </c>
      <c r="C52">
        <f>""</f>
        <v/>
      </c>
      <c r="E52">
        <f>""</f>
        <v/>
      </c>
      <c r="G52">
        <f>""</f>
        <v/>
      </c>
      <c r="K52">
        <f>""</f>
        <v/>
      </c>
    </row>
    <row r="53">
      <c r="A53">
        <f>""</f>
        <v/>
      </c>
      <c r="B53">
        <f>""</f>
        <v/>
      </c>
      <c r="C53">
        <f>""</f>
        <v/>
      </c>
      <c r="E53">
        <f>""</f>
        <v/>
      </c>
      <c r="G53">
        <f>""</f>
        <v/>
      </c>
      <c r="K53">
        <f>""</f>
        <v/>
      </c>
    </row>
    <row r="54">
      <c r="A54">
        <f>""</f>
        <v/>
      </c>
      <c r="B54">
        <f>""</f>
        <v/>
      </c>
      <c r="C54">
        <f>""</f>
        <v/>
      </c>
      <c r="E54">
        <f>""</f>
        <v/>
      </c>
      <c r="G54">
        <f>""</f>
        <v/>
      </c>
      <c r="K54">
        <f>""</f>
        <v/>
      </c>
    </row>
    <row r="55">
      <c r="A55">
        <f>""</f>
        <v/>
      </c>
      <c r="B55">
        <f>""</f>
        <v/>
      </c>
      <c r="C55">
        <f>""</f>
        <v/>
      </c>
      <c r="E55">
        <f>""</f>
        <v/>
      </c>
      <c r="G55">
        <f>""</f>
        <v/>
      </c>
      <c r="K55">
        <f>""</f>
        <v/>
      </c>
    </row>
    <row r="56">
      <c r="A56">
        <f>""</f>
        <v/>
      </c>
      <c r="B56">
        <f>""</f>
        <v/>
      </c>
      <c r="C56">
        <f>""</f>
        <v/>
      </c>
      <c r="E56">
        <f>""</f>
        <v/>
      </c>
      <c r="G56">
        <f>""</f>
        <v/>
      </c>
      <c r="K56">
        <f>""</f>
        <v/>
      </c>
    </row>
    <row r="57">
      <c r="A57">
        <f>""</f>
        <v/>
      </c>
      <c r="B57">
        <f>""</f>
        <v/>
      </c>
      <c r="C57">
        <f>""</f>
        <v/>
      </c>
      <c r="E57">
        <f>""</f>
        <v/>
      </c>
      <c r="G57">
        <f>""</f>
        <v/>
      </c>
      <c r="K57">
        <f>""</f>
        <v/>
      </c>
    </row>
    <row r="58">
      <c r="A58">
        <f>""</f>
        <v/>
      </c>
      <c r="B58">
        <f>""</f>
        <v/>
      </c>
      <c r="C58">
        <f>""</f>
        <v/>
      </c>
      <c r="E58">
        <f>""</f>
        <v/>
      </c>
      <c r="G58">
        <f>""</f>
        <v/>
      </c>
      <c r="K58">
        <f>""</f>
        <v/>
      </c>
    </row>
    <row r="59">
      <c r="A59">
        <f>""</f>
        <v/>
      </c>
      <c r="B59">
        <f>""</f>
        <v/>
      </c>
      <c r="C59">
        <f>""</f>
        <v/>
      </c>
      <c r="E59">
        <f>""</f>
        <v/>
      </c>
      <c r="G59">
        <f>""</f>
        <v/>
      </c>
      <c r="K59">
        <f>""</f>
        <v/>
      </c>
    </row>
    <row r="60">
      <c r="A60">
        <f>""</f>
        <v/>
      </c>
      <c r="B60">
        <f>""</f>
        <v/>
      </c>
      <c r="C60">
        <f>""</f>
        <v/>
      </c>
      <c r="E60">
        <f>""</f>
        <v/>
      </c>
      <c r="G60">
        <f>""</f>
        <v/>
      </c>
      <c r="K60">
        <f>""</f>
        <v/>
      </c>
    </row>
    <row r="61">
      <c r="A61">
        <f>""</f>
        <v/>
      </c>
      <c r="B61">
        <f>""</f>
        <v/>
      </c>
      <c r="C61">
        <f>""</f>
        <v/>
      </c>
      <c r="E61">
        <f>""</f>
        <v/>
      </c>
      <c r="G61">
        <f>""</f>
        <v/>
      </c>
      <c r="K61">
        <f>""</f>
        <v/>
      </c>
    </row>
    <row r="62">
      <c r="A62">
        <f>""</f>
        <v/>
      </c>
      <c r="B62">
        <f>""</f>
        <v/>
      </c>
      <c r="C62">
        <f>""</f>
        <v/>
      </c>
      <c r="E62">
        <f>""</f>
        <v/>
      </c>
      <c r="G62">
        <f>""</f>
        <v/>
      </c>
      <c r="K62">
        <f>""</f>
        <v/>
      </c>
    </row>
    <row r="63">
      <c r="A63">
        <f>""</f>
        <v/>
      </c>
      <c r="B63">
        <f>""</f>
        <v/>
      </c>
      <c r="C63">
        <f>""</f>
        <v/>
      </c>
      <c r="E63">
        <f>""</f>
        <v/>
      </c>
      <c r="G63">
        <f>""</f>
        <v/>
      </c>
      <c r="K63">
        <f>""</f>
        <v/>
      </c>
    </row>
    <row r="64">
      <c r="A64">
        <f>""</f>
        <v/>
      </c>
      <c r="B64">
        <f>""</f>
        <v/>
      </c>
      <c r="C64">
        <f>""</f>
        <v/>
      </c>
      <c r="E64">
        <f>""</f>
        <v/>
      </c>
      <c r="G64">
        <f>""</f>
        <v/>
      </c>
      <c r="K64">
        <f>""</f>
        <v/>
      </c>
    </row>
    <row r="65">
      <c r="A65">
        <f>""</f>
        <v/>
      </c>
      <c r="B65">
        <f>""</f>
        <v/>
      </c>
      <c r="C65">
        <f>""</f>
        <v/>
      </c>
      <c r="E65">
        <f>""</f>
        <v/>
      </c>
      <c r="G65">
        <f>""</f>
        <v/>
      </c>
      <c r="K65">
        <f>""</f>
        <v/>
      </c>
    </row>
    <row r="66">
      <c r="A66">
        <f>""</f>
        <v/>
      </c>
      <c r="B66">
        <f>""</f>
        <v/>
      </c>
      <c r="C66">
        <f>""</f>
        <v/>
      </c>
      <c r="E66">
        <f>""</f>
        <v/>
      </c>
      <c r="G66">
        <f>""</f>
        <v/>
      </c>
      <c r="K66">
        <f>""</f>
        <v/>
      </c>
    </row>
    <row r="67">
      <c r="A67">
        <f>""</f>
        <v/>
      </c>
      <c r="B67">
        <f>""</f>
        <v/>
      </c>
      <c r="C67">
        <f>""</f>
        <v/>
      </c>
      <c r="E67">
        <f>""</f>
        <v/>
      </c>
      <c r="G67">
        <f>""</f>
        <v/>
      </c>
      <c r="K67">
        <f>""</f>
        <v/>
      </c>
    </row>
    <row r="68">
      <c r="A68">
        <f>""</f>
        <v/>
      </c>
      <c r="B68">
        <f>""</f>
        <v/>
      </c>
      <c r="C68">
        <f>""</f>
        <v/>
      </c>
      <c r="E68">
        <f>""</f>
        <v/>
      </c>
      <c r="G68">
        <f>""</f>
        <v/>
      </c>
      <c r="K68">
        <f>""</f>
        <v/>
      </c>
    </row>
    <row r="69">
      <c r="A69">
        <f>""</f>
        <v/>
      </c>
      <c r="B69">
        <f>""</f>
        <v/>
      </c>
      <c r="C69">
        <f>""</f>
        <v/>
      </c>
      <c r="E69">
        <f>""</f>
        <v/>
      </c>
      <c r="G69">
        <f>""</f>
        <v/>
      </c>
      <c r="K69">
        <f>""</f>
        <v/>
      </c>
    </row>
    <row r="70">
      <c r="A70">
        <f>""</f>
        <v/>
      </c>
      <c r="B70">
        <f>""</f>
        <v/>
      </c>
      <c r="C70">
        <f>""</f>
        <v/>
      </c>
      <c r="E70">
        <f>""</f>
        <v/>
      </c>
      <c r="G70">
        <f>""</f>
        <v/>
      </c>
      <c r="K70">
        <f>""</f>
        <v/>
      </c>
    </row>
    <row r="71">
      <c r="A71">
        <f>""</f>
        <v/>
      </c>
      <c r="B71">
        <f>""</f>
        <v/>
      </c>
      <c r="C71">
        <f>""</f>
        <v/>
      </c>
      <c r="E71">
        <f>""</f>
        <v/>
      </c>
      <c r="G71">
        <f>""</f>
        <v/>
      </c>
      <c r="K71">
        <f>""</f>
        <v/>
      </c>
    </row>
    <row r="72">
      <c r="A72">
        <f>""</f>
        <v/>
      </c>
      <c r="B72">
        <f>""</f>
        <v/>
      </c>
      <c r="C72">
        <f>""</f>
        <v/>
      </c>
      <c r="E72">
        <f>""</f>
        <v/>
      </c>
      <c r="G72">
        <f>""</f>
        <v/>
      </c>
      <c r="K72">
        <f>""</f>
        <v/>
      </c>
    </row>
    <row r="73">
      <c r="A73">
        <f>""</f>
        <v/>
      </c>
      <c r="B73">
        <f>""</f>
        <v/>
      </c>
      <c r="C73">
        <f>""</f>
        <v/>
      </c>
      <c r="E73">
        <f>""</f>
        <v/>
      </c>
      <c r="G73">
        <f>""</f>
        <v/>
      </c>
      <c r="K73">
        <f>""</f>
        <v/>
      </c>
    </row>
    <row r="74">
      <c r="A74">
        <f>""</f>
        <v/>
      </c>
      <c r="B74">
        <f>""</f>
        <v/>
      </c>
      <c r="C74">
        <f>""</f>
        <v/>
      </c>
      <c r="E74">
        <f>""</f>
        <v/>
      </c>
      <c r="G74">
        <f>""</f>
        <v/>
      </c>
      <c r="K74">
        <f>""</f>
        <v/>
      </c>
    </row>
    <row r="75">
      <c r="A75">
        <f>""</f>
        <v/>
      </c>
      <c r="B75">
        <f>""</f>
        <v/>
      </c>
      <c r="C75">
        <f>""</f>
        <v/>
      </c>
      <c r="E75">
        <f>""</f>
        <v/>
      </c>
      <c r="G75">
        <f>""</f>
        <v/>
      </c>
      <c r="K75">
        <f>""</f>
        <v/>
      </c>
    </row>
    <row r="76">
      <c r="A76">
        <f>""</f>
        <v/>
      </c>
      <c r="B76">
        <f>""</f>
        <v/>
      </c>
      <c r="C76">
        <f>""</f>
        <v/>
      </c>
      <c r="E76">
        <f>""</f>
        <v/>
      </c>
      <c r="G76">
        <f>""</f>
        <v/>
      </c>
      <c r="K76">
        <f>""</f>
        <v/>
      </c>
    </row>
    <row r="77">
      <c r="A77">
        <f>""</f>
        <v/>
      </c>
      <c r="B77">
        <f>""</f>
        <v/>
      </c>
      <c r="C77">
        <f>""</f>
        <v/>
      </c>
      <c r="E77">
        <f>""</f>
        <v/>
      </c>
      <c r="G77">
        <f>""</f>
        <v/>
      </c>
      <c r="K77">
        <f>""</f>
        <v/>
      </c>
    </row>
    <row r="78">
      <c r="A78">
        <f>""</f>
        <v/>
      </c>
      <c r="B78">
        <f>""</f>
        <v/>
      </c>
      <c r="C78">
        <f>""</f>
        <v/>
      </c>
      <c r="E78">
        <f>""</f>
        <v/>
      </c>
      <c r="G78">
        <f>""</f>
        <v/>
      </c>
      <c r="K78">
        <f>""</f>
        <v/>
      </c>
    </row>
    <row r="79">
      <c r="A79">
        <f>""</f>
        <v/>
      </c>
      <c r="B79">
        <f>""</f>
        <v/>
      </c>
      <c r="C79">
        <f>""</f>
        <v/>
      </c>
      <c r="E79">
        <f>""</f>
        <v/>
      </c>
      <c r="G79">
        <f>""</f>
        <v/>
      </c>
      <c r="K79">
        <f>""</f>
        <v/>
      </c>
    </row>
    <row r="80">
      <c r="A80">
        <f>""</f>
        <v/>
      </c>
      <c r="B80">
        <f>""</f>
        <v/>
      </c>
      <c r="C80">
        <f>""</f>
        <v/>
      </c>
      <c r="E80">
        <f>""</f>
        <v/>
      </c>
      <c r="G80">
        <f>""</f>
        <v/>
      </c>
      <c r="K80">
        <f>""</f>
        <v/>
      </c>
    </row>
    <row r="81">
      <c r="A81">
        <f>""</f>
        <v/>
      </c>
      <c r="B81">
        <f>""</f>
        <v/>
      </c>
      <c r="C81">
        <f>""</f>
        <v/>
      </c>
      <c r="E81">
        <f>""</f>
        <v/>
      </c>
      <c r="G81">
        <f>""</f>
        <v/>
      </c>
      <c r="K81">
        <f>""</f>
        <v/>
      </c>
    </row>
    <row r="82">
      <c r="A82">
        <f>""</f>
        <v/>
      </c>
      <c r="B82">
        <f>""</f>
        <v/>
      </c>
      <c r="C82">
        <f>""</f>
        <v/>
      </c>
      <c r="E82">
        <f>""</f>
        <v/>
      </c>
      <c r="G82">
        <f>""</f>
        <v/>
      </c>
      <c r="K82">
        <f>""</f>
        <v/>
      </c>
    </row>
    <row r="83">
      <c r="A83">
        <f>""</f>
        <v/>
      </c>
      <c r="B83">
        <f>""</f>
        <v/>
      </c>
      <c r="C83">
        <f>""</f>
        <v/>
      </c>
      <c r="E83">
        <f>""</f>
        <v/>
      </c>
      <c r="G83">
        <f>""</f>
        <v/>
      </c>
      <c r="K83">
        <f>""</f>
        <v/>
      </c>
    </row>
    <row r="84">
      <c r="A84">
        <f>""</f>
        <v/>
      </c>
      <c r="B84">
        <f>""</f>
        <v/>
      </c>
      <c r="C84">
        <f>""</f>
        <v/>
      </c>
      <c r="E84">
        <f>""</f>
        <v/>
      </c>
      <c r="G84">
        <f>""</f>
        <v/>
      </c>
      <c r="K84">
        <f>""</f>
        <v/>
      </c>
    </row>
    <row r="85">
      <c r="A85">
        <f>""</f>
        <v/>
      </c>
      <c r="B85">
        <f>""</f>
        <v/>
      </c>
      <c r="C85">
        <f>""</f>
        <v/>
      </c>
      <c r="E85">
        <f>""</f>
        <v/>
      </c>
      <c r="G85">
        <f>""</f>
        <v/>
      </c>
      <c r="K85">
        <f>""</f>
        <v/>
      </c>
    </row>
    <row r="86">
      <c r="A86">
        <f>""</f>
        <v/>
      </c>
      <c r="B86">
        <f>""</f>
        <v/>
      </c>
      <c r="C86">
        <f>""</f>
        <v/>
      </c>
      <c r="E86">
        <f>""</f>
        <v/>
      </c>
      <c r="G86">
        <f>""</f>
        <v/>
      </c>
      <c r="K86">
        <f>""</f>
        <v/>
      </c>
    </row>
    <row r="87">
      <c r="A87">
        <f>""</f>
        <v/>
      </c>
      <c r="B87">
        <f>""</f>
        <v/>
      </c>
      <c r="C87">
        <f>""</f>
        <v/>
      </c>
      <c r="E87">
        <f>""</f>
        <v/>
      </c>
      <c r="G87">
        <f>""</f>
        <v/>
      </c>
      <c r="K87">
        <f>""</f>
        <v/>
      </c>
    </row>
    <row r="88">
      <c r="A88">
        <f>""</f>
        <v/>
      </c>
      <c r="B88">
        <f>""</f>
        <v/>
      </c>
      <c r="C88">
        <f>""</f>
        <v/>
      </c>
      <c r="E88">
        <f>""</f>
        <v/>
      </c>
      <c r="G88">
        <f>""</f>
        <v/>
      </c>
      <c r="K88">
        <f>""</f>
        <v/>
      </c>
    </row>
    <row r="89">
      <c r="A89">
        <f>""</f>
        <v/>
      </c>
      <c r="B89">
        <f>""</f>
        <v/>
      </c>
      <c r="C89">
        <f>""</f>
        <v/>
      </c>
      <c r="E89">
        <f>""</f>
        <v/>
      </c>
      <c r="G89">
        <f>""</f>
        <v/>
      </c>
      <c r="K89">
        <f>""</f>
        <v/>
      </c>
    </row>
    <row r="90">
      <c r="A90">
        <f>""</f>
        <v/>
      </c>
      <c r="B90">
        <f>""</f>
        <v/>
      </c>
      <c r="C90">
        <f>""</f>
        <v/>
      </c>
      <c r="E90">
        <f>""</f>
        <v/>
      </c>
      <c r="G90">
        <f>""</f>
        <v/>
      </c>
      <c r="K90">
        <f>""</f>
        <v/>
      </c>
    </row>
    <row r="91">
      <c r="A91">
        <f>""</f>
        <v/>
      </c>
      <c r="B91">
        <f>""</f>
        <v/>
      </c>
      <c r="C91">
        <f>""</f>
        <v/>
      </c>
      <c r="E91">
        <f>""</f>
        <v/>
      </c>
      <c r="G91">
        <f>""</f>
        <v/>
      </c>
      <c r="K91">
        <f>""</f>
        <v/>
      </c>
    </row>
    <row r="92">
      <c r="A92">
        <f>""</f>
        <v/>
      </c>
      <c r="B92">
        <f>""</f>
        <v/>
      </c>
      <c r="C92">
        <f>""</f>
        <v/>
      </c>
      <c r="E92">
        <f>""</f>
        <v/>
      </c>
      <c r="G92">
        <f>""</f>
        <v/>
      </c>
      <c r="K92">
        <f>""</f>
        <v/>
      </c>
    </row>
    <row r="93">
      <c r="A93">
        <f>""</f>
        <v/>
      </c>
      <c r="B93">
        <f>""</f>
        <v/>
      </c>
      <c r="C93">
        <f>""</f>
        <v/>
      </c>
      <c r="E93">
        <f>""</f>
        <v/>
      </c>
      <c r="G93">
        <f>""</f>
        <v/>
      </c>
      <c r="K93">
        <f>""</f>
        <v/>
      </c>
    </row>
    <row r="94">
      <c r="A94">
        <f>""</f>
        <v/>
      </c>
      <c r="B94">
        <f>""</f>
        <v/>
      </c>
      <c r="C94">
        <f>""</f>
        <v/>
      </c>
      <c r="E94">
        <f>""</f>
        <v/>
      </c>
      <c r="G94">
        <f>""</f>
        <v/>
      </c>
      <c r="K94">
        <f>""</f>
        <v/>
      </c>
    </row>
    <row r="95">
      <c r="A95">
        <f>""</f>
        <v/>
      </c>
      <c r="B95">
        <f>""</f>
        <v/>
      </c>
      <c r="C95">
        <f>""</f>
        <v/>
      </c>
      <c r="E95">
        <f>""</f>
        <v/>
      </c>
      <c r="G95">
        <f>""</f>
        <v/>
      </c>
      <c r="K95">
        <f>""</f>
        <v/>
      </c>
    </row>
    <row r="96">
      <c r="A96">
        <f>""</f>
        <v/>
      </c>
      <c r="B96">
        <f>""</f>
        <v/>
      </c>
      <c r="C96">
        <f>""</f>
        <v/>
      </c>
      <c r="E96">
        <f>""</f>
        <v/>
      </c>
      <c r="G96">
        <f>""</f>
        <v/>
      </c>
      <c r="K96">
        <f>""</f>
        <v/>
      </c>
    </row>
    <row r="97">
      <c r="A97">
        <f>""</f>
        <v/>
      </c>
      <c r="B97">
        <f>""</f>
        <v/>
      </c>
      <c r="C97">
        <f>""</f>
        <v/>
      </c>
      <c r="E97">
        <f>""</f>
        <v/>
      </c>
      <c r="G97">
        <f>""</f>
        <v/>
      </c>
      <c r="K97">
        <f>""</f>
        <v/>
      </c>
    </row>
    <row r="98">
      <c r="A98">
        <f>""</f>
        <v/>
      </c>
      <c r="B98">
        <f>""</f>
        <v/>
      </c>
      <c r="C98">
        <f>""</f>
        <v/>
      </c>
      <c r="E98">
        <f>""</f>
        <v/>
      </c>
      <c r="G98">
        <f>""</f>
        <v/>
      </c>
      <c r="K98">
        <f>""</f>
        <v/>
      </c>
    </row>
    <row r="99">
      <c r="A99">
        <f>""</f>
        <v/>
      </c>
      <c r="B99">
        <f>""</f>
        <v/>
      </c>
      <c r="C99">
        <f>""</f>
        <v/>
      </c>
      <c r="E99">
        <f>""</f>
        <v/>
      </c>
      <c r="G99">
        <f>""</f>
        <v/>
      </c>
      <c r="K99">
        <f>""</f>
        <v/>
      </c>
    </row>
    <row r="100">
      <c r="A100">
        <f>""</f>
        <v/>
      </c>
      <c r="B100">
        <f>""</f>
        <v/>
      </c>
      <c r="C100">
        <f>""</f>
        <v/>
      </c>
      <c r="E100">
        <f>""</f>
        <v/>
      </c>
      <c r="G100">
        <f>""</f>
        <v/>
      </c>
      <c r="K100">
        <f>""</f>
        <v/>
      </c>
    </row>
    <row r="101">
      <c r="A101">
        <f>""</f>
        <v/>
      </c>
      <c r="B101">
        <f>""</f>
        <v/>
      </c>
      <c r="C101">
        <f>""</f>
        <v/>
      </c>
      <c r="E101">
        <f>""</f>
        <v/>
      </c>
      <c r="G101">
        <f>""</f>
        <v/>
      </c>
      <c r="K101">
        <f>""</f>
        <v/>
      </c>
    </row>
  </sheetData>
  <mergeCells count="1">
    <mergeCell ref="A1:N1"/>
  </mergeCells>
  <conditionalFormatting sqref="B5">
    <cfRule type="expression" priority="1" dxfId="0">
      <formula>AND(B4&lt;&gt;"",B5&lt;&gt;"",B5&lt;B4)</formula>
    </cfRule>
  </conditionalFormatting>
  <conditionalFormatting sqref="B8">
    <cfRule type="expression" priority="2" dxfId="1">
      <formula>B8=""</formula>
    </cfRule>
  </conditionalFormatting>
  <dataValidations count="4">
    <dataValidation sqref="B4:B5" showDropDown="0" showInputMessage="0" showErrorMessage="1" allowBlank="0" errorTitle="Invalid date" error="Enter a valid date between 01/01/2020 and 12/31/2100." type="date" operator="between">
      <formula1>DATE(2020,1,1)</formula1>
      <formula2>DATE(2100,12,31)</formula2>
    </dataValidation>
    <dataValidation sqref="B8" showDropDown="0" showInputMessage="0" showErrorMessage="1" allowBlank="0" errorTitle="Invalid date and time" error="Enter a valid date and time between 01/01/2020 and 12/31/2100." type="decimal" operator="between">
      <formula1>DATE(2020,1,1)</formula1>
      <formula2>DATE(2100,12,31)+0.999999</formula2>
    </dataValidation>
    <dataValidation sqref="B6" showDropDown="0" showInputMessage="0" showErrorMessage="1" allowBlank="0" error="Select a clinic filter from the list." type="list">
      <formula1>INDIRECT("'Lists &amp; Settings'!$L$3:$L$8")</formula1>
    </dataValidation>
    <dataValidation sqref="B7" showDropDown="0" showInputMessage="0" showErrorMessage="1" allowBlank="0" error="Select a coordinator filter from the list." type="list">
      <formula1>INDIRECT("'Lists &amp; Settings'!$M$3:$M$8")</formula1>
    </dataValidation>
  </dataValidations>
  <pageMargins left="0.75" right="0.75" top="1" bottom="1" header="0.5" footer="0.5"/>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F501"/>
  <sheetViews>
    <sheetView zoomScale="75" workbookViewId="0">
      <pane xSplit="4" ySplit="1" topLeftCell="E2" activePane="bottomRight" state="frozen"/>
      <selection pane="topRight" activeCell="A1" sqref="A1"/>
      <selection pane="bottomLeft" activeCell="A1" sqref="A1"/>
      <selection pane="bottomRight" activeCell="A1" sqref="A1"/>
    </sheetView>
  </sheetViews>
  <sheetFormatPr baseColWidth="8" defaultRowHeight="15"/>
  <cols>
    <col width="15" customWidth="1" min="1" max="1"/>
    <col width="13" customWidth="1" min="2" max="2"/>
    <col width="14" customWidth="1" min="3" max="3"/>
    <col width="18" customWidth="1" min="4" max="4"/>
    <col width="30" customWidth="1" min="5" max="5"/>
    <col width="24" customWidth="1" min="6" max="6"/>
    <col width="20" customWidth="1" min="7" max="7"/>
    <col width="22" customWidth="1" min="8" max="8"/>
    <col width="16" customWidth="1" min="9" max="9"/>
    <col width="13" customWidth="1" min="10" max="10"/>
    <col width="27" customWidth="1" min="11" max="11"/>
    <col width="23" customWidth="1" min="12" max="12"/>
    <col width="19" customWidth="1" min="13" max="13"/>
    <col width="20" customWidth="1" min="14" max="14"/>
    <col width="18" customWidth="1" min="15" max="15"/>
    <col width="18" customWidth="1" min="16" max="16"/>
    <col width="14" customWidth="1" min="17" max="17"/>
    <col width="21" customWidth="1" min="18" max="18"/>
    <col width="25" customWidth="1" min="19" max="19"/>
    <col width="14" customWidth="1" min="20" max="20"/>
    <col width="14" customWidth="1" min="21" max="21"/>
    <col width="16" customWidth="1" min="22" max="22"/>
    <col width="16" customWidth="1" min="23" max="23"/>
    <col width="42" customWidth="1" min="24" max="24"/>
    <col width="23" customWidth="1" min="25" max="25"/>
    <col width="23" customWidth="1" min="26" max="26"/>
    <col width="23" customWidth="1" min="27" max="27"/>
    <col width="22" customWidth="1" min="28" max="28"/>
    <col width="22" customWidth="1" min="29" max="29"/>
    <col width="16" customWidth="1" min="30" max="30"/>
    <col width="34" customWidth="1" min="31" max="31"/>
    <col width="18" customWidth="1" min="32" max="32"/>
  </cols>
  <sheetData>
    <row r="1" ht="42" customHeight="1">
      <c r="A1" s="21" t="inlineStr">
        <is>
          <t>Trip ID</t>
        </is>
      </c>
      <c r="B1" s="21" t="inlineStr">
        <is>
          <t>Service Date</t>
        </is>
      </c>
      <c r="C1" s="21" t="inlineStr">
        <is>
          <t>Appointment Time</t>
        </is>
      </c>
      <c r="D1" s="21" t="inlineStr">
        <is>
          <t>Patient Reference</t>
        </is>
      </c>
      <c r="E1" s="21" t="inlineStr">
        <is>
          <t>Clinic</t>
        </is>
      </c>
      <c r="F1" s="21" t="inlineStr">
        <is>
          <t>Appointment Type</t>
        </is>
      </c>
      <c r="G1" s="21" t="inlineStr">
        <is>
          <t>Origin Zone</t>
        </is>
      </c>
      <c r="H1" s="21" t="inlineStr">
        <is>
          <t>Mobility Need</t>
        </is>
      </c>
      <c r="I1" s="21" t="inlineStr">
        <is>
          <t>Escort Required</t>
        </is>
      </c>
      <c r="J1" s="21" t="inlineStr">
        <is>
          <t>Trip Leg</t>
        </is>
      </c>
      <c r="K1" s="21" t="inlineStr">
        <is>
          <t>Vendor</t>
        </is>
      </c>
      <c r="L1" s="21" t="inlineStr">
        <is>
          <t>Vendor Booking Reference</t>
        </is>
      </c>
      <c r="M1" s="21" t="inlineStr">
        <is>
          <t>Scheduled Pickup Time</t>
        </is>
      </c>
      <c r="N1" s="21" t="inlineStr">
        <is>
          <t>Pickup Window Minutes</t>
        </is>
      </c>
      <c r="O1" s="21" t="inlineStr">
        <is>
          <t>Actual Pickup Time</t>
        </is>
      </c>
      <c r="P1" s="21" t="inlineStr">
        <is>
          <t>Actual Arrival Time</t>
        </is>
      </c>
      <c r="Q1" s="21" t="inlineStr">
        <is>
          <t>Status</t>
        </is>
      </c>
      <c r="R1" s="21" t="inlineStr">
        <is>
          <t>Coordinator</t>
        </is>
      </c>
      <c r="S1" s="21" t="inlineStr">
        <is>
          <t>Cancellation Reason</t>
        </is>
      </c>
      <c r="T1" s="21" t="inlineStr">
        <is>
          <t>Estimated Cost</t>
        </is>
      </c>
      <c r="U1" s="21" t="inlineStr">
        <is>
          <t>Actual Cost</t>
        </is>
      </c>
      <c r="V1" s="21" t="inlineStr">
        <is>
          <t>Last Contact Date</t>
        </is>
      </c>
      <c r="W1" s="21" t="inlineStr">
        <is>
          <t>Last Contact Time</t>
        </is>
      </c>
      <c r="X1" s="21" t="inlineStr">
        <is>
          <t>Coordination Notes</t>
        </is>
      </c>
      <c r="Y1" s="21" t="inlineStr">
        <is>
          <t>Scheduled Pickup Date and Time</t>
        </is>
      </c>
      <c r="Z1" s="21" t="inlineStr">
        <is>
          <t>Actual Pickup Date and Time</t>
        </is>
      </c>
      <c r="AA1" s="21" t="inlineStr">
        <is>
          <t>Actual Arrival Date and Time</t>
        </is>
      </c>
      <c r="AB1" s="21" t="inlineStr">
        <is>
          <t>Pickup Delay Minutes</t>
        </is>
      </c>
      <c r="AC1" s="21" t="inlineStr">
        <is>
          <t>Arrival vs. Appointment Minutes</t>
        </is>
      </c>
      <c r="AD1" s="21" t="inlineStr">
        <is>
          <t>On-Time Pickup</t>
        </is>
      </c>
      <c r="AE1" s="21" t="inlineStr">
        <is>
          <t>Review Alert</t>
        </is>
      </c>
      <c r="AF1" s="21" t="inlineStr">
        <is>
          <t>Dashboard Eligible</t>
        </is>
      </c>
    </row>
    <row r="2" ht="30" customHeight="1">
      <c r="A2" s="22" t="inlineStr">
        <is>
          <t>TR-FIC-260901</t>
        </is>
      </c>
      <c r="B2" s="40" t="n">
        <v>46266</v>
      </c>
      <c r="C2" s="24" t="n">
        <v>0.375</v>
      </c>
      <c r="D2" s="22" t="inlineStr">
        <is>
          <t>PT-FIC-1001</t>
        </is>
      </c>
      <c r="E2" s="22" t="inlineStr">
        <is>
          <t>Harbor Point Family Clinic</t>
        </is>
      </c>
      <c r="F2" s="22" t="inlineStr">
        <is>
          <t>Primary Care Visit</t>
        </is>
      </c>
      <c r="G2" s="22" t="inlineStr">
        <is>
          <t>Central District</t>
        </is>
      </c>
      <c r="H2" s="22" t="inlineStr">
        <is>
          <t>Ambulatory</t>
        </is>
      </c>
      <c r="I2" s="22" t="inlineStr">
        <is>
          <t>No</t>
        </is>
      </c>
      <c r="J2" s="22" t="inlineStr">
        <is>
          <t>Outbound</t>
        </is>
      </c>
      <c r="K2" s="22" t="inlineStr">
        <is>
          <t>Bluebird Transit Services</t>
        </is>
      </c>
      <c r="L2" s="22" t="inlineStr">
        <is>
          <t>BB-FIC-8101</t>
        </is>
      </c>
      <c r="M2" s="24" t="n">
        <v>0.3402777777777778</v>
      </c>
      <c r="N2" s="25" t="n">
        <v>15</v>
      </c>
      <c r="O2" s="24" t="n">
        <v>0.3458333333333333</v>
      </c>
      <c r="P2" s="24" t="n">
        <v>0.3666666666666666</v>
      </c>
      <c r="Q2" s="22" t="inlineStr">
        <is>
          <t>Completed</t>
        </is>
      </c>
      <c r="R2" s="22" t="inlineStr">
        <is>
          <t>Jordan Lee</t>
        </is>
      </c>
      <c r="S2" s="22" t="n"/>
      <c r="T2" s="41" t="n">
        <v>42</v>
      </c>
      <c r="U2" s="41" t="n">
        <v>44.5</v>
      </c>
      <c r="V2" s="40" t="n">
        <v>46265</v>
      </c>
      <c r="W2" s="24" t="n">
        <v>0.6354166666666666</v>
      </c>
      <c r="X2" s="27" t="inlineStr">
        <is>
          <t>Vendor confirmation received.</t>
        </is>
      </c>
      <c r="Y2" s="42">
        <f>IF($A2="","",IF(OR($B2="",$M2=""),"",$B2+$M2))</f>
        <v/>
      </c>
      <c r="Z2" s="42">
        <f>IF($A2="","",IF(OR($B2="",$O2=""),"",$B2+$O2))</f>
        <v/>
      </c>
      <c r="AA2" s="42">
        <f>IF($A2="","",IF(OR($B2="",$P2=""),"",$B2+$P2))</f>
        <v/>
      </c>
      <c r="AB2" s="29">
        <f>IF($A2="","",IF(OR($Y2="",$Z2=""),"",ROUND(($Z2-$Y2)*1440,0)))</f>
        <v/>
      </c>
      <c r="AC2" s="29">
        <f>IF($A2="","",IF(OR($AA2="",$B2="",$C2="",AND($J2&lt;&gt;"Outbound",$J2&lt;&gt;"One-way")),"",ROUND(($AA2-($B2+$C2))*1440,0)))</f>
        <v/>
      </c>
      <c r="AD2" s="30">
        <f>IF($A2="","",IF(OR($Q2&lt;&gt;"Completed",$AB2="",$N2=""),"",IF($AB2&lt;=$N2,"Yes","No")))</f>
        <v/>
      </c>
      <c r="AE2" s="30">
        <f>IF($A2="","",IF(COUNTIF($A$2:$A$501,$A2)&gt;1,"Duplicate Trip ID",IF($B2="","Missing service date",IF($D2="","Missing patient reference",IF($E2="","Missing clinic",IF($J2="","Missing trip leg",IF($Q2="","Missing status",IF($R2="","Missing coordinator",IF(AND(OR($Q2="Scheduled",$Q2="Confirmed",$Q2="En Route"),$K2=""),"Vendor not assigned",IF(AND(OR($Q2="Scheduled",$Q2="Confirmed",$Q2="En Route"),$M2=""),"Missing scheduled pickup",IF(AND($Q2="Completed",$O2=""),"Missing actual pickup",IF(AND($Q2="Completed",OR($J2="Outbound",$J2="One-way"),$P2=""),"Missing actual arrival",IF(AND(OR($Q2="Canceled",$Q2="No Show"),$S2=""),"Missing cancellation reason",IF(AND($Q2&lt;&gt;"Canceled",$Q2&lt;&gt;"No Show",$S2&lt;&gt;""),"Clear cancellation reason",IF(AND($O2&lt;&gt;"",$M2=""),"Actual pickup without schedule",IF(AND($P2&lt;&gt;"",$O2=""),"Arrival entered without pickup",""))))))))))))))))</f>
        <v/>
      </c>
      <c r="AF2" s="30">
        <f>IF($A2="","",AND($B2&gt;='Dashboard'!$B$4,$B2&lt;='Dashboard'!$B$5,OR('Dashboard'!$B$6="All Clinics",$E2='Dashboard'!$B$6),OR('Dashboard'!$B$7="All Coordinators",$R2='Dashboard'!$B$7)))</f>
        <v/>
      </c>
    </row>
    <row r="3" ht="30" customHeight="1">
      <c r="A3" s="22" t="inlineStr">
        <is>
          <t>TR-FIC-260902</t>
        </is>
      </c>
      <c r="B3" s="40" t="n">
        <v>46266</v>
      </c>
      <c r="C3" s="24" t="n"/>
      <c r="D3" s="22" t="inlineStr">
        <is>
          <t>PT-FIC-1001</t>
        </is>
      </c>
      <c r="E3" s="22" t="inlineStr">
        <is>
          <t>Harbor Point Family Clinic</t>
        </is>
      </c>
      <c r="F3" s="22" t="inlineStr">
        <is>
          <t>Primary Care Visit</t>
        </is>
      </c>
      <c r="G3" s="22" t="inlineStr">
        <is>
          <t>Central District</t>
        </is>
      </c>
      <c r="H3" s="22" t="inlineStr">
        <is>
          <t>Ambulatory</t>
        </is>
      </c>
      <c r="I3" s="22" t="inlineStr">
        <is>
          <t>No</t>
        </is>
      </c>
      <c r="J3" s="22" t="inlineStr">
        <is>
          <t>Return</t>
        </is>
      </c>
      <c r="K3" s="22" t="inlineStr">
        <is>
          <t>Bluebird Transit Services</t>
        </is>
      </c>
      <c r="L3" s="22" t="inlineStr">
        <is>
          <t>BB-FIC-8102</t>
        </is>
      </c>
      <c r="M3" s="24" t="n">
        <v>0.4270833333333333</v>
      </c>
      <c r="N3" s="25" t="n">
        <v>20</v>
      </c>
      <c r="O3" s="24" t="n">
        <v>0.425</v>
      </c>
      <c r="P3" s="24" t="n">
        <v>0.4458333333333334</v>
      </c>
      <c r="Q3" s="22" t="inlineStr">
        <is>
          <t>Completed</t>
        </is>
      </c>
      <c r="R3" s="22" t="inlineStr">
        <is>
          <t>Jordan Lee</t>
        </is>
      </c>
      <c r="S3" s="22" t="n"/>
      <c r="T3" s="41" t="n">
        <v>42</v>
      </c>
      <c r="U3" s="41" t="n">
        <v>42</v>
      </c>
      <c r="V3" s="40" t="n">
        <v>46266</v>
      </c>
      <c r="W3" s="24" t="n">
        <v>0.4131944444444444</v>
      </c>
      <c r="X3" s="27" t="inlineStr">
        <is>
          <t>Return leg released after visit.</t>
        </is>
      </c>
      <c r="Y3" s="42">
        <f>IF($A3="","",IF(OR($B3="",$M3=""),"",$B3+$M3))</f>
        <v/>
      </c>
      <c r="Z3" s="42">
        <f>IF($A3="","",IF(OR($B3="",$O3=""),"",$B3+$O3))</f>
        <v/>
      </c>
      <c r="AA3" s="42">
        <f>IF($A3="","",IF(OR($B3="",$P3=""),"",$B3+$P3))</f>
        <v/>
      </c>
      <c r="AB3" s="29">
        <f>IF($A3="","",IF(OR($Y3="",$Z3=""),"",ROUND(($Z3-$Y3)*1440,0)))</f>
        <v/>
      </c>
      <c r="AC3" s="29">
        <f>IF($A3="","",IF(OR($AA3="",$B3="",$C3="",AND($J3&lt;&gt;"Outbound",$J3&lt;&gt;"One-way")),"",ROUND(($AA3-($B3+$C3))*1440,0)))</f>
        <v/>
      </c>
      <c r="AD3" s="30">
        <f>IF($A3="","",IF(OR($Q3&lt;&gt;"Completed",$AB3="",$N3=""),"",IF($AB3&lt;=$N3,"Yes","No")))</f>
        <v/>
      </c>
      <c r="AE3" s="30">
        <f>IF($A3="","",IF(COUNTIF($A$2:$A$501,$A3)&gt;1,"Duplicate Trip ID",IF($B3="","Missing service date",IF($D3="","Missing patient reference",IF($E3="","Missing clinic",IF($J3="","Missing trip leg",IF($Q3="","Missing status",IF($R3="","Missing coordinator",IF(AND(OR($Q3="Scheduled",$Q3="Confirmed",$Q3="En Route"),$K3=""),"Vendor not assigned",IF(AND(OR($Q3="Scheduled",$Q3="Confirmed",$Q3="En Route"),$M3=""),"Missing scheduled pickup",IF(AND($Q3="Completed",$O3=""),"Missing actual pickup",IF(AND($Q3="Completed",OR($J3="Outbound",$J3="One-way"),$P3=""),"Missing actual arrival",IF(AND(OR($Q3="Canceled",$Q3="No Show"),$S3=""),"Missing cancellation reason",IF(AND($Q3&lt;&gt;"Canceled",$Q3&lt;&gt;"No Show",$S3&lt;&gt;""),"Clear cancellation reason",IF(AND($O3&lt;&gt;"",$M3=""),"Actual pickup without schedule",IF(AND($P3&lt;&gt;"",$O3=""),"Arrival entered without pickup",""))))))))))))))))</f>
        <v/>
      </c>
      <c r="AF3" s="30">
        <f>IF($A3="","",AND($B3&gt;='Dashboard'!$B$4,$B3&lt;='Dashboard'!$B$5,OR('Dashboard'!$B$6="All Clinics",$E3='Dashboard'!$B$6),OR('Dashboard'!$B$7="All Coordinators",$R3='Dashboard'!$B$7)))</f>
        <v/>
      </c>
    </row>
    <row r="4" ht="30" customHeight="1">
      <c r="A4" s="22" t="inlineStr">
        <is>
          <t>TR-FIC-260903</t>
        </is>
      </c>
      <c r="B4" s="40" t="n">
        <v>46267</v>
      </c>
      <c r="C4" s="24" t="n">
        <v>0.4375</v>
      </c>
      <c r="D4" s="22" t="inlineStr">
        <is>
          <t>PT-FIC-1002</t>
        </is>
      </c>
      <c r="E4" s="22" t="inlineStr">
        <is>
          <t>Northstar Medical Office</t>
        </is>
      </c>
      <c r="F4" s="22" t="inlineStr">
        <is>
          <t>Imaging Appointment</t>
        </is>
      </c>
      <c r="G4" s="22" t="inlineStr">
        <is>
          <t>North District</t>
        </is>
      </c>
      <c r="H4" s="22" t="inlineStr">
        <is>
          <t>Wheelchair</t>
        </is>
      </c>
      <c r="I4" s="22" t="inlineStr">
        <is>
          <t>Yes</t>
        </is>
      </c>
      <c r="J4" s="22" t="inlineStr">
        <is>
          <t>Outbound</t>
        </is>
      </c>
      <c r="K4" s="22" t="inlineStr">
        <is>
          <t>Cedar Route Mobility</t>
        </is>
      </c>
      <c r="L4" s="22" t="inlineStr">
        <is>
          <t>CR-FIC-2230</t>
        </is>
      </c>
      <c r="M4" s="24" t="n">
        <v>0.3888888888888889</v>
      </c>
      <c r="N4" s="25" t="n">
        <v>15</v>
      </c>
      <c r="O4" s="24" t="n">
        <v>0.4041666666666667</v>
      </c>
      <c r="P4" s="24" t="n">
        <v>0.4423611111111111</v>
      </c>
      <c r="Q4" s="22" t="inlineStr">
        <is>
          <t>Completed</t>
        </is>
      </c>
      <c r="R4" s="22" t="inlineStr">
        <is>
          <t>Morgan Ellis</t>
        </is>
      </c>
      <c r="S4" s="22" t="n"/>
      <c r="T4" s="41" t="n">
        <v>88</v>
      </c>
      <c r="U4" s="41" t="n">
        <v>94</v>
      </c>
      <c r="V4" s="40" t="n">
        <v>46266</v>
      </c>
      <c r="W4" s="24" t="n">
        <v>0.5694444444444444</v>
      </c>
      <c r="X4" s="27" t="inlineStr">
        <is>
          <t>Wheelchair vehicle confirmed.</t>
        </is>
      </c>
      <c r="Y4" s="42">
        <f>IF($A4="","",IF(OR($B4="",$M4=""),"",$B4+$M4))</f>
        <v/>
      </c>
      <c r="Z4" s="42">
        <f>IF($A4="","",IF(OR($B4="",$O4=""),"",$B4+$O4))</f>
        <v/>
      </c>
      <c r="AA4" s="42">
        <f>IF($A4="","",IF(OR($B4="",$P4=""),"",$B4+$P4))</f>
        <v/>
      </c>
      <c r="AB4" s="29">
        <f>IF($A4="","",IF(OR($Y4="",$Z4=""),"",ROUND(($Z4-$Y4)*1440,0)))</f>
        <v/>
      </c>
      <c r="AC4" s="29">
        <f>IF($A4="","",IF(OR($AA4="",$B4="",$C4="",AND($J4&lt;&gt;"Outbound",$J4&lt;&gt;"One-way")),"",ROUND(($AA4-($B4+$C4))*1440,0)))</f>
        <v/>
      </c>
      <c r="AD4" s="30">
        <f>IF($A4="","",IF(OR($Q4&lt;&gt;"Completed",$AB4="",$N4=""),"",IF($AB4&lt;=$N4,"Yes","No")))</f>
        <v/>
      </c>
      <c r="AE4" s="30">
        <f>IF($A4="","",IF(COUNTIF($A$2:$A$501,$A4)&gt;1,"Duplicate Trip ID",IF($B4="","Missing service date",IF($D4="","Missing patient reference",IF($E4="","Missing clinic",IF($J4="","Missing trip leg",IF($Q4="","Missing status",IF($R4="","Missing coordinator",IF(AND(OR($Q4="Scheduled",$Q4="Confirmed",$Q4="En Route"),$K4=""),"Vendor not assigned",IF(AND(OR($Q4="Scheduled",$Q4="Confirmed",$Q4="En Route"),$M4=""),"Missing scheduled pickup",IF(AND($Q4="Completed",$O4=""),"Missing actual pickup",IF(AND($Q4="Completed",OR($J4="Outbound",$J4="One-way"),$P4=""),"Missing actual arrival",IF(AND(OR($Q4="Canceled",$Q4="No Show"),$S4=""),"Missing cancellation reason",IF(AND($Q4&lt;&gt;"Canceled",$Q4&lt;&gt;"No Show",$S4&lt;&gt;""),"Clear cancellation reason",IF(AND($O4&lt;&gt;"",$M4=""),"Actual pickup without schedule",IF(AND($P4&lt;&gt;"",$O4=""),"Arrival entered without pickup",""))))))))))))))))</f>
        <v/>
      </c>
      <c r="AF4" s="30">
        <f>IF($A4="","",AND($B4&gt;='Dashboard'!$B$4,$B4&lt;='Dashboard'!$B$5,OR('Dashboard'!$B$6="All Clinics",$E4='Dashboard'!$B$6),OR('Dashboard'!$B$7="All Coordinators",$R4='Dashboard'!$B$7)))</f>
        <v/>
      </c>
    </row>
    <row r="5" ht="30" customHeight="1">
      <c r="A5" s="22" t="inlineStr">
        <is>
          <t>TR-FIC-260904</t>
        </is>
      </c>
      <c r="B5" s="40" t="n">
        <v>46268</v>
      </c>
      <c r="C5" s="24" t="n">
        <v>0.5833333333333334</v>
      </c>
      <c r="D5" s="22" t="inlineStr">
        <is>
          <t>PT-FIC-1003</t>
        </is>
      </c>
      <c r="E5" s="22" t="inlineStr">
        <is>
          <t>Red Maple Specialty Center</t>
        </is>
      </c>
      <c r="F5" s="22" t="inlineStr">
        <is>
          <t>Specialist Consultation</t>
        </is>
      </c>
      <c r="G5" s="22" t="inlineStr">
        <is>
          <t>East District</t>
        </is>
      </c>
      <c r="H5" s="22" t="inlineStr">
        <is>
          <t>Ambulatory</t>
        </is>
      </c>
      <c r="I5" s="22" t="inlineStr">
        <is>
          <t>No</t>
        </is>
      </c>
      <c r="J5" s="22" t="inlineStr">
        <is>
          <t>One-way</t>
        </is>
      </c>
      <c r="K5" s="22" t="inlineStr">
        <is>
          <t>Lakeside Access Transport</t>
        </is>
      </c>
      <c r="L5" s="22" t="inlineStr">
        <is>
          <t>LA-FIC-4519</t>
        </is>
      </c>
      <c r="M5" s="24" t="n">
        <v>0.5486111111111112</v>
      </c>
      <c r="N5" s="25" t="n">
        <v>15</v>
      </c>
      <c r="O5" s="24" t="n">
        <v>0.5451388888888888</v>
      </c>
      <c r="P5" s="24" t="n">
        <v>0.5708333333333333</v>
      </c>
      <c r="Q5" s="22" t="inlineStr">
        <is>
          <t>Completed</t>
        </is>
      </c>
      <c r="R5" s="22" t="inlineStr">
        <is>
          <t>Casey Brooks</t>
        </is>
      </c>
      <c r="S5" s="22" t="n"/>
      <c r="T5" s="41" t="n">
        <v>51</v>
      </c>
      <c r="U5" s="41" t="n">
        <v>49</v>
      </c>
      <c r="V5" s="40" t="n">
        <v>46268</v>
      </c>
      <c r="W5" s="24" t="n">
        <v>0.4722222222222222</v>
      </c>
      <c r="X5" s="27" t="inlineStr">
        <is>
          <t>Pickup was early and accepted.</t>
        </is>
      </c>
      <c r="Y5" s="42">
        <f>IF($A5="","",IF(OR($B5="",$M5=""),"",$B5+$M5))</f>
        <v/>
      </c>
      <c r="Z5" s="42">
        <f>IF($A5="","",IF(OR($B5="",$O5=""),"",$B5+$O5))</f>
        <v/>
      </c>
      <c r="AA5" s="42">
        <f>IF($A5="","",IF(OR($B5="",$P5=""),"",$B5+$P5))</f>
        <v/>
      </c>
      <c r="AB5" s="29">
        <f>IF($A5="","",IF(OR($Y5="",$Z5=""),"",ROUND(($Z5-$Y5)*1440,0)))</f>
        <v/>
      </c>
      <c r="AC5" s="29">
        <f>IF($A5="","",IF(OR($AA5="",$B5="",$C5="",AND($J5&lt;&gt;"Outbound",$J5&lt;&gt;"One-way")),"",ROUND(($AA5-($B5+$C5))*1440,0)))</f>
        <v/>
      </c>
      <c r="AD5" s="30">
        <f>IF($A5="","",IF(OR($Q5&lt;&gt;"Completed",$AB5="",$N5=""),"",IF($AB5&lt;=$N5,"Yes","No")))</f>
        <v/>
      </c>
      <c r="AE5" s="30">
        <f>IF($A5="","",IF(COUNTIF($A$2:$A$501,$A5)&gt;1,"Duplicate Trip ID",IF($B5="","Missing service date",IF($D5="","Missing patient reference",IF($E5="","Missing clinic",IF($J5="","Missing trip leg",IF($Q5="","Missing status",IF($R5="","Missing coordinator",IF(AND(OR($Q5="Scheduled",$Q5="Confirmed",$Q5="En Route"),$K5=""),"Vendor not assigned",IF(AND(OR($Q5="Scheduled",$Q5="Confirmed",$Q5="En Route"),$M5=""),"Missing scheduled pickup",IF(AND($Q5="Completed",$O5=""),"Missing actual pickup",IF(AND($Q5="Completed",OR($J5="Outbound",$J5="One-way"),$P5=""),"Missing actual arrival",IF(AND(OR($Q5="Canceled",$Q5="No Show"),$S5=""),"Missing cancellation reason",IF(AND($Q5&lt;&gt;"Canceled",$Q5&lt;&gt;"No Show",$S5&lt;&gt;""),"Clear cancellation reason",IF(AND($O5&lt;&gt;"",$M5=""),"Actual pickup without schedule",IF(AND($P5&lt;&gt;"",$O5=""),"Arrival entered without pickup",""))))))))))))))))</f>
        <v/>
      </c>
      <c r="AF5" s="30">
        <f>IF($A5="","",AND($B5&gt;='Dashboard'!$B$4,$B5&lt;='Dashboard'!$B$5,OR('Dashboard'!$B$6="All Clinics",$E5='Dashboard'!$B$6),OR('Dashboard'!$B$7="All Coordinators",$R5='Dashboard'!$B$7)))</f>
        <v/>
      </c>
    </row>
    <row r="6" ht="30" customHeight="1">
      <c r="A6" s="22" t="inlineStr">
        <is>
          <t>TR-FIC-260905</t>
        </is>
      </c>
      <c r="B6" s="40" t="n">
        <v>46269</v>
      </c>
      <c r="C6" s="24" t="n">
        <v>0.4583333333333333</v>
      </c>
      <c r="D6" s="22" t="inlineStr">
        <is>
          <t>PT-FIC-1004</t>
        </is>
      </c>
      <c r="E6" s="22" t="inlineStr">
        <is>
          <t>Sunfield Community Clinic</t>
        </is>
      </c>
      <c r="F6" s="22" t="inlineStr">
        <is>
          <t>Therapy Session</t>
        </is>
      </c>
      <c r="G6" s="22" t="inlineStr">
        <is>
          <t>South District</t>
        </is>
      </c>
      <c r="H6" s="22" t="inlineStr">
        <is>
          <t>Walker</t>
        </is>
      </c>
      <c r="I6" s="22" t="inlineStr">
        <is>
          <t>Yes</t>
        </is>
      </c>
      <c r="J6" s="22" t="inlineStr">
        <is>
          <t>Outbound</t>
        </is>
      </c>
      <c r="K6" s="22" t="n"/>
      <c r="L6" s="22" t="n"/>
      <c r="M6" s="24" t="n">
        <v>0.4201388888888889</v>
      </c>
      <c r="N6" s="25" t="n">
        <v>15</v>
      </c>
      <c r="O6" s="24" t="n"/>
      <c r="P6" s="24" t="n"/>
      <c r="Q6" s="22" t="inlineStr">
        <is>
          <t>Canceled</t>
        </is>
      </c>
      <c r="R6" s="22" t="inlineStr">
        <is>
          <t>Taylor Morgan</t>
        </is>
      </c>
      <c r="S6" s="22" t="inlineStr">
        <is>
          <t>Patient declined trip</t>
        </is>
      </c>
      <c r="T6" s="41" t="n">
        <v>63</v>
      </c>
      <c r="U6" s="41" t="n">
        <v>0</v>
      </c>
      <c r="V6" s="40" t="n">
        <v>46269</v>
      </c>
      <c r="W6" s="24" t="n">
        <v>0.3541666666666667</v>
      </c>
      <c r="X6" s="27" t="inlineStr">
        <is>
          <t>Trip canceled before vendor assignment.</t>
        </is>
      </c>
      <c r="Y6" s="42">
        <f>IF($A6="","",IF(OR($B6="",$M6=""),"",$B6+$M6))</f>
        <v/>
      </c>
      <c r="Z6" s="42">
        <f>IF($A6="","",IF(OR($B6="",$O6=""),"",$B6+$O6))</f>
        <v/>
      </c>
      <c r="AA6" s="42">
        <f>IF($A6="","",IF(OR($B6="",$P6=""),"",$B6+$P6))</f>
        <v/>
      </c>
      <c r="AB6" s="29">
        <f>IF($A6="","",IF(OR($Y6="",$Z6=""),"",ROUND(($Z6-$Y6)*1440,0)))</f>
        <v/>
      </c>
      <c r="AC6" s="29">
        <f>IF($A6="","",IF(OR($AA6="",$B6="",$C6="",AND($J6&lt;&gt;"Outbound",$J6&lt;&gt;"One-way")),"",ROUND(($AA6-($B6+$C6))*1440,0)))</f>
        <v/>
      </c>
      <c r="AD6" s="30">
        <f>IF($A6="","",IF(OR($Q6&lt;&gt;"Completed",$AB6="",$N6=""),"",IF($AB6&lt;=$N6,"Yes","No")))</f>
        <v/>
      </c>
      <c r="AE6" s="30">
        <f>IF($A6="","",IF(COUNTIF($A$2:$A$501,$A6)&gt;1,"Duplicate Trip ID",IF($B6="","Missing service date",IF($D6="","Missing patient reference",IF($E6="","Missing clinic",IF($J6="","Missing trip leg",IF($Q6="","Missing status",IF($R6="","Missing coordinator",IF(AND(OR($Q6="Scheduled",$Q6="Confirmed",$Q6="En Route"),$K6=""),"Vendor not assigned",IF(AND(OR($Q6="Scheduled",$Q6="Confirmed",$Q6="En Route"),$M6=""),"Missing scheduled pickup",IF(AND($Q6="Completed",$O6=""),"Missing actual pickup",IF(AND($Q6="Completed",OR($J6="Outbound",$J6="One-way"),$P6=""),"Missing actual arrival",IF(AND(OR($Q6="Canceled",$Q6="No Show"),$S6=""),"Missing cancellation reason",IF(AND($Q6&lt;&gt;"Canceled",$Q6&lt;&gt;"No Show",$S6&lt;&gt;""),"Clear cancellation reason",IF(AND($O6&lt;&gt;"",$M6=""),"Actual pickup without schedule",IF(AND($P6&lt;&gt;"",$O6=""),"Arrival entered without pickup",""))))))))))))))))</f>
        <v/>
      </c>
      <c r="AF6" s="30">
        <f>IF($A6="","",AND($B6&gt;='Dashboard'!$B$4,$B6&lt;='Dashboard'!$B$5,OR('Dashboard'!$B$6="All Clinics",$E6='Dashboard'!$B$6),OR('Dashboard'!$B$7="All Coordinators",$R6='Dashboard'!$B$7)))</f>
        <v/>
      </c>
    </row>
    <row r="7" ht="30" customHeight="1">
      <c r="A7" s="22" t="inlineStr">
        <is>
          <t>TR-FIC-260906</t>
        </is>
      </c>
      <c r="B7" s="40" t="n">
        <v>46271</v>
      </c>
      <c r="C7" s="24" t="n">
        <v>0.4270833333333333</v>
      </c>
      <c r="D7" s="22" t="inlineStr">
        <is>
          <t>PT-FIC-1005</t>
        </is>
      </c>
      <c r="E7" s="22" t="inlineStr">
        <is>
          <t>Westbrook Health Pavilion</t>
        </is>
      </c>
      <c r="F7" s="22" t="inlineStr">
        <is>
          <t>Laboratory Visit</t>
        </is>
      </c>
      <c r="G7" s="22" t="inlineStr">
        <is>
          <t>West District</t>
        </is>
      </c>
      <c r="H7" s="22" t="inlineStr">
        <is>
          <t>Ambulatory</t>
        </is>
      </c>
      <c r="I7" s="22" t="inlineStr">
        <is>
          <t>No</t>
        </is>
      </c>
      <c r="J7" s="22" t="inlineStr">
        <is>
          <t>Outbound</t>
        </is>
      </c>
      <c r="K7" s="22" t="inlineStr">
        <is>
          <t>Bluebird Transit Services</t>
        </is>
      </c>
      <c r="L7" s="22" t="inlineStr">
        <is>
          <t>BB-FIC-8128</t>
        </is>
      </c>
      <c r="M7" s="24" t="n">
        <v>0.3888888888888889</v>
      </c>
      <c r="N7" s="25" t="n">
        <v>15</v>
      </c>
      <c r="O7" s="24" t="n"/>
      <c r="P7" s="24" t="n"/>
      <c r="Q7" s="22" t="inlineStr">
        <is>
          <t>Confirmed</t>
        </is>
      </c>
      <c r="R7" s="22" t="inlineStr">
        <is>
          <t>Jordan Lee</t>
        </is>
      </c>
      <c r="S7" s="22" t="n"/>
      <c r="T7" s="41" t="n">
        <v>38</v>
      </c>
      <c r="U7" s="41" t="n"/>
      <c r="V7" s="40" t="n">
        <v>46270</v>
      </c>
      <c r="W7" s="24" t="n">
        <v>0.6701388888888888</v>
      </c>
      <c r="X7" s="27" t="inlineStr">
        <is>
          <t>Morning confirmation completed.</t>
        </is>
      </c>
      <c r="Y7" s="42">
        <f>IF($A7="","",IF(OR($B7="",$M7=""),"",$B7+$M7))</f>
        <v/>
      </c>
      <c r="Z7" s="42">
        <f>IF($A7="","",IF(OR($B7="",$O7=""),"",$B7+$O7))</f>
        <v/>
      </c>
      <c r="AA7" s="42">
        <f>IF($A7="","",IF(OR($B7="",$P7=""),"",$B7+$P7))</f>
        <v/>
      </c>
      <c r="AB7" s="29">
        <f>IF($A7="","",IF(OR($Y7="",$Z7=""),"",ROUND(($Z7-$Y7)*1440,0)))</f>
        <v/>
      </c>
      <c r="AC7" s="29">
        <f>IF($A7="","",IF(OR($AA7="",$B7="",$C7="",AND($J7&lt;&gt;"Outbound",$J7&lt;&gt;"One-way")),"",ROUND(($AA7-($B7+$C7))*1440,0)))</f>
        <v/>
      </c>
      <c r="AD7" s="30">
        <f>IF($A7="","",IF(OR($Q7&lt;&gt;"Completed",$AB7="",$N7=""),"",IF($AB7&lt;=$N7,"Yes","No")))</f>
        <v/>
      </c>
      <c r="AE7" s="30">
        <f>IF($A7="","",IF(COUNTIF($A$2:$A$501,$A7)&gt;1,"Duplicate Trip ID",IF($B7="","Missing service date",IF($D7="","Missing patient reference",IF($E7="","Missing clinic",IF($J7="","Missing trip leg",IF($Q7="","Missing status",IF($R7="","Missing coordinator",IF(AND(OR($Q7="Scheduled",$Q7="Confirmed",$Q7="En Route"),$K7=""),"Vendor not assigned",IF(AND(OR($Q7="Scheduled",$Q7="Confirmed",$Q7="En Route"),$M7=""),"Missing scheduled pickup",IF(AND($Q7="Completed",$O7=""),"Missing actual pickup",IF(AND($Q7="Completed",OR($J7="Outbound",$J7="One-way"),$P7=""),"Missing actual arrival",IF(AND(OR($Q7="Canceled",$Q7="No Show"),$S7=""),"Missing cancellation reason",IF(AND($Q7&lt;&gt;"Canceled",$Q7&lt;&gt;"No Show",$S7&lt;&gt;""),"Clear cancellation reason",IF(AND($O7&lt;&gt;"",$M7=""),"Actual pickup without schedule",IF(AND($P7&lt;&gt;"",$O7=""),"Arrival entered without pickup",""))))))))))))))))</f>
        <v/>
      </c>
      <c r="AF7" s="30">
        <f>IF($A7="","",AND($B7&gt;='Dashboard'!$B$4,$B7&lt;='Dashboard'!$B$5,OR('Dashboard'!$B$6="All Clinics",$E7='Dashboard'!$B$6),OR('Dashboard'!$B$7="All Coordinators",$R7='Dashboard'!$B$7)))</f>
        <v/>
      </c>
    </row>
    <row r="8" ht="30" customHeight="1">
      <c r="A8" s="22" t="inlineStr">
        <is>
          <t>TR-FIC-260907</t>
        </is>
      </c>
      <c r="B8" s="40" t="n">
        <v>46271</v>
      </c>
      <c r="C8" s="24" t="n">
        <v>0.5625</v>
      </c>
      <c r="D8" s="22" t="inlineStr">
        <is>
          <t>PT-FIC-1006</t>
        </is>
      </c>
      <c r="E8" s="22" t="inlineStr">
        <is>
          <t>Northstar Medical Office</t>
        </is>
      </c>
      <c r="F8" s="22" t="inlineStr">
        <is>
          <t>Follow-up Visit</t>
        </is>
      </c>
      <c r="G8" s="22" t="inlineStr">
        <is>
          <t>North District</t>
        </is>
      </c>
      <c r="H8" s="22" t="inlineStr">
        <is>
          <t>Wheelchair</t>
        </is>
      </c>
      <c r="I8" s="22" t="inlineStr">
        <is>
          <t>Yes</t>
        </is>
      </c>
      <c r="J8" s="22" t="inlineStr">
        <is>
          <t>Outbound</t>
        </is>
      </c>
      <c r="K8" s="22" t="n"/>
      <c r="L8" s="22" t="n"/>
      <c r="M8" s="24" t="n">
        <v>0.5138888888888888</v>
      </c>
      <c r="N8" s="25" t="n">
        <v>20</v>
      </c>
      <c r="O8" s="24" t="n"/>
      <c r="P8" s="24" t="n"/>
      <c r="Q8" s="22" t="inlineStr">
        <is>
          <t>Scheduled</t>
        </is>
      </c>
      <c r="R8" s="22" t="inlineStr">
        <is>
          <t>Morgan Ellis</t>
        </is>
      </c>
      <c r="S8" s="22" t="n"/>
      <c r="T8" s="41" t="n">
        <v>91</v>
      </c>
      <c r="U8" s="41" t="n"/>
      <c r="V8" s="40" t="n">
        <v>46270</v>
      </c>
      <c r="W8" s="24" t="n">
        <v>0.5902777777777778</v>
      </c>
      <c r="X8" s="27" t="inlineStr">
        <is>
          <t>Vendor assignment pending.</t>
        </is>
      </c>
      <c r="Y8" s="42">
        <f>IF($A8="","",IF(OR($B8="",$M8=""),"",$B8+$M8))</f>
        <v/>
      </c>
      <c r="Z8" s="42">
        <f>IF($A8="","",IF(OR($B8="",$O8=""),"",$B8+$O8))</f>
        <v/>
      </c>
      <c r="AA8" s="42">
        <f>IF($A8="","",IF(OR($B8="",$P8=""),"",$B8+$P8))</f>
        <v/>
      </c>
      <c r="AB8" s="29">
        <f>IF($A8="","",IF(OR($Y8="",$Z8=""),"",ROUND(($Z8-$Y8)*1440,0)))</f>
        <v/>
      </c>
      <c r="AC8" s="29">
        <f>IF($A8="","",IF(OR($AA8="",$B8="",$C8="",AND($J8&lt;&gt;"Outbound",$J8&lt;&gt;"One-way")),"",ROUND(($AA8-($B8+$C8))*1440,0)))</f>
        <v/>
      </c>
      <c r="AD8" s="30">
        <f>IF($A8="","",IF(OR($Q8&lt;&gt;"Completed",$AB8="",$N8=""),"",IF($AB8&lt;=$N8,"Yes","No")))</f>
        <v/>
      </c>
      <c r="AE8" s="30">
        <f>IF($A8="","",IF(COUNTIF($A$2:$A$501,$A8)&gt;1,"Duplicate Trip ID",IF($B8="","Missing service date",IF($D8="","Missing patient reference",IF($E8="","Missing clinic",IF($J8="","Missing trip leg",IF($Q8="","Missing status",IF($R8="","Missing coordinator",IF(AND(OR($Q8="Scheduled",$Q8="Confirmed",$Q8="En Route"),$K8=""),"Vendor not assigned",IF(AND(OR($Q8="Scheduled",$Q8="Confirmed",$Q8="En Route"),$M8=""),"Missing scheduled pickup",IF(AND($Q8="Completed",$O8=""),"Missing actual pickup",IF(AND($Q8="Completed",OR($J8="Outbound",$J8="One-way"),$P8=""),"Missing actual arrival",IF(AND(OR($Q8="Canceled",$Q8="No Show"),$S8=""),"Missing cancellation reason",IF(AND($Q8&lt;&gt;"Canceled",$Q8&lt;&gt;"No Show",$S8&lt;&gt;""),"Clear cancellation reason",IF(AND($O8&lt;&gt;"",$M8=""),"Actual pickup without schedule",IF(AND($P8&lt;&gt;"",$O8=""),"Arrival entered without pickup",""))))))))))))))))</f>
        <v/>
      </c>
      <c r="AF8" s="30">
        <f>IF($A8="","",AND($B8&gt;='Dashboard'!$B$4,$B8&lt;='Dashboard'!$B$5,OR('Dashboard'!$B$6="All Clinics",$E8='Dashboard'!$B$6),OR('Dashboard'!$B$7="All Coordinators",$R8='Dashboard'!$B$7)))</f>
        <v/>
      </c>
    </row>
    <row r="9" ht="30" customHeight="1">
      <c r="A9" s="22" t="inlineStr">
        <is>
          <t>TR-FIC-260908</t>
        </is>
      </c>
      <c r="B9" s="40" t="n">
        <v>46272</v>
      </c>
      <c r="C9" s="24" t="n">
        <v>0.3541666666666667</v>
      </c>
      <c r="D9" s="22" t="inlineStr">
        <is>
          <t>PT-FIC-1007</t>
        </is>
      </c>
      <c r="E9" s="22" t="inlineStr">
        <is>
          <t>Harbor Point Family Clinic</t>
        </is>
      </c>
      <c r="F9" s="22" t="inlineStr">
        <is>
          <t>Primary Care Visit</t>
        </is>
      </c>
      <c r="G9" s="22" t="inlineStr">
        <is>
          <t>Central District</t>
        </is>
      </c>
      <c r="H9" s="22" t="inlineStr">
        <is>
          <t>Cane</t>
        </is>
      </c>
      <c r="I9" s="22" t="inlineStr">
        <is>
          <t>No</t>
        </is>
      </c>
      <c r="J9" s="22" t="inlineStr">
        <is>
          <t>Outbound</t>
        </is>
      </c>
      <c r="K9" s="22" t="inlineStr">
        <is>
          <t>Cedar Route Mobility</t>
        </is>
      </c>
      <c r="L9" s="22" t="inlineStr">
        <is>
          <t>CR-FIC-2264</t>
        </is>
      </c>
      <c r="M9" s="24" t="n">
        <v>0.3194444444444444</v>
      </c>
      <c r="N9" s="25" t="n">
        <v>15</v>
      </c>
      <c r="O9" s="24" t="n"/>
      <c r="P9" s="24" t="n"/>
      <c r="Q9" s="22" t="inlineStr">
        <is>
          <t>Scheduled</t>
        </is>
      </c>
      <c r="R9" s="22" t="inlineStr">
        <is>
          <t>Casey Brooks</t>
        </is>
      </c>
      <c r="S9" s="22" t="n"/>
      <c r="T9" s="41" t="n">
        <v>47</v>
      </c>
      <c r="U9" s="41" t="n"/>
      <c r="V9" s="40" t="n">
        <v>46269</v>
      </c>
      <c r="W9" s="24" t="n">
        <v>0.4166666666666667</v>
      </c>
      <c r="X9" s="27" t="inlineStr">
        <is>
          <t>Reconfirm on prior business day.</t>
        </is>
      </c>
      <c r="Y9" s="42">
        <f>IF($A9="","",IF(OR($B9="",$M9=""),"",$B9+$M9))</f>
        <v/>
      </c>
      <c r="Z9" s="42">
        <f>IF($A9="","",IF(OR($B9="",$O9=""),"",$B9+$O9))</f>
        <v/>
      </c>
      <c r="AA9" s="42">
        <f>IF($A9="","",IF(OR($B9="",$P9=""),"",$B9+$P9))</f>
        <v/>
      </c>
      <c r="AB9" s="29">
        <f>IF($A9="","",IF(OR($Y9="",$Z9=""),"",ROUND(($Z9-$Y9)*1440,0)))</f>
        <v/>
      </c>
      <c r="AC9" s="29">
        <f>IF($A9="","",IF(OR($AA9="",$B9="",$C9="",AND($J9&lt;&gt;"Outbound",$J9&lt;&gt;"One-way")),"",ROUND(($AA9-($B9+$C9))*1440,0)))</f>
        <v/>
      </c>
      <c r="AD9" s="30">
        <f>IF($A9="","",IF(OR($Q9&lt;&gt;"Completed",$AB9="",$N9=""),"",IF($AB9&lt;=$N9,"Yes","No")))</f>
        <v/>
      </c>
      <c r="AE9" s="30">
        <f>IF($A9="","",IF(COUNTIF($A$2:$A$501,$A9)&gt;1,"Duplicate Trip ID",IF($B9="","Missing service date",IF($D9="","Missing patient reference",IF($E9="","Missing clinic",IF($J9="","Missing trip leg",IF($Q9="","Missing status",IF($R9="","Missing coordinator",IF(AND(OR($Q9="Scheduled",$Q9="Confirmed",$Q9="En Route"),$K9=""),"Vendor not assigned",IF(AND(OR($Q9="Scheduled",$Q9="Confirmed",$Q9="En Route"),$M9=""),"Missing scheduled pickup",IF(AND($Q9="Completed",$O9=""),"Missing actual pickup",IF(AND($Q9="Completed",OR($J9="Outbound",$J9="One-way"),$P9=""),"Missing actual arrival",IF(AND(OR($Q9="Canceled",$Q9="No Show"),$S9=""),"Missing cancellation reason",IF(AND($Q9&lt;&gt;"Canceled",$Q9&lt;&gt;"No Show",$S9&lt;&gt;""),"Clear cancellation reason",IF(AND($O9&lt;&gt;"",$M9=""),"Actual pickup without schedule",IF(AND($P9&lt;&gt;"",$O9=""),"Arrival entered without pickup",""))))))))))))))))</f>
        <v/>
      </c>
      <c r="AF9" s="30">
        <f>IF($A9="","",AND($B9&gt;='Dashboard'!$B$4,$B9&lt;='Dashboard'!$B$5,OR('Dashboard'!$B$6="All Clinics",$E9='Dashboard'!$B$6),OR('Dashboard'!$B$7="All Coordinators",$R9='Dashboard'!$B$7)))</f>
        <v/>
      </c>
    </row>
    <row r="10" ht="30" customHeight="1">
      <c r="A10" s="22" t="inlineStr">
        <is>
          <t>TR-FIC-260909</t>
        </is>
      </c>
      <c r="B10" s="40" t="n">
        <v>46270</v>
      </c>
      <c r="C10" s="24" t="n">
        <v>0.625</v>
      </c>
      <c r="D10" s="22" t="inlineStr">
        <is>
          <t>PT-FIC-1008</t>
        </is>
      </c>
      <c r="E10" s="22" t="inlineStr">
        <is>
          <t>Red Maple Specialty Center</t>
        </is>
      </c>
      <c r="F10" s="22" t="inlineStr">
        <is>
          <t>Specialist Consultation</t>
        </is>
      </c>
      <c r="G10" s="22" t="inlineStr">
        <is>
          <t>East District</t>
        </is>
      </c>
      <c r="H10" s="22" t="inlineStr">
        <is>
          <t>Ambulatory</t>
        </is>
      </c>
      <c r="I10" s="22" t="inlineStr">
        <is>
          <t>No</t>
        </is>
      </c>
      <c r="J10" s="22" t="inlineStr">
        <is>
          <t>One-way</t>
        </is>
      </c>
      <c r="K10" s="22" t="inlineStr">
        <is>
          <t>Lakeside Access Transport</t>
        </is>
      </c>
      <c r="L10" s="22" t="inlineStr">
        <is>
          <t>LA-FIC-4542</t>
        </is>
      </c>
      <c r="M10" s="24" t="n">
        <v>0.5902777777777778</v>
      </c>
      <c r="N10" s="25" t="n">
        <v>15</v>
      </c>
      <c r="O10" s="24" t="n"/>
      <c r="P10" s="24" t="n"/>
      <c r="Q10" s="22" t="inlineStr">
        <is>
          <t>No Show</t>
        </is>
      </c>
      <c r="R10" s="22" t="inlineStr">
        <is>
          <t>Taylor Morgan</t>
        </is>
      </c>
      <c r="S10" s="22" t="inlineStr">
        <is>
          <t>Rider unavailable</t>
        </is>
      </c>
      <c r="T10" s="41" t="n">
        <v>55</v>
      </c>
      <c r="U10" s="41" t="n">
        <v>18</v>
      </c>
      <c r="V10" s="40" t="n">
        <v>46270</v>
      </c>
      <c r="W10" s="24" t="n">
        <v>0.6006944444444444</v>
      </c>
      <c r="X10" s="27" t="inlineStr">
        <is>
          <t>Vendor reported rider unavailable.</t>
        </is>
      </c>
      <c r="Y10" s="42">
        <f>IF($A10="","",IF(OR($B10="",$M10=""),"",$B10+$M10))</f>
        <v/>
      </c>
      <c r="Z10" s="42">
        <f>IF($A10="","",IF(OR($B10="",$O10=""),"",$B10+$O10))</f>
        <v/>
      </c>
      <c r="AA10" s="42">
        <f>IF($A10="","",IF(OR($B10="",$P10=""),"",$B10+$P10))</f>
        <v/>
      </c>
      <c r="AB10" s="29">
        <f>IF($A10="","",IF(OR($Y10="",$Z10=""),"",ROUND(($Z10-$Y10)*1440,0)))</f>
        <v/>
      </c>
      <c r="AC10" s="29">
        <f>IF($A10="","",IF(OR($AA10="",$B10="",$C10="",AND($J10&lt;&gt;"Outbound",$J10&lt;&gt;"One-way")),"",ROUND(($AA10-($B10+$C10))*1440,0)))</f>
        <v/>
      </c>
      <c r="AD10" s="30">
        <f>IF($A10="","",IF(OR($Q10&lt;&gt;"Completed",$AB10="",$N10=""),"",IF($AB10&lt;=$N10,"Yes","No")))</f>
        <v/>
      </c>
      <c r="AE10" s="30">
        <f>IF($A10="","",IF(COUNTIF($A$2:$A$501,$A10)&gt;1,"Duplicate Trip ID",IF($B10="","Missing service date",IF($D10="","Missing patient reference",IF($E10="","Missing clinic",IF($J10="","Missing trip leg",IF($Q10="","Missing status",IF($R10="","Missing coordinator",IF(AND(OR($Q10="Scheduled",$Q10="Confirmed",$Q10="En Route"),$K10=""),"Vendor not assigned",IF(AND(OR($Q10="Scheduled",$Q10="Confirmed",$Q10="En Route"),$M10=""),"Missing scheduled pickup",IF(AND($Q10="Completed",$O10=""),"Missing actual pickup",IF(AND($Q10="Completed",OR($J10="Outbound",$J10="One-way"),$P10=""),"Missing actual arrival",IF(AND(OR($Q10="Canceled",$Q10="No Show"),$S10=""),"Missing cancellation reason",IF(AND($Q10&lt;&gt;"Canceled",$Q10&lt;&gt;"No Show",$S10&lt;&gt;""),"Clear cancellation reason",IF(AND($O10&lt;&gt;"",$M10=""),"Actual pickup without schedule",IF(AND($P10&lt;&gt;"",$O10=""),"Arrival entered without pickup",""))))))))))))))))</f>
        <v/>
      </c>
      <c r="AF10" s="30">
        <f>IF($A10="","",AND($B10&gt;='Dashboard'!$B$4,$B10&lt;='Dashboard'!$B$5,OR('Dashboard'!$B$6="All Clinics",$E10='Dashboard'!$B$6),OR('Dashboard'!$B$7="All Coordinators",$R10='Dashboard'!$B$7)))</f>
        <v/>
      </c>
    </row>
    <row r="11" ht="30" customHeight="1">
      <c r="A11" s="22" t="inlineStr">
        <is>
          <t>TR-FIC-260910</t>
        </is>
      </c>
      <c r="B11" s="40" t="n">
        <v>46273</v>
      </c>
      <c r="C11" s="24" t="n">
        <v>0.40625</v>
      </c>
      <c r="D11" s="22" t="inlineStr">
        <is>
          <t>PT-FIC-1009</t>
        </is>
      </c>
      <c r="E11" s="22" t="inlineStr">
        <is>
          <t>Sunfield Community Clinic</t>
        </is>
      </c>
      <c r="F11" s="22" t="inlineStr">
        <is>
          <t>Therapy Session</t>
        </is>
      </c>
      <c r="G11" s="22" t="inlineStr">
        <is>
          <t>South District</t>
        </is>
      </c>
      <c r="H11" s="22" t="inlineStr">
        <is>
          <t>Walker</t>
        </is>
      </c>
      <c r="I11" s="22" t="inlineStr">
        <is>
          <t>Yes</t>
        </is>
      </c>
      <c r="J11" s="22" t="inlineStr">
        <is>
          <t>Outbound</t>
        </is>
      </c>
      <c r="K11" s="22" t="inlineStr">
        <is>
          <t>Cedar Route Mobility</t>
        </is>
      </c>
      <c r="L11" s="22" t="inlineStr">
        <is>
          <t>CR-FIC-2271</t>
        </is>
      </c>
      <c r="M11" s="24" t="n">
        <v>0.3611111111111111</v>
      </c>
      <c r="N11" s="25" t="n">
        <v>20</v>
      </c>
      <c r="O11" s="24" t="n"/>
      <c r="P11" s="24" t="n"/>
      <c r="Q11" s="22" t="inlineStr">
        <is>
          <t>Confirmed</t>
        </is>
      </c>
      <c r="R11" s="22" t="inlineStr">
        <is>
          <t>Morgan Ellis</t>
        </is>
      </c>
      <c r="S11" s="22" t="n"/>
      <c r="T11" s="41" t="n">
        <v>76</v>
      </c>
      <c r="U11" s="41" t="n"/>
      <c r="V11" s="40" t="n">
        <v>46270</v>
      </c>
      <c r="W11" s="24" t="n">
        <v>0.6458333333333334</v>
      </c>
      <c r="X11" s="27" t="inlineStr">
        <is>
          <t>Escort availability confirmed.</t>
        </is>
      </c>
      <c r="Y11" s="42">
        <f>IF($A11="","",IF(OR($B11="",$M11=""),"",$B11+$M11))</f>
        <v/>
      </c>
      <c r="Z11" s="42">
        <f>IF($A11="","",IF(OR($B11="",$O11=""),"",$B11+$O11))</f>
        <v/>
      </c>
      <c r="AA11" s="42">
        <f>IF($A11="","",IF(OR($B11="",$P11=""),"",$B11+$P11))</f>
        <v/>
      </c>
      <c r="AB11" s="29">
        <f>IF($A11="","",IF(OR($Y11="",$Z11=""),"",ROUND(($Z11-$Y11)*1440,0)))</f>
        <v/>
      </c>
      <c r="AC11" s="29">
        <f>IF($A11="","",IF(OR($AA11="",$B11="",$C11="",AND($J11&lt;&gt;"Outbound",$J11&lt;&gt;"One-way")),"",ROUND(($AA11-($B11+$C11))*1440,0)))</f>
        <v/>
      </c>
      <c r="AD11" s="30">
        <f>IF($A11="","",IF(OR($Q11&lt;&gt;"Completed",$AB11="",$N11=""),"",IF($AB11&lt;=$N11,"Yes","No")))</f>
        <v/>
      </c>
      <c r="AE11" s="30">
        <f>IF($A11="","",IF(COUNTIF($A$2:$A$501,$A11)&gt;1,"Duplicate Trip ID",IF($B11="","Missing service date",IF($D11="","Missing patient reference",IF($E11="","Missing clinic",IF($J11="","Missing trip leg",IF($Q11="","Missing status",IF($R11="","Missing coordinator",IF(AND(OR($Q11="Scheduled",$Q11="Confirmed",$Q11="En Route"),$K11=""),"Vendor not assigned",IF(AND(OR($Q11="Scheduled",$Q11="Confirmed",$Q11="En Route"),$M11=""),"Missing scheduled pickup",IF(AND($Q11="Completed",$O11=""),"Missing actual pickup",IF(AND($Q11="Completed",OR($J11="Outbound",$J11="One-way"),$P11=""),"Missing actual arrival",IF(AND(OR($Q11="Canceled",$Q11="No Show"),$S11=""),"Missing cancellation reason",IF(AND($Q11&lt;&gt;"Canceled",$Q11&lt;&gt;"No Show",$S11&lt;&gt;""),"Clear cancellation reason",IF(AND($O11&lt;&gt;"",$M11=""),"Actual pickup without schedule",IF(AND($P11&lt;&gt;"",$O11=""),"Arrival entered without pickup",""))))))))))))))))</f>
        <v/>
      </c>
      <c r="AF11" s="30">
        <f>IF($A11="","",AND($B11&gt;='Dashboard'!$B$4,$B11&lt;='Dashboard'!$B$5,OR('Dashboard'!$B$6="All Clinics",$E11='Dashboard'!$B$6),OR('Dashboard'!$B$7="All Coordinators",$R11='Dashboard'!$B$7)))</f>
        <v/>
      </c>
    </row>
    <row r="12" ht="20" customHeight="1">
      <c r="A12" s="22" t="n"/>
      <c r="B12" s="40" t="n"/>
      <c r="C12" s="24" t="n"/>
      <c r="D12" s="22" t="n"/>
      <c r="E12" s="22" t="n"/>
      <c r="F12" s="22" t="n"/>
      <c r="G12" s="22" t="n"/>
      <c r="H12" s="22" t="n"/>
      <c r="I12" s="22" t="n"/>
      <c r="J12" s="22" t="n"/>
      <c r="K12" s="22" t="n"/>
      <c r="L12" s="22" t="n"/>
      <c r="M12" s="24" t="n"/>
      <c r="N12" s="25" t="n"/>
      <c r="O12" s="24" t="n"/>
      <c r="P12" s="24" t="n"/>
      <c r="Q12" s="22" t="n"/>
      <c r="R12" s="22" t="n"/>
      <c r="S12" s="22" t="n"/>
      <c r="T12" s="41" t="n"/>
      <c r="U12" s="41" t="n"/>
      <c r="V12" s="40" t="n"/>
      <c r="W12" s="24" t="n"/>
      <c r="X12" s="27" t="n"/>
      <c r="Y12" s="42">
        <f>IF($A12="","",IF(OR($B12="",$M12=""),"",$B12+$M12))</f>
        <v/>
      </c>
      <c r="Z12" s="42">
        <f>IF($A12="","",IF(OR($B12="",$O12=""),"",$B12+$O12))</f>
        <v/>
      </c>
      <c r="AA12" s="42">
        <f>IF($A12="","",IF(OR($B12="",$P12=""),"",$B12+$P12))</f>
        <v/>
      </c>
      <c r="AB12" s="29">
        <f>IF($A12="","",IF(OR($Y12="",$Z12=""),"",ROUND(($Z12-$Y12)*1440,0)))</f>
        <v/>
      </c>
      <c r="AC12" s="29">
        <f>IF($A12="","",IF(OR($AA12="",$B12="",$C12="",AND($J12&lt;&gt;"Outbound",$J12&lt;&gt;"One-way")),"",ROUND(($AA12-($B12+$C12))*1440,0)))</f>
        <v/>
      </c>
      <c r="AD12" s="30">
        <f>IF($A12="","",IF(OR($Q12&lt;&gt;"Completed",$AB12="",$N12=""),"",IF($AB12&lt;=$N12,"Yes","No")))</f>
        <v/>
      </c>
      <c r="AE12" s="30">
        <f>IF($A12="","",IF(COUNTIF($A$2:$A$501,$A12)&gt;1,"Duplicate Trip ID",IF($B12="","Missing service date",IF($D12="","Missing patient reference",IF($E12="","Missing clinic",IF($J12="","Missing trip leg",IF($Q12="","Missing status",IF($R12="","Missing coordinator",IF(AND(OR($Q12="Scheduled",$Q12="Confirmed",$Q12="En Route"),$K12=""),"Vendor not assigned",IF(AND(OR($Q12="Scheduled",$Q12="Confirmed",$Q12="En Route"),$M12=""),"Missing scheduled pickup",IF(AND($Q12="Completed",$O12=""),"Missing actual pickup",IF(AND($Q12="Completed",OR($J12="Outbound",$J12="One-way"),$P12=""),"Missing actual arrival",IF(AND(OR($Q12="Canceled",$Q12="No Show"),$S12=""),"Missing cancellation reason",IF(AND($Q12&lt;&gt;"Canceled",$Q12&lt;&gt;"No Show",$S12&lt;&gt;""),"Clear cancellation reason",IF(AND($O12&lt;&gt;"",$M12=""),"Actual pickup without schedule",IF(AND($P12&lt;&gt;"",$O12=""),"Arrival entered without pickup",""))))))))))))))))</f>
        <v/>
      </c>
      <c r="AF12" s="30">
        <f>IF($A12="","",AND($B12&gt;='Dashboard'!$B$4,$B12&lt;='Dashboard'!$B$5,OR('Dashboard'!$B$6="All Clinics",$E12='Dashboard'!$B$6),OR('Dashboard'!$B$7="All Coordinators",$R12='Dashboard'!$B$7)))</f>
        <v/>
      </c>
    </row>
    <row r="13" ht="20" customHeight="1">
      <c r="A13" s="22" t="n"/>
      <c r="B13" s="40" t="n"/>
      <c r="C13" s="24" t="n"/>
      <c r="D13" s="22" t="n"/>
      <c r="E13" s="22" t="n"/>
      <c r="F13" s="22" t="n"/>
      <c r="G13" s="22" t="n"/>
      <c r="H13" s="22" t="n"/>
      <c r="I13" s="22" t="n"/>
      <c r="J13" s="22" t="n"/>
      <c r="K13" s="22" t="n"/>
      <c r="L13" s="22" t="n"/>
      <c r="M13" s="24" t="n"/>
      <c r="N13" s="25" t="n"/>
      <c r="O13" s="24" t="n"/>
      <c r="P13" s="24" t="n"/>
      <c r="Q13" s="22" t="n"/>
      <c r="R13" s="22" t="n"/>
      <c r="S13" s="22" t="n"/>
      <c r="T13" s="41" t="n"/>
      <c r="U13" s="41" t="n"/>
      <c r="V13" s="40" t="n"/>
      <c r="W13" s="24" t="n"/>
      <c r="X13" s="27" t="n"/>
      <c r="Y13" s="42">
        <f>IF($A13="","",IF(OR($B13="",$M13=""),"",$B13+$M13))</f>
        <v/>
      </c>
      <c r="Z13" s="42">
        <f>IF($A13="","",IF(OR($B13="",$O13=""),"",$B13+$O13))</f>
        <v/>
      </c>
      <c r="AA13" s="42">
        <f>IF($A13="","",IF(OR($B13="",$P13=""),"",$B13+$P13))</f>
        <v/>
      </c>
      <c r="AB13" s="29">
        <f>IF($A13="","",IF(OR($Y13="",$Z13=""),"",ROUND(($Z13-$Y13)*1440,0)))</f>
        <v/>
      </c>
      <c r="AC13" s="29">
        <f>IF($A13="","",IF(OR($AA13="",$B13="",$C13="",AND($J13&lt;&gt;"Outbound",$J13&lt;&gt;"One-way")),"",ROUND(($AA13-($B13+$C13))*1440,0)))</f>
        <v/>
      </c>
      <c r="AD13" s="30">
        <f>IF($A13="","",IF(OR($Q13&lt;&gt;"Completed",$AB13="",$N13=""),"",IF($AB13&lt;=$N13,"Yes","No")))</f>
        <v/>
      </c>
      <c r="AE13" s="30">
        <f>IF($A13="","",IF(COUNTIF($A$2:$A$501,$A13)&gt;1,"Duplicate Trip ID",IF($B13="","Missing service date",IF($D13="","Missing patient reference",IF($E13="","Missing clinic",IF($J13="","Missing trip leg",IF($Q13="","Missing status",IF($R13="","Missing coordinator",IF(AND(OR($Q13="Scheduled",$Q13="Confirmed",$Q13="En Route"),$K13=""),"Vendor not assigned",IF(AND(OR($Q13="Scheduled",$Q13="Confirmed",$Q13="En Route"),$M13=""),"Missing scheduled pickup",IF(AND($Q13="Completed",$O13=""),"Missing actual pickup",IF(AND($Q13="Completed",OR($J13="Outbound",$J13="One-way"),$P13=""),"Missing actual arrival",IF(AND(OR($Q13="Canceled",$Q13="No Show"),$S13=""),"Missing cancellation reason",IF(AND($Q13&lt;&gt;"Canceled",$Q13&lt;&gt;"No Show",$S13&lt;&gt;""),"Clear cancellation reason",IF(AND($O13&lt;&gt;"",$M13=""),"Actual pickup without schedule",IF(AND($P13&lt;&gt;"",$O13=""),"Arrival entered without pickup",""))))))))))))))))</f>
        <v/>
      </c>
      <c r="AF13" s="30">
        <f>IF($A13="","",AND($B13&gt;='Dashboard'!$B$4,$B13&lt;='Dashboard'!$B$5,OR('Dashboard'!$B$6="All Clinics",$E13='Dashboard'!$B$6),OR('Dashboard'!$B$7="All Coordinators",$R13='Dashboard'!$B$7)))</f>
        <v/>
      </c>
    </row>
    <row r="14" ht="20" customHeight="1">
      <c r="A14" s="22" t="n"/>
      <c r="B14" s="40" t="n"/>
      <c r="C14" s="24" t="n"/>
      <c r="D14" s="22" t="n"/>
      <c r="E14" s="22" t="n"/>
      <c r="F14" s="22" t="n"/>
      <c r="G14" s="22" t="n"/>
      <c r="H14" s="22" t="n"/>
      <c r="I14" s="22" t="n"/>
      <c r="J14" s="22" t="n"/>
      <c r="K14" s="22" t="n"/>
      <c r="L14" s="22" t="n"/>
      <c r="M14" s="24" t="n"/>
      <c r="N14" s="25" t="n"/>
      <c r="O14" s="24" t="n"/>
      <c r="P14" s="24" t="n"/>
      <c r="Q14" s="22" t="n"/>
      <c r="R14" s="22" t="n"/>
      <c r="S14" s="22" t="n"/>
      <c r="T14" s="41" t="n"/>
      <c r="U14" s="41" t="n"/>
      <c r="V14" s="40" t="n"/>
      <c r="W14" s="24" t="n"/>
      <c r="X14" s="27" t="n"/>
      <c r="Y14" s="42">
        <f>IF($A14="","",IF(OR($B14="",$M14=""),"",$B14+$M14))</f>
        <v/>
      </c>
      <c r="Z14" s="42">
        <f>IF($A14="","",IF(OR($B14="",$O14=""),"",$B14+$O14))</f>
        <v/>
      </c>
      <c r="AA14" s="42">
        <f>IF($A14="","",IF(OR($B14="",$P14=""),"",$B14+$P14))</f>
        <v/>
      </c>
      <c r="AB14" s="29">
        <f>IF($A14="","",IF(OR($Y14="",$Z14=""),"",ROUND(($Z14-$Y14)*1440,0)))</f>
        <v/>
      </c>
      <c r="AC14" s="29">
        <f>IF($A14="","",IF(OR($AA14="",$B14="",$C14="",AND($J14&lt;&gt;"Outbound",$J14&lt;&gt;"One-way")),"",ROUND(($AA14-($B14+$C14))*1440,0)))</f>
        <v/>
      </c>
      <c r="AD14" s="30">
        <f>IF($A14="","",IF(OR($Q14&lt;&gt;"Completed",$AB14="",$N14=""),"",IF($AB14&lt;=$N14,"Yes","No")))</f>
        <v/>
      </c>
      <c r="AE14" s="30">
        <f>IF($A14="","",IF(COUNTIF($A$2:$A$501,$A14)&gt;1,"Duplicate Trip ID",IF($B14="","Missing service date",IF($D14="","Missing patient reference",IF($E14="","Missing clinic",IF($J14="","Missing trip leg",IF($Q14="","Missing status",IF($R14="","Missing coordinator",IF(AND(OR($Q14="Scheduled",$Q14="Confirmed",$Q14="En Route"),$K14=""),"Vendor not assigned",IF(AND(OR($Q14="Scheduled",$Q14="Confirmed",$Q14="En Route"),$M14=""),"Missing scheduled pickup",IF(AND($Q14="Completed",$O14=""),"Missing actual pickup",IF(AND($Q14="Completed",OR($J14="Outbound",$J14="One-way"),$P14=""),"Missing actual arrival",IF(AND(OR($Q14="Canceled",$Q14="No Show"),$S14=""),"Missing cancellation reason",IF(AND($Q14&lt;&gt;"Canceled",$Q14&lt;&gt;"No Show",$S14&lt;&gt;""),"Clear cancellation reason",IF(AND($O14&lt;&gt;"",$M14=""),"Actual pickup without schedule",IF(AND($P14&lt;&gt;"",$O14=""),"Arrival entered without pickup",""))))))))))))))))</f>
        <v/>
      </c>
      <c r="AF14" s="30">
        <f>IF($A14="","",AND($B14&gt;='Dashboard'!$B$4,$B14&lt;='Dashboard'!$B$5,OR('Dashboard'!$B$6="All Clinics",$E14='Dashboard'!$B$6),OR('Dashboard'!$B$7="All Coordinators",$R14='Dashboard'!$B$7)))</f>
        <v/>
      </c>
    </row>
    <row r="15" ht="20" customHeight="1">
      <c r="A15" s="22" t="n"/>
      <c r="B15" s="40" t="n"/>
      <c r="C15" s="24" t="n"/>
      <c r="D15" s="22" t="n"/>
      <c r="E15" s="22" t="n"/>
      <c r="F15" s="22" t="n"/>
      <c r="G15" s="22" t="n"/>
      <c r="H15" s="22" t="n"/>
      <c r="I15" s="22" t="n"/>
      <c r="J15" s="22" t="n"/>
      <c r="K15" s="22" t="n"/>
      <c r="L15" s="22" t="n"/>
      <c r="M15" s="24" t="n"/>
      <c r="N15" s="25" t="n"/>
      <c r="O15" s="24" t="n"/>
      <c r="P15" s="24" t="n"/>
      <c r="Q15" s="22" t="n"/>
      <c r="R15" s="22" t="n"/>
      <c r="S15" s="22" t="n"/>
      <c r="T15" s="41" t="n"/>
      <c r="U15" s="41" t="n"/>
      <c r="V15" s="40" t="n"/>
      <c r="W15" s="24" t="n"/>
      <c r="X15" s="27" t="n"/>
      <c r="Y15" s="42">
        <f>IF($A15="","",IF(OR($B15="",$M15=""),"",$B15+$M15))</f>
        <v/>
      </c>
      <c r="Z15" s="42">
        <f>IF($A15="","",IF(OR($B15="",$O15=""),"",$B15+$O15))</f>
        <v/>
      </c>
      <c r="AA15" s="42">
        <f>IF($A15="","",IF(OR($B15="",$P15=""),"",$B15+$P15))</f>
        <v/>
      </c>
      <c r="AB15" s="29">
        <f>IF($A15="","",IF(OR($Y15="",$Z15=""),"",ROUND(($Z15-$Y15)*1440,0)))</f>
        <v/>
      </c>
      <c r="AC15" s="29">
        <f>IF($A15="","",IF(OR($AA15="",$B15="",$C15="",AND($J15&lt;&gt;"Outbound",$J15&lt;&gt;"One-way")),"",ROUND(($AA15-($B15+$C15))*1440,0)))</f>
        <v/>
      </c>
      <c r="AD15" s="30">
        <f>IF($A15="","",IF(OR($Q15&lt;&gt;"Completed",$AB15="",$N15=""),"",IF($AB15&lt;=$N15,"Yes","No")))</f>
        <v/>
      </c>
      <c r="AE15" s="30">
        <f>IF($A15="","",IF(COUNTIF($A$2:$A$501,$A15)&gt;1,"Duplicate Trip ID",IF($B15="","Missing service date",IF($D15="","Missing patient reference",IF($E15="","Missing clinic",IF($J15="","Missing trip leg",IF($Q15="","Missing status",IF($R15="","Missing coordinator",IF(AND(OR($Q15="Scheduled",$Q15="Confirmed",$Q15="En Route"),$K15=""),"Vendor not assigned",IF(AND(OR($Q15="Scheduled",$Q15="Confirmed",$Q15="En Route"),$M15=""),"Missing scheduled pickup",IF(AND($Q15="Completed",$O15=""),"Missing actual pickup",IF(AND($Q15="Completed",OR($J15="Outbound",$J15="One-way"),$P15=""),"Missing actual arrival",IF(AND(OR($Q15="Canceled",$Q15="No Show"),$S15=""),"Missing cancellation reason",IF(AND($Q15&lt;&gt;"Canceled",$Q15&lt;&gt;"No Show",$S15&lt;&gt;""),"Clear cancellation reason",IF(AND($O15&lt;&gt;"",$M15=""),"Actual pickup without schedule",IF(AND($P15&lt;&gt;"",$O15=""),"Arrival entered without pickup",""))))))))))))))))</f>
        <v/>
      </c>
      <c r="AF15" s="30">
        <f>IF($A15="","",AND($B15&gt;='Dashboard'!$B$4,$B15&lt;='Dashboard'!$B$5,OR('Dashboard'!$B$6="All Clinics",$E15='Dashboard'!$B$6),OR('Dashboard'!$B$7="All Coordinators",$R15='Dashboard'!$B$7)))</f>
        <v/>
      </c>
    </row>
    <row r="16" ht="20" customHeight="1">
      <c r="A16" s="22" t="n"/>
      <c r="B16" s="40" t="n"/>
      <c r="C16" s="24" t="n"/>
      <c r="D16" s="22" t="n"/>
      <c r="E16" s="22" t="n"/>
      <c r="F16" s="22" t="n"/>
      <c r="G16" s="22" t="n"/>
      <c r="H16" s="22" t="n"/>
      <c r="I16" s="22" t="n"/>
      <c r="J16" s="22" t="n"/>
      <c r="K16" s="22" t="n"/>
      <c r="L16" s="22" t="n"/>
      <c r="M16" s="24" t="n"/>
      <c r="N16" s="25" t="n"/>
      <c r="O16" s="24" t="n"/>
      <c r="P16" s="24" t="n"/>
      <c r="Q16" s="22" t="n"/>
      <c r="R16" s="22" t="n"/>
      <c r="S16" s="22" t="n"/>
      <c r="T16" s="41" t="n"/>
      <c r="U16" s="41" t="n"/>
      <c r="V16" s="40" t="n"/>
      <c r="W16" s="24" t="n"/>
      <c r="X16" s="27" t="n"/>
      <c r="Y16" s="42">
        <f>IF($A16="","",IF(OR($B16="",$M16=""),"",$B16+$M16))</f>
        <v/>
      </c>
      <c r="Z16" s="42">
        <f>IF($A16="","",IF(OR($B16="",$O16=""),"",$B16+$O16))</f>
        <v/>
      </c>
      <c r="AA16" s="42">
        <f>IF($A16="","",IF(OR($B16="",$P16=""),"",$B16+$P16))</f>
        <v/>
      </c>
      <c r="AB16" s="29">
        <f>IF($A16="","",IF(OR($Y16="",$Z16=""),"",ROUND(($Z16-$Y16)*1440,0)))</f>
        <v/>
      </c>
      <c r="AC16" s="29">
        <f>IF($A16="","",IF(OR($AA16="",$B16="",$C16="",AND($J16&lt;&gt;"Outbound",$J16&lt;&gt;"One-way")),"",ROUND(($AA16-($B16+$C16))*1440,0)))</f>
        <v/>
      </c>
      <c r="AD16" s="30">
        <f>IF($A16="","",IF(OR($Q16&lt;&gt;"Completed",$AB16="",$N16=""),"",IF($AB16&lt;=$N16,"Yes","No")))</f>
        <v/>
      </c>
      <c r="AE16" s="30">
        <f>IF($A16="","",IF(COUNTIF($A$2:$A$501,$A16)&gt;1,"Duplicate Trip ID",IF($B16="","Missing service date",IF($D16="","Missing patient reference",IF($E16="","Missing clinic",IF($J16="","Missing trip leg",IF($Q16="","Missing status",IF($R16="","Missing coordinator",IF(AND(OR($Q16="Scheduled",$Q16="Confirmed",$Q16="En Route"),$K16=""),"Vendor not assigned",IF(AND(OR($Q16="Scheduled",$Q16="Confirmed",$Q16="En Route"),$M16=""),"Missing scheduled pickup",IF(AND($Q16="Completed",$O16=""),"Missing actual pickup",IF(AND($Q16="Completed",OR($J16="Outbound",$J16="One-way"),$P16=""),"Missing actual arrival",IF(AND(OR($Q16="Canceled",$Q16="No Show"),$S16=""),"Missing cancellation reason",IF(AND($Q16&lt;&gt;"Canceled",$Q16&lt;&gt;"No Show",$S16&lt;&gt;""),"Clear cancellation reason",IF(AND($O16&lt;&gt;"",$M16=""),"Actual pickup without schedule",IF(AND($P16&lt;&gt;"",$O16=""),"Arrival entered without pickup",""))))))))))))))))</f>
        <v/>
      </c>
      <c r="AF16" s="30">
        <f>IF($A16="","",AND($B16&gt;='Dashboard'!$B$4,$B16&lt;='Dashboard'!$B$5,OR('Dashboard'!$B$6="All Clinics",$E16='Dashboard'!$B$6),OR('Dashboard'!$B$7="All Coordinators",$R16='Dashboard'!$B$7)))</f>
        <v/>
      </c>
    </row>
    <row r="17" ht="20" customHeight="1">
      <c r="A17" s="22" t="n"/>
      <c r="B17" s="40" t="n"/>
      <c r="C17" s="24" t="n"/>
      <c r="D17" s="22" t="n"/>
      <c r="E17" s="22" t="n"/>
      <c r="F17" s="22" t="n"/>
      <c r="G17" s="22" t="n"/>
      <c r="H17" s="22" t="n"/>
      <c r="I17" s="22" t="n"/>
      <c r="J17" s="22" t="n"/>
      <c r="K17" s="22" t="n"/>
      <c r="L17" s="22" t="n"/>
      <c r="M17" s="24" t="n"/>
      <c r="N17" s="25" t="n"/>
      <c r="O17" s="24" t="n"/>
      <c r="P17" s="24" t="n"/>
      <c r="Q17" s="22" t="n"/>
      <c r="R17" s="22" t="n"/>
      <c r="S17" s="22" t="n"/>
      <c r="T17" s="41" t="n"/>
      <c r="U17" s="41" t="n"/>
      <c r="V17" s="40" t="n"/>
      <c r="W17" s="24" t="n"/>
      <c r="X17" s="27" t="n"/>
      <c r="Y17" s="42">
        <f>IF($A17="","",IF(OR($B17="",$M17=""),"",$B17+$M17))</f>
        <v/>
      </c>
      <c r="Z17" s="42">
        <f>IF($A17="","",IF(OR($B17="",$O17=""),"",$B17+$O17))</f>
        <v/>
      </c>
      <c r="AA17" s="42">
        <f>IF($A17="","",IF(OR($B17="",$P17=""),"",$B17+$P17))</f>
        <v/>
      </c>
      <c r="AB17" s="29">
        <f>IF($A17="","",IF(OR($Y17="",$Z17=""),"",ROUND(($Z17-$Y17)*1440,0)))</f>
        <v/>
      </c>
      <c r="AC17" s="29">
        <f>IF($A17="","",IF(OR($AA17="",$B17="",$C17="",AND($J17&lt;&gt;"Outbound",$J17&lt;&gt;"One-way")),"",ROUND(($AA17-($B17+$C17))*1440,0)))</f>
        <v/>
      </c>
      <c r="AD17" s="30">
        <f>IF($A17="","",IF(OR($Q17&lt;&gt;"Completed",$AB17="",$N17=""),"",IF($AB17&lt;=$N17,"Yes","No")))</f>
        <v/>
      </c>
      <c r="AE17" s="30">
        <f>IF($A17="","",IF(COUNTIF($A$2:$A$501,$A17)&gt;1,"Duplicate Trip ID",IF($B17="","Missing service date",IF($D17="","Missing patient reference",IF($E17="","Missing clinic",IF($J17="","Missing trip leg",IF($Q17="","Missing status",IF($R17="","Missing coordinator",IF(AND(OR($Q17="Scheduled",$Q17="Confirmed",$Q17="En Route"),$K17=""),"Vendor not assigned",IF(AND(OR($Q17="Scheduled",$Q17="Confirmed",$Q17="En Route"),$M17=""),"Missing scheduled pickup",IF(AND($Q17="Completed",$O17=""),"Missing actual pickup",IF(AND($Q17="Completed",OR($J17="Outbound",$J17="One-way"),$P17=""),"Missing actual arrival",IF(AND(OR($Q17="Canceled",$Q17="No Show"),$S17=""),"Missing cancellation reason",IF(AND($Q17&lt;&gt;"Canceled",$Q17&lt;&gt;"No Show",$S17&lt;&gt;""),"Clear cancellation reason",IF(AND($O17&lt;&gt;"",$M17=""),"Actual pickup without schedule",IF(AND($P17&lt;&gt;"",$O17=""),"Arrival entered without pickup",""))))))))))))))))</f>
        <v/>
      </c>
      <c r="AF17" s="30">
        <f>IF($A17="","",AND($B17&gt;='Dashboard'!$B$4,$B17&lt;='Dashboard'!$B$5,OR('Dashboard'!$B$6="All Clinics",$E17='Dashboard'!$B$6),OR('Dashboard'!$B$7="All Coordinators",$R17='Dashboard'!$B$7)))</f>
        <v/>
      </c>
    </row>
    <row r="18" ht="20" customHeight="1">
      <c r="A18" s="22" t="n"/>
      <c r="B18" s="40" t="n"/>
      <c r="C18" s="24" t="n"/>
      <c r="D18" s="22" t="n"/>
      <c r="E18" s="22" t="n"/>
      <c r="F18" s="22" t="n"/>
      <c r="G18" s="22" t="n"/>
      <c r="H18" s="22" t="n"/>
      <c r="I18" s="22" t="n"/>
      <c r="J18" s="22" t="n"/>
      <c r="K18" s="22" t="n"/>
      <c r="L18" s="22" t="n"/>
      <c r="M18" s="24" t="n"/>
      <c r="N18" s="25" t="n"/>
      <c r="O18" s="24" t="n"/>
      <c r="P18" s="24" t="n"/>
      <c r="Q18" s="22" t="n"/>
      <c r="R18" s="22" t="n"/>
      <c r="S18" s="22" t="n"/>
      <c r="T18" s="41" t="n"/>
      <c r="U18" s="41" t="n"/>
      <c r="V18" s="40" t="n"/>
      <c r="W18" s="24" t="n"/>
      <c r="X18" s="27" t="n"/>
      <c r="Y18" s="42">
        <f>IF($A18="","",IF(OR($B18="",$M18=""),"",$B18+$M18))</f>
        <v/>
      </c>
      <c r="Z18" s="42">
        <f>IF($A18="","",IF(OR($B18="",$O18=""),"",$B18+$O18))</f>
        <v/>
      </c>
      <c r="AA18" s="42">
        <f>IF($A18="","",IF(OR($B18="",$P18=""),"",$B18+$P18))</f>
        <v/>
      </c>
      <c r="AB18" s="29">
        <f>IF($A18="","",IF(OR($Y18="",$Z18=""),"",ROUND(($Z18-$Y18)*1440,0)))</f>
        <v/>
      </c>
      <c r="AC18" s="29">
        <f>IF($A18="","",IF(OR($AA18="",$B18="",$C18="",AND($J18&lt;&gt;"Outbound",$J18&lt;&gt;"One-way")),"",ROUND(($AA18-($B18+$C18))*1440,0)))</f>
        <v/>
      </c>
      <c r="AD18" s="30">
        <f>IF($A18="","",IF(OR($Q18&lt;&gt;"Completed",$AB18="",$N18=""),"",IF($AB18&lt;=$N18,"Yes","No")))</f>
        <v/>
      </c>
      <c r="AE18" s="30">
        <f>IF($A18="","",IF(COUNTIF($A$2:$A$501,$A18)&gt;1,"Duplicate Trip ID",IF($B18="","Missing service date",IF($D18="","Missing patient reference",IF($E18="","Missing clinic",IF($J18="","Missing trip leg",IF($Q18="","Missing status",IF($R18="","Missing coordinator",IF(AND(OR($Q18="Scheduled",$Q18="Confirmed",$Q18="En Route"),$K18=""),"Vendor not assigned",IF(AND(OR($Q18="Scheduled",$Q18="Confirmed",$Q18="En Route"),$M18=""),"Missing scheduled pickup",IF(AND($Q18="Completed",$O18=""),"Missing actual pickup",IF(AND($Q18="Completed",OR($J18="Outbound",$J18="One-way"),$P18=""),"Missing actual arrival",IF(AND(OR($Q18="Canceled",$Q18="No Show"),$S18=""),"Missing cancellation reason",IF(AND($Q18&lt;&gt;"Canceled",$Q18&lt;&gt;"No Show",$S18&lt;&gt;""),"Clear cancellation reason",IF(AND($O18&lt;&gt;"",$M18=""),"Actual pickup without schedule",IF(AND($P18&lt;&gt;"",$O18=""),"Arrival entered without pickup",""))))))))))))))))</f>
        <v/>
      </c>
      <c r="AF18" s="30">
        <f>IF($A18="","",AND($B18&gt;='Dashboard'!$B$4,$B18&lt;='Dashboard'!$B$5,OR('Dashboard'!$B$6="All Clinics",$E18='Dashboard'!$B$6),OR('Dashboard'!$B$7="All Coordinators",$R18='Dashboard'!$B$7)))</f>
        <v/>
      </c>
    </row>
    <row r="19" ht="20" customHeight="1">
      <c r="A19" s="22" t="n"/>
      <c r="B19" s="40" t="n"/>
      <c r="C19" s="24" t="n"/>
      <c r="D19" s="22" t="n"/>
      <c r="E19" s="22" t="n"/>
      <c r="F19" s="22" t="n"/>
      <c r="G19" s="22" t="n"/>
      <c r="H19" s="22" t="n"/>
      <c r="I19" s="22" t="n"/>
      <c r="J19" s="22" t="n"/>
      <c r="K19" s="22" t="n"/>
      <c r="L19" s="22" t="n"/>
      <c r="M19" s="24" t="n"/>
      <c r="N19" s="25" t="n"/>
      <c r="O19" s="24" t="n"/>
      <c r="P19" s="24" t="n"/>
      <c r="Q19" s="22" t="n"/>
      <c r="R19" s="22" t="n"/>
      <c r="S19" s="22" t="n"/>
      <c r="T19" s="41" t="n"/>
      <c r="U19" s="41" t="n"/>
      <c r="V19" s="40" t="n"/>
      <c r="W19" s="24" t="n"/>
      <c r="X19" s="27" t="n"/>
      <c r="Y19" s="42">
        <f>IF($A19="","",IF(OR($B19="",$M19=""),"",$B19+$M19))</f>
        <v/>
      </c>
      <c r="Z19" s="42">
        <f>IF($A19="","",IF(OR($B19="",$O19=""),"",$B19+$O19))</f>
        <v/>
      </c>
      <c r="AA19" s="42">
        <f>IF($A19="","",IF(OR($B19="",$P19=""),"",$B19+$P19))</f>
        <v/>
      </c>
      <c r="AB19" s="29">
        <f>IF($A19="","",IF(OR($Y19="",$Z19=""),"",ROUND(($Z19-$Y19)*1440,0)))</f>
        <v/>
      </c>
      <c r="AC19" s="29">
        <f>IF($A19="","",IF(OR($AA19="",$B19="",$C19="",AND($J19&lt;&gt;"Outbound",$J19&lt;&gt;"One-way")),"",ROUND(($AA19-($B19+$C19))*1440,0)))</f>
        <v/>
      </c>
      <c r="AD19" s="30">
        <f>IF($A19="","",IF(OR($Q19&lt;&gt;"Completed",$AB19="",$N19=""),"",IF($AB19&lt;=$N19,"Yes","No")))</f>
        <v/>
      </c>
      <c r="AE19" s="30">
        <f>IF($A19="","",IF(COUNTIF($A$2:$A$501,$A19)&gt;1,"Duplicate Trip ID",IF($B19="","Missing service date",IF($D19="","Missing patient reference",IF($E19="","Missing clinic",IF($J19="","Missing trip leg",IF($Q19="","Missing status",IF($R19="","Missing coordinator",IF(AND(OR($Q19="Scheduled",$Q19="Confirmed",$Q19="En Route"),$K19=""),"Vendor not assigned",IF(AND(OR($Q19="Scheduled",$Q19="Confirmed",$Q19="En Route"),$M19=""),"Missing scheduled pickup",IF(AND($Q19="Completed",$O19=""),"Missing actual pickup",IF(AND($Q19="Completed",OR($J19="Outbound",$J19="One-way"),$P19=""),"Missing actual arrival",IF(AND(OR($Q19="Canceled",$Q19="No Show"),$S19=""),"Missing cancellation reason",IF(AND($Q19&lt;&gt;"Canceled",$Q19&lt;&gt;"No Show",$S19&lt;&gt;""),"Clear cancellation reason",IF(AND($O19&lt;&gt;"",$M19=""),"Actual pickup without schedule",IF(AND($P19&lt;&gt;"",$O19=""),"Arrival entered without pickup",""))))))))))))))))</f>
        <v/>
      </c>
      <c r="AF19" s="30">
        <f>IF($A19="","",AND($B19&gt;='Dashboard'!$B$4,$B19&lt;='Dashboard'!$B$5,OR('Dashboard'!$B$6="All Clinics",$E19='Dashboard'!$B$6),OR('Dashboard'!$B$7="All Coordinators",$R19='Dashboard'!$B$7)))</f>
        <v/>
      </c>
    </row>
    <row r="20" ht="20" customHeight="1">
      <c r="A20" s="22" t="n"/>
      <c r="B20" s="40" t="n"/>
      <c r="C20" s="24" t="n"/>
      <c r="D20" s="22" t="n"/>
      <c r="E20" s="22" t="n"/>
      <c r="F20" s="22" t="n"/>
      <c r="G20" s="22" t="n"/>
      <c r="H20" s="22" t="n"/>
      <c r="I20" s="22" t="n"/>
      <c r="J20" s="22" t="n"/>
      <c r="K20" s="22" t="n"/>
      <c r="L20" s="22" t="n"/>
      <c r="M20" s="24" t="n"/>
      <c r="N20" s="25" t="n"/>
      <c r="O20" s="24" t="n"/>
      <c r="P20" s="24" t="n"/>
      <c r="Q20" s="22" t="n"/>
      <c r="R20" s="22" t="n"/>
      <c r="S20" s="22" t="n"/>
      <c r="T20" s="41" t="n"/>
      <c r="U20" s="41" t="n"/>
      <c r="V20" s="40" t="n"/>
      <c r="W20" s="24" t="n"/>
      <c r="X20" s="27" t="n"/>
      <c r="Y20" s="42">
        <f>IF($A20="","",IF(OR($B20="",$M20=""),"",$B20+$M20))</f>
        <v/>
      </c>
      <c r="Z20" s="42">
        <f>IF($A20="","",IF(OR($B20="",$O20=""),"",$B20+$O20))</f>
        <v/>
      </c>
      <c r="AA20" s="42">
        <f>IF($A20="","",IF(OR($B20="",$P20=""),"",$B20+$P20))</f>
        <v/>
      </c>
      <c r="AB20" s="29">
        <f>IF($A20="","",IF(OR($Y20="",$Z20=""),"",ROUND(($Z20-$Y20)*1440,0)))</f>
        <v/>
      </c>
      <c r="AC20" s="29">
        <f>IF($A20="","",IF(OR($AA20="",$B20="",$C20="",AND($J20&lt;&gt;"Outbound",$J20&lt;&gt;"One-way")),"",ROUND(($AA20-($B20+$C20))*1440,0)))</f>
        <v/>
      </c>
      <c r="AD20" s="30">
        <f>IF($A20="","",IF(OR($Q20&lt;&gt;"Completed",$AB20="",$N20=""),"",IF($AB20&lt;=$N20,"Yes","No")))</f>
        <v/>
      </c>
      <c r="AE20" s="30">
        <f>IF($A20="","",IF(COUNTIF($A$2:$A$501,$A20)&gt;1,"Duplicate Trip ID",IF($B20="","Missing service date",IF($D20="","Missing patient reference",IF($E20="","Missing clinic",IF($J20="","Missing trip leg",IF($Q20="","Missing status",IF($R20="","Missing coordinator",IF(AND(OR($Q20="Scheduled",$Q20="Confirmed",$Q20="En Route"),$K20=""),"Vendor not assigned",IF(AND(OR($Q20="Scheduled",$Q20="Confirmed",$Q20="En Route"),$M20=""),"Missing scheduled pickup",IF(AND($Q20="Completed",$O20=""),"Missing actual pickup",IF(AND($Q20="Completed",OR($J20="Outbound",$J20="One-way"),$P20=""),"Missing actual arrival",IF(AND(OR($Q20="Canceled",$Q20="No Show"),$S20=""),"Missing cancellation reason",IF(AND($Q20&lt;&gt;"Canceled",$Q20&lt;&gt;"No Show",$S20&lt;&gt;""),"Clear cancellation reason",IF(AND($O20&lt;&gt;"",$M20=""),"Actual pickup without schedule",IF(AND($P20&lt;&gt;"",$O20=""),"Arrival entered without pickup",""))))))))))))))))</f>
        <v/>
      </c>
      <c r="AF20" s="30">
        <f>IF($A20="","",AND($B20&gt;='Dashboard'!$B$4,$B20&lt;='Dashboard'!$B$5,OR('Dashboard'!$B$6="All Clinics",$E20='Dashboard'!$B$6),OR('Dashboard'!$B$7="All Coordinators",$R20='Dashboard'!$B$7)))</f>
        <v/>
      </c>
    </row>
    <row r="21" ht="20" customHeight="1">
      <c r="A21" s="22" t="n"/>
      <c r="B21" s="40" t="n"/>
      <c r="C21" s="24" t="n"/>
      <c r="D21" s="22" t="n"/>
      <c r="E21" s="22" t="n"/>
      <c r="F21" s="22" t="n"/>
      <c r="G21" s="22" t="n"/>
      <c r="H21" s="22" t="n"/>
      <c r="I21" s="22" t="n"/>
      <c r="J21" s="22" t="n"/>
      <c r="K21" s="22" t="n"/>
      <c r="L21" s="22" t="n"/>
      <c r="M21" s="24" t="n"/>
      <c r="N21" s="25" t="n"/>
      <c r="O21" s="24" t="n"/>
      <c r="P21" s="24" t="n"/>
      <c r="Q21" s="22" t="n"/>
      <c r="R21" s="22" t="n"/>
      <c r="S21" s="22" t="n"/>
      <c r="T21" s="41" t="n"/>
      <c r="U21" s="41" t="n"/>
      <c r="V21" s="40" t="n"/>
      <c r="W21" s="24" t="n"/>
      <c r="X21" s="27" t="n"/>
      <c r="Y21" s="42">
        <f>IF($A21="","",IF(OR($B21="",$M21=""),"",$B21+$M21))</f>
        <v/>
      </c>
      <c r="Z21" s="42">
        <f>IF($A21="","",IF(OR($B21="",$O21=""),"",$B21+$O21))</f>
        <v/>
      </c>
      <c r="AA21" s="42">
        <f>IF($A21="","",IF(OR($B21="",$P21=""),"",$B21+$P21))</f>
        <v/>
      </c>
      <c r="AB21" s="29">
        <f>IF($A21="","",IF(OR($Y21="",$Z21=""),"",ROUND(($Z21-$Y21)*1440,0)))</f>
        <v/>
      </c>
      <c r="AC21" s="29">
        <f>IF($A21="","",IF(OR($AA21="",$B21="",$C21="",AND($J21&lt;&gt;"Outbound",$J21&lt;&gt;"One-way")),"",ROUND(($AA21-($B21+$C21))*1440,0)))</f>
        <v/>
      </c>
      <c r="AD21" s="30">
        <f>IF($A21="","",IF(OR($Q21&lt;&gt;"Completed",$AB21="",$N21=""),"",IF($AB21&lt;=$N21,"Yes","No")))</f>
        <v/>
      </c>
      <c r="AE21" s="30">
        <f>IF($A21="","",IF(COUNTIF($A$2:$A$501,$A21)&gt;1,"Duplicate Trip ID",IF($B21="","Missing service date",IF($D21="","Missing patient reference",IF($E21="","Missing clinic",IF($J21="","Missing trip leg",IF($Q21="","Missing status",IF($R21="","Missing coordinator",IF(AND(OR($Q21="Scheduled",$Q21="Confirmed",$Q21="En Route"),$K21=""),"Vendor not assigned",IF(AND(OR($Q21="Scheduled",$Q21="Confirmed",$Q21="En Route"),$M21=""),"Missing scheduled pickup",IF(AND($Q21="Completed",$O21=""),"Missing actual pickup",IF(AND($Q21="Completed",OR($J21="Outbound",$J21="One-way"),$P21=""),"Missing actual arrival",IF(AND(OR($Q21="Canceled",$Q21="No Show"),$S21=""),"Missing cancellation reason",IF(AND($Q21&lt;&gt;"Canceled",$Q21&lt;&gt;"No Show",$S21&lt;&gt;""),"Clear cancellation reason",IF(AND($O21&lt;&gt;"",$M21=""),"Actual pickup without schedule",IF(AND($P21&lt;&gt;"",$O21=""),"Arrival entered without pickup",""))))))))))))))))</f>
        <v/>
      </c>
      <c r="AF21" s="30">
        <f>IF($A21="","",AND($B21&gt;='Dashboard'!$B$4,$B21&lt;='Dashboard'!$B$5,OR('Dashboard'!$B$6="All Clinics",$E21='Dashboard'!$B$6),OR('Dashboard'!$B$7="All Coordinators",$R21='Dashboard'!$B$7)))</f>
        <v/>
      </c>
    </row>
    <row r="22" ht="20" customHeight="1">
      <c r="A22" s="22" t="n"/>
      <c r="B22" s="40" t="n"/>
      <c r="C22" s="24" t="n"/>
      <c r="D22" s="22" t="n"/>
      <c r="E22" s="22" t="n"/>
      <c r="F22" s="22" t="n"/>
      <c r="G22" s="22" t="n"/>
      <c r="H22" s="22" t="n"/>
      <c r="I22" s="22" t="n"/>
      <c r="J22" s="22" t="n"/>
      <c r="K22" s="22" t="n"/>
      <c r="L22" s="22" t="n"/>
      <c r="M22" s="24" t="n"/>
      <c r="N22" s="25" t="n"/>
      <c r="O22" s="24" t="n"/>
      <c r="P22" s="24" t="n"/>
      <c r="Q22" s="22" t="n"/>
      <c r="R22" s="22" t="n"/>
      <c r="S22" s="22" t="n"/>
      <c r="T22" s="41" t="n"/>
      <c r="U22" s="41" t="n"/>
      <c r="V22" s="40" t="n"/>
      <c r="W22" s="24" t="n"/>
      <c r="X22" s="27" t="n"/>
      <c r="Y22" s="42">
        <f>IF($A22="","",IF(OR($B22="",$M22=""),"",$B22+$M22))</f>
        <v/>
      </c>
      <c r="Z22" s="42">
        <f>IF($A22="","",IF(OR($B22="",$O22=""),"",$B22+$O22))</f>
        <v/>
      </c>
      <c r="AA22" s="42">
        <f>IF($A22="","",IF(OR($B22="",$P22=""),"",$B22+$P22))</f>
        <v/>
      </c>
      <c r="AB22" s="29">
        <f>IF($A22="","",IF(OR($Y22="",$Z22=""),"",ROUND(($Z22-$Y22)*1440,0)))</f>
        <v/>
      </c>
      <c r="AC22" s="29">
        <f>IF($A22="","",IF(OR($AA22="",$B22="",$C22="",AND($J22&lt;&gt;"Outbound",$J22&lt;&gt;"One-way")),"",ROUND(($AA22-($B22+$C22))*1440,0)))</f>
        <v/>
      </c>
      <c r="AD22" s="30">
        <f>IF($A22="","",IF(OR($Q22&lt;&gt;"Completed",$AB22="",$N22=""),"",IF($AB22&lt;=$N22,"Yes","No")))</f>
        <v/>
      </c>
      <c r="AE22" s="30">
        <f>IF($A22="","",IF(COUNTIF($A$2:$A$501,$A22)&gt;1,"Duplicate Trip ID",IF($B22="","Missing service date",IF($D22="","Missing patient reference",IF($E22="","Missing clinic",IF($J22="","Missing trip leg",IF($Q22="","Missing status",IF($R22="","Missing coordinator",IF(AND(OR($Q22="Scheduled",$Q22="Confirmed",$Q22="En Route"),$K22=""),"Vendor not assigned",IF(AND(OR($Q22="Scheduled",$Q22="Confirmed",$Q22="En Route"),$M22=""),"Missing scheduled pickup",IF(AND($Q22="Completed",$O22=""),"Missing actual pickup",IF(AND($Q22="Completed",OR($J22="Outbound",$J22="One-way"),$P22=""),"Missing actual arrival",IF(AND(OR($Q22="Canceled",$Q22="No Show"),$S22=""),"Missing cancellation reason",IF(AND($Q22&lt;&gt;"Canceled",$Q22&lt;&gt;"No Show",$S22&lt;&gt;""),"Clear cancellation reason",IF(AND($O22&lt;&gt;"",$M22=""),"Actual pickup without schedule",IF(AND($P22&lt;&gt;"",$O22=""),"Arrival entered without pickup",""))))))))))))))))</f>
        <v/>
      </c>
      <c r="AF22" s="30">
        <f>IF($A22="","",AND($B22&gt;='Dashboard'!$B$4,$B22&lt;='Dashboard'!$B$5,OR('Dashboard'!$B$6="All Clinics",$E22='Dashboard'!$B$6),OR('Dashboard'!$B$7="All Coordinators",$R22='Dashboard'!$B$7)))</f>
        <v/>
      </c>
    </row>
    <row r="23" ht="20" customHeight="1">
      <c r="A23" s="22" t="n"/>
      <c r="B23" s="40" t="n"/>
      <c r="C23" s="24" t="n"/>
      <c r="D23" s="22" t="n"/>
      <c r="E23" s="22" t="n"/>
      <c r="F23" s="22" t="n"/>
      <c r="G23" s="22" t="n"/>
      <c r="H23" s="22" t="n"/>
      <c r="I23" s="22" t="n"/>
      <c r="J23" s="22" t="n"/>
      <c r="K23" s="22" t="n"/>
      <c r="L23" s="22" t="n"/>
      <c r="M23" s="24" t="n"/>
      <c r="N23" s="25" t="n"/>
      <c r="O23" s="24" t="n"/>
      <c r="P23" s="24" t="n"/>
      <c r="Q23" s="22" t="n"/>
      <c r="R23" s="22" t="n"/>
      <c r="S23" s="22" t="n"/>
      <c r="T23" s="41" t="n"/>
      <c r="U23" s="41" t="n"/>
      <c r="V23" s="40" t="n"/>
      <c r="W23" s="24" t="n"/>
      <c r="X23" s="27" t="n"/>
      <c r="Y23" s="42">
        <f>IF($A23="","",IF(OR($B23="",$M23=""),"",$B23+$M23))</f>
        <v/>
      </c>
      <c r="Z23" s="42">
        <f>IF($A23="","",IF(OR($B23="",$O23=""),"",$B23+$O23))</f>
        <v/>
      </c>
      <c r="AA23" s="42">
        <f>IF($A23="","",IF(OR($B23="",$P23=""),"",$B23+$P23))</f>
        <v/>
      </c>
      <c r="AB23" s="29">
        <f>IF($A23="","",IF(OR($Y23="",$Z23=""),"",ROUND(($Z23-$Y23)*1440,0)))</f>
        <v/>
      </c>
      <c r="AC23" s="29">
        <f>IF($A23="","",IF(OR($AA23="",$B23="",$C23="",AND($J23&lt;&gt;"Outbound",$J23&lt;&gt;"One-way")),"",ROUND(($AA23-($B23+$C23))*1440,0)))</f>
        <v/>
      </c>
      <c r="AD23" s="30">
        <f>IF($A23="","",IF(OR($Q23&lt;&gt;"Completed",$AB23="",$N23=""),"",IF($AB23&lt;=$N23,"Yes","No")))</f>
        <v/>
      </c>
      <c r="AE23" s="30">
        <f>IF($A23="","",IF(COUNTIF($A$2:$A$501,$A23)&gt;1,"Duplicate Trip ID",IF($B23="","Missing service date",IF($D23="","Missing patient reference",IF($E23="","Missing clinic",IF($J23="","Missing trip leg",IF($Q23="","Missing status",IF($R23="","Missing coordinator",IF(AND(OR($Q23="Scheduled",$Q23="Confirmed",$Q23="En Route"),$K23=""),"Vendor not assigned",IF(AND(OR($Q23="Scheduled",$Q23="Confirmed",$Q23="En Route"),$M23=""),"Missing scheduled pickup",IF(AND($Q23="Completed",$O23=""),"Missing actual pickup",IF(AND($Q23="Completed",OR($J23="Outbound",$J23="One-way"),$P23=""),"Missing actual arrival",IF(AND(OR($Q23="Canceled",$Q23="No Show"),$S23=""),"Missing cancellation reason",IF(AND($Q23&lt;&gt;"Canceled",$Q23&lt;&gt;"No Show",$S23&lt;&gt;""),"Clear cancellation reason",IF(AND($O23&lt;&gt;"",$M23=""),"Actual pickup without schedule",IF(AND($P23&lt;&gt;"",$O23=""),"Arrival entered without pickup",""))))))))))))))))</f>
        <v/>
      </c>
      <c r="AF23" s="30">
        <f>IF($A23="","",AND($B23&gt;='Dashboard'!$B$4,$B23&lt;='Dashboard'!$B$5,OR('Dashboard'!$B$6="All Clinics",$E23='Dashboard'!$B$6),OR('Dashboard'!$B$7="All Coordinators",$R23='Dashboard'!$B$7)))</f>
        <v/>
      </c>
    </row>
    <row r="24" ht="20" customHeight="1">
      <c r="A24" s="22" t="n"/>
      <c r="B24" s="40" t="n"/>
      <c r="C24" s="24" t="n"/>
      <c r="D24" s="22" t="n"/>
      <c r="E24" s="22" t="n"/>
      <c r="F24" s="22" t="n"/>
      <c r="G24" s="22" t="n"/>
      <c r="H24" s="22" t="n"/>
      <c r="I24" s="22" t="n"/>
      <c r="J24" s="22" t="n"/>
      <c r="K24" s="22" t="n"/>
      <c r="L24" s="22" t="n"/>
      <c r="M24" s="24" t="n"/>
      <c r="N24" s="25" t="n"/>
      <c r="O24" s="24" t="n"/>
      <c r="P24" s="24" t="n"/>
      <c r="Q24" s="22" t="n"/>
      <c r="R24" s="22" t="n"/>
      <c r="S24" s="22" t="n"/>
      <c r="T24" s="41" t="n"/>
      <c r="U24" s="41" t="n"/>
      <c r="V24" s="40" t="n"/>
      <c r="W24" s="24" t="n"/>
      <c r="X24" s="27" t="n"/>
      <c r="Y24" s="42">
        <f>IF($A24="","",IF(OR($B24="",$M24=""),"",$B24+$M24))</f>
        <v/>
      </c>
      <c r="Z24" s="42">
        <f>IF($A24="","",IF(OR($B24="",$O24=""),"",$B24+$O24))</f>
        <v/>
      </c>
      <c r="AA24" s="42">
        <f>IF($A24="","",IF(OR($B24="",$P24=""),"",$B24+$P24))</f>
        <v/>
      </c>
      <c r="AB24" s="29">
        <f>IF($A24="","",IF(OR($Y24="",$Z24=""),"",ROUND(($Z24-$Y24)*1440,0)))</f>
        <v/>
      </c>
      <c r="AC24" s="29">
        <f>IF($A24="","",IF(OR($AA24="",$B24="",$C24="",AND($J24&lt;&gt;"Outbound",$J24&lt;&gt;"One-way")),"",ROUND(($AA24-($B24+$C24))*1440,0)))</f>
        <v/>
      </c>
      <c r="AD24" s="30">
        <f>IF($A24="","",IF(OR($Q24&lt;&gt;"Completed",$AB24="",$N24=""),"",IF($AB24&lt;=$N24,"Yes","No")))</f>
        <v/>
      </c>
      <c r="AE24" s="30">
        <f>IF($A24="","",IF(COUNTIF($A$2:$A$501,$A24)&gt;1,"Duplicate Trip ID",IF($B24="","Missing service date",IF($D24="","Missing patient reference",IF($E24="","Missing clinic",IF($J24="","Missing trip leg",IF($Q24="","Missing status",IF($R24="","Missing coordinator",IF(AND(OR($Q24="Scheduled",$Q24="Confirmed",$Q24="En Route"),$K24=""),"Vendor not assigned",IF(AND(OR($Q24="Scheduled",$Q24="Confirmed",$Q24="En Route"),$M24=""),"Missing scheduled pickup",IF(AND($Q24="Completed",$O24=""),"Missing actual pickup",IF(AND($Q24="Completed",OR($J24="Outbound",$J24="One-way"),$P24=""),"Missing actual arrival",IF(AND(OR($Q24="Canceled",$Q24="No Show"),$S24=""),"Missing cancellation reason",IF(AND($Q24&lt;&gt;"Canceled",$Q24&lt;&gt;"No Show",$S24&lt;&gt;""),"Clear cancellation reason",IF(AND($O24&lt;&gt;"",$M24=""),"Actual pickup without schedule",IF(AND($P24&lt;&gt;"",$O24=""),"Arrival entered without pickup",""))))))))))))))))</f>
        <v/>
      </c>
      <c r="AF24" s="30">
        <f>IF($A24="","",AND($B24&gt;='Dashboard'!$B$4,$B24&lt;='Dashboard'!$B$5,OR('Dashboard'!$B$6="All Clinics",$E24='Dashboard'!$B$6),OR('Dashboard'!$B$7="All Coordinators",$R24='Dashboard'!$B$7)))</f>
        <v/>
      </c>
    </row>
    <row r="25" ht="20" customHeight="1">
      <c r="A25" s="22" t="n"/>
      <c r="B25" s="40" t="n"/>
      <c r="C25" s="24" t="n"/>
      <c r="D25" s="22" t="n"/>
      <c r="E25" s="22" t="n"/>
      <c r="F25" s="22" t="n"/>
      <c r="G25" s="22" t="n"/>
      <c r="H25" s="22" t="n"/>
      <c r="I25" s="22" t="n"/>
      <c r="J25" s="22" t="n"/>
      <c r="K25" s="22" t="n"/>
      <c r="L25" s="22" t="n"/>
      <c r="M25" s="24" t="n"/>
      <c r="N25" s="25" t="n"/>
      <c r="O25" s="24" t="n"/>
      <c r="P25" s="24" t="n"/>
      <c r="Q25" s="22" t="n"/>
      <c r="R25" s="22" t="n"/>
      <c r="S25" s="22" t="n"/>
      <c r="T25" s="41" t="n"/>
      <c r="U25" s="41" t="n"/>
      <c r="V25" s="40" t="n"/>
      <c r="W25" s="24" t="n"/>
      <c r="X25" s="27" t="n"/>
      <c r="Y25" s="42">
        <f>IF($A25="","",IF(OR($B25="",$M25=""),"",$B25+$M25))</f>
        <v/>
      </c>
      <c r="Z25" s="42">
        <f>IF($A25="","",IF(OR($B25="",$O25=""),"",$B25+$O25))</f>
        <v/>
      </c>
      <c r="AA25" s="42">
        <f>IF($A25="","",IF(OR($B25="",$P25=""),"",$B25+$P25))</f>
        <v/>
      </c>
      <c r="AB25" s="29">
        <f>IF($A25="","",IF(OR($Y25="",$Z25=""),"",ROUND(($Z25-$Y25)*1440,0)))</f>
        <v/>
      </c>
      <c r="AC25" s="29">
        <f>IF($A25="","",IF(OR($AA25="",$B25="",$C25="",AND($J25&lt;&gt;"Outbound",$J25&lt;&gt;"One-way")),"",ROUND(($AA25-($B25+$C25))*1440,0)))</f>
        <v/>
      </c>
      <c r="AD25" s="30">
        <f>IF($A25="","",IF(OR($Q25&lt;&gt;"Completed",$AB25="",$N25=""),"",IF($AB25&lt;=$N25,"Yes","No")))</f>
        <v/>
      </c>
      <c r="AE25" s="30">
        <f>IF($A25="","",IF(COUNTIF($A$2:$A$501,$A25)&gt;1,"Duplicate Trip ID",IF($B25="","Missing service date",IF($D25="","Missing patient reference",IF($E25="","Missing clinic",IF($J25="","Missing trip leg",IF($Q25="","Missing status",IF($R25="","Missing coordinator",IF(AND(OR($Q25="Scheduled",$Q25="Confirmed",$Q25="En Route"),$K25=""),"Vendor not assigned",IF(AND(OR($Q25="Scheduled",$Q25="Confirmed",$Q25="En Route"),$M25=""),"Missing scheduled pickup",IF(AND($Q25="Completed",$O25=""),"Missing actual pickup",IF(AND($Q25="Completed",OR($J25="Outbound",$J25="One-way"),$P25=""),"Missing actual arrival",IF(AND(OR($Q25="Canceled",$Q25="No Show"),$S25=""),"Missing cancellation reason",IF(AND($Q25&lt;&gt;"Canceled",$Q25&lt;&gt;"No Show",$S25&lt;&gt;""),"Clear cancellation reason",IF(AND($O25&lt;&gt;"",$M25=""),"Actual pickup without schedule",IF(AND($P25&lt;&gt;"",$O25=""),"Arrival entered without pickup",""))))))))))))))))</f>
        <v/>
      </c>
      <c r="AF25" s="30">
        <f>IF($A25="","",AND($B25&gt;='Dashboard'!$B$4,$B25&lt;='Dashboard'!$B$5,OR('Dashboard'!$B$6="All Clinics",$E25='Dashboard'!$B$6),OR('Dashboard'!$B$7="All Coordinators",$R25='Dashboard'!$B$7)))</f>
        <v/>
      </c>
    </row>
    <row r="26" ht="20" customHeight="1">
      <c r="A26" s="22" t="n"/>
      <c r="B26" s="40" t="n"/>
      <c r="C26" s="24" t="n"/>
      <c r="D26" s="22" t="n"/>
      <c r="E26" s="22" t="n"/>
      <c r="F26" s="22" t="n"/>
      <c r="G26" s="22" t="n"/>
      <c r="H26" s="22" t="n"/>
      <c r="I26" s="22" t="n"/>
      <c r="J26" s="22" t="n"/>
      <c r="K26" s="22" t="n"/>
      <c r="L26" s="22" t="n"/>
      <c r="M26" s="24" t="n"/>
      <c r="N26" s="25" t="n"/>
      <c r="O26" s="24" t="n"/>
      <c r="P26" s="24" t="n"/>
      <c r="Q26" s="22" t="n"/>
      <c r="R26" s="22" t="n"/>
      <c r="S26" s="22" t="n"/>
      <c r="T26" s="41" t="n"/>
      <c r="U26" s="41" t="n"/>
      <c r="V26" s="40" t="n"/>
      <c r="W26" s="24" t="n"/>
      <c r="X26" s="27" t="n"/>
      <c r="Y26" s="42">
        <f>IF($A26="","",IF(OR($B26="",$M26=""),"",$B26+$M26))</f>
        <v/>
      </c>
      <c r="Z26" s="42">
        <f>IF($A26="","",IF(OR($B26="",$O26=""),"",$B26+$O26))</f>
        <v/>
      </c>
      <c r="AA26" s="42">
        <f>IF($A26="","",IF(OR($B26="",$P26=""),"",$B26+$P26))</f>
        <v/>
      </c>
      <c r="AB26" s="29">
        <f>IF($A26="","",IF(OR($Y26="",$Z26=""),"",ROUND(($Z26-$Y26)*1440,0)))</f>
        <v/>
      </c>
      <c r="AC26" s="29">
        <f>IF($A26="","",IF(OR($AA26="",$B26="",$C26="",AND($J26&lt;&gt;"Outbound",$J26&lt;&gt;"One-way")),"",ROUND(($AA26-($B26+$C26))*1440,0)))</f>
        <v/>
      </c>
      <c r="AD26" s="30">
        <f>IF($A26="","",IF(OR($Q26&lt;&gt;"Completed",$AB26="",$N26=""),"",IF($AB26&lt;=$N26,"Yes","No")))</f>
        <v/>
      </c>
      <c r="AE26" s="30">
        <f>IF($A26="","",IF(COUNTIF($A$2:$A$501,$A26)&gt;1,"Duplicate Trip ID",IF($B26="","Missing service date",IF($D26="","Missing patient reference",IF($E26="","Missing clinic",IF($J26="","Missing trip leg",IF($Q26="","Missing status",IF($R26="","Missing coordinator",IF(AND(OR($Q26="Scheduled",$Q26="Confirmed",$Q26="En Route"),$K26=""),"Vendor not assigned",IF(AND(OR($Q26="Scheduled",$Q26="Confirmed",$Q26="En Route"),$M26=""),"Missing scheduled pickup",IF(AND($Q26="Completed",$O26=""),"Missing actual pickup",IF(AND($Q26="Completed",OR($J26="Outbound",$J26="One-way"),$P26=""),"Missing actual arrival",IF(AND(OR($Q26="Canceled",$Q26="No Show"),$S26=""),"Missing cancellation reason",IF(AND($Q26&lt;&gt;"Canceled",$Q26&lt;&gt;"No Show",$S26&lt;&gt;""),"Clear cancellation reason",IF(AND($O26&lt;&gt;"",$M26=""),"Actual pickup without schedule",IF(AND($P26&lt;&gt;"",$O26=""),"Arrival entered without pickup",""))))))))))))))))</f>
        <v/>
      </c>
      <c r="AF26" s="30">
        <f>IF($A26="","",AND($B26&gt;='Dashboard'!$B$4,$B26&lt;='Dashboard'!$B$5,OR('Dashboard'!$B$6="All Clinics",$E26='Dashboard'!$B$6),OR('Dashboard'!$B$7="All Coordinators",$R26='Dashboard'!$B$7)))</f>
        <v/>
      </c>
    </row>
    <row r="27" ht="20" customHeight="1">
      <c r="A27" s="22" t="n"/>
      <c r="B27" s="40" t="n"/>
      <c r="C27" s="24" t="n"/>
      <c r="D27" s="22" t="n"/>
      <c r="E27" s="22" t="n"/>
      <c r="F27" s="22" t="n"/>
      <c r="G27" s="22" t="n"/>
      <c r="H27" s="22" t="n"/>
      <c r="I27" s="22" t="n"/>
      <c r="J27" s="22" t="n"/>
      <c r="K27" s="22" t="n"/>
      <c r="L27" s="22" t="n"/>
      <c r="M27" s="24" t="n"/>
      <c r="N27" s="25" t="n"/>
      <c r="O27" s="24" t="n"/>
      <c r="P27" s="24" t="n"/>
      <c r="Q27" s="22" t="n"/>
      <c r="R27" s="22" t="n"/>
      <c r="S27" s="22" t="n"/>
      <c r="T27" s="41" t="n"/>
      <c r="U27" s="41" t="n"/>
      <c r="V27" s="40" t="n"/>
      <c r="W27" s="24" t="n"/>
      <c r="X27" s="27" t="n"/>
      <c r="Y27" s="42">
        <f>IF($A27="","",IF(OR($B27="",$M27=""),"",$B27+$M27))</f>
        <v/>
      </c>
      <c r="Z27" s="42">
        <f>IF($A27="","",IF(OR($B27="",$O27=""),"",$B27+$O27))</f>
        <v/>
      </c>
      <c r="AA27" s="42">
        <f>IF($A27="","",IF(OR($B27="",$P27=""),"",$B27+$P27))</f>
        <v/>
      </c>
      <c r="AB27" s="29">
        <f>IF($A27="","",IF(OR($Y27="",$Z27=""),"",ROUND(($Z27-$Y27)*1440,0)))</f>
        <v/>
      </c>
      <c r="AC27" s="29">
        <f>IF($A27="","",IF(OR($AA27="",$B27="",$C27="",AND($J27&lt;&gt;"Outbound",$J27&lt;&gt;"One-way")),"",ROUND(($AA27-($B27+$C27))*1440,0)))</f>
        <v/>
      </c>
      <c r="AD27" s="30">
        <f>IF($A27="","",IF(OR($Q27&lt;&gt;"Completed",$AB27="",$N27=""),"",IF($AB27&lt;=$N27,"Yes","No")))</f>
        <v/>
      </c>
      <c r="AE27" s="30">
        <f>IF($A27="","",IF(COUNTIF($A$2:$A$501,$A27)&gt;1,"Duplicate Trip ID",IF($B27="","Missing service date",IF($D27="","Missing patient reference",IF($E27="","Missing clinic",IF($J27="","Missing trip leg",IF($Q27="","Missing status",IF($R27="","Missing coordinator",IF(AND(OR($Q27="Scheduled",$Q27="Confirmed",$Q27="En Route"),$K27=""),"Vendor not assigned",IF(AND(OR($Q27="Scheduled",$Q27="Confirmed",$Q27="En Route"),$M27=""),"Missing scheduled pickup",IF(AND($Q27="Completed",$O27=""),"Missing actual pickup",IF(AND($Q27="Completed",OR($J27="Outbound",$J27="One-way"),$P27=""),"Missing actual arrival",IF(AND(OR($Q27="Canceled",$Q27="No Show"),$S27=""),"Missing cancellation reason",IF(AND($Q27&lt;&gt;"Canceled",$Q27&lt;&gt;"No Show",$S27&lt;&gt;""),"Clear cancellation reason",IF(AND($O27&lt;&gt;"",$M27=""),"Actual pickup without schedule",IF(AND($P27&lt;&gt;"",$O27=""),"Arrival entered without pickup",""))))))))))))))))</f>
        <v/>
      </c>
      <c r="AF27" s="30">
        <f>IF($A27="","",AND($B27&gt;='Dashboard'!$B$4,$B27&lt;='Dashboard'!$B$5,OR('Dashboard'!$B$6="All Clinics",$E27='Dashboard'!$B$6),OR('Dashboard'!$B$7="All Coordinators",$R27='Dashboard'!$B$7)))</f>
        <v/>
      </c>
    </row>
    <row r="28" ht="20" customHeight="1">
      <c r="A28" s="22" t="n"/>
      <c r="B28" s="40" t="n"/>
      <c r="C28" s="24" t="n"/>
      <c r="D28" s="22" t="n"/>
      <c r="E28" s="22" t="n"/>
      <c r="F28" s="22" t="n"/>
      <c r="G28" s="22" t="n"/>
      <c r="H28" s="22" t="n"/>
      <c r="I28" s="22" t="n"/>
      <c r="J28" s="22" t="n"/>
      <c r="K28" s="22" t="n"/>
      <c r="L28" s="22" t="n"/>
      <c r="M28" s="24" t="n"/>
      <c r="N28" s="25" t="n"/>
      <c r="O28" s="24" t="n"/>
      <c r="P28" s="24" t="n"/>
      <c r="Q28" s="22" t="n"/>
      <c r="R28" s="22" t="n"/>
      <c r="S28" s="22" t="n"/>
      <c r="T28" s="41" t="n"/>
      <c r="U28" s="41" t="n"/>
      <c r="V28" s="40" t="n"/>
      <c r="W28" s="24" t="n"/>
      <c r="X28" s="27" t="n"/>
      <c r="Y28" s="42">
        <f>IF($A28="","",IF(OR($B28="",$M28=""),"",$B28+$M28))</f>
        <v/>
      </c>
      <c r="Z28" s="42">
        <f>IF($A28="","",IF(OR($B28="",$O28=""),"",$B28+$O28))</f>
        <v/>
      </c>
      <c r="AA28" s="42">
        <f>IF($A28="","",IF(OR($B28="",$P28=""),"",$B28+$P28))</f>
        <v/>
      </c>
      <c r="AB28" s="29">
        <f>IF($A28="","",IF(OR($Y28="",$Z28=""),"",ROUND(($Z28-$Y28)*1440,0)))</f>
        <v/>
      </c>
      <c r="AC28" s="29">
        <f>IF($A28="","",IF(OR($AA28="",$B28="",$C28="",AND($J28&lt;&gt;"Outbound",$J28&lt;&gt;"One-way")),"",ROUND(($AA28-($B28+$C28))*1440,0)))</f>
        <v/>
      </c>
      <c r="AD28" s="30">
        <f>IF($A28="","",IF(OR($Q28&lt;&gt;"Completed",$AB28="",$N28=""),"",IF($AB28&lt;=$N28,"Yes","No")))</f>
        <v/>
      </c>
      <c r="AE28" s="30">
        <f>IF($A28="","",IF(COUNTIF($A$2:$A$501,$A28)&gt;1,"Duplicate Trip ID",IF($B28="","Missing service date",IF($D28="","Missing patient reference",IF($E28="","Missing clinic",IF($J28="","Missing trip leg",IF($Q28="","Missing status",IF($R28="","Missing coordinator",IF(AND(OR($Q28="Scheduled",$Q28="Confirmed",$Q28="En Route"),$K28=""),"Vendor not assigned",IF(AND(OR($Q28="Scheduled",$Q28="Confirmed",$Q28="En Route"),$M28=""),"Missing scheduled pickup",IF(AND($Q28="Completed",$O28=""),"Missing actual pickup",IF(AND($Q28="Completed",OR($J28="Outbound",$J28="One-way"),$P28=""),"Missing actual arrival",IF(AND(OR($Q28="Canceled",$Q28="No Show"),$S28=""),"Missing cancellation reason",IF(AND($Q28&lt;&gt;"Canceled",$Q28&lt;&gt;"No Show",$S28&lt;&gt;""),"Clear cancellation reason",IF(AND($O28&lt;&gt;"",$M28=""),"Actual pickup without schedule",IF(AND($P28&lt;&gt;"",$O28=""),"Arrival entered without pickup",""))))))))))))))))</f>
        <v/>
      </c>
      <c r="AF28" s="30">
        <f>IF($A28="","",AND($B28&gt;='Dashboard'!$B$4,$B28&lt;='Dashboard'!$B$5,OR('Dashboard'!$B$6="All Clinics",$E28='Dashboard'!$B$6),OR('Dashboard'!$B$7="All Coordinators",$R28='Dashboard'!$B$7)))</f>
        <v/>
      </c>
    </row>
    <row r="29" ht="20" customHeight="1">
      <c r="A29" s="22" t="n"/>
      <c r="B29" s="40" t="n"/>
      <c r="C29" s="24" t="n"/>
      <c r="D29" s="22" t="n"/>
      <c r="E29" s="22" t="n"/>
      <c r="F29" s="22" t="n"/>
      <c r="G29" s="22" t="n"/>
      <c r="H29" s="22" t="n"/>
      <c r="I29" s="22" t="n"/>
      <c r="J29" s="22" t="n"/>
      <c r="K29" s="22" t="n"/>
      <c r="L29" s="22" t="n"/>
      <c r="M29" s="24" t="n"/>
      <c r="N29" s="25" t="n"/>
      <c r="O29" s="24" t="n"/>
      <c r="P29" s="24" t="n"/>
      <c r="Q29" s="22" t="n"/>
      <c r="R29" s="22" t="n"/>
      <c r="S29" s="22" t="n"/>
      <c r="T29" s="41" t="n"/>
      <c r="U29" s="41" t="n"/>
      <c r="V29" s="40" t="n"/>
      <c r="W29" s="24" t="n"/>
      <c r="X29" s="27" t="n"/>
      <c r="Y29" s="42">
        <f>IF($A29="","",IF(OR($B29="",$M29=""),"",$B29+$M29))</f>
        <v/>
      </c>
      <c r="Z29" s="42">
        <f>IF($A29="","",IF(OR($B29="",$O29=""),"",$B29+$O29))</f>
        <v/>
      </c>
      <c r="AA29" s="42">
        <f>IF($A29="","",IF(OR($B29="",$P29=""),"",$B29+$P29))</f>
        <v/>
      </c>
      <c r="AB29" s="29">
        <f>IF($A29="","",IF(OR($Y29="",$Z29=""),"",ROUND(($Z29-$Y29)*1440,0)))</f>
        <v/>
      </c>
      <c r="AC29" s="29">
        <f>IF($A29="","",IF(OR($AA29="",$B29="",$C29="",AND($J29&lt;&gt;"Outbound",$J29&lt;&gt;"One-way")),"",ROUND(($AA29-($B29+$C29))*1440,0)))</f>
        <v/>
      </c>
      <c r="AD29" s="30">
        <f>IF($A29="","",IF(OR($Q29&lt;&gt;"Completed",$AB29="",$N29=""),"",IF($AB29&lt;=$N29,"Yes","No")))</f>
        <v/>
      </c>
      <c r="AE29" s="30">
        <f>IF($A29="","",IF(COUNTIF($A$2:$A$501,$A29)&gt;1,"Duplicate Trip ID",IF($B29="","Missing service date",IF($D29="","Missing patient reference",IF($E29="","Missing clinic",IF($J29="","Missing trip leg",IF($Q29="","Missing status",IF($R29="","Missing coordinator",IF(AND(OR($Q29="Scheduled",$Q29="Confirmed",$Q29="En Route"),$K29=""),"Vendor not assigned",IF(AND(OR($Q29="Scheduled",$Q29="Confirmed",$Q29="En Route"),$M29=""),"Missing scheduled pickup",IF(AND($Q29="Completed",$O29=""),"Missing actual pickup",IF(AND($Q29="Completed",OR($J29="Outbound",$J29="One-way"),$P29=""),"Missing actual arrival",IF(AND(OR($Q29="Canceled",$Q29="No Show"),$S29=""),"Missing cancellation reason",IF(AND($Q29&lt;&gt;"Canceled",$Q29&lt;&gt;"No Show",$S29&lt;&gt;""),"Clear cancellation reason",IF(AND($O29&lt;&gt;"",$M29=""),"Actual pickup without schedule",IF(AND($P29&lt;&gt;"",$O29=""),"Arrival entered without pickup",""))))))))))))))))</f>
        <v/>
      </c>
      <c r="AF29" s="30">
        <f>IF($A29="","",AND($B29&gt;='Dashboard'!$B$4,$B29&lt;='Dashboard'!$B$5,OR('Dashboard'!$B$6="All Clinics",$E29='Dashboard'!$B$6),OR('Dashboard'!$B$7="All Coordinators",$R29='Dashboard'!$B$7)))</f>
        <v/>
      </c>
    </row>
    <row r="30" ht="20" customHeight="1">
      <c r="A30" s="22" t="n"/>
      <c r="B30" s="40" t="n"/>
      <c r="C30" s="24" t="n"/>
      <c r="D30" s="22" t="n"/>
      <c r="E30" s="22" t="n"/>
      <c r="F30" s="22" t="n"/>
      <c r="G30" s="22" t="n"/>
      <c r="H30" s="22" t="n"/>
      <c r="I30" s="22" t="n"/>
      <c r="J30" s="22" t="n"/>
      <c r="K30" s="22" t="n"/>
      <c r="L30" s="22" t="n"/>
      <c r="M30" s="24" t="n"/>
      <c r="N30" s="25" t="n"/>
      <c r="O30" s="24" t="n"/>
      <c r="P30" s="24" t="n"/>
      <c r="Q30" s="22" t="n"/>
      <c r="R30" s="22" t="n"/>
      <c r="S30" s="22" t="n"/>
      <c r="T30" s="41" t="n"/>
      <c r="U30" s="41" t="n"/>
      <c r="V30" s="40" t="n"/>
      <c r="W30" s="24" t="n"/>
      <c r="X30" s="27" t="n"/>
      <c r="Y30" s="42">
        <f>IF($A30="","",IF(OR($B30="",$M30=""),"",$B30+$M30))</f>
        <v/>
      </c>
      <c r="Z30" s="42">
        <f>IF($A30="","",IF(OR($B30="",$O30=""),"",$B30+$O30))</f>
        <v/>
      </c>
      <c r="AA30" s="42">
        <f>IF($A30="","",IF(OR($B30="",$P30=""),"",$B30+$P30))</f>
        <v/>
      </c>
      <c r="AB30" s="29">
        <f>IF($A30="","",IF(OR($Y30="",$Z30=""),"",ROUND(($Z30-$Y30)*1440,0)))</f>
        <v/>
      </c>
      <c r="AC30" s="29">
        <f>IF($A30="","",IF(OR($AA30="",$B30="",$C30="",AND($J30&lt;&gt;"Outbound",$J30&lt;&gt;"One-way")),"",ROUND(($AA30-($B30+$C30))*1440,0)))</f>
        <v/>
      </c>
      <c r="AD30" s="30">
        <f>IF($A30="","",IF(OR($Q30&lt;&gt;"Completed",$AB30="",$N30=""),"",IF($AB30&lt;=$N30,"Yes","No")))</f>
        <v/>
      </c>
      <c r="AE30" s="30">
        <f>IF($A30="","",IF(COUNTIF($A$2:$A$501,$A30)&gt;1,"Duplicate Trip ID",IF($B30="","Missing service date",IF($D30="","Missing patient reference",IF($E30="","Missing clinic",IF($J30="","Missing trip leg",IF($Q30="","Missing status",IF($R30="","Missing coordinator",IF(AND(OR($Q30="Scheduled",$Q30="Confirmed",$Q30="En Route"),$K30=""),"Vendor not assigned",IF(AND(OR($Q30="Scheduled",$Q30="Confirmed",$Q30="En Route"),$M30=""),"Missing scheduled pickup",IF(AND($Q30="Completed",$O30=""),"Missing actual pickup",IF(AND($Q30="Completed",OR($J30="Outbound",$J30="One-way"),$P30=""),"Missing actual arrival",IF(AND(OR($Q30="Canceled",$Q30="No Show"),$S30=""),"Missing cancellation reason",IF(AND($Q30&lt;&gt;"Canceled",$Q30&lt;&gt;"No Show",$S30&lt;&gt;""),"Clear cancellation reason",IF(AND($O30&lt;&gt;"",$M30=""),"Actual pickup without schedule",IF(AND($P30&lt;&gt;"",$O30=""),"Arrival entered without pickup",""))))))))))))))))</f>
        <v/>
      </c>
      <c r="AF30" s="30">
        <f>IF($A30="","",AND($B30&gt;='Dashboard'!$B$4,$B30&lt;='Dashboard'!$B$5,OR('Dashboard'!$B$6="All Clinics",$E30='Dashboard'!$B$6),OR('Dashboard'!$B$7="All Coordinators",$R30='Dashboard'!$B$7)))</f>
        <v/>
      </c>
    </row>
    <row r="31" ht="20" customHeight="1">
      <c r="A31" s="22" t="n"/>
      <c r="B31" s="40" t="n"/>
      <c r="C31" s="24" t="n"/>
      <c r="D31" s="22" t="n"/>
      <c r="E31" s="22" t="n"/>
      <c r="F31" s="22" t="n"/>
      <c r="G31" s="22" t="n"/>
      <c r="H31" s="22" t="n"/>
      <c r="I31" s="22" t="n"/>
      <c r="J31" s="22" t="n"/>
      <c r="K31" s="22" t="n"/>
      <c r="L31" s="22" t="n"/>
      <c r="M31" s="24" t="n"/>
      <c r="N31" s="25" t="n"/>
      <c r="O31" s="24" t="n"/>
      <c r="P31" s="24" t="n"/>
      <c r="Q31" s="22" t="n"/>
      <c r="R31" s="22" t="n"/>
      <c r="S31" s="22" t="n"/>
      <c r="T31" s="41" t="n"/>
      <c r="U31" s="41" t="n"/>
      <c r="V31" s="40" t="n"/>
      <c r="W31" s="24" t="n"/>
      <c r="X31" s="27" t="n"/>
      <c r="Y31" s="42">
        <f>IF($A31="","",IF(OR($B31="",$M31=""),"",$B31+$M31))</f>
        <v/>
      </c>
      <c r="Z31" s="42">
        <f>IF($A31="","",IF(OR($B31="",$O31=""),"",$B31+$O31))</f>
        <v/>
      </c>
      <c r="AA31" s="42">
        <f>IF($A31="","",IF(OR($B31="",$P31=""),"",$B31+$P31))</f>
        <v/>
      </c>
      <c r="AB31" s="29">
        <f>IF($A31="","",IF(OR($Y31="",$Z31=""),"",ROUND(($Z31-$Y31)*1440,0)))</f>
        <v/>
      </c>
      <c r="AC31" s="29">
        <f>IF($A31="","",IF(OR($AA31="",$B31="",$C31="",AND($J31&lt;&gt;"Outbound",$J31&lt;&gt;"One-way")),"",ROUND(($AA31-($B31+$C31))*1440,0)))</f>
        <v/>
      </c>
      <c r="AD31" s="30">
        <f>IF($A31="","",IF(OR($Q31&lt;&gt;"Completed",$AB31="",$N31=""),"",IF($AB31&lt;=$N31,"Yes","No")))</f>
        <v/>
      </c>
      <c r="AE31" s="30">
        <f>IF($A31="","",IF(COUNTIF($A$2:$A$501,$A31)&gt;1,"Duplicate Trip ID",IF($B31="","Missing service date",IF($D31="","Missing patient reference",IF($E31="","Missing clinic",IF($J31="","Missing trip leg",IF($Q31="","Missing status",IF($R31="","Missing coordinator",IF(AND(OR($Q31="Scheduled",$Q31="Confirmed",$Q31="En Route"),$K31=""),"Vendor not assigned",IF(AND(OR($Q31="Scheduled",$Q31="Confirmed",$Q31="En Route"),$M31=""),"Missing scheduled pickup",IF(AND($Q31="Completed",$O31=""),"Missing actual pickup",IF(AND($Q31="Completed",OR($J31="Outbound",$J31="One-way"),$P31=""),"Missing actual arrival",IF(AND(OR($Q31="Canceled",$Q31="No Show"),$S31=""),"Missing cancellation reason",IF(AND($Q31&lt;&gt;"Canceled",$Q31&lt;&gt;"No Show",$S31&lt;&gt;""),"Clear cancellation reason",IF(AND($O31&lt;&gt;"",$M31=""),"Actual pickup without schedule",IF(AND($P31&lt;&gt;"",$O31=""),"Arrival entered without pickup",""))))))))))))))))</f>
        <v/>
      </c>
      <c r="AF31" s="30">
        <f>IF($A31="","",AND($B31&gt;='Dashboard'!$B$4,$B31&lt;='Dashboard'!$B$5,OR('Dashboard'!$B$6="All Clinics",$E31='Dashboard'!$B$6),OR('Dashboard'!$B$7="All Coordinators",$R31='Dashboard'!$B$7)))</f>
        <v/>
      </c>
    </row>
    <row r="32" ht="20" customHeight="1">
      <c r="A32" s="22" t="n"/>
      <c r="B32" s="40" t="n"/>
      <c r="C32" s="24" t="n"/>
      <c r="D32" s="22" t="n"/>
      <c r="E32" s="22" t="n"/>
      <c r="F32" s="22" t="n"/>
      <c r="G32" s="22" t="n"/>
      <c r="H32" s="22" t="n"/>
      <c r="I32" s="22" t="n"/>
      <c r="J32" s="22" t="n"/>
      <c r="K32" s="22" t="n"/>
      <c r="L32" s="22" t="n"/>
      <c r="M32" s="24" t="n"/>
      <c r="N32" s="25" t="n"/>
      <c r="O32" s="24" t="n"/>
      <c r="P32" s="24" t="n"/>
      <c r="Q32" s="22" t="n"/>
      <c r="R32" s="22" t="n"/>
      <c r="S32" s="22" t="n"/>
      <c r="T32" s="41" t="n"/>
      <c r="U32" s="41" t="n"/>
      <c r="V32" s="40" t="n"/>
      <c r="W32" s="24" t="n"/>
      <c r="X32" s="27" t="n"/>
      <c r="Y32" s="42">
        <f>IF($A32="","",IF(OR($B32="",$M32=""),"",$B32+$M32))</f>
        <v/>
      </c>
      <c r="Z32" s="42">
        <f>IF($A32="","",IF(OR($B32="",$O32=""),"",$B32+$O32))</f>
        <v/>
      </c>
      <c r="AA32" s="42">
        <f>IF($A32="","",IF(OR($B32="",$P32=""),"",$B32+$P32))</f>
        <v/>
      </c>
      <c r="AB32" s="29">
        <f>IF($A32="","",IF(OR($Y32="",$Z32=""),"",ROUND(($Z32-$Y32)*1440,0)))</f>
        <v/>
      </c>
      <c r="AC32" s="29">
        <f>IF($A32="","",IF(OR($AA32="",$B32="",$C32="",AND($J32&lt;&gt;"Outbound",$J32&lt;&gt;"One-way")),"",ROUND(($AA32-($B32+$C32))*1440,0)))</f>
        <v/>
      </c>
      <c r="AD32" s="30">
        <f>IF($A32="","",IF(OR($Q32&lt;&gt;"Completed",$AB32="",$N32=""),"",IF($AB32&lt;=$N32,"Yes","No")))</f>
        <v/>
      </c>
      <c r="AE32" s="30">
        <f>IF($A32="","",IF(COUNTIF($A$2:$A$501,$A32)&gt;1,"Duplicate Trip ID",IF($B32="","Missing service date",IF($D32="","Missing patient reference",IF($E32="","Missing clinic",IF($J32="","Missing trip leg",IF($Q32="","Missing status",IF($R32="","Missing coordinator",IF(AND(OR($Q32="Scheduled",$Q32="Confirmed",$Q32="En Route"),$K32=""),"Vendor not assigned",IF(AND(OR($Q32="Scheduled",$Q32="Confirmed",$Q32="En Route"),$M32=""),"Missing scheduled pickup",IF(AND($Q32="Completed",$O32=""),"Missing actual pickup",IF(AND($Q32="Completed",OR($J32="Outbound",$J32="One-way"),$P32=""),"Missing actual arrival",IF(AND(OR($Q32="Canceled",$Q32="No Show"),$S32=""),"Missing cancellation reason",IF(AND($Q32&lt;&gt;"Canceled",$Q32&lt;&gt;"No Show",$S32&lt;&gt;""),"Clear cancellation reason",IF(AND($O32&lt;&gt;"",$M32=""),"Actual pickup without schedule",IF(AND($P32&lt;&gt;"",$O32=""),"Arrival entered without pickup",""))))))))))))))))</f>
        <v/>
      </c>
      <c r="AF32" s="30">
        <f>IF($A32="","",AND($B32&gt;='Dashboard'!$B$4,$B32&lt;='Dashboard'!$B$5,OR('Dashboard'!$B$6="All Clinics",$E32='Dashboard'!$B$6),OR('Dashboard'!$B$7="All Coordinators",$R32='Dashboard'!$B$7)))</f>
        <v/>
      </c>
    </row>
    <row r="33" ht="20" customHeight="1">
      <c r="A33" s="22" t="n"/>
      <c r="B33" s="40" t="n"/>
      <c r="C33" s="24" t="n"/>
      <c r="D33" s="22" t="n"/>
      <c r="E33" s="22" t="n"/>
      <c r="F33" s="22" t="n"/>
      <c r="G33" s="22" t="n"/>
      <c r="H33" s="22" t="n"/>
      <c r="I33" s="22" t="n"/>
      <c r="J33" s="22" t="n"/>
      <c r="K33" s="22" t="n"/>
      <c r="L33" s="22" t="n"/>
      <c r="M33" s="24" t="n"/>
      <c r="N33" s="25" t="n"/>
      <c r="O33" s="24" t="n"/>
      <c r="P33" s="24" t="n"/>
      <c r="Q33" s="22" t="n"/>
      <c r="R33" s="22" t="n"/>
      <c r="S33" s="22" t="n"/>
      <c r="T33" s="41" t="n"/>
      <c r="U33" s="41" t="n"/>
      <c r="V33" s="40" t="n"/>
      <c r="W33" s="24" t="n"/>
      <c r="X33" s="27" t="n"/>
      <c r="Y33" s="42">
        <f>IF($A33="","",IF(OR($B33="",$M33=""),"",$B33+$M33))</f>
        <v/>
      </c>
      <c r="Z33" s="42">
        <f>IF($A33="","",IF(OR($B33="",$O33=""),"",$B33+$O33))</f>
        <v/>
      </c>
      <c r="AA33" s="42">
        <f>IF($A33="","",IF(OR($B33="",$P33=""),"",$B33+$P33))</f>
        <v/>
      </c>
      <c r="AB33" s="29">
        <f>IF($A33="","",IF(OR($Y33="",$Z33=""),"",ROUND(($Z33-$Y33)*1440,0)))</f>
        <v/>
      </c>
      <c r="AC33" s="29">
        <f>IF($A33="","",IF(OR($AA33="",$B33="",$C33="",AND($J33&lt;&gt;"Outbound",$J33&lt;&gt;"One-way")),"",ROUND(($AA33-($B33+$C33))*1440,0)))</f>
        <v/>
      </c>
      <c r="AD33" s="30">
        <f>IF($A33="","",IF(OR($Q33&lt;&gt;"Completed",$AB33="",$N33=""),"",IF($AB33&lt;=$N33,"Yes","No")))</f>
        <v/>
      </c>
      <c r="AE33" s="30">
        <f>IF($A33="","",IF(COUNTIF($A$2:$A$501,$A33)&gt;1,"Duplicate Trip ID",IF($B33="","Missing service date",IF($D33="","Missing patient reference",IF($E33="","Missing clinic",IF($J33="","Missing trip leg",IF($Q33="","Missing status",IF($R33="","Missing coordinator",IF(AND(OR($Q33="Scheduled",$Q33="Confirmed",$Q33="En Route"),$K33=""),"Vendor not assigned",IF(AND(OR($Q33="Scheduled",$Q33="Confirmed",$Q33="En Route"),$M33=""),"Missing scheduled pickup",IF(AND($Q33="Completed",$O33=""),"Missing actual pickup",IF(AND($Q33="Completed",OR($J33="Outbound",$J33="One-way"),$P33=""),"Missing actual arrival",IF(AND(OR($Q33="Canceled",$Q33="No Show"),$S33=""),"Missing cancellation reason",IF(AND($Q33&lt;&gt;"Canceled",$Q33&lt;&gt;"No Show",$S33&lt;&gt;""),"Clear cancellation reason",IF(AND($O33&lt;&gt;"",$M33=""),"Actual pickup without schedule",IF(AND($P33&lt;&gt;"",$O33=""),"Arrival entered without pickup",""))))))))))))))))</f>
        <v/>
      </c>
      <c r="AF33" s="30">
        <f>IF($A33="","",AND($B33&gt;='Dashboard'!$B$4,$B33&lt;='Dashboard'!$B$5,OR('Dashboard'!$B$6="All Clinics",$E33='Dashboard'!$B$6),OR('Dashboard'!$B$7="All Coordinators",$R33='Dashboard'!$B$7)))</f>
        <v/>
      </c>
    </row>
    <row r="34" ht="20" customHeight="1">
      <c r="A34" s="22" t="n"/>
      <c r="B34" s="40" t="n"/>
      <c r="C34" s="24" t="n"/>
      <c r="D34" s="22" t="n"/>
      <c r="E34" s="22" t="n"/>
      <c r="F34" s="22" t="n"/>
      <c r="G34" s="22" t="n"/>
      <c r="H34" s="22" t="n"/>
      <c r="I34" s="22" t="n"/>
      <c r="J34" s="22" t="n"/>
      <c r="K34" s="22" t="n"/>
      <c r="L34" s="22" t="n"/>
      <c r="M34" s="24" t="n"/>
      <c r="N34" s="25" t="n"/>
      <c r="O34" s="24" t="n"/>
      <c r="P34" s="24" t="n"/>
      <c r="Q34" s="22" t="n"/>
      <c r="R34" s="22" t="n"/>
      <c r="S34" s="22" t="n"/>
      <c r="T34" s="41" t="n"/>
      <c r="U34" s="41" t="n"/>
      <c r="V34" s="40" t="n"/>
      <c r="W34" s="24" t="n"/>
      <c r="X34" s="27" t="n"/>
      <c r="Y34" s="42">
        <f>IF($A34="","",IF(OR($B34="",$M34=""),"",$B34+$M34))</f>
        <v/>
      </c>
      <c r="Z34" s="42">
        <f>IF($A34="","",IF(OR($B34="",$O34=""),"",$B34+$O34))</f>
        <v/>
      </c>
      <c r="AA34" s="42">
        <f>IF($A34="","",IF(OR($B34="",$P34=""),"",$B34+$P34))</f>
        <v/>
      </c>
      <c r="AB34" s="29">
        <f>IF($A34="","",IF(OR($Y34="",$Z34=""),"",ROUND(($Z34-$Y34)*1440,0)))</f>
        <v/>
      </c>
      <c r="AC34" s="29">
        <f>IF($A34="","",IF(OR($AA34="",$B34="",$C34="",AND($J34&lt;&gt;"Outbound",$J34&lt;&gt;"One-way")),"",ROUND(($AA34-($B34+$C34))*1440,0)))</f>
        <v/>
      </c>
      <c r="AD34" s="30">
        <f>IF($A34="","",IF(OR($Q34&lt;&gt;"Completed",$AB34="",$N34=""),"",IF($AB34&lt;=$N34,"Yes","No")))</f>
        <v/>
      </c>
      <c r="AE34" s="30">
        <f>IF($A34="","",IF(COUNTIF($A$2:$A$501,$A34)&gt;1,"Duplicate Trip ID",IF($B34="","Missing service date",IF($D34="","Missing patient reference",IF($E34="","Missing clinic",IF($J34="","Missing trip leg",IF($Q34="","Missing status",IF($R34="","Missing coordinator",IF(AND(OR($Q34="Scheduled",$Q34="Confirmed",$Q34="En Route"),$K34=""),"Vendor not assigned",IF(AND(OR($Q34="Scheduled",$Q34="Confirmed",$Q34="En Route"),$M34=""),"Missing scheduled pickup",IF(AND($Q34="Completed",$O34=""),"Missing actual pickup",IF(AND($Q34="Completed",OR($J34="Outbound",$J34="One-way"),$P34=""),"Missing actual arrival",IF(AND(OR($Q34="Canceled",$Q34="No Show"),$S34=""),"Missing cancellation reason",IF(AND($Q34&lt;&gt;"Canceled",$Q34&lt;&gt;"No Show",$S34&lt;&gt;""),"Clear cancellation reason",IF(AND($O34&lt;&gt;"",$M34=""),"Actual pickup without schedule",IF(AND($P34&lt;&gt;"",$O34=""),"Arrival entered without pickup",""))))))))))))))))</f>
        <v/>
      </c>
      <c r="AF34" s="30">
        <f>IF($A34="","",AND($B34&gt;='Dashboard'!$B$4,$B34&lt;='Dashboard'!$B$5,OR('Dashboard'!$B$6="All Clinics",$E34='Dashboard'!$B$6),OR('Dashboard'!$B$7="All Coordinators",$R34='Dashboard'!$B$7)))</f>
        <v/>
      </c>
    </row>
    <row r="35" ht="20" customHeight="1">
      <c r="A35" s="22" t="n"/>
      <c r="B35" s="40" t="n"/>
      <c r="C35" s="24" t="n"/>
      <c r="D35" s="22" t="n"/>
      <c r="E35" s="22" t="n"/>
      <c r="F35" s="22" t="n"/>
      <c r="G35" s="22" t="n"/>
      <c r="H35" s="22" t="n"/>
      <c r="I35" s="22" t="n"/>
      <c r="J35" s="22" t="n"/>
      <c r="K35" s="22" t="n"/>
      <c r="L35" s="22" t="n"/>
      <c r="M35" s="24" t="n"/>
      <c r="N35" s="25" t="n"/>
      <c r="O35" s="24" t="n"/>
      <c r="P35" s="24" t="n"/>
      <c r="Q35" s="22" t="n"/>
      <c r="R35" s="22" t="n"/>
      <c r="S35" s="22" t="n"/>
      <c r="T35" s="41" t="n"/>
      <c r="U35" s="41" t="n"/>
      <c r="V35" s="40" t="n"/>
      <c r="W35" s="24" t="n"/>
      <c r="X35" s="27" t="n"/>
      <c r="Y35" s="42">
        <f>IF($A35="","",IF(OR($B35="",$M35=""),"",$B35+$M35))</f>
        <v/>
      </c>
      <c r="Z35" s="42">
        <f>IF($A35="","",IF(OR($B35="",$O35=""),"",$B35+$O35))</f>
        <v/>
      </c>
      <c r="AA35" s="42">
        <f>IF($A35="","",IF(OR($B35="",$P35=""),"",$B35+$P35))</f>
        <v/>
      </c>
      <c r="AB35" s="29">
        <f>IF($A35="","",IF(OR($Y35="",$Z35=""),"",ROUND(($Z35-$Y35)*1440,0)))</f>
        <v/>
      </c>
      <c r="AC35" s="29">
        <f>IF($A35="","",IF(OR($AA35="",$B35="",$C35="",AND($J35&lt;&gt;"Outbound",$J35&lt;&gt;"One-way")),"",ROUND(($AA35-($B35+$C35))*1440,0)))</f>
        <v/>
      </c>
      <c r="AD35" s="30">
        <f>IF($A35="","",IF(OR($Q35&lt;&gt;"Completed",$AB35="",$N35=""),"",IF($AB35&lt;=$N35,"Yes","No")))</f>
        <v/>
      </c>
      <c r="AE35" s="30">
        <f>IF($A35="","",IF(COUNTIF($A$2:$A$501,$A35)&gt;1,"Duplicate Trip ID",IF($B35="","Missing service date",IF($D35="","Missing patient reference",IF($E35="","Missing clinic",IF($J35="","Missing trip leg",IF($Q35="","Missing status",IF($R35="","Missing coordinator",IF(AND(OR($Q35="Scheduled",$Q35="Confirmed",$Q35="En Route"),$K35=""),"Vendor not assigned",IF(AND(OR($Q35="Scheduled",$Q35="Confirmed",$Q35="En Route"),$M35=""),"Missing scheduled pickup",IF(AND($Q35="Completed",$O35=""),"Missing actual pickup",IF(AND($Q35="Completed",OR($J35="Outbound",$J35="One-way"),$P35=""),"Missing actual arrival",IF(AND(OR($Q35="Canceled",$Q35="No Show"),$S35=""),"Missing cancellation reason",IF(AND($Q35&lt;&gt;"Canceled",$Q35&lt;&gt;"No Show",$S35&lt;&gt;""),"Clear cancellation reason",IF(AND($O35&lt;&gt;"",$M35=""),"Actual pickup without schedule",IF(AND($P35&lt;&gt;"",$O35=""),"Arrival entered without pickup",""))))))))))))))))</f>
        <v/>
      </c>
      <c r="AF35" s="30">
        <f>IF($A35="","",AND($B35&gt;='Dashboard'!$B$4,$B35&lt;='Dashboard'!$B$5,OR('Dashboard'!$B$6="All Clinics",$E35='Dashboard'!$B$6),OR('Dashboard'!$B$7="All Coordinators",$R35='Dashboard'!$B$7)))</f>
        <v/>
      </c>
    </row>
    <row r="36" ht="20" customHeight="1">
      <c r="A36" s="22" t="n"/>
      <c r="B36" s="40" t="n"/>
      <c r="C36" s="24" t="n"/>
      <c r="D36" s="22" t="n"/>
      <c r="E36" s="22" t="n"/>
      <c r="F36" s="22" t="n"/>
      <c r="G36" s="22" t="n"/>
      <c r="H36" s="22" t="n"/>
      <c r="I36" s="22" t="n"/>
      <c r="J36" s="22" t="n"/>
      <c r="K36" s="22" t="n"/>
      <c r="L36" s="22" t="n"/>
      <c r="M36" s="24" t="n"/>
      <c r="N36" s="25" t="n"/>
      <c r="O36" s="24" t="n"/>
      <c r="P36" s="24" t="n"/>
      <c r="Q36" s="22" t="n"/>
      <c r="R36" s="22" t="n"/>
      <c r="S36" s="22" t="n"/>
      <c r="T36" s="41" t="n"/>
      <c r="U36" s="41" t="n"/>
      <c r="V36" s="40" t="n"/>
      <c r="W36" s="24" t="n"/>
      <c r="X36" s="27" t="n"/>
      <c r="Y36" s="42">
        <f>IF($A36="","",IF(OR($B36="",$M36=""),"",$B36+$M36))</f>
        <v/>
      </c>
      <c r="Z36" s="42">
        <f>IF($A36="","",IF(OR($B36="",$O36=""),"",$B36+$O36))</f>
        <v/>
      </c>
      <c r="AA36" s="42">
        <f>IF($A36="","",IF(OR($B36="",$P36=""),"",$B36+$P36))</f>
        <v/>
      </c>
      <c r="AB36" s="29">
        <f>IF($A36="","",IF(OR($Y36="",$Z36=""),"",ROUND(($Z36-$Y36)*1440,0)))</f>
        <v/>
      </c>
      <c r="AC36" s="29">
        <f>IF($A36="","",IF(OR($AA36="",$B36="",$C36="",AND($J36&lt;&gt;"Outbound",$J36&lt;&gt;"One-way")),"",ROUND(($AA36-($B36+$C36))*1440,0)))</f>
        <v/>
      </c>
      <c r="AD36" s="30">
        <f>IF($A36="","",IF(OR($Q36&lt;&gt;"Completed",$AB36="",$N36=""),"",IF($AB36&lt;=$N36,"Yes","No")))</f>
        <v/>
      </c>
      <c r="AE36" s="30">
        <f>IF($A36="","",IF(COUNTIF($A$2:$A$501,$A36)&gt;1,"Duplicate Trip ID",IF($B36="","Missing service date",IF($D36="","Missing patient reference",IF($E36="","Missing clinic",IF($J36="","Missing trip leg",IF($Q36="","Missing status",IF($R36="","Missing coordinator",IF(AND(OR($Q36="Scheduled",$Q36="Confirmed",$Q36="En Route"),$K36=""),"Vendor not assigned",IF(AND(OR($Q36="Scheduled",$Q36="Confirmed",$Q36="En Route"),$M36=""),"Missing scheduled pickup",IF(AND($Q36="Completed",$O36=""),"Missing actual pickup",IF(AND($Q36="Completed",OR($J36="Outbound",$J36="One-way"),$P36=""),"Missing actual arrival",IF(AND(OR($Q36="Canceled",$Q36="No Show"),$S36=""),"Missing cancellation reason",IF(AND($Q36&lt;&gt;"Canceled",$Q36&lt;&gt;"No Show",$S36&lt;&gt;""),"Clear cancellation reason",IF(AND($O36&lt;&gt;"",$M36=""),"Actual pickup without schedule",IF(AND($P36&lt;&gt;"",$O36=""),"Arrival entered without pickup",""))))))))))))))))</f>
        <v/>
      </c>
      <c r="AF36" s="30">
        <f>IF($A36="","",AND($B36&gt;='Dashboard'!$B$4,$B36&lt;='Dashboard'!$B$5,OR('Dashboard'!$B$6="All Clinics",$E36='Dashboard'!$B$6),OR('Dashboard'!$B$7="All Coordinators",$R36='Dashboard'!$B$7)))</f>
        <v/>
      </c>
    </row>
    <row r="37" ht="20" customHeight="1">
      <c r="A37" s="22" t="n"/>
      <c r="B37" s="40" t="n"/>
      <c r="C37" s="24" t="n"/>
      <c r="D37" s="22" t="n"/>
      <c r="E37" s="22" t="n"/>
      <c r="F37" s="22" t="n"/>
      <c r="G37" s="22" t="n"/>
      <c r="H37" s="22" t="n"/>
      <c r="I37" s="22" t="n"/>
      <c r="J37" s="22" t="n"/>
      <c r="K37" s="22" t="n"/>
      <c r="L37" s="22" t="n"/>
      <c r="M37" s="24" t="n"/>
      <c r="N37" s="25" t="n"/>
      <c r="O37" s="24" t="n"/>
      <c r="P37" s="24" t="n"/>
      <c r="Q37" s="22" t="n"/>
      <c r="R37" s="22" t="n"/>
      <c r="S37" s="22" t="n"/>
      <c r="T37" s="41" t="n"/>
      <c r="U37" s="41" t="n"/>
      <c r="V37" s="40" t="n"/>
      <c r="W37" s="24" t="n"/>
      <c r="X37" s="27" t="n"/>
      <c r="Y37" s="42">
        <f>IF($A37="","",IF(OR($B37="",$M37=""),"",$B37+$M37))</f>
        <v/>
      </c>
      <c r="Z37" s="42">
        <f>IF($A37="","",IF(OR($B37="",$O37=""),"",$B37+$O37))</f>
        <v/>
      </c>
      <c r="AA37" s="42">
        <f>IF($A37="","",IF(OR($B37="",$P37=""),"",$B37+$P37))</f>
        <v/>
      </c>
      <c r="AB37" s="29">
        <f>IF($A37="","",IF(OR($Y37="",$Z37=""),"",ROUND(($Z37-$Y37)*1440,0)))</f>
        <v/>
      </c>
      <c r="AC37" s="29">
        <f>IF($A37="","",IF(OR($AA37="",$B37="",$C37="",AND($J37&lt;&gt;"Outbound",$J37&lt;&gt;"One-way")),"",ROUND(($AA37-($B37+$C37))*1440,0)))</f>
        <v/>
      </c>
      <c r="AD37" s="30">
        <f>IF($A37="","",IF(OR($Q37&lt;&gt;"Completed",$AB37="",$N37=""),"",IF($AB37&lt;=$N37,"Yes","No")))</f>
        <v/>
      </c>
      <c r="AE37" s="30">
        <f>IF($A37="","",IF(COUNTIF($A$2:$A$501,$A37)&gt;1,"Duplicate Trip ID",IF($B37="","Missing service date",IF($D37="","Missing patient reference",IF($E37="","Missing clinic",IF($J37="","Missing trip leg",IF($Q37="","Missing status",IF($R37="","Missing coordinator",IF(AND(OR($Q37="Scheduled",$Q37="Confirmed",$Q37="En Route"),$K37=""),"Vendor not assigned",IF(AND(OR($Q37="Scheduled",$Q37="Confirmed",$Q37="En Route"),$M37=""),"Missing scheduled pickup",IF(AND($Q37="Completed",$O37=""),"Missing actual pickup",IF(AND($Q37="Completed",OR($J37="Outbound",$J37="One-way"),$P37=""),"Missing actual arrival",IF(AND(OR($Q37="Canceled",$Q37="No Show"),$S37=""),"Missing cancellation reason",IF(AND($Q37&lt;&gt;"Canceled",$Q37&lt;&gt;"No Show",$S37&lt;&gt;""),"Clear cancellation reason",IF(AND($O37&lt;&gt;"",$M37=""),"Actual pickup without schedule",IF(AND($P37&lt;&gt;"",$O37=""),"Arrival entered without pickup",""))))))))))))))))</f>
        <v/>
      </c>
      <c r="AF37" s="30">
        <f>IF($A37="","",AND($B37&gt;='Dashboard'!$B$4,$B37&lt;='Dashboard'!$B$5,OR('Dashboard'!$B$6="All Clinics",$E37='Dashboard'!$B$6),OR('Dashboard'!$B$7="All Coordinators",$R37='Dashboard'!$B$7)))</f>
        <v/>
      </c>
    </row>
    <row r="38" ht="20" customHeight="1">
      <c r="A38" s="22" t="n"/>
      <c r="B38" s="40" t="n"/>
      <c r="C38" s="24" t="n"/>
      <c r="D38" s="22" t="n"/>
      <c r="E38" s="22" t="n"/>
      <c r="F38" s="22" t="n"/>
      <c r="G38" s="22" t="n"/>
      <c r="H38" s="22" t="n"/>
      <c r="I38" s="22" t="n"/>
      <c r="J38" s="22" t="n"/>
      <c r="K38" s="22" t="n"/>
      <c r="L38" s="22" t="n"/>
      <c r="M38" s="24" t="n"/>
      <c r="N38" s="25" t="n"/>
      <c r="O38" s="24" t="n"/>
      <c r="P38" s="24" t="n"/>
      <c r="Q38" s="22" t="n"/>
      <c r="R38" s="22" t="n"/>
      <c r="S38" s="22" t="n"/>
      <c r="T38" s="41" t="n"/>
      <c r="U38" s="41" t="n"/>
      <c r="V38" s="40" t="n"/>
      <c r="W38" s="24" t="n"/>
      <c r="X38" s="27" t="n"/>
      <c r="Y38" s="42">
        <f>IF($A38="","",IF(OR($B38="",$M38=""),"",$B38+$M38))</f>
        <v/>
      </c>
      <c r="Z38" s="42">
        <f>IF($A38="","",IF(OR($B38="",$O38=""),"",$B38+$O38))</f>
        <v/>
      </c>
      <c r="AA38" s="42">
        <f>IF($A38="","",IF(OR($B38="",$P38=""),"",$B38+$P38))</f>
        <v/>
      </c>
      <c r="AB38" s="29">
        <f>IF($A38="","",IF(OR($Y38="",$Z38=""),"",ROUND(($Z38-$Y38)*1440,0)))</f>
        <v/>
      </c>
      <c r="AC38" s="29">
        <f>IF($A38="","",IF(OR($AA38="",$B38="",$C38="",AND($J38&lt;&gt;"Outbound",$J38&lt;&gt;"One-way")),"",ROUND(($AA38-($B38+$C38))*1440,0)))</f>
        <v/>
      </c>
      <c r="AD38" s="30">
        <f>IF($A38="","",IF(OR($Q38&lt;&gt;"Completed",$AB38="",$N38=""),"",IF($AB38&lt;=$N38,"Yes","No")))</f>
        <v/>
      </c>
      <c r="AE38" s="30">
        <f>IF($A38="","",IF(COUNTIF($A$2:$A$501,$A38)&gt;1,"Duplicate Trip ID",IF($B38="","Missing service date",IF($D38="","Missing patient reference",IF($E38="","Missing clinic",IF($J38="","Missing trip leg",IF($Q38="","Missing status",IF($R38="","Missing coordinator",IF(AND(OR($Q38="Scheduled",$Q38="Confirmed",$Q38="En Route"),$K38=""),"Vendor not assigned",IF(AND(OR($Q38="Scheduled",$Q38="Confirmed",$Q38="En Route"),$M38=""),"Missing scheduled pickup",IF(AND($Q38="Completed",$O38=""),"Missing actual pickup",IF(AND($Q38="Completed",OR($J38="Outbound",$J38="One-way"),$P38=""),"Missing actual arrival",IF(AND(OR($Q38="Canceled",$Q38="No Show"),$S38=""),"Missing cancellation reason",IF(AND($Q38&lt;&gt;"Canceled",$Q38&lt;&gt;"No Show",$S38&lt;&gt;""),"Clear cancellation reason",IF(AND($O38&lt;&gt;"",$M38=""),"Actual pickup without schedule",IF(AND($P38&lt;&gt;"",$O38=""),"Arrival entered without pickup",""))))))))))))))))</f>
        <v/>
      </c>
      <c r="AF38" s="30">
        <f>IF($A38="","",AND($B38&gt;='Dashboard'!$B$4,$B38&lt;='Dashboard'!$B$5,OR('Dashboard'!$B$6="All Clinics",$E38='Dashboard'!$B$6),OR('Dashboard'!$B$7="All Coordinators",$R38='Dashboard'!$B$7)))</f>
        <v/>
      </c>
    </row>
    <row r="39" ht="20" customHeight="1">
      <c r="A39" s="22" t="n"/>
      <c r="B39" s="40" t="n"/>
      <c r="C39" s="24" t="n"/>
      <c r="D39" s="22" t="n"/>
      <c r="E39" s="22" t="n"/>
      <c r="F39" s="22" t="n"/>
      <c r="G39" s="22" t="n"/>
      <c r="H39" s="22" t="n"/>
      <c r="I39" s="22" t="n"/>
      <c r="J39" s="22" t="n"/>
      <c r="K39" s="22" t="n"/>
      <c r="L39" s="22" t="n"/>
      <c r="M39" s="24" t="n"/>
      <c r="N39" s="25" t="n"/>
      <c r="O39" s="24" t="n"/>
      <c r="P39" s="24" t="n"/>
      <c r="Q39" s="22" t="n"/>
      <c r="R39" s="22" t="n"/>
      <c r="S39" s="22" t="n"/>
      <c r="T39" s="41" t="n"/>
      <c r="U39" s="41" t="n"/>
      <c r="V39" s="40" t="n"/>
      <c r="W39" s="24" t="n"/>
      <c r="X39" s="27" t="n"/>
      <c r="Y39" s="42">
        <f>IF($A39="","",IF(OR($B39="",$M39=""),"",$B39+$M39))</f>
        <v/>
      </c>
      <c r="Z39" s="42">
        <f>IF($A39="","",IF(OR($B39="",$O39=""),"",$B39+$O39))</f>
        <v/>
      </c>
      <c r="AA39" s="42">
        <f>IF($A39="","",IF(OR($B39="",$P39=""),"",$B39+$P39))</f>
        <v/>
      </c>
      <c r="AB39" s="29">
        <f>IF($A39="","",IF(OR($Y39="",$Z39=""),"",ROUND(($Z39-$Y39)*1440,0)))</f>
        <v/>
      </c>
      <c r="AC39" s="29">
        <f>IF($A39="","",IF(OR($AA39="",$B39="",$C39="",AND($J39&lt;&gt;"Outbound",$J39&lt;&gt;"One-way")),"",ROUND(($AA39-($B39+$C39))*1440,0)))</f>
        <v/>
      </c>
      <c r="AD39" s="30">
        <f>IF($A39="","",IF(OR($Q39&lt;&gt;"Completed",$AB39="",$N39=""),"",IF($AB39&lt;=$N39,"Yes","No")))</f>
        <v/>
      </c>
      <c r="AE39" s="30">
        <f>IF($A39="","",IF(COUNTIF($A$2:$A$501,$A39)&gt;1,"Duplicate Trip ID",IF($B39="","Missing service date",IF($D39="","Missing patient reference",IF($E39="","Missing clinic",IF($J39="","Missing trip leg",IF($Q39="","Missing status",IF($R39="","Missing coordinator",IF(AND(OR($Q39="Scheduled",$Q39="Confirmed",$Q39="En Route"),$K39=""),"Vendor not assigned",IF(AND(OR($Q39="Scheduled",$Q39="Confirmed",$Q39="En Route"),$M39=""),"Missing scheduled pickup",IF(AND($Q39="Completed",$O39=""),"Missing actual pickup",IF(AND($Q39="Completed",OR($J39="Outbound",$J39="One-way"),$P39=""),"Missing actual arrival",IF(AND(OR($Q39="Canceled",$Q39="No Show"),$S39=""),"Missing cancellation reason",IF(AND($Q39&lt;&gt;"Canceled",$Q39&lt;&gt;"No Show",$S39&lt;&gt;""),"Clear cancellation reason",IF(AND($O39&lt;&gt;"",$M39=""),"Actual pickup without schedule",IF(AND($P39&lt;&gt;"",$O39=""),"Arrival entered without pickup",""))))))))))))))))</f>
        <v/>
      </c>
      <c r="AF39" s="30">
        <f>IF($A39="","",AND($B39&gt;='Dashboard'!$B$4,$B39&lt;='Dashboard'!$B$5,OR('Dashboard'!$B$6="All Clinics",$E39='Dashboard'!$B$6),OR('Dashboard'!$B$7="All Coordinators",$R39='Dashboard'!$B$7)))</f>
        <v/>
      </c>
    </row>
    <row r="40" ht="20" customHeight="1">
      <c r="A40" s="22" t="n"/>
      <c r="B40" s="40" t="n"/>
      <c r="C40" s="24" t="n"/>
      <c r="D40" s="22" t="n"/>
      <c r="E40" s="22" t="n"/>
      <c r="F40" s="22" t="n"/>
      <c r="G40" s="22" t="n"/>
      <c r="H40" s="22" t="n"/>
      <c r="I40" s="22" t="n"/>
      <c r="J40" s="22" t="n"/>
      <c r="K40" s="22" t="n"/>
      <c r="L40" s="22" t="n"/>
      <c r="M40" s="24" t="n"/>
      <c r="N40" s="25" t="n"/>
      <c r="O40" s="24" t="n"/>
      <c r="P40" s="24" t="n"/>
      <c r="Q40" s="22" t="n"/>
      <c r="R40" s="22" t="n"/>
      <c r="S40" s="22" t="n"/>
      <c r="T40" s="41" t="n"/>
      <c r="U40" s="41" t="n"/>
      <c r="V40" s="40" t="n"/>
      <c r="W40" s="24" t="n"/>
      <c r="X40" s="27" t="n"/>
      <c r="Y40" s="42">
        <f>IF($A40="","",IF(OR($B40="",$M40=""),"",$B40+$M40))</f>
        <v/>
      </c>
      <c r="Z40" s="42">
        <f>IF($A40="","",IF(OR($B40="",$O40=""),"",$B40+$O40))</f>
        <v/>
      </c>
      <c r="AA40" s="42">
        <f>IF($A40="","",IF(OR($B40="",$P40=""),"",$B40+$P40))</f>
        <v/>
      </c>
      <c r="AB40" s="29">
        <f>IF($A40="","",IF(OR($Y40="",$Z40=""),"",ROUND(($Z40-$Y40)*1440,0)))</f>
        <v/>
      </c>
      <c r="AC40" s="29">
        <f>IF($A40="","",IF(OR($AA40="",$B40="",$C40="",AND($J40&lt;&gt;"Outbound",$J40&lt;&gt;"One-way")),"",ROUND(($AA40-($B40+$C40))*1440,0)))</f>
        <v/>
      </c>
      <c r="AD40" s="30">
        <f>IF($A40="","",IF(OR($Q40&lt;&gt;"Completed",$AB40="",$N40=""),"",IF($AB40&lt;=$N40,"Yes","No")))</f>
        <v/>
      </c>
      <c r="AE40" s="30">
        <f>IF($A40="","",IF(COUNTIF($A$2:$A$501,$A40)&gt;1,"Duplicate Trip ID",IF($B40="","Missing service date",IF($D40="","Missing patient reference",IF($E40="","Missing clinic",IF($J40="","Missing trip leg",IF($Q40="","Missing status",IF($R40="","Missing coordinator",IF(AND(OR($Q40="Scheduled",$Q40="Confirmed",$Q40="En Route"),$K40=""),"Vendor not assigned",IF(AND(OR($Q40="Scheduled",$Q40="Confirmed",$Q40="En Route"),$M40=""),"Missing scheduled pickup",IF(AND($Q40="Completed",$O40=""),"Missing actual pickup",IF(AND($Q40="Completed",OR($J40="Outbound",$J40="One-way"),$P40=""),"Missing actual arrival",IF(AND(OR($Q40="Canceled",$Q40="No Show"),$S40=""),"Missing cancellation reason",IF(AND($Q40&lt;&gt;"Canceled",$Q40&lt;&gt;"No Show",$S40&lt;&gt;""),"Clear cancellation reason",IF(AND($O40&lt;&gt;"",$M40=""),"Actual pickup without schedule",IF(AND($P40&lt;&gt;"",$O40=""),"Arrival entered without pickup",""))))))))))))))))</f>
        <v/>
      </c>
      <c r="AF40" s="30">
        <f>IF($A40="","",AND($B40&gt;='Dashboard'!$B$4,$B40&lt;='Dashboard'!$B$5,OR('Dashboard'!$B$6="All Clinics",$E40='Dashboard'!$B$6),OR('Dashboard'!$B$7="All Coordinators",$R40='Dashboard'!$B$7)))</f>
        <v/>
      </c>
    </row>
    <row r="41" ht="20" customHeight="1">
      <c r="A41" s="22" t="n"/>
      <c r="B41" s="40" t="n"/>
      <c r="C41" s="24" t="n"/>
      <c r="D41" s="22" t="n"/>
      <c r="E41" s="22" t="n"/>
      <c r="F41" s="22" t="n"/>
      <c r="G41" s="22" t="n"/>
      <c r="H41" s="22" t="n"/>
      <c r="I41" s="22" t="n"/>
      <c r="J41" s="22" t="n"/>
      <c r="K41" s="22" t="n"/>
      <c r="L41" s="22" t="n"/>
      <c r="M41" s="24" t="n"/>
      <c r="N41" s="25" t="n"/>
      <c r="O41" s="24" t="n"/>
      <c r="P41" s="24" t="n"/>
      <c r="Q41" s="22" t="n"/>
      <c r="R41" s="22" t="n"/>
      <c r="S41" s="22" t="n"/>
      <c r="T41" s="41" t="n"/>
      <c r="U41" s="41" t="n"/>
      <c r="V41" s="40" t="n"/>
      <c r="W41" s="24" t="n"/>
      <c r="X41" s="27" t="n"/>
      <c r="Y41" s="42">
        <f>IF($A41="","",IF(OR($B41="",$M41=""),"",$B41+$M41))</f>
        <v/>
      </c>
      <c r="Z41" s="42">
        <f>IF($A41="","",IF(OR($B41="",$O41=""),"",$B41+$O41))</f>
        <v/>
      </c>
      <c r="AA41" s="42">
        <f>IF($A41="","",IF(OR($B41="",$P41=""),"",$B41+$P41))</f>
        <v/>
      </c>
      <c r="AB41" s="29">
        <f>IF($A41="","",IF(OR($Y41="",$Z41=""),"",ROUND(($Z41-$Y41)*1440,0)))</f>
        <v/>
      </c>
      <c r="AC41" s="29">
        <f>IF($A41="","",IF(OR($AA41="",$B41="",$C41="",AND($J41&lt;&gt;"Outbound",$J41&lt;&gt;"One-way")),"",ROUND(($AA41-($B41+$C41))*1440,0)))</f>
        <v/>
      </c>
      <c r="AD41" s="30">
        <f>IF($A41="","",IF(OR($Q41&lt;&gt;"Completed",$AB41="",$N41=""),"",IF($AB41&lt;=$N41,"Yes","No")))</f>
        <v/>
      </c>
      <c r="AE41" s="30">
        <f>IF($A41="","",IF(COUNTIF($A$2:$A$501,$A41)&gt;1,"Duplicate Trip ID",IF($B41="","Missing service date",IF($D41="","Missing patient reference",IF($E41="","Missing clinic",IF($J41="","Missing trip leg",IF($Q41="","Missing status",IF($R41="","Missing coordinator",IF(AND(OR($Q41="Scheduled",$Q41="Confirmed",$Q41="En Route"),$K41=""),"Vendor not assigned",IF(AND(OR($Q41="Scheduled",$Q41="Confirmed",$Q41="En Route"),$M41=""),"Missing scheduled pickup",IF(AND($Q41="Completed",$O41=""),"Missing actual pickup",IF(AND($Q41="Completed",OR($J41="Outbound",$J41="One-way"),$P41=""),"Missing actual arrival",IF(AND(OR($Q41="Canceled",$Q41="No Show"),$S41=""),"Missing cancellation reason",IF(AND($Q41&lt;&gt;"Canceled",$Q41&lt;&gt;"No Show",$S41&lt;&gt;""),"Clear cancellation reason",IF(AND($O41&lt;&gt;"",$M41=""),"Actual pickup without schedule",IF(AND($P41&lt;&gt;"",$O41=""),"Arrival entered without pickup",""))))))))))))))))</f>
        <v/>
      </c>
      <c r="AF41" s="30">
        <f>IF($A41="","",AND($B41&gt;='Dashboard'!$B$4,$B41&lt;='Dashboard'!$B$5,OR('Dashboard'!$B$6="All Clinics",$E41='Dashboard'!$B$6),OR('Dashboard'!$B$7="All Coordinators",$R41='Dashboard'!$B$7)))</f>
        <v/>
      </c>
    </row>
    <row r="42" ht="20" customHeight="1">
      <c r="A42" s="22" t="n"/>
      <c r="B42" s="40" t="n"/>
      <c r="C42" s="24" t="n"/>
      <c r="D42" s="22" t="n"/>
      <c r="E42" s="22" t="n"/>
      <c r="F42" s="22" t="n"/>
      <c r="G42" s="22" t="n"/>
      <c r="H42" s="22" t="n"/>
      <c r="I42" s="22" t="n"/>
      <c r="J42" s="22" t="n"/>
      <c r="K42" s="22" t="n"/>
      <c r="L42" s="22" t="n"/>
      <c r="M42" s="24" t="n"/>
      <c r="N42" s="25" t="n"/>
      <c r="O42" s="24" t="n"/>
      <c r="P42" s="24" t="n"/>
      <c r="Q42" s="22" t="n"/>
      <c r="R42" s="22" t="n"/>
      <c r="S42" s="22" t="n"/>
      <c r="T42" s="41" t="n"/>
      <c r="U42" s="41" t="n"/>
      <c r="V42" s="40" t="n"/>
      <c r="W42" s="24" t="n"/>
      <c r="X42" s="27" t="n"/>
      <c r="Y42" s="42">
        <f>IF($A42="","",IF(OR($B42="",$M42=""),"",$B42+$M42))</f>
        <v/>
      </c>
      <c r="Z42" s="42">
        <f>IF($A42="","",IF(OR($B42="",$O42=""),"",$B42+$O42))</f>
        <v/>
      </c>
      <c r="AA42" s="42">
        <f>IF($A42="","",IF(OR($B42="",$P42=""),"",$B42+$P42))</f>
        <v/>
      </c>
      <c r="AB42" s="29">
        <f>IF($A42="","",IF(OR($Y42="",$Z42=""),"",ROUND(($Z42-$Y42)*1440,0)))</f>
        <v/>
      </c>
      <c r="AC42" s="29">
        <f>IF($A42="","",IF(OR($AA42="",$B42="",$C42="",AND($J42&lt;&gt;"Outbound",$J42&lt;&gt;"One-way")),"",ROUND(($AA42-($B42+$C42))*1440,0)))</f>
        <v/>
      </c>
      <c r="AD42" s="30">
        <f>IF($A42="","",IF(OR($Q42&lt;&gt;"Completed",$AB42="",$N42=""),"",IF($AB42&lt;=$N42,"Yes","No")))</f>
        <v/>
      </c>
      <c r="AE42" s="30">
        <f>IF($A42="","",IF(COUNTIF($A$2:$A$501,$A42)&gt;1,"Duplicate Trip ID",IF($B42="","Missing service date",IF($D42="","Missing patient reference",IF($E42="","Missing clinic",IF($J42="","Missing trip leg",IF($Q42="","Missing status",IF($R42="","Missing coordinator",IF(AND(OR($Q42="Scheduled",$Q42="Confirmed",$Q42="En Route"),$K42=""),"Vendor not assigned",IF(AND(OR($Q42="Scheduled",$Q42="Confirmed",$Q42="En Route"),$M42=""),"Missing scheduled pickup",IF(AND($Q42="Completed",$O42=""),"Missing actual pickup",IF(AND($Q42="Completed",OR($J42="Outbound",$J42="One-way"),$P42=""),"Missing actual arrival",IF(AND(OR($Q42="Canceled",$Q42="No Show"),$S42=""),"Missing cancellation reason",IF(AND($Q42&lt;&gt;"Canceled",$Q42&lt;&gt;"No Show",$S42&lt;&gt;""),"Clear cancellation reason",IF(AND($O42&lt;&gt;"",$M42=""),"Actual pickup without schedule",IF(AND($P42&lt;&gt;"",$O42=""),"Arrival entered without pickup",""))))))))))))))))</f>
        <v/>
      </c>
      <c r="AF42" s="30">
        <f>IF($A42="","",AND($B42&gt;='Dashboard'!$B$4,$B42&lt;='Dashboard'!$B$5,OR('Dashboard'!$B$6="All Clinics",$E42='Dashboard'!$B$6),OR('Dashboard'!$B$7="All Coordinators",$R42='Dashboard'!$B$7)))</f>
        <v/>
      </c>
    </row>
    <row r="43" ht="20" customHeight="1">
      <c r="A43" s="22" t="n"/>
      <c r="B43" s="40" t="n"/>
      <c r="C43" s="24" t="n"/>
      <c r="D43" s="22" t="n"/>
      <c r="E43" s="22" t="n"/>
      <c r="F43" s="22" t="n"/>
      <c r="G43" s="22" t="n"/>
      <c r="H43" s="22" t="n"/>
      <c r="I43" s="22" t="n"/>
      <c r="J43" s="22" t="n"/>
      <c r="K43" s="22" t="n"/>
      <c r="L43" s="22" t="n"/>
      <c r="M43" s="24" t="n"/>
      <c r="N43" s="25" t="n"/>
      <c r="O43" s="24" t="n"/>
      <c r="P43" s="24" t="n"/>
      <c r="Q43" s="22" t="n"/>
      <c r="R43" s="22" t="n"/>
      <c r="S43" s="22" t="n"/>
      <c r="T43" s="41" t="n"/>
      <c r="U43" s="41" t="n"/>
      <c r="V43" s="40" t="n"/>
      <c r="W43" s="24" t="n"/>
      <c r="X43" s="27" t="n"/>
      <c r="Y43" s="42">
        <f>IF($A43="","",IF(OR($B43="",$M43=""),"",$B43+$M43))</f>
        <v/>
      </c>
      <c r="Z43" s="42">
        <f>IF($A43="","",IF(OR($B43="",$O43=""),"",$B43+$O43))</f>
        <v/>
      </c>
      <c r="AA43" s="42">
        <f>IF($A43="","",IF(OR($B43="",$P43=""),"",$B43+$P43))</f>
        <v/>
      </c>
      <c r="AB43" s="29">
        <f>IF($A43="","",IF(OR($Y43="",$Z43=""),"",ROUND(($Z43-$Y43)*1440,0)))</f>
        <v/>
      </c>
      <c r="AC43" s="29">
        <f>IF($A43="","",IF(OR($AA43="",$B43="",$C43="",AND($J43&lt;&gt;"Outbound",$J43&lt;&gt;"One-way")),"",ROUND(($AA43-($B43+$C43))*1440,0)))</f>
        <v/>
      </c>
      <c r="AD43" s="30">
        <f>IF($A43="","",IF(OR($Q43&lt;&gt;"Completed",$AB43="",$N43=""),"",IF($AB43&lt;=$N43,"Yes","No")))</f>
        <v/>
      </c>
      <c r="AE43" s="30">
        <f>IF($A43="","",IF(COUNTIF($A$2:$A$501,$A43)&gt;1,"Duplicate Trip ID",IF($B43="","Missing service date",IF($D43="","Missing patient reference",IF($E43="","Missing clinic",IF($J43="","Missing trip leg",IF($Q43="","Missing status",IF($R43="","Missing coordinator",IF(AND(OR($Q43="Scheduled",$Q43="Confirmed",$Q43="En Route"),$K43=""),"Vendor not assigned",IF(AND(OR($Q43="Scheduled",$Q43="Confirmed",$Q43="En Route"),$M43=""),"Missing scheduled pickup",IF(AND($Q43="Completed",$O43=""),"Missing actual pickup",IF(AND($Q43="Completed",OR($J43="Outbound",$J43="One-way"),$P43=""),"Missing actual arrival",IF(AND(OR($Q43="Canceled",$Q43="No Show"),$S43=""),"Missing cancellation reason",IF(AND($Q43&lt;&gt;"Canceled",$Q43&lt;&gt;"No Show",$S43&lt;&gt;""),"Clear cancellation reason",IF(AND($O43&lt;&gt;"",$M43=""),"Actual pickup without schedule",IF(AND($P43&lt;&gt;"",$O43=""),"Arrival entered without pickup",""))))))))))))))))</f>
        <v/>
      </c>
      <c r="AF43" s="30">
        <f>IF($A43="","",AND($B43&gt;='Dashboard'!$B$4,$B43&lt;='Dashboard'!$B$5,OR('Dashboard'!$B$6="All Clinics",$E43='Dashboard'!$B$6),OR('Dashboard'!$B$7="All Coordinators",$R43='Dashboard'!$B$7)))</f>
        <v/>
      </c>
    </row>
    <row r="44" ht="20" customHeight="1">
      <c r="A44" s="22" t="n"/>
      <c r="B44" s="40" t="n"/>
      <c r="C44" s="24" t="n"/>
      <c r="D44" s="22" t="n"/>
      <c r="E44" s="22" t="n"/>
      <c r="F44" s="22" t="n"/>
      <c r="G44" s="22" t="n"/>
      <c r="H44" s="22" t="n"/>
      <c r="I44" s="22" t="n"/>
      <c r="J44" s="22" t="n"/>
      <c r="K44" s="22" t="n"/>
      <c r="L44" s="22" t="n"/>
      <c r="M44" s="24" t="n"/>
      <c r="N44" s="25" t="n"/>
      <c r="O44" s="24" t="n"/>
      <c r="P44" s="24" t="n"/>
      <c r="Q44" s="22" t="n"/>
      <c r="R44" s="22" t="n"/>
      <c r="S44" s="22" t="n"/>
      <c r="T44" s="41" t="n"/>
      <c r="U44" s="41" t="n"/>
      <c r="V44" s="40" t="n"/>
      <c r="W44" s="24" t="n"/>
      <c r="X44" s="27" t="n"/>
      <c r="Y44" s="42">
        <f>IF($A44="","",IF(OR($B44="",$M44=""),"",$B44+$M44))</f>
        <v/>
      </c>
      <c r="Z44" s="42">
        <f>IF($A44="","",IF(OR($B44="",$O44=""),"",$B44+$O44))</f>
        <v/>
      </c>
      <c r="AA44" s="42">
        <f>IF($A44="","",IF(OR($B44="",$P44=""),"",$B44+$P44))</f>
        <v/>
      </c>
      <c r="AB44" s="29">
        <f>IF($A44="","",IF(OR($Y44="",$Z44=""),"",ROUND(($Z44-$Y44)*1440,0)))</f>
        <v/>
      </c>
      <c r="AC44" s="29">
        <f>IF($A44="","",IF(OR($AA44="",$B44="",$C44="",AND($J44&lt;&gt;"Outbound",$J44&lt;&gt;"One-way")),"",ROUND(($AA44-($B44+$C44))*1440,0)))</f>
        <v/>
      </c>
      <c r="AD44" s="30">
        <f>IF($A44="","",IF(OR($Q44&lt;&gt;"Completed",$AB44="",$N44=""),"",IF($AB44&lt;=$N44,"Yes","No")))</f>
        <v/>
      </c>
      <c r="AE44" s="30">
        <f>IF($A44="","",IF(COUNTIF($A$2:$A$501,$A44)&gt;1,"Duplicate Trip ID",IF($B44="","Missing service date",IF($D44="","Missing patient reference",IF($E44="","Missing clinic",IF($J44="","Missing trip leg",IF($Q44="","Missing status",IF($R44="","Missing coordinator",IF(AND(OR($Q44="Scheduled",$Q44="Confirmed",$Q44="En Route"),$K44=""),"Vendor not assigned",IF(AND(OR($Q44="Scheduled",$Q44="Confirmed",$Q44="En Route"),$M44=""),"Missing scheduled pickup",IF(AND($Q44="Completed",$O44=""),"Missing actual pickup",IF(AND($Q44="Completed",OR($J44="Outbound",$J44="One-way"),$P44=""),"Missing actual arrival",IF(AND(OR($Q44="Canceled",$Q44="No Show"),$S44=""),"Missing cancellation reason",IF(AND($Q44&lt;&gt;"Canceled",$Q44&lt;&gt;"No Show",$S44&lt;&gt;""),"Clear cancellation reason",IF(AND($O44&lt;&gt;"",$M44=""),"Actual pickup without schedule",IF(AND($P44&lt;&gt;"",$O44=""),"Arrival entered without pickup",""))))))))))))))))</f>
        <v/>
      </c>
      <c r="AF44" s="30">
        <f>IF($A44="","",AND($B44&gt;='Dashboard'!$B$4,$B44&lt;='Dashboard'!$B$5,OR('Dashboard'!$B$6="All Clinics",$E44='Dashboard'!$B$6),OR('Dashboard'!$B$7="All Coordinators",$R44='Dashboard'!$B$7)))</f>
        <v/>
      </c>
    </row>
    <row r="45" ht="20" customHeight="1">
      <c r="A45" s="22" t="n"/>
      <c r="B45" s="40" t="n"/>
      <c r="C45" s="24" t="n"/>
      <c r="D45" s="22" t="n"/>
      <c r="E45" s="22" t="n"/>
      <c r="F45" s="22" t="n"/>
      <c r="G45" s="22" t="n"/>
      <c r="H45" s="22" t="n"/>
      <c r="I45" s="22" t="n"/>
      <c r="J45" s="22" t="n"/>
      <c r="K45" s="22" t="n"/>
      <c r="L45" s="22" t="n"/>
      <c r="M45" s="24" t="n"/>
      <c r="N45" s="25" t="n"/>
      <c r="O45" s="24" t="n"/>
      <c r="P45" s="24" t="n"/>
      <c r="Q45" s="22" t="n"/>
      <c r="R45" s="22" t="n"/>
      <c r="S45" s="22" t="n"/>
      <c r="T45" s="41" t="n"/>
      <c r="U45" s="41" t="n"/>
      <c r="V45" s="40" t="n"/>
      <c r="W45" s="24" t="n"/>
      <c r="X45" s="27" t="n"/>
      <c r="Y45" s="42">
        <f>IF($A45="","",IF(OR($B45="",$M45=""),"",$B45+$M45))</f>
        <v/>
      </c>
      <c r="Z45" s="42">
        <f>IF($A45="","",IF(OR($B45="",$O45=""),"",$B45+$O45))</f>
        <v/>
      </c>
      <c r="AA45" s="42">
        <f>IF($A45="","",IF(OR($B45="",$P45=""),"",$B45+$P45))</f>
        <v/>
      </c>
      <c r="AB45" s="29">
        <f>IF($A45="","",IF(OR($Y45="",$Z45=""),"",ROUND(($Z45-$Y45)*1440,0)))</f>
        <v/>
      </c>
      <c r="AC45" s="29">
        <f>IF($A45="","",IF(OR($AA45="",$B45="",$C45="",AND($J45&lt;&gt;"Outbound",$J45&lt;&gt;"One-way")),"",ROUND(($AA45-($B45+$C45))*1440,0)))</f>
        <v/>
      </c>
      <c r="AD45" s="30">
        <f>IF($A45="","",IF(OR($Q45&lt;&gt;"Completed",$AB45="",$N45=""),"",IF($AB45&lt;=$N45,"Yes","No")))</f>
        <v/>
      </c>
      <c r="AE45" s="30">
        <f>IF($A45="","",IF(COUNTIF($A$2:$A$501,$A45)&gt;1,"Duplicate Trip ID",IF($B45="","Missing service date",IF($D45="","Missing patient reference",IF($E45="","Missing clinic",IF($J45="","Missing trip leg",IF($Q45="","Missing status",IF($R45="","Missing coordinator",IF(AND(OR($Q45="Scheduled",$Q45="Confirmed",$Q45="En Route"),$K45=""),"Vendor not assigned",IF(AND(OR($Q45="Scheduled",$Q45="Confirmed",$Q45="En Route"),$M45=""),"Missing scheduled pickup",IF(AND($Q45="Completed",$O45=""),"Missing actual pickup",IF(AND($Q45="Completed",OR($J45="Outbound",$J45="One-way"),$P45=""),"Missing actual arrival",IF(AND(OR($Q45="Canceled",$Q45="No Show"),$S45=""),"Missing cancellation reason",IF(AND($Q45&lt;&gt;"Canceled",$Q45&lt;&gt;"No Show",$S45&lt;&gt;""),"Clear cancellation reason",IF(AND($O45&lt;&gt;"",$M45=""),"Actual pickup without schedule",IF(AND($P45&lt;&gt;"",$O45=""),"Arrival entered without pickup",""))))))))))))))))</f>
        <v/>
      </c>
      <c r="AF45" s="30">
        <f>IF($A45="","",AND($B45&gt;='Dashboard'!$B$4,$B45&lt;='Dashboard'!$B$5,OR('Dashboard'!$B$6="All Clinics",$E45='Dashboard'!$B$6),OR('Dashboard'!$B$7="All Coordinators",$R45='Dashboard'!$B$7)))</f>
        <v/>
      </c>
    </row>
    <row r="46" ht="20" customHeight="1">
      <c r="A46" s="22" t="n"/>
      <c r="B46" s="40" t="n"/>
      <c r="C46" s="24" t="n"/>
      <c r="D46" s="22" t="n"/>
      <c r="E46" s="22" t="n"/>
      <c r="F46" s="22" t="n"/>
      <c r="G46" s="22" t="n"/>
      <c r="H46" s="22" t="n"/>
      <c r="I46" s="22" t="n"/>
      <c r="J46" s="22" t="n"/>
      <c r="K46" s="22" t="n"/>
      <c r="L46" s="22" t="n"/>
      <c r="M46" s="24" t="n"/>
      <c r="N46" s="25" t="n"/>
      <c r="O46" s="24" t="n"/>
      <c r="P46" s="24" t="n"/>
      <c r="Q46" s="22" t="n"/>
      <c r="R46" s="22" t="n"/>
      <c r="S46" s="22" t="n"/>
      <c r="T46" s="41" t="n"/>
      <c r="U46" s="41" t="n"/>
      <c r="V46" s="40" t="n"/>
      <c r="W46" s="24" t="n"/>
      <c r="X46" s="27" t="n"/>
      <c r="Y46" s="42">
        <f>IF($A46="","",IF(OR($B46="",$M46=""),"",$B46+$M46))</f>
        <v/>
      </c>
      <c r="Z46" s="42">
        <f>IF($A46="","",IF(OR($B46="",$O46=""),"",$B46+$O46))</f>
        <v/>
      </c>
      <c r="AA46" s="42">
        <f>IF($A46="","",IF(OR($B46="",$P46=""),"",$B46+$P46))</f>
        <v/>
      </c>
      <c r="AB46" s="29">
        <f>IF($A46="","",IF(OR($Y46="",$Z46=""),"",ROUND(($Z46-$Y46)*1440,0)))</f>
        <v/>
      </c>
      <c r="AC46" s="29">
        <f>IF($A46="","",IF(OR($AA46="",$B46="",$C46="",AND($J46&lt;&gt;"Outbound",$J46&lt;&gt;"One-way")),"",ROUND(($AA46-($B46+$C46))*1440,0)))</f>
        <v/>
      </c>
      <c r="AD46" s="30">
        <f>IF($A46="","",IF(OR($Q46&lt;&gt;"Completed",$AB46="",$N46=""),"",IF($AB46&lt;=$N46,"Yes","No")))</f>
        <v/>
      </c>
      <c r="AE46" s="30">
        <f>IF($A46="","",IF(COUNTIF($A$2:$A$501,$A46)&gt;1,"Duplicate Trip ID",IF($B46="","Missing service date",IF($D46="","Missing patient reference",IF($E46="","Missing clinic",IF($J46="","Missing trip leg",IF($Q46="","Missing status",IF($R46="","Missing coordinator",IF(AND(OR($Q46="Scheduled",$Q46="Confirmed",$Q46="En Route"),$K46=""),"Vendor not assigned",IF(AND(OR($Q46="Scheduled",$Q46="Confirmed",$Q46="En Route"),$M46=""),"Missing scheduled pickup",IF(AND($Q46="Completed",$O46=""),"Missing actual pickup",IF(AND($Q46="Completed",OR($J46="Outbound",$J46="One-way"),$P46=""),"Missing actual arrival",IF(AND(OR($Q46="Canceled",$Q46="No Show"),$S46=""),"Missing cancellation reason",IF(AND($Q46&lt;&gt;"Canceled",$Q46&lt;&gt;"No Show",$S46&lt;&gt;""),"Clear cancellation reason",IF(AND($O46&lt;&gt;"",$M46=""),"Actual pickup without schedule",IF(AND($P46&lt;&gt;"",$O46=""),"Arrival entered without pickup",""))))))))))))))))</f>
        <v/>
      </c>
      <c r="AF46" s="30">
        <f>IF($A46="","",AND($B46&gt;='Dashboard'!$B$4,$B46&lt;='Dashboard'!$B$5,OR('Dashboard'!$B$6="All Clinics",$E46='Dashboard'!$B$6),OR('Dashboard'!$B$7="All Coordinators",$R46='Dashboard'!$B$7)))</f>
        <v/>
      </c>
    </row>
    <row r="47" ht="20" customHeight="1">
      <c r="A47" s="22" t="n"/>
      <c r="B47" s="40" t="n"/>
      <c r="C47" s="24" t="n"/>
      <c r="D47" s="22" t="n"/>
      <c r="E47" s="22" t="n"/>
      <c r="F47" s="22" t="n"/>
      <c r="G47" s="22" t="n"/>
      <c r="H47" s="22" t="n"/>
      <c r="I47" s="22" t="n"/>
      <c r="J47" s="22" t="n"/>
      <c r="K47" s="22" t="n"/>
      <c r="L47" s="22" t="n"/>
      <c r="M47" s="24" t="n"/>
      <c r="N47" s="25" t="n"/>
      <c r="O47" s="24" t="n"/>
      <c r="P47" s="24" t="n"/>
      <c r="Q47" s="22" t="n"/>
      <c r="R47" s="22" t="n"/>
      <c r="S47" s="22" t="n"/>
      <c r="T47" s="41" t="n"/>
      <c r="U47" s="41" t="n"/>
      <c r="V47" s="40" t="n"/>
      <c r="W47" s="24" t="n"/>
      <c r="X47" s="27" t="n"/>
      <c r="Y47" s="42">
        <f>IF($A47="","",IF(OR($B47="",$M47=""),"",$B47+$M47))</f>
        <v/>
      </c>
      <c r="Z47" s="42">
        <f>IF($A47="","",IF(OR($B47="",$O47=""),"",$B47+$O47))</f>
        <v/>
      </c>
      <c r="AA47" s="42">
        <f>IF($A47="","",IF(OR($B47="",$P47=""),"",$B47+$P47))</f>
        <v/>
      </c>
      <c r="AB47" s="29">
        <f>IF($A47="","",IF(OR($Y47="",$Z47=""),"",ROUND(($Z47-$Y47)*1440,0)))</f>
        <v/>
      </c>
      <c r="AC47" s="29">
        <f>IF($A47="","",IF(OR($AA47="",$B47="",$C47="",AND($J47&lt;&gt;"Outbound",$J47&lt;&gt;"One-way")),"",ROUND(($AA47-($B47+$C47))*1440,0)))</f>
        <v/>
      </c>
      <c r="AD47" s="30">
        <f>IF($A47="","",IF(OR($Q47&lt;&gt;"Completed",$AB47="",$N47=""),"",IF($AB47&lt;=$N47,"Yes","No")))</f>
        <v/>
      </c>
      <c r="AE47" s="30">
        <f>IF($A47="","",IF(COUNTIF($A$2:$A$501,$A47)&gt;1,"Duplicate Trip ID",IF($B47="","Missing service date",IF($D47="","Missing patient reference",IF($E47="","Missing clinic",IF($J47="","Missing trip leg",IF($Q47="","Missing status",IF($R47="","Missing coordinator",IF(AND(OR($Q47="Scheduled",$Q47="Confirmed",$Q47="En Route"),$K47=""),"Vendor not assigned",IF(AND(OR($Q47="Scheduled",$Q47="Confirmed",$Q47="En Route"),$M47=""),"Missing scheduled pickup",IF(AND($Q47="Completed",$O47=""),"Missing actual pickup",IF(AND($Q47="Completed",OR($J47="Outbound",$J47="One-way"),$P47=""),"Missing actual arrival",IF(AND(OR($Q47="Canceled",$Q47="No Show"),$S47=""),"Missing cancellation reason",IF(AND($Q47&lt;&gt;"Canceled",$Q47&lt;&gt;"No Show",$S47&lt;&gt;""),"Clear cancellation reason",IF(AND($O47&lt;&gt;"",$M47=""),"Actual pickup without schedule",IF(AND($P47&lt;&gt;"",$O47=""),"Arrival entered without pickup",""))))))))))))))))</f>
        <v/>
      </c>
      <c r="AF47" s="30">
        <f>IF($A47="","",AND($B47&gt;='Dashboard'!$B$4,$B47&lt;='Dashboard'!$B$5,OR('Dashboard'!$B$6="All Clinics",$E47='Dashboard'!$B$6),OR('Dashboard'!$B$7="All Coordinators",$R47='Dashboard'!$B$7)))</f>
        <v/>
      </c>
    </row>
    <row r="48" ht="20" customHeight="1">
      <c r="A48" s="22" t="n"/>
      <c r="B48" s="40" t="n"/>
      <c r="C48" s="24" t="n"/>
      <c r="D48" s="22" t="n"/>
      <c r="E48" s="22" t="n"/>
      <c r="F48" s="22" t="n"/>
      <c r="G48" s="22" t="n"/>
      <c r="H48" s="22" t="n"/>
      <c r="I48" s="22" t="n"/>
      <c r="J48" s="22" t="n"/>
      <c r="K48" s="22" t="n"/>
      <c r="L48" s="22" t="n"/>
      <c r="M48" s="24" t="n"/>
      <c r="N48" s="25" t="n"/>
      <c r="O48" s="24" t="n"/>
      <c r="P48" s="24" t="n"/>
      <c r="Q48" s="22" t="n"/>
      <c r="R48" s="22" t="n"/>
      <c r="S48" s="22" t="n"/>
      <c r="T48" s="41" t="n"/>
      <c r="U48" s="41" t="n"/>
      <c r="V48" s="40" t="n"/>
      <c r="W48" s="24" t="n"/>
      <c r="X48" s="27" t="n"/>
      <c r="Y48" s="42">
        <f>IF($A48="","",IF(OR($B48="",$M48=""),"",$B48+$M48))</f>
        <v/>
      </c>
      <c r="Z48" s="42">
        <f>IF($A48="","",IF(OR($B48="",$O48=""),"",$B48+$O48))</f>
        <v/>
      </c>
      <c r="AA48" s="42">
        <f>IF($A48="","",IF(OR($B48="",$P48=""),"",$B48+$P48))</f>
        <v/>
      </c>
      <c r="AB48" s="29">
        <f>IF($A48="","",IF(OR($Y48="",$Z48=""),"",ROUND(($Z48-$Y48)*1440,0)))</f>
        <v/>
      </c>
      <c r="AC48" s="29">
        <f>IF($A48="","",IF(OR($AA48="",$B48="",$C48="",AND($J48&lt;&gt;"Outbound",$J48&lt;&gt;"One-way")),"",ROUND(($AA48-($B48+$C48))*1440,0)))</f>
        <v/>
      </c>
      <c r="AD48" s="30">
        <f>IF($A48="","",IF(OR($Q48&lt;&gt;"Completed",$AB48="",$N48=""),"",IF($AB48&lt;=$N48,"Yes","No")))</f>
        <v/>
      </c>
      <c r="AE48" s="30">
        <f>IF($A48="","",IF(COUNTIF($A$2:$A$501,$A48)&gt;1,"Duplicate Trip ID",IF($B48="","Missing service date",IF($D48="","Missing patient reference",IF($E48="","Missing clinic",IF($J48="","Missing trip leg",IF($Q48="","Missing status",IF($R48="","Missing coordinator",IF(AND(OR($Q48="Scheduled",$Q48="Confirmed",$Q48="En Route"),$K48=""),"Vendor not assigned",IF(AND(OR($Q48="Scheduled",$Q48="Confirmed",$Q48="En Route"),$M48=""),"Missing scheduled pickup",IF(AND($Q48="Completed",$O48=""),"Missing actual pickup",IF(AND($Q48="Completed",OR($J48="Outbound",$J48="One-way"),$P48=""),"Missing actual arrival",IF(AND(OR($Q48="Canceled",$Q48="No Show"),$S48=""),"Missing cancellation reason",IF(AND($Q48&lt;&gt;"Canceled",$Q48&lt;&gt;"No Show",$S48&lt;&gt;""),"Clear cancellation reason",IF(AND($O48&lt;&gt;"",$M48=""),"Actual pickup without schedule",IF(AND($P48&lt;&gt;"",$O48=""),"Arrival entered without pickup",""))))))))))))))))</f>
        <v/>
      </c>
      <c r="AF48" s="30">
        <f>IF($A48="","",AND($B48&gt;='Dashboard'!$B$4,$B48&lt;='Dashboard'!$B$5,OR('Dashboard'!$B$6="All Clinics",$E48='Dashboard'!$B$6),OR('Dashboard'!$B$7="All Coordinators",$R48='Dashboard'!$B$7)))</f>
        <v/>
      </c>
    </row>
    <row r="49" ht="20" customHeight="1">
      <c r="A49" s="22" t="n"/>
      <c r="B49" s="40" t="n"/>
      <c r="C49" s="24" t="n"/>
      <c r="D49" s="22" t="n"/>
      <c r="E49" s="22" t="n"/>
      <c r="F49" s="22" t="n"/>
      <c r="G49" s="22" t="n"/>
      <c r="H49" s="22" t="n"/>
      <c r="I49" s="22" t="n"/>
      <c r="J49" s="22" t="n"/>
      <c r="K49" s="22" t="n"/>
      <c r="L49" s="22" t="n"/>
      <c r="M49" s="24" t="n"/>
      <c r="N49" s="25" t="n"/>
      <c r="O49" s="24" t="n"/>
      <c r="P49" s="24" t="n"/>
      <c r="Q49" s="22" t="n"/>
      <c r="R49" s="22" t="n"/>
      <c r="S49" s="22" t="n"/>
      <c r="T49" s="41" t="n"/>
      <c r="U49" s="41" t="n"/>
      <c r="V49" s="40" t="n"/>
      <c r="W49" s="24" t="n"/>
      <c r="X49" s="27" t="n"/>
      <c r="Y49" s="42">
        <f>IF($A49="","",IF(OR($B49="",$M49=""),"",$B49+$M49))</f>
        <v/>
      </c>
      <c r="Z49" s="42">
        <f>IF($A49="","",IF(OR($B49="",$O49=""),"",$B49+$O49))</f>
        <v/>
      </c>
      <c r="AA49" s="42">
        <f>IF($A49="","",IF(OR($B49="",$P49=""),"",$B49+$P49))</f>
        <v/>
      </c>
      <c r="AB49" s="29">
        <f>IF($A49="","",IF(OR($Y49="",$Z49=""),"",ROUND(($Z49-$Y49)*1440,0)))</f>
        <v/>
      </c>
      <c r="AC49" s="29">
        <f>IF($A49="","",IF(OR($AA49="",$B49="",$C49="",AND($J49&lt;&gt;"Outbound",$J49&lt;&gt;"One-way")),"",ROUND(($AA49-($B49+$C49))*1440,0)))</f>
        <v/>
      </c>
      <c r="AD49" s="30">
        <f>IF($A49="","",IF(OR($Q49&lt;&gt;"Completed",$AB49="",$N49=""),"",IF($AB49&lt;=$N49,"Yes","No")))</f>
        <v/>
      </c>
      <c r="AE49" s="30">
        <f>IF($A49="","",IF(COUNTIF($A$2:$A$501,$A49)&gt;1,"Duplicate Trip ID",IF($B49="","Missing service date",IF($D49="","Missing patient reference",IF($E49="","Missing clinic",IF($J49="","Missing trip leg",IF($Q49="","Missing status",IF($R49="","Missing coordinator",IF(AND(OR($Q49="Scheduled",$Q49="Confirmed",$Q49="En Route"),$K49=""),"Vendor not assigned",IF(AND(OR($Q49="Scheduled",$Q49="Confirmed",$Q49="En Route"),$M49=""),"Missing scheduled pickup",IF(AND($Q49="Completed",$O49=""),"Missing actual pickup",IF(AND($Q49="Completed",OR($J49="Outbound",$J49="One-way"),$P49=""),"Missing actual arrival",IF(AND(OR($Q49="Canceled",$Q49="No Show"),$S49=""),"Missing cancellation reason",IF(AND($Q49&lt;&gt;"Canceled",$Q49&lt;&gt;"No Show",$S49&lt;&gt;""),"Clear cancellation reason",IF(AND($O49&lt;&gt;"",$M49=""),"Actual pickup without schedule",IF(AND($P49&lt;&gt;"",$O49=""),"Arrival entered without pickup",""))))))))))))))))</f>
        <v/>
      </c>
      <c r="AF49" s="30">
        <f>IF($A49="","",AND($B49&gt;='Dashboard'!$B$4,$B49&lt;='Dashboard'!$B$5,OR('Dashboard'!$B$6="All Clinics",$E49='Dashboard'!$B$6),OR('Dashboard'!$B$7="All Coordinators",$R49='Dashboard'!$B$7)))</f>
        <v/>
      </c>
    </row>
    <row r="50" ht="20" customHeight="1">
      <c r="A50" s="22" t="n"/>
      <c r="B50" s="40" t="n"/>
      <c r="C50" s="24" t="n"/>
      <c r="D50" s="22" t="n"/>
      <c r="E50" s="22" t="n"/>
      <c r="F50" s="22" t="n"/>
      <c r="G50" s="22" t="n"/>
      <c r="H50" s="22" t="n"/>
      <c r="I50" s="22" t="n"/>
      <c r="J50" s="22" t="n"/>
      <c r="K50" s="22" t="n"/>
      <c r="L50" s="22" t="n"/>
      <c r="M50" s="24" t="n"/>
      <c r="N50" s="25" t="n"/>
      <c r="O50" s="24" t="n"/>
      <c r="P50" s="24" t="n"/>
      <c r="Q50" s="22" t="n"/>
      <c r="R50" s="22" t="n"/>
      <c r="S50" s="22" t="n"/>
      <c r="T50" s="41" t="n"/>
      <c r="U50" s="41" t="n"/>
      <c r="V50" s="40" t="n"/>
      <c r="W50" s="24" t="n"/>
      <c r="X50" s="27" t="n"/>
      <c r="Y50" s="42">
        <f>IF($A50="","",IF(OR($B50="",$M50=""),"",$B50+$M50))</f>
        <v/>
      </c>
      <c r="Z50" s="42">
        <f>IF($A50="","",IF(OR($B50="",$O50=""),"",$B50+$O50))</f>
        <v/>
      </c>
      <c r="AA50" s="42">
        <f>IF($A50="","",IF(OR($B50="",$P50=""),"",$B50+$P50))</f>
        <v/>
      </c>
      <c r="AB50" s="29">
        <f>IF($A50="","",IF(OR($Y50="",$Z50=""),"",ROUND(($Z50-$Y50)*1440,0)))</f>
        <v/>
      </c>
      <c r="AC50" s="29">
        <f>IF($A50="","",IF(OR($AA50="",$B50="",$C50="",AND($J50&lt;&gt;"Outbound",$J50&lt;&gt;"One-way")),"",ROUND(($AA50-($B50+$C50))*1440,0)))</f>
        <v/>
      </c>
      <c r="AD50" s="30">
        <f>IF($A50="","",IF(OR($Q50&lt;&gt;"Completed",$AB50="",$N50=""),"",IF($AB50&lt;=$N50,"Yes","No")))</f>
        <v/>
      </c>
      <c r="AE50" s="30">
        <f>IF($A50="","",IF(COUNTIF($A$2:$A$501,$A50)&gt;1,"Duplicate Trip ID",IF($B50="","Missing service date",IF($D50="","Missing patient reference",IF($E50="","Missing clinic",IF($J50="","Missing trip leg",IF($Q50="","Missing status",IF($R50="","Missing coordinator",IF(AND(OR($Q50="Scheduled",$Q50="Confirmed",$Q50="En Route"),$K50=""),"Vendor not assigned",IF(AND(OR($Q50="Scheduled",$Q50="Confirmed",$Q50="En Route"),$M50=""),"Missing scheduled pickup",IF(AND($Q50="Completed",$O50=""),"Missing actual pickup",IF(AND($Q50="Completed",OR($J50="Outbound",$J50="One-way"),$P50=""),"Missing actual arrival",IF(AND(OR($Q50="Canceled",$Q50="No Show"),$S50=""),"Missing cancellation reason",IF(AND($Q50&lt;&gt;"Canceled",$Q50&lt;&gt;"No Show",$S50&lt;&gt;""),"Clear cancellation reason",IF(AND($O50&lt;&gt;"",$M50=""),"Actual pickup without schedule",IF(AND($P50&lt;&gt;"",$O50=""),"Arrival entered without pickup",""))))))))))))))))</f>
        <v/>
      </c>
      <c r="AF50" s="30">
        <f>IF($A50="","",AND($B50&gt;='Dashboard'!$B$4,$B50&lt;='Dashboard'!$B$5,OR('Dashboard'!$B$6="All Clinics",$E50='Dashboard'!$B$6),OR('Dashboard'!$B$7="All Coordinators",$R50='Dashboard'!$B$7)))</f>
        <v/>
      </c>
    </row>
    <row r="51" ht="20" customHeight="1">
      <c r="A51" s="22" t="n"/>
      <c r="B51" s="40" t="n"/>
      <c r="C51" s="24" t="n"/>
      <c r="D51" s="22" t="n"/>
      <c r="E51" s="22" t="n"/>
      <c r="F51" s="22" t="n"/>
      <c r="G51" s="22" t="n"/>
      <c r="H51" s="22" t="n"/>
      <c r="I51" s="22" t="n"/>
      <c r="J51" s="22" t="n"/>
      <c r="K51" s="22" t="n"/>
      <c r="L51" s="22" t="n"/>
      <c r="M51" s="24" t="n"/>
      <c r="N51" s="25" t="n"/>
      <c r="O51" s="24" t="n"/>
      <c r="P51" s="24" t="n"/>
      <c r="Q51" s="22" t="n"/>
      <c r="R51" s="22" t="n"/>
      <c r="S51" s="22" t="n"/>
      <c r="T51" s="41" t="n"/>
      <c r="U51" s="41" t="n"/>
      <c r="V51" s="40" t="n"/>
      <c r="W51" s="24" t="n"/>
      <c r="X51" s="27" t="n"/>
      <c r="Y51" s="42">
        <f>IF($A51="","",IF(OR($B51="",$M51=""),"",$B51+$M51))</f>
        <v/>
      </c>
      <c r="Z51" s="42">
        <f>IF($A51="","",IF(OR($B51="",$O51=""),"",$B51+$O51))</f>
        <v/>
      </c>
      <c r="AA51" s="42">
        <f>IF($A51="","",IF(OR($B51="",$P51=""),"",$B51+$P51))</f>
        <v/>
      </c>
      <c r="AB51" s="29">
        <f>IF($A51="","",IF(OR($Y51="",$Z51=""),"",ROUND(($Z51-$Y51)*1440,0)))</f>
        <v/>
      </c>
      <c r="AC51" s="29">
        <f>IF($A51="","",IF(OR($AA51="",$B51="",$C51="",AND($J51&lt;&gt;"Outbound",$J51&lt;&gt;"One-way")),"",ROUND(($AA51-($B51+$C51))*1440,0)))</f>
        <v/>
      </c>
      <c r="AD51" s="30">
        <f>IF($A51="","",IF(OR($Q51&lt;&gt;"Completed",$AB51="",$N51=""),"",IF($AB51&lt;=$N51,"Yes","No")))</f>
        <v/>
      </c>
      <c r="AE51" s="30">
        <f>IF($A51="","",IF(COUNTIF($A$2:$A$501,$A51)&gt;1,"Duplicate Trip ID",IF($B51="","Missing service date",IF($D51="","Missing patient reference",IF($E51="","Missing clinic",IF($J51="","Missing trip leg",IF($Q51="","Missing status",IF($R51="","Missing coordinator",IF(AND(OR($Q51="Scheduled",$Q51="Confirmed",$Q51="En Route"),$K51=""),"Vendor not assigned",IF(AND(OR($Q51="Scheduled",$Q51="Confirmed",$Q51="En Route"),$M51=""),"Missing scheduled pickup",IF(AND($Q51="Completed",$O51=""),"Missing actual pickup",IF(AND($Q51="Completed",OR($J51="Outbound",$J51="One-way"),$P51=""),"Missing actual arrival",IF(AND(OR($Q51="Canceled",$Q51="No Show"),$S51=""),"Missing cancellation reason",IF(AND($Q51&lt;&gt;"Canceled",$Q51&lt;&gt;"No Show",$S51&lt;&gt;""),"Clear cancellation reason",IF(AND($O51&lt;&gt;"",$M51=""),"Actual pickup without schedule",IF(AND($P51&lt;&gt;"",$O51=""),"Arrival entered without pickup",""))))))))))))))))</f>
        <v/>
      </c>
      <c r="AF51" s="30">
        <f>IF($A51="","",AND($B51&gt;='Dashboard'!$B$4,$B51&lt;='Dashboard'!$B$5,OR('Dashboard'!$B$6="All Clinics",$E51='Dashboard'!$B$6),OR('Dashboard'!$B$7="All Coordinators",$R51='Dashboard'!$B$7)))</f>
        <v/>
      </c>
    </row>
    <row r="52" ht="20" customHeight="1">
      <c r="A52" s="22" t="n"/>
      <c r="B52" s="40" t="n"/>
      <c r="C52" s="24" t="n"/>
      <c r="D52" s="22" t="n"/>
      <c r="E52" s="22" t="n"/>
      <c r="F52" s="22" t="n"/>
      <c r="G52" s="22" t="n"/>
      <c r="H52" s="22" t="n"/>
      <c r="I52" s="22" t="n"/>
      <c r="J52" s="22" t="n"/>
      <c r="K52" s="22" t="n"/>
      <c r="L52" s="22" t="n"/>
      <c r="M52" s="24" t="n"/>
      <c r="N52" s="25" t="n"/>
      <c r="O52" s="24" t="n"/>
      <c r="P52" s="24" t="n"/>
      <c r="Q52" s="22" t="n"/>
      <c r="R52" s="22" t="n"/>
      <c r="S52" s="22" t="n"/>
      <c r="T52" s="41" t="n"/>
      <c r="U52" s="41" t="n"/>
      <c r="V52" s="40" t="n"/>
      <c r="W52" s="24" t="n"/>
      <c r="X52" s="27" t="n"/>
      <c r="Y52" s="42">
        <f>IF($A52="","",IF(OR($B52="",$M52=""),"",$B52+$M52))</f>
        <v/>
      </c>
      <c r="Z52" s="42">
        <f>IF($A52="","",IF(OR($B52="",$O52=""),"",$B52+$O52))</f>
        <v/>
      </c>
      <c r="AA52" s="42">
        <f>IF($A52="","",IF(OR($B52="",$P52=""),"",$B52+$P52))</f>
        <v/>
      </c>
      <c r="AB52" s="29">
        <f>IF($A52="","",IF(OR($Y52="",$Z52=""),"",ROUND(($Z52-$Y52)*1440,0)))</f>
        <v/>
      </c>
      <c r="AC52" s="29">
        <f>IF($A52="","",IF(OR($AA52="",$B52="",$C52="",AND($J52&lt;&gt;"Outbound",$J52&lt;&gt;"One-way")),"",ROUND(($AA52-($B52+$C52))*1440,0)))</f>
        <v/>
      </c>
      <c r="AD52" s="30">
        <f>IF($A52="","",IF(OR($Q52&lt;&gt;"Completed",$AB52="",$N52=""),"",IF($AB52&lt;=$N52,"Yes","No")))</f>
        <v/>
      </c>
      <c r="AE52" s="30">
        <f>IF($A52="","",IF(COUNTIF($A$2:$A$501,$A52)&gt;1,"Duplicate Trip ID",IF($B52="","Missing service date",IF($D52="","Missing patient reference",IF($E52="","Missing clinic",IF($J52="","Missing trip leg",IF($Q52="","Missing status",IF($R52="","Missing coordinator",IF(AND(OR($Q52="Scheduled",$Q52="Confirmed",$Q52="En Route"),$K52=""),"Vendor not assigned",IF(AND(OR($Q52="Scheduled",$Q52="Confirmed",$Q52="En Route"),$M52=""),"Missing scheduled pickup",IF(AND($Q52="Completed",$O52=""),"Missing actual pickup",IF(AND($Q52="Completed",OR($J52="Outbound",$J52="One-way"),$P52=""),"Missing actual arrival",IF(AND(OR($Q52="Canceled",$Q52="No Show"),$S52=""),"Missing cancellation reason",IF(AND($Q52&lt;&gt;"Canceled",$Q52&lt;&gt;"No Show",$S52&lt;&gt;""),"Clear cancellation reason",IF(AND($O52&lt;&gt;"",$M52=""),"Actual pickup without schedule",IF(AND($P52&lt;&gt;"",$O52=""),"Arrival entered without pickup",""))))))))))))))))</f>
        <v/>
      </c>
      <c r="AF52" s="30">
        <f>IF($A52="","",AND($B52&gt;='Dashboard'!$B$4,$B52&lt;='Dashboard'!$B$5,OR('Dashboard'!$B$6="All Clinics",$E52='Dashboard'!$B$6),OR('Dashboard'!$B$7="All Coordinators",$R52='Dashboard'!$B$7)))</f>
        <v/>
      </c>
    </row>
    <row r="53" ht="20" customHeight="1">
      <c r="A53" s="22" t="n"/>
      <c r="B53" s="40" t="n"/>
      <c r="C53" s="24" t="n"/>
      <c r="D53" s="22" t="n"/>
      <c r="E53" s="22" t="n"/>
      <c r="F53" s="22" t="n"/>
      <c r="G53" s="22" t="n"/>
      <c r="H53" s="22" t="n"/>
      <c r="I53" s="22" t="n"/>
      <c r="J53" s="22" t="n"/>
      <c r="K53" s="22" t="n"/>
      <c r="L53" s="22" t="n"/>
      <c r="M53" s="24" t="n"/>
      <c r="N53" s="25" t="n"/>
      <c r="O53" s="24" t="n"/>
      <c r="P53" s="24" t="n"/>
      <c r="Q53" s="22" t="n"/>
      <c r="R53" s="22" t="n"/>
      <c r="S53" s="22" t="n"/>
      <c r="T53" s="41" t="n"/>
      <c r="U53" s="41" t="n"/>
      <c r="V53" s="40" t="n"/>
      <c r="W53" s="24" t="n"/>
      <c r="X53" s="27" t="n"/>
      <c r="Y53" s="42">
        <f>IF($A53="","",IF(OR($B53="",$M53=""),"",$B53+$M53))</f>
        <v/>
      </c>
      <c r="Z53" s="42">
        <f>IF($A53="","",IF(OR($B53="",$O53=""),"",$B53+$O53))</f>
        <v/>
      </c>
      <c r="AA53" s="42">
        <f>IF($A53="","",IF(OR($B53="",$P53=""),"",$B53+$P53))</f>
        <v/>
      </c>
      <c r="AB53" s="29">
        <f>IF($A53="","",IF(OR($Y53="",$Z53=""),"",ROUND(($Z53-$Y53)*1440,0)))</f>
        <v/>
      </c>
      <c r="AC53" s="29">
        <f>IF($A53="","",IF(OR($AA53="",$B53="",$C53="",AND($J53&lt;&gt;"Outbound",$J53&lt;&gt;"One-way")),"",ROUND(($AA53-($B53+$C53))*1440,0)))</f>
        <v/>
      </c>
      <c r="AD53" s="30">
        <f>IF($A53="","",IF(OR($Q53&lt;&gt;"Completed",$AB53="",$N53=""),"",IF($AB53&lt;=$N53,"Yes","No")))</f>
        <v/>
      </c>
      <c r="AE53" s="30">
        <f>IF($A53="","",IF(COUNTIF($A$2:$A$501,$A53)&gt;1,"Duplicate Trip ID",IF($B53="","Missing service date",IF($D53="","Missing patient reference",IF($E53="","Missing clinic",IF($J53="","Missing trip leg",IF($Q53="","Missing status",IF($R53="","Missing coordinator",IF(AND(OR($Q53="Scheduled",$Q53="Confirmed",$Q53="En Route"),$K53=""),"Vendor not assigned",IF(AND(OR($Q53="Scheduled",$Q53="Confirmed",$Q53="En Route"),$M53=""),"Missing scheduled pickup",IF(AND($Q53="Completed",$O53=""),"Missing actual pickup",IF(AND($Q53="Completed",OR($J53="Outbound",$J53="One-way"),$P53=""),"Missing actual arrival",IF(AND(OR($Q53="Canceled",$Q53="No Show"),$S53=""),"Missing cancellation reason",IF(AND($Q53&lt;&gt;"Canceled",$Q53&lt;&gt;"No Show",$S53&lt;&gt;""),"Clear cancellation reason",IF(AND($O53&lt;&gt;"",$M53=""),"Actual pickup without schedule",IF(AND($P53&lt;&gt;"",$O53=""),"Arrival entered without pickup",""))))))))))))))))</f>
        <v/>
      </c>
      <c r="AF53" s="30">
        <f>IF($A53="","",AND($B53&gt;='Dashboard'!$B$4,$B53&lt;='Dashboard'!$B$5,OR('Dashboard'!$B$6="All Clinics",$E53='Dashboard'!$B$6),OR('Dashboard'!$B$7="All Coordinators",$R53='Dashboard'!$B$7)))</f>
        <v/>
      </c>
    </row>
    <row r="54" ht="20" customHeight="1">
      <c r="A54" s="22" t="n"/>
      <c r="B54" s="40" t="n"/>
      <c r="C54" s="24" t="n"/>
      <c r="D54" s="22" t="n"/>
      <c r="E54" s="22" t="n"/>
      <c r="F54" s="22" t="n"/>
      <c r="G54" s="22" t="n"/>
      <c r="H54" s="22" t="n"/>
      <c r="I54" s="22" t="n"/>
      <c r="J54" s="22" t="n"/>
      <c r="K54" s="22" t="n"/>
      <c r="L54" s="22" t="n"/>
      <c r="M54" s="24" t="n"/>
      <c r="N54" s="25" t="n"/>
      <c r="O54" s="24" t="n"/>
      <c r="P54" s="24" t="n"/>
      <c r="Q54" s="22" t="n"/>
      <c r="R54" s="22" t="n"/>
      <c r="S54" s="22" t="n"/>
      <c r="T54" s="41" t="n"/>
      <c r="U54" s="41" t="n"/>
      <c r="V54" s="40" t="n"/>
      <c r="W54" s="24" t="n"/>
      <c r="X54" s="27" t="n"/>
      <c r="Y54" s="42">
        <f>IF($A54="","",IF(OR($B54="",$M54=""),"",$B54+$M54))</f>
        <v/>
      </c>
      <c r="Z54" s="42">
        <f>IF($A54="","",IF(OR($B54="",$O54=""),"",$B54+$O54))</f>
        <v/>
      </c>
      <c r="AA54" s="42">
        <f>IF($A54="","",IF(OR($B54="",$P54=""),"",$B54+$P54))</f>
        <v/>
      </c>
      <c r="AB54" s="29">
        <f>IF($A54="","",IF(OR($Y54="",$Z54=""),"",ROUND(($Z54-$Y54)*1440,0)))</f>
        <v/>
      </c>
      <c r="AC54" s="29">
        <f>IF($A54="","",IF(OR($AA54="",$B54="",$C54="",AND($J54&lt;&gt;"Outbound",$J54&lt;&gt;"One-way")),"",ROUND(($AA54-($B54+$C54))*1440,0)))</f>
        <v/>
      </c>
      <c r="AD54" s="30">
        <f>IF($A54="","",IF(OR($Q54&lt;&gt;"Completed",$AB54="",$N54=""),"",IF($AB54&lt;=$N54,"Yes","No")))</f>
        <v/>
      </c>
      <c r="AE54" s="30">
        <f>IF($A54="","",IF(COUNTIF($A$2:$A$501,$A54)&gt;1,"Duplicate Trip ID",IF($B54="","Missing service date",IF($D54="","Missing patient reference",IF($E54="","Missing clinic",IF($J54="","Missing trip leg",IF($Q54="","Missing status",IF($R54="","Missing coordinator",IF(AND(OR($Q54="Scheduled",$Q54="Confirmed",$Q54="En Route"),$K54=""),"Vendor not assigned",IF(AND(OR($Q54="Scheduled",$Q54="Confirmed",$Q54="En Route"),$M54=""),"Missing scheduled pickup",IF(AND($Q54="Completed",$O54=""),"Missing actual pickup",IF(AND($Q54="Completed",OR($J54="Outbound",$J54="One-way"),$P54=""),"Missing actual arrival",IF(AND(OR($Q54="Canceled",$Q54="No Show"),$S54=""),"Missing cancellation reason",IF(AND($Q54&lt;&gt;"Canceled",$Q54&lt;&gt;"No Show",$S54&lt;&gt;""),"Clear cancellation reason",IF(AND($O54&lt;&gt;"",$M54=""),"Actual pickup without schedule",IF(AND($P54&lt;&gt;"",$O54=""),"Arrival entered without pickup",""))))))))))))))))</f>
        <v/>
      </c>
      <c r="AF54" s="30">
        <f>IF($A54="","",AND($B54&gt;='Dashboard'!$B$4,$B54&lt;='Dashboard'!$B$5,OR('Dashboard'!$B$6="All Clinics",$E54='Dashboard'!$B$6),OR('Dashboard'!$B$7="All Coordinators",$R54='Dashboard'!$B$7)))</f>
        <v/>
      </c>
    </row>
    <row r="55" ht="20" customHeight="1">
      <c r="A55" s="22" t="n"/>
      <c r="B55" s="40" t="n"/>
      <c r="C55" s="24" t="n"/>
      <c r="D55" s="22" t="n"/>
      <c r="E55" s="22" t="n"/>
      <c r="F55" s="22" t="n"/>
      <c r="G55" s="22" t="n"/>
      <c r="H55" s="22" t="n"/>
      <c r="I55" s="22" t="n"/>
      <c r="J55" s="22" t="n"/>
      <c r="K55" s="22" t="n"/>
      <c r="L55" s="22" t="n"/>
      <c r="M55" s="24" t="n"/>
      <c r="N55" s="25" t="n"/>
      <c r="O55" s="24" t="n"/>
      <c r="P55" s="24" t="n"/>
      <c r="Q55" s="22" t="n"/>
      <c r="R55" s="22" t="n"/>
      <c r="S55" s="22" t="n"/>
      <c r="T55" s="41" t="n"/>
      <c r="U55" s="41" t="n"/>
      <c r="V55" s="40" t="n"/>
      <c r="W55" s="24" t="n"/>
      <c r="X55" s="27" t="n"/>
      <c r="Y55" s="42">
        <f>IF($A55="","",IF(OR($B55="",$M55=""),"",$B55+$M55))</f>
        <v/>
      </c>
      <c r="Z55" s="42">
        <f>IF($A55="","",IF(OR($B55="",$O55=""),"",$B55+$O55))</f>
        <v/>
      </c>
      <c r="AA55" s="42">
        <f>IF($A55="","",IF(OR($B55="",$P55=""),"",$B55+$P55))</f>
        <v/>
      </c>
      <c r="AB55" s="29">
        <f>IF($A55="","",IF(OR($Y55="",$Z55=""),"",ROUND(($Z55-$Y55)*1440,0)))</f>
        <v/>
      </c>
      <c r="AC55" s="29">
        <f>IF($A55="","",IF(OR($AA55="",$B55="",$C55="",AND($J55&lt;&gt;"Outbound",$J55&lt;&gt;"One-way")),"",ROUND(($AA55-($B55+$C55))*1440,0)))</f>
        <v/>
      </c>
      <c r="AD55" s="30">
        <f>IF($A55="","",IF(OR($Q55&lt;&gt;"Completed",$AB55="",$N55=""),"",IF($AB55&lt;=$N55,"Yes","No")))</f>
        <v/>
      </c>
      <c r="AE55" s="30">
        <f>IF($A55="","",IF(COUNTIF($A$2:$A$501,$A55)&gt;1,"Duplicate Trip ID",IF($B55="","Missing service date",IF($D55="","Missing patient reference",IF($E55="","Missing clinic",IF($J55="","Missing trip leg",IF($Q55="","Missing status",IF($R55="","Missing coordinator",IF(AND(OR($Q55="Scheduled",$Q55="Confirmed",$Q55="En Route"),$K55=""),"Vendor not assigned",IF(AND(OR($Q55="Scheduled",$Q55="Confirmed",$Q55="En Route"),$M55=""),"Missing scheduled pickup",IF(AND($Q55="Completed",$O55=""),"Missing actual pickup",IF(AND($Q55="Completed",OR($J55="Outbound",$J55="One-way"),$P55=""),"Missing actual arrival",IF(AND(OR($Q55="Canceled",$Q55="No Show"),$S55=""),"Missing cancellation reason",IF(AND($Q55&lt;&gt;"Canceled",$Q55&lt;&gt;"No Show",$S55&lt;&gt;""),"Clear cancellation reason",IF(AND($O55&lt;&gt;"",$M55=""),"Actual pickup without schedule",IF(AND($P55&lt;&gt;"",$O55=""),"Arrival entered without pickup",""))))))))))))))))</f>
        <v/>
      </c>
      <c r="AF55" s="30">
        <f>IF($A55="","",AND($B55&gt;='Dashboard'!$B$4,$B55&lt;='Dashboard'!$B$5,OR('Dashboard'!$B$6="All Clinics",$E55='Dashboard'!$B$6),OR('Dashboard'!$B$7="All Coordinators",$R55='Dashboard'!$B$7)))</f>
        <v/>
      </c>
    </row>
    <row r="56" ht="20" customHeight="1">
      <c r="A56" s="22" t="n"/>
      <c r="B56" s="40" t="n"/>
      <c r="C56" s="24" t="n"/>
      <c r="D56" s="22" t="n"/>
      <c r="E56" s="22" t="n"/>
      <c r="F56" s="22" t="n"/>
      <c r="G56" s="22" t="n"/>
      <c r="H56" s="22" t="n"/>
      <c r="I56" s="22" t="n"/>
      <c r="J56" s="22" t="n"/>
      <c r="K56" s="22" t="n"/>
      <c r="L56" s="22" t="n"/>
      <c r="M56" s="24" t="n"/>
      <c r="N56" s="25" t="n"/>
      <c r="O56" s="24" t="n"/>
      <c r="P56" s="24" t="n"/>
      <c r="Q56" s="22" t="n"/>
      <c r="R56" s="22" t="n"/>
      <c r="S56" s="22" t="n"/>
      <c r="T56" s="41" t="n"/>
      <c r="U56" s="41" t="n"/>
      <c r="V56" s="40" t="n"/>
      <c r="W56" s="24" t="n"/>
      <c r="X56" s="27" t="n"/>
      <c r="Y56" s="42">
        <f>IF($A56="","",IF(OR($B56="",$M56=""),"",$B56+$M56))</f>
        <v/>
      </c>
      <c r="Z56" s="42">
        <f>IF($A56="","",IF(OR($B56="",$O56=""),"",$B56+$O56))</f>
        <v/>
      </c>
      <c r="AA56" s="42">
        <f>IF($A56="","",IF(OR($B56="",$P56=""),"",$B56+$P56))</f>
        <v/>
      </c>
      <c r="AB56" s="29">
        <f>IF($A56="","",IF(OR($Y56="",$Z56=""),"",ROUND(($Z56-$Y56)*1440,0)))</f>
        <v/>
      </c>
      <c r="AC56" s="29">
        <f>IF($A56="","",IF(OR($AA56="",$B56="",$C56="",AND($J56&lt;&gt;"Outbound",$J56&lt;&gt;"One-way")),"",ROUND(($AA56-($B56+$C56))*1440,0)))</f>
        <v/>
      </c>
      <c r="AD56" s="30">
        <f>IF($A56="","",IF(OR($Q56&lt;&gt;"Completed",$AB56="",$N56=""),"",IF($AB56&lt;=$N56,"Yes","No")))</f>
        <v/>
      </c>
      <c r="AE56" s="30">
        <f>IF($A56="","",IF(COUNTIF($A$2:$A$501,$A56)&gt;1,"Duplicate Trip ID",IF($B56="","Missing service date",IF($D56="","Missing patient reference",IF($E56="","Missing clinic",IF($J56="","Missing trip leg",IF($Q56="","Missing status",IF($R56="","Missing coordinator",IF(AND(OR($Q56="Scheduled",$Q56="Confirmed",$Q56="En Route"),$K56=""),"Vendor not assigned",IF(AND(OR($Q56="Scheduled",$Q56="Confirmed",$Q56="En Route"),$M56=""),"Missing scheduled pickup",IF(AND($Q56="Completed",$O56=""),"Missing actual pickup",IF(AND($Q56="Completed",OR($J56="Outbound",$J56="One-way"),$P56=""),"Missing actual arrival",IF(AND(OR($Q56="Canceled",$Q56="No Show"),$S56=""),"Missing cancellation reason",IF(AND($Q56&lt;&gt;"Canceled",$Q56&lt;&gt;"No Show",$S56&lt;&gt;""),"Clear cancellation reason",IF(AND($O56&lt;&gt;"",$M56=""),"Actual pickup without schedule",IF(AND($P56&lt;&gt;"",$O56=""),"Arrival entered without pickup",""))))))))))))))))</f>
        <v/>
      </c>
      <c r="AF56" s="30">
        <f>IF($A56="","",AND($B56&gt;='Dashboard'!$B$4,$B56&lt;='Dashboard'!$B$5,OR('Dashboard'!$B$6="All Clinics",$E56='Dashboard'!$B$6),OR('Dashboard'!$B$7="All Coordinators",$R56='Dashboard'!$B$7)))</f>
        <v/>
      </c>
    </row>
    <row r="57" ht="20" customHeight="1">
      <c r="A57" s="22" t="n"/>
      <c r="B57" s="40" t="n"/>
      <c r="C57" s="24" t="n"/>
      <c r="D57" s="22" t="n"/>
      <c r="E57" s="22" t="n"/>
      <c r="F57" s="22" t="n"/>
      <c r="G57" s="22" t="n"/>
      <c r="H57" s="22" t="n"/>
      <c r="I57" s="22" t="n"/>
      <c r="J57" s="22" t="n"/>
      <c r="K57" s="22" t="n"/>
      <c r="L57" s="22" t="n"/>
      <c r="M57" s="24" t="n"/>
      <c r="N57" s="25" t="n"/>
      <c r="O57" s="24" t="n"/>
      <c r="P57" s="24" t="n"/>
      <c r="Q57" s="22" t="n"/>
      <c r="R57" s="22" t="n"/>
      <c r="S57" s="22" t="n"/>
      <c r="T57" s="41" t="n"/>
      <c r="U57" s="41" t="n"/>
      <c r="V57" s="40" t="n"/>
      <c r="W57" s="24" t="n"/>
      <c r="X57" s="27" t="n"/>
      <c r="Y57" s="42">
        <f>IF($A57="","",IF(OR($B57="",$M57=""),"",$B57+$M57))</f>
        <v/>
      </c>
      <c r="Z57" s="42">
        <f>IF($A57="","",IF(OR($B57="",$O57=""),"",$B57+$O57))</f>
        <v/>
      </c>
      <c r="AA57" s="42">
        <f>IF($A57="","",IF(OR($B57="",$P57=""),"",$B57+$P57))</f>
        <v/>
      </c>
      <c r="AB57" s="29">
        <f>IF($A57="","",IF(OR($Y57="",$Z57=""),"",ROUND(($Z57-$Y57)*1440,0)))</f>
        <v/>
      </c>
      <c r="AC57" s="29">
        <f>IF($A57="","",IF(OR($AA57="",$B57="",$C57="",AND($J57&lt;&gt;"Outbound",$J57&lt;&gt;"One-way")),"",ROUND(($AA57-($B57+$C57))*1440,0)))</f>
        <v/>
      </c>
      <c r="AD57" s="30">
        <f>IF($A57="","",IF(OR($Q57&lt;&gt;"Completed",$AB57="",$N57=""),"",IF($AB57&lt;=$N57,"Yes","No")))</f>
        <v/>
      </c>
      <c r="AE57" s="30">
        <f>IF($A57="","",IF(COUNTIF($A$2:$A$501,$A57)&gt;1,"Duplicate Trip ID",IF($B57="","Missing service date",IF($D57="","Missing patient reference",IF($E57="","Missing clinic",IF($J57="","Missing trip leg",IF($Q57="","Missing status",IF($R57="","Missing coordinator",IF(AND(OR($Q57="Scheduled",$Q57="Confirmed",$Q57="En Route"),$K57=""),"Vendor not assigned",IF(AND(OR($Q57="Scheduled",$Q57="Confirmed",$Q57="En Route"),$M57=""),"Missing scheduled pickup",IF(AND($Q57="Completed",$O57=""),"Missing actual pickup",IF(AND($Q57="Completed",OR($J57="Outbound",$J57="One-way"),$P57=""),"Missing actual arrival",IF(AND(OR($Q57="Canceled",$Q57="No Show"),$S57=""),"Missing cancellation reason",IF(AND($Q57&lt;&gt;"Canceled",$Q57&lt;&gt;"No Show",$S57&lt;&gt;""),"Clear cancellation reason",IF(AND($O57&lt;&gt;"",$M57=""),"Actual pickup without schedule",IF(AND($P57&lt;&gt;"",$O57=""),"Arrival entered without pickup",""))))))))))))))))</f>
        <v/>
      </c>
      <c r="AF57" s="30">
        <f>IF($A57="","",AND($B57&gt;='Dashboard'!$B$4,$B57&lt;='Dashboard'!$B$5,OR('Dashboard'!$B$6="All Clinics",$E57='Dashboard'!$B$6),OR('Dashboard'!$B$7="All Coordinators",$R57='Dashboard'!$B$7)))</f>
        <v/>
      </c>
    </row>
    <row r="58" ht="20" customHeight="1">
      <c r="A58" s="22" t="n"/>
      <c r="B58" s="40" t="n"/>
      <c r="C58" s="24" t="n"/>
      <c r="D58" s="22" t="n"/>
      <c r="E58" s="22" t="n"/>
      <c r="F58" s="22" t="n"/>
      <c r="G58" s="22" t="n"/>
      <c r="H58" s="22" t="n"/>
      <c r="I58" s="22" t="n"/>
      <c r="J58" s="22" t="n"/>
      <c r="K58" s="22" t="n"/>
      <c r="L58" s="22" t="n"/>
      <c r="M58" s="24" t="n"/>
      <c r="N58" s="25" t="n"/>
      <c r="O58" s="24" t="n"/>
      <c r="P58" s="24" t="n"/>
      <c r="Q58" s="22" t="n"/>
      <c r="R58" s="22" t="n"/>
      <c r="S58" s="22" t="n"/>
      <c r="T58" s="41" t="n"/>
      <c r="U58" s="41" t="n"/>
      <c r="V58" s="40" t="n"/>
      <c r="W58" s="24" t="n"/>
      <c r="X58" s="27" t="n"/>
      <c r="Y58" s="42">
        <f>IF($A58="","",IF(OR($B58="",$M58=""),"",$B58+$M58))</f>
        <v/>
      </c>
      <c r="Z58" s="42">
        <f>IF($A58="","",IF(OR($B58="",$O58=""),"",$B58+$O58))</f>
        <v/>
      </c>
      <c r="AA58" s="42">
        <f>IF($A58="","",IF(OR($B58="",$P58=""),"",$B58+$P58))</f>
        <v/>
      </c>
      <c r="AB58" s="29">
        <f>IF($A58="","",IF(OR($Y58="",$Z58=""),"",ROUND(($Z58-$Y58)*1440,0)))</f>
        <v/>
      </c>
      <c r="AC58" s="29">
        <f>IF($A58="","",IF(OR($AA58="",$B58="",$C58="",AND($J58&lt;&gt;"Outbound",$J58&lt;&gt;"One-way")),"",ROUND(($AA58-($B58+$C58))*1440,0)))</f>
        <v/>
      </c>
      <c r="AD58" s="30">
        <f>IF($A58="","",IF(OR($Q58&lt;&gt;"Completed",$AB58="",$N58=""),"",IF($AB58&lt;=$N58,"Yes","No")))</f>
        <v/>
      </c>
      <c r="AE58" s="30">
        <f>IF($A58="","",IF(COUNTIF($A$2:$A$501,$A58)&gt;1,"Duplicate Trip ID",IF($B58="","Missing service date",IF($D58="","Missing patient reference",IF($E58="","Missing clinic",IF($J58="","Missing trip leg",IF($Q58="","Missing status",IF($R58="","Missing coordinator",IF(AND(OR($Q58="Scheduled",$Q58="Confirmed",$Q58="En Route"),$K58=""),"Vendor not assigned",IF(AND(OR($Q58="Scheduled",$Q58="Confirmed",$Q58="En Route"),$M58=""),"Missing scheduled pickup",IF(AND($Q58="Completed",$O58=""),"Missing actual pickup",IF(AND($Q58="Completed",OR($J58="Outbound",$J58="One-way"),$P58=""),"Missing actual arrival",IF(AND(OR($Q58="Canceled",$Q58="No Show"),$S58=""),"Missing cancellation reason",IF(AND($Q58&lt;&gt;"Canceled",$Q58&lt;&gt;"No Show",$S58&lt;&gt;""),"Clear cancellation reason",IF(AND($O58&lt;&gt;"",$M58=""),"Actual pickup without schedule",IF(AND($P58&lt;&gt;"",$O58=""),"Arrival entered without pickup",""))))))))))))))))</f>
        <v/>
      </c>
      <c r="AF58" s="30">
        <f>IF($A58="","",AND($B58&gt;='Dashboard'!$B$4,$B58&lt;='Dashboard'!$B$5,OR('Dashboard'!$B$6="All Clinics",$E58='Dashboard'!$B$6),OR('Dashboard'!$B$7="All Coordinators",$R58='Dashboard'!$B$7)))</f>
        <v/>
      </c>
    </row>
    <row r="59" ht="20" customHeight="1">
      <c r="A59" s="22" t="n"/>
      <c r="B59" s="40" t="n"/>
      <c r="C59" s="24" t="n"/>
      <c r="D59" s="22" t="n"/>
      <c r="E59" s="22" t="n"/>
      <c r="F59" s="22" t="n"/>
      <c r="G59" s="22" t="n"/>
      <c r="H59" s="22" t="n"/>
      <c r="I59" s="22" t="n"/>
      <c r="J59" s="22" t="n"/>
      <c r="K59" s="22" t="n"/>
      <c r="L59" s="22" t="n"/>
      <c r="M59" s="24" t="n"/>
      <c r="N59" s="25" t="n"/>
      <c r="O59" s="24" t="n"/>
      <c r="P59" s="24" t="n"/>
      <c r="Q59" s="22" t="n"/>
      <c r="R59" s="22" t="n"/>
      <c r="S59" s="22" t="n"/>
      <c r="T59" s="41" t="n"/>
      <c r="U59" s="41" t="n"/>
      <c r="V59" s="40" t="n"/>
      <c r="W59" s="24" t="n"/>
      <c r="X59" s="27" t="n"/>
      <c r="Y59" s="42">
        <f>IF($A59="","",IF(OR($B59="",$M59=""),"",$B59+$M59))</f>
        <v/>
      </c>
      <c r="Z59" s="42">
        <f>IF($A59="","",IF(OR($B59="",$O59=""),"",$B59+$O59))</f>
        <v/>
      </c>
      <c r="AA59" s="42">
        <f>IF($A59="","",IF(OR($B59="",$P59=""),"",$B59+$P59))</f>
        <v/>
      </c>
      <c r="AB59" s="29">
        <f>IF($A59="","",IF(OR($Y59="",$Z59=""),"",ROUND(($Z59-$Y59)*1440,0)))</f>
        <v/>
      </c>
      <c r="AC59" s="29">
        <f>IF($A59="","",IF(OR($AA59="",$B59="",$C59="",AND($J59&lt;&gt;"Outbound",$J59&lt;&gt;"One-way")),"",ROUND(($AA59-($B59+$C59))*1440,0)))</f>
        <v/>
      </c>
      <c r="AD59" s="30">
        <f>IF($A59="","",IF(OR($Q59&lt;&gt;"Completed",$AB59="",$N59=""),"",IF($AB59&lt;=$N59,"Yes","No")))</f>
        <v/>
      </c>
      <c r="AE59" s="30">
        <f>IF($A59="","",IF(COUNTIF($A$2:$A$501,$A59)&gt;1,"Duplicate Trip ID",IF($B59="","Missing service date",IF($D59="","Missing patient reference",IF($E59="","Missing clinic",IF($J59="","Missing trip leg",IF($Q59="","Missing status",IF($R59="","Missing coordinator",IF(AND(OR($Q59="Scheduled",$Q59="Confirmed",$Q59="En Route"),$K59=""),"Vendor not assigned",IF(AND(OR($Q59="Scheduled",$Q59="Confirmed",$Q59="En Route"),$M59=""),"Missing scheduled pickup",IF(AND($Q59="Completed",$O59=""),"Missing actual pickup",IF(AND($Q59="Completed",OR($J59="Outbound",$J59="One-way"),$P59=""),"Missing actual arrival",IF(AND(OR($Q59="Canceled",$Q59="No Show"),$S59=""),"Missing cancellation reason",IF(AND($Q59&lt;&gt;"Canceled",$Q59&lt;&gt;"No Show",$S59&lt;&gt;""),"Clear cancellation reason",IF(AND($O59&lt;&gt;"",$M59=""),"Actual pickup without schedule",IF(AND($P59&lt;&gt;"",$O59=""),"Arrival entered without pickup",""))))))))))))))))</f>
        <v/>
      </c>
      <c r="AF59" s="30">
        <f>IF($A59="","",AND($B59&gt;='Dashboard'!$B$4,$B59&lt;='Dashboard'!$B$5,OR('Dashboard'!$B$6="All Clinics",$E59='Dashboard'!$B$6),OR('Dashboard'!$B$7="All Coordinators",$R59='Dashboard'!$B$7)))</f>
        <v/>
      </c>
    </row>
    <row r="60" ht="20" customHeight="1">
      <c r="A60" s="22" t="n"/>
      <c r="B60" s="40" t="n"/>
      <c r="C60" s="24" t="n"/>
      <c r="D60" s="22" t="n"/>
      <c r="E60" s="22" t="n"/>
      <c r="F60" s="22" t="n"/>
      <c r="G60" s="22" t="n"/>
      <c r="H60" s="22" t="n"/>
      <c r="I60" s="22" t="n"/>
      <c r="J60" s="22" t="n"/>
      <c r="K60" s="22" t="n"/>
      <c r="L60" s="22" t="n"/>
      <c r="M60" s="24" t="n"/>
      <c r="N60" s="25" t="n"/>
      <c r="O60" s="24" t="n"/>
      <c r="P60" s="24" t="n"/>
      <c r="Q60" s="22" t="n"/>
      <c r="R60" s="22" t="n"/>
      <c r="S60" s="22" t="n"/>
      <c r="T60" s="41" t="n"/>
      <c r="U60" s="41" t="n"/>
      <c r="V60" s="40" t="n"/>
      <c r="W60" s="24" t="n"/>
      <c r="X60" s="27" t="n"/>
      <c r="Y60" s="42">
        <f>IF($A60="","",IF(OR($B60="",$M60=""),"",$B60+$M60))</f>
        <v/>
      </c>
      <c r="Z60" s="42">
        <f>IF($A60="","",IF(OR($B60="",$O60=""),"",$B60+$O60))</f>
        <v/>
      </c>
      <c r="AA60" s="42">
        <f>IF($A60="","",IF(OR($B60="",$P60=""),"",$B60+$P60))</f>
        <v/>
      </c>
      <c r="AB60" s="29">
        <f>IF($A60="","",IF(OR($Y60="",$Z60=""),"",ROUND(($Z60-$Y60)*1440,0)))</f>
        <v/>
      </c>
      <c r="AC60" s="29">
        <f>IF($A60="","",IF(OR($AA60="",$B60="",$C60="",AND($J60&lt;&gt;"Outbound",$J60&lt;&gt;"One-way")),"",ROUND(($AA60-($B60+$C60))*1440,0)))</f>
        <v/>
      </c>
      <c r="AD60" s="30">
        <f>IF($A60="","",IF(OR($Q60&lt;&gt;"Completed",$AB60="",$N60=""),"",IF($AB60&lt;=$N60,"Yes","No")))</f>
        <v/>
      </c>
      <c r="AE60" s="30">
        <f>IF($A60="","",IF(COUNTIF($A$2:$A$501,$A60)&gt;1,"Duplicate Trip ID",IF($B60="","Missing service date",IF($D60="","Missing patient reference",IF($E60="","Missing clinic",IF($J60="","Missing trip leg",IF($Q60="","Missing status",IF($R60="","Missing coordinator",IF(AND(OR($Q60="Scheduled",$Q60="Confirmed",$Q60="En Route"),$K60=""),"Vendor not assigned",IF(AND(OR($Q60="Scheduled",$Q60="Confirmed",$Q60="En Route"),$M60=""),"Missing scheduled pickup",IF(AND($Q60="Completed",$O60=""),"Missing actual pickup",IF(AND($Q60="Completed",OR($J60="Outbound",$J60="One-way"),$P60=""),"Missing actual arrival",IF(AND(OR($Q60="Canceled",$Q60="No Show"),$S60=""),"Missing cancellation reason",IF(AND($Q60&lt;&gt;"Canceled",$Q60&lt;&gt;"No Show",$S60&lt;&gt;""),"Clear cancellation reason",IF(AND($O60&lt;&gt;"",$M60=""),"Actual pickup without schedule",IF(AND($P60&lt;&gt;"",$O60=""),"Arrival entered without pickup",""))))))))))))))))</f>
        <v/>
      </c>
      <c r="AF60" s="30">
        <f>IF($A60="","",AND($B60&gt;='Dashboard'!$B$4,$B60&lt;='Dashboard'!$B$5,OR('Dashboard'!$B$6="All Clinics",$E60='Dashboard'!$B$6),OR('Dashboard'!$B$7="All Coordinators",$R60='Dashboard'!$B$7)))</f>
        <v/>
      </c>
    </row>
    <row r="61" ht="20" customHeight="1">
      <c r="A61" s="22" t="n"/>
      <c r="B61" s="40" t="n"/>
      <c r="C61" s="24" t="n"/>
      <c r="D61" s="22" t="n"/>
      <c r="E61" s="22" t="n"/>
      <c r="F61" s="22" t="n"/>
      <c r="G61" s="22" t="n"/>
      <c r="H61" s="22" t="n"/>
      <c r="I61" s="22" t="n"/>
      <c r="J61" s="22" t="n"/>
      <c r="K61" s="22" t="n"/>
      <c r="L61" s="22" t="n"/>
      <c r="M61" s="24" t="n"/>
      <c r="N61" s="25" t="n"/>
      <c r="O61" s="24" t="n"/>
      <c r="P61" s="24" t="n"/>
      <c r="Q61" s="22" t="n"/>
      <c r="R61" s="22" t="n"/>
      <c r="S61" s="22" t="n"/>
      <c r="T61" s="41" t="n"/>
      <c r="U61" s="41" t="n"/>
      <c r="V61" s="40" t="n"/>
      <c r="W61" s="24" t="n"/>
      <c r="X61" s="27" t="n"/>
      <c r="Y61" s="42">
        <f>IF($A61="","",IF(OR($B61="",$M61=""),"",$B61+$M61))</f>
        <v/>
      </c>
      <c r="Z61" s="42">
        <f>IF($A61="","",IF(OR($B61="",$O61=""),"",$B61+$O61))</f>
        <v/>
      </c>
      <c r="AA61" s="42">
        <f>IF($A61="","",IF(OR($B61="",$P61=""),"",$B61+$P61))</f>
        <v/>
      </c>
      <c r="AB61" s="29">
        <f>IF($A61="","",IF(OR($Y61="",$Z61=""),"",ROUND(($Z61-$Y61)*1440,0)))</f>
        <v/>
      </c>
      <c r="AC61" s="29">
        <f>IF($A61="","",IF(OR($AA61="",$B61="",$C61="",AND($J61&lt;&gt;"Outbound",$J61&lt;&gt;"One-way")),"",ROUND(($AA61-($B61+$C61))*1440,0)))</f>
        <v/>
      </c>
      <c r="AD61" s="30">
        <f>IF($A61="","",IF(OR($Q61&lt;&gt;"Completed",$AB61="",$N61=""),"",IF($AB61&lt;=$N61,"Yes","No")))</f>
        <v/>
      </c>
      <c r="AE61" s="30">
        <f>IF($A61="","",IF(COUNTIF($A$2:$A$501,$A61)&gt;1,"Duplicate Trip ID",IF($B61="","Missing service date",IF($D61="","Missing patient reference",IF($E61="","Missing clinic",IF($J61="","Missing trip leg",IF($Q61="","Missing status",IF($R61="","Missing coordinator",IF(AND(OR($Q61="Scheduled",$Q61="Confirmed",$Q61="En Route"),$K61=""),"Vendor not assigned",IF(AND(OR($Q61="Scheduled",$Q61="Confirmed",$Q61="En Route"),$M61=""),"Missing scheduled pickup",IF(AND($Q61="Completed",$O61=""),"Missing actual pickup",IF(AND($Q61="Completed",OR($J61="Outbound",$J61="One-way"),$P61=""),"Missing actual arrival",IF(AND(OR($Q61="Canceled",$Q61="No Show"),$S61=""),"Missing cancellation reason",IF(AND($Q61&lt;&gt;"Canceled",$Q61&lt;&gt;"No Show",$S61&lt;&gt;""),"Clear cancellation reason",IF(AND($O61&lt;&gt;"",$M61=""),"Actual pickup without schedule",IF(AND($P61&lt;&gt;"",$O61=""),"Arrival entered without pickup",""))))))))))))))))</f>
        <v/>
      </c>
      <c r="AF61" s="30">
        <f>IF($A61="","",AND($B61&gt;='Dashboard'!$B$4,$B61&lt;='Dashboard'!$B$5,OR('Dashboard'!$B$6="All Clinics",$E61='Dashboard'!$B$6),OR('Dashboard'!$B$7="All Coordinators",$R61='Dashboard'!$B$7)))</f>
        <v/>
      </c>
    </row>
    <row r="62" ht="20" customHeight="1">
      <c r="A62" s="22" t="n"/>
      <c r="B62" s="40" t="n"/>
      <c r="C62" s="24" t="n"/>
      <c r="D62" s="22" t="n"/>
      <c r="E62" s="22" t="n"/>
      <c r="F62" s="22" t="n"/>
      <c r="G62" s="22" t="n"/>
      <c r="H62" s="22" t="n"/>
      <c r="I62" s="22" t="n"/>
      <c r="J62" s="22" t="n"/>
      <c r="K62" s="22" t="n"/>
      <c r="L62" s="22" t="n"/>
      <c r="M62" s="24" t="n"/>
      <c r="N62" s="25" t="n"/>
      <c r="O62" s="24" t="n"/>
      <c r="P62" s="24" t="n"/>
      <c r="Q62" s="22" t="n"/>
      <c r="R62" s="22" t="n"/>
      <c r="S62" s="22" t="n"/>
      <c r="T62" s="41" t="n"/>
      <c r="U62" s="41" t="n"/>
      <c r="V62" s="40" t="n"/>
      <c r="W62" s="24" t="n"/>
      <c r="X62" s="27" t="n"/>
      <c r="Y62" s="42">
        <f>IF($A62="","",IF(OR($B62="",$M62=""),"",$B62+$M62))</f>
        <v/>
      </c>
      <c r="Z62" s="42">
        <f>IF($A62="","",IF(OR($B62="",$O62=""),"",$B62+$O62))</f>
        <v/>
      </c>
      <c r="AA62" s="42">
        <f>IF($A62="","",IF(OR($B62="",$P62=""),"",$B62+$P62))</f>
        <v/>
      </c>
      <c r="AB62" s="29">
        <f>IF($A62="","",IF(OR($Y62="",$Z62=""),"",ROUND(($Z62-$Y62)*1440,0)))</f>
        <v/>
      </c>
      <c r="AC62" s="29">
        <f>IF($A62="","",IF(OR($AA62="",$B62="",$C62="",AND($J62&lt;&gt;"Outbound",$J62&lt;&gt;"One-way")),"",ROUND(($AA62-($B62+$C62))*1440,0)))</f>
        <v/>
      </c>
      <c r="AD62" s="30">
        <f>IF($A62="","",IF(OR($Q62&lt;&gt;"Completed",$AB62="",$N62=""),"",IF($AB62&lt;=$N62,"Yes","No")))</f>
        <v/>
      </c>
      <c r="AE62" s="30">
        <f>IF($A62="","",IF(COUNTIF($A$2:$A$501,$A62)&gt;1,"Duplicate Trip ID",IF($B62="","Missing service date",IF($D62="","Missing patient reference",IF($E62="","Missing clinic",IF($J62="","Missing trip leg",IF($Q62="","Missing status",IF($R62="","Missing coordinator",IF(AND(OR($Q62="Scheduled",$Q62="Confirmed",$Q62="En Route"),$K62=""),"Vendor not assigned",IF(AND(OR($Q62="Scheduled",$Q62="Confirmed",$Q62="En Route"),$M62=""),"Missing scheduled pickup",IF(AND($Q62="Completed",$O62=""),"Missing actual pickup",IF(AND($Q62="Completed",OR($J62="Outbound",$J62="One-way"),$P62=""),"Missing actual arrival",IF(AND(OR($Q62="Canceled",$Q62="No Show"),$S62=""),"Missing cancellation reason",IF(AND($Q62&lt;&gt;"Canceled",$Q62&lt;&gt;"No Show",$S62&lt;&gt;""),"Clear cancellation reason",IF(AND($O62&lt;&gt;"",$M62=""),"Actual pickup without schedule",IF(AND($P62&lt;&gt;"",$O62=""),"Arrival entered without pickup",""))))))))))))))))</f>
        <v/>
      </c>
      <c r="AF62" s="30">
        <f>IF($A62="","",AND($B62&gt;='Dashboard'!$B$4,$B62&lt;='Dashboard'!$B$5,OR('Dashboard'!$B$6="All Clinics",$E62='Dashboard'!$B$6),OR('Dashboard'!$B$7="All Coordinators",$R62='Dashboard'!$B$7)))</f>
        <v/>
      </c>
    </row>
    <row r="63" ht="20" customHeight="1">
      <c r="A63" s="22" t="n"/>
      <c r="B63" s="40" t="n"/>
      <c r="C63" s="24" t="n"/>
      <c r="D63" s="22" t="n"/>
      <c r="E63" s="22" t="n"/>
      <c r="F63" s="22" t="n"/>
      <c r="G63" s="22" t="n"/>
      <c r="H63" s="22" t="n"/>
      <c r="I63" s="22" t="n"/>
      <c r="J63" s="22" t="n"/>
      <c r="K63" s="22" t="n"/>
      <c r="L63" s="22" t="n"/>
      <c r="M63" s="24" t="n"/>
      <c r="N63" s="25" t="n"/>
      <c r="O63" s="24" t="n"/>
      <c r="P63" s="24" t="n"/>
      <c r="Q63" s="22" t="n"/>
      <c r="R63" s="22" t="n"/>
      <c r="S63" s="22" t="n"/>
      <c r="T63" s="41" t="n"/>
      <c r="U63" s="41" t="n"/>
      <c r="V63" s="40" t="n"/>
      <c r="W63" s="24" t="n"/>
      <c r="X63" s="27" t="n"/>
      <c r="Y63" s="42">
        <f>IF($A63="","",IF(OR($B63="",$M63=""),"",$B63+$M63))</f>
        <v/>
      </c>
      <c r="Z63" s="42">
        <f>IF($A63="","",IF(OR($B63="",$O63=""),"",$B63+$O63))</f>
        <v/>
      </c>
      <c r="AA63" s="42">
        <f>IF($A63="","",IF(OR($B63="",$P63=""),"",$B63+$P63))</f>
        <v/>
      </c>
      <c r="AB63" s="29">
        <f>IF($A63="","",IF(OR($Y63="",$Z63=""),"",ROUND(($Z63-$Y63)*1440,0)))</f>
        <v/>
      </c>
      <c r="AC63" s="29">
        <f>IF($A63="","",IF(OR($AA63="",$B63="",$C63="",AND($J63&lt;&gt;"Outbound",$J63&lt;&gt;"One-way")),"",ROUND(($AA63-($B63+$C63))*1440,0)))</f>
        <v/>
      </c>
      <c r="AD63" s="30">
        <f>IF($A63="","",IF(OR($Q63&lt;&gt;"Completed",$AB63="",$N63=""),"",IF($AB63&lt;=$N63,"Yes","No")))</f>
        <v/>
      </c>
      <c r="AE63" s="30">
        <f>IF($A63="","",IF(COUNTIF($A$2:$A$501,$A63)&gt;1,"Duplicate Trip ID",IF($B63="","Missing service date",IF($D63="","Missing patient reference",IF($E63="","Missing clinic",IF($J63="","Missing trip leg",IF($Q63="","Missing status",IF($R63="","Missing coordinator",IF(AND(OR($Q63="Scheduled",$Q63="Confirmed",$Q63="En Route"),$K63=""),"Vendor not assigned",IF(AND(OR($Q63="Scheduled",$Q63="Confirmed",$Q63="En Route"),$M63=""),"Missing scheduled pickup",IF(AND($Q63="Completed",$O63=""),"Missing actual pickup",IF(AND($Q63="Completed",OR($J63="Outbound",$J63="One-way"),$P63=""),"Missing actual arrival",IF(AND(OR($Q63="Canceled",$Q63="No Show"),$S63=""),"Missing cancellation reason",IF(AND($Q63&lt;&gt;"Canceled",$Q63&lt;&gt;"No Show",$S63&lt;&gt;""),"Clear cancellation reason",IF(AND($O63&lt;&gt;"",$M63=""),"Actual pickup without schedule",IF(AND($P63&lt;&gt;"",$O63=""),"Arrival entered without pickup",""))))))))))))))))</f>
        <v/>
      </c>
      <c r="AF63" s="30">
        <f>IF($A63="","",AND($B63&gt;='Dashboard'!$B$4,$B63&lt;='Dashboard'!$B$5,OR('Dashboard'!$B$6="All Clinics",$E63='Dashboard'!$B$6),OR('Dashboard'!$B$7="All Coordinators",$R63='Dashboard'!$B$7)))</f>
        <v/>
      </c>
    </row>
    <row r="64" ht="20" customHeight="1">
      <c r="A64" s="22" t="n"/>
      <c r="B64" s="40" t="n"/>
      <c r="C64" s="24" t="n"/>
      <c r="D64" s="22" t="n"/>
      <c r="E64" s="22" t="n"/>
      <c r="F64" s="22" t="n"/>
      <c r="G64" s="22" t="n"/>
      <c r="H64" s="22" t="n"/>
      <c r="I64" s="22" t="n"/>
      <c r="J64" s="22" t="n"/>
      <c r="K64" s="22" t="n"/>
      <c r="L64" s="22" t="n"/>
      <c r="M64" s="24" t="n"/>
      <c r="N64" s="25" t="n"/>
      <c r="O64" s="24" t="n"/>
      <c r="P64" s="24" t="n"/>
      <c r="Q64" s="22" t="n"/>
      <c r="R64" s="22" t="n"/>
      <c r="S64" s="22" t="n"/>
      <c r="T64" s="41" t="n"/>
      <c r="U64" s="41" t="n"/>
      <c r="V64" s="40" t="n"/>
      <c r="W64" s="24" t="n"/>
      <c r="X64" s="27" t="n"/>
      <c r="Y64" s="42">
        <f>IF($A64="","",IF(OR($B64="",$M64=""),"",$B64+$M64))</f>
        <v/>
      </c>
      <c r="Z64" s="42">
        <f>IF($A64="","",IF(OR($B64="",$O64=""),"",$B64+$O64))</f>
        <v/>
      </c>
      <c r="AA64" s="42">
        <f>IF($A64="","",IF(OR($B64="",$P64=""),"",$B64+$P64))</f>
        <v/>
      </c>
      <c r="AB64" s="29">
        <f>IF($A64="","",IF(OR($Y64="",$Z64=""),"",ROUND(($Z64-$Y64)*1440,0)))</f>
        <v/>
      </c>
      <c r="AC64" s="29">
        <f>IF($A64="","",IF(OR($AA64="",$B64="",$C64="",AND($J64&lt;&gt;"Outbound",$J64&lt;&gt;"One-way")),"",ROUND(($AA64-($B64+$C64))*1440,0)))</f>
        <v/>
      </c>
      <c r="AD64" s="30">
        <f>IF($A64="","",IF(OR($Q64&lt;&gt;"Completed",$AB64="",$N64=""),"",IF($AB64&lt;=$N64,"Yes","No")))</f>
        <v/>
      </c>
      <c r="AE64" s="30">
        <f>IF($A64="","",IF(COUNTIF($A$2:$A$501,$A64)&gt;1,"Duplicate Trip ID",IF($B64="","Missing service date",IF($D64="","Missing patient reference",IF($E64="","Missing clinic",IF($J64="","Missing trip leg",IF($Q64="","Missing status",IF($R64="","Missing coordinator",IF(AND(OR($Q64="Scheduled",$Q64="Confirmed",$Q64="En Route"),$K64=""),"Vendor not assigned",IF(AND(OR($Q64="Scheduled",$Q64="Confirmed",$Q64="En Route"),$M64=""),"Missing scheduled pickup",IF(AND($Q64="Completed",$O64=""),"Missing actual pickup",IF(AND($Q64="Completed",OR($J64="Outbound",$J64="One-way"),$P64=""),"Missing actual arrival",IF(AND(OR($Q64="Canceled",$Q64="No Show"),$S64=""),"Missing cancellation reason",IF(AND($Q64&lt;&gt;"Canceled",$Q64&lt;&gt;"No Show",$S64&lt;&gt;""),"Clear cancellation reason",IF(AND($O64&lt;&gt;"",$M64=""),"Actual pickup without schedule",IF(AND($P64&lt;&gt;"",$O64=""),"Arrival entered without pickup",""))))))))))))))))</f>
        <v/>
      </c>
      <c r="AF64" s="30">
        <f>IF($A64="","",AND($B64&gt;='Dashboard'!$B$4,$B64&lt;='Dashboard'!$B$5,OR('Dashboard'!$B$6="All Clinics",$E64='Dashboard'!$B$6),OR('Dashboard'!$B$7="All Coordinators",$R64='Dashboard'!$B$7)))</f>
        <v/>
      </c>
    </row>
    <row r="65" ht="20" customHeight="1">
      <c r="A65" s="22" t="n"/>
      <c r="B65" s="40" t="n"/>
      <c r="C65" s="24" t="n"/>
      <c r="D65" s="22" t="n"/>
      <c r="E65" s="22" t="n"/>
      <c r="F65" s="22" t="n"/>
      <c r="G65" s="22" t="n"/>
      <c r="H65" s="22" t="n"/>
      <c r="I65" s="22" t="n"/>
      <c r="J65" s="22" t="n"/>
      <c r="K65" s="22" t="n"/>
      <c r="L65" s="22" t="n"/>
      <c r="M65" s="24" t="n"/>
      <c r="N65" s="25" t="n"/>
      <c r="O65" s="24" t="n"/>
      <c r="P65" s="24" t="n"/>
      <c r="Q65" s="22" t="n"/>
      <c r="R65" s="22" t="n"/>
      <c r="S65" s="22" t="n"/>
      <c r="T65" s="41" t="n"/>
      <c r="U65" s="41" t="n"/>
      <c r="V65" s="40" t="n"/>
      <c r="W65" s="24" t="n"/>
      <c r="X65" s="27" t="n"/>
      <c r="Y65" s="42">
        <f>IF($A65="","",IF(OR($B65="",$M65=""),"",$B65+$M65))</f>
        <v/>
      </c>
      <c r="Z65" s="42">
        <f>IF($A65="","",IF(OR($B65="",$O65=""),"",$B65+$O65))</f>
        <v/>
      </c>
      <c r="AA65" s="42">
        <f>IF($A65="","",IF(OR($B65="",$P65=""),"",$B65+$P65))</f>
        <v/>
      </c>
      <c r="AB65" s="29">
        <f>IF($A65="","",IF(OR($Y65="",$Z65=""),"",ROUND(($Z65-$Y65)*1440,0)))</f>
        <v/>
      </c>
      <c r="AC65" s="29">
        <f>IF($A65="","",IF(OR($AA65="",$B65="",$C65="",AND($J65&lt;&gt;"Outbound",$J65&lt;&gt;"One-way")),"",ROUND(($AA65-($B65+$C65))*1440,0)))</f>
        <v/>
      </c>
      <c r="AD65" s="30">
        <f>IF($A65="","",IF(OR($Q65&lt;&gt;"Completed",$AB65="",$N65=""),"",IF($AB65&lt;=$N65,"Yes","No")))</f>
        <v/>
      </c>
      <c r="AE65" s="30">
        <f>IF($A65="","",IF(COUNTIF($A$2:$A$501,$A65)&gt;1,"Duplicate Trip ID",IF($B65="","Missing service date",IF($D65="","Missing patient reference",IF($E65="","Missing clinic",IF($J65="","Missing trip leg",IF($Q65="","Missing status",IF($R65="","Missing coordinator",IF(AND(OR($Q65="Scheduled",$Q65="Confirmed",$Q65="En Route"),$K65=""),"Vendor not assigned",IF(AND(OR($Q65="Scheduled",$Q65="Confirmed",$Q65="En Route"),$M65=""),"Missing scheduled pickup",IF(AND($Q65="Completed",$O65=""),"Missing actual pickup",IF(AND($Q65="Completed",OR($J65="Outbound",$J65="One-way"),$P65=""),"Missing actual arrival",IF(AND(OR($Q65="Canceled",$Q65="No Show"),$S65=""),"Missing cancellation reason",IF(AND($Q65&lt;&gt;"Canceled",$Q65&lt;&gt;"No Show",$S65&lt;&gt;""),"Clear cancellation reason",IF(AND($O65&lt;&gt;"",$M65=""),"Actual pickup without schedule",IF(AND($P65&lt;&gt;"",$O65=""),"Arrival entered without pickup",""))))))))))))))))</f>
        <v/>
      </c>
      <c r="AF65" s="30">
        <f>IF($A65="","",AND($B65&gt;='Dashboard'!$B$4,$B65&lt;='Dashboard'!$B$5,OR('Dashboard'!$B$6="All Clinics",$E65='Dashboard'!$B$6),OR('Dashboard'!$B$7="All Coordinators",$R65='Dashboard'!$B$7)))</f>
        <v/>
      </c>
    </row>
    <row r="66" ht="20" customHeight="1">
      <c r="A66" s="22" t="n"/>
      <c r="B66" s="40" t="n"/>
      <c r="C66" s="24" t="n"/>
      <c r="D66" s="22" t="n"/>
      <c r="E66" s="22" t="n"/>
      <c r="F66" s="22" t="n"/>
      <c r="G66" s="22" t="n"/>
      <c r="H66" s="22" t="n"/>
      <c r="I66" s="22" t="n"/>
      <c r="J66" s="22" t="n"/>
      <c r="K66" s="22" t="n"/>
      <c r="L66" s="22" t="n"/>
      <c r="M66" s="24" t="n"/>
      <c r="N66" s="25" t="n"/>
      <c r="O66" s="24" t="n"/>
      <c r="P66" s="24" t="n"/>
      <c r="Q66" s="22" t="n"/>
      <c r="R66" s="22" t="n"/>
      <c r="S66" s="22" t="n"/>
      <c r="T66" s="41" t="n"/>
      <c r="U66" s="41" t="n"/>
      <c r="V66" s="40" t="n"/>
      <c r="W66" s="24" t="n"/>
      <c r="X66" s="27" t="n"/>
      <c r="Y66" s="42">
        <f>IF($A66="","",IF(OR($B66="",$M66=""),"",$B66+$M66))</f>
        <v/>
      </c>
      <c r="Z66" s="42">
        <f>IF($A66="","",IF(OR($B66="",$O66=""),"",$B66+$O66))</f>
        <v/>
      </c>
      <c r="AA66" s="42">
        <f>IF($A66="","",IF(OR($B66="",$P66=""),"",$B66+$P66))</f>
        <v/>
      </c>
      <c r="AB66" s="29">
        <f>IF($A66="","",IF(OR($Y66="",$Z66=""),"",ROUND(($Z66-$Y66)*1440,0)))</f>
        <v/>
      </c>
      <c r="AC66" s="29">
        <f>IF($A66="","",IF(OR($AA66="",$B66="",$C66="",AND($J66&lt;&gt;"Outbound",$J66&lt;&gt;"One-way")),"",ROUND(($AA66-($B66+$C66))*1440,0)))</f>
        <v/>
      </c>
      <c r="AD66" s="30">
        <f>IF($A66="","",IF(OR($Q66&lt;&gt;"Completed",$AB66="",$N66=""),"",IF($AB66&lt;=$N66,"Yes","No")))</f>
        <v/>
      </c>
      <c r="AE66" s="30">
        <f>IF($A66="","",IF(COUNTIF($A$2:$A$501,$A66)&gt;1,"Duplicate Trip ID",IF($B66="","Missing service date",IF($D66="","Missing patient reference",IF($E66="","Missing clinic",IF($J66="","Missing trip leg",IF($Q66="","Missing status",IF($R66="","Missing coordinator",IF(AND(OR($Q66="Scheduled",$Q66="Confirmed",$Q66="En Route"),$K66=""),"Vendor not assigned",IF(AND(OR($Q66="Scheduled",$Q66="Confirmed",$Q66="En Route"),$M66=""),"Missing scheduled pickup",IF(AND($Q66="Completed",$O66=""),"Missing actual pickup",IF(AND($Q66="Completed",OR($J66="Outbound",$J66="One-way"),$P66=""),"Missing actual arrival",IF(AND(OR($Q66="Canceled",$Q66="No Show"),$S66=""),"Missing cancellation reason",IF(AND($Q66&lt;&gt;"Canceled",$Q66&lt;&gt;"No Show",$S66&lt;&gt;""),"Clear cancellation reason",IF(AND($O66&lt;&gt;"",$M66=""),"Actual pickup without schedule",IF(AND($P66&lt;&gt;"",$O66=""),"Arrival entered without pickup",""))))))))))))))))</f>
        <v/>
      </c>
      <c r="AF66" s="30">
        <f>IF($A66="","",AND($B66&gt;='Dashboard'!$B$4,$B66&lt;='Dashboard'!$B$5,OR('Dashboard'!$B$6="All Clinics",$E66='Dashboard'!$B$6),OR('Dashboard'!$B$7="All Coordinators",$R66='Dashboard'!$B$7)))</f>
        <v/>
      </c>
    </row>
    <row r="67" ht="20" customHeight="1">
      <c r="A67" s="22" t="n"/>
      <c r="B67" s="40" t="n"/>
      <c r="C67" s="24" t="n"/>
      <c r="D67" s="22" t="n"/>
      <c r="E67" s="22" t="n"/>
      <c r="F67" s="22" t="n"/>
      <c r="G67" s="22" t="n"/>
      <c r="H67" s="22" t="n"/>
      <c r="I67" s="22" t="n"/>
      <c r="J67" s="22" t="n"/>
      <c r="K67" s="22" t="n"/>
      <c r="L67" s="22" t="n"/>
      <c r="M67" s="24" t="n"/>
      <c r="N67" s="25" t="n"/>
      <c r="O67" s="24" t="n"/>
      <c r="P67" s="24" t="n"/>
      <c r="Q67" s="22" t="n"/>
      <c r="R67" s="22" t="n"/>
      <c r="S67" s="22" t="n"/>
      <c r="T67" s="41" t="n"/>
      <c r="U67" s="41" t="n"/>
      <c r="V67" s="40" t="n"/>
      <c r="W67" s="24" t="n"/>
      <c r="X67" s="27" t="n"/>
      <c r="Y67" s="42">
        <f>IF($A67="","",IF(OR($B67="",$M67=""),"",$B67+$M67))</f>
        <v/>
      </c>
      <c r="Z67" s="42">
        <f>IF($A67="","",IF(OR($B67="",$O67=""),"",$B67+$O67))</f>
        <v/>
      </c>
      <c r="AA67" s="42">
        <f>IF($A67="","",IF(OR($B67="",$P67=""),"",$B67+$P67))</f>
        <v/>
      </c>
      <c r="AB67" s="29">
        <f>IF($A67="","",IF(OR($Y67="",$Z67=""),"",ROUND(($Z67-$Y67)*1440,0)))</f>
        <v/>
      </c>
      <c r="AC67" s="29">
        <f>IF($A67="","",IF(OR($AA67="",$B67="",$C67="",AND($J67&lt;&gt;"Outbound",$J67&lt;&gt;"One-way")),"",ROUND(($AA67-($B67+$C67))*1440,0)))</f>
        <v/>
      </c>
      <c r="AD67" s="30">
        <f>IF($A67="","",IF(OR($Q67&lt;&gt;"Completed",$AB67="",$N67=""),"",IF($AB67&lt;=$N67,"Yes","No")))</f>
        <v/>
      </c>
      <c r="AE67" s="30">
        <f>IF($A67="","",IF(COUNTIF($A$2:$A$501,$A67)&gt;1,"Duplicate Trip ID",IF($B67="","Missing service date",IF($D67="","Missing patient reference",IF($E67="","Missing clinic",IF($J67="","Missing trip leg",IF($Q67="","Missing status",IF($R67="","Missing coordinator",IF(AND(OR($Q67="Scheduled",$Q67="Confirmed",$Q67="En Route"),$K67=""),"Vendor not assigned",IF(AND(OR($Q67="Scheduled",$Q67="Confirmed",$Q67="En Route"),$M67=""),"Missing scheduled pickup",IF(AND($Q67="Completed",$O67=""),"Missing actual pickup",IF(AND($Q67="Completed",OR($J67="Outbound",$J67="One-way"),$P67=""),"Missing actual arrival",IF(AND(OR($Q67="Canceled",$Q67="No Show"),$S67=""),"Missing cancellation reason",IF(AND($Q67&lt;&gt;"Canceled",$Q67&lt;&gt;"No Show",$S67&lt;&gt;""),"Clear cancellation reason",IF(AND($O67&lt;&gt;"",$M67=""),"Actual pickup without schedule",IF(AND($P67&lt;&gt;"",$O67=""),"Arrival entered without pickup",""))))))))))))))))</f>
        <v/>
      </c>
      <c r="AF67" s="30">
        <f>IF($A67="","",AND($B67&gt;='Dashboard'!$B$4,$B67&lt;='Dashboard'!$B$5,OR('Dashboard'!$B$6="All Clinics",$E67='Dashboard'!$B$6),OR('Dashboard'!$B$7="All Coordinators",$R67='Dashboard'!$B$7)))</f>
        <v/>
      </c>
    </row>
    <row r="68" ht="20" customHeight="1">
      <c r="A68" s="22" t="n"/>
      <c r="B68" s="40" t="n"/>
      <c r="C68" s="24" t="n"/>
      <c r="D68" s="22" t="n"/>
      <c r="E68" s="22" t="n"/>
      <c r="F68" s="22" t="n"/>
      <c r="G68" s="22" t="n"/>
      <c r="H68" s="22" t="n"/>
      <c r="I68" s="22" t="n"/>
      <c r="J68" s="22" t="n"/>
      <c r="K68" s="22" t="n"/>
      <c r="L68" s="22" t="n"/>
      <c r="M68" s="24" t="n"/>
      <c r="N68" s="25" t="n"/>
      <c r="O68" s="24" t="n"/>
      <c r="P68" s="24" t="n"/>
      <c r="Q68" s="22" t="n"/>
      <c r="R68" s="22" t="n"/>
      <c r="S68" s="22" t="n"/>
      <c r="T68" s="41" t="n"/>
      <c r="U68" s="41" t="n"/>
      <c r="V68" s="40" t="n"/>
      <c r="W68" s="24" t="n"/>
      <c r="X68" s="27" t="n"/>
      <c r="Y68" s="42">
        <f>IF($A68="","",IF(OR($B68="",$M68=""),"",$B68+$M68))</f>
        <v/>
      </c>
      <c r="Z68" s="42">
        <f>IF($A68="","",IF(OR($B68="",$O68=""),"",$B68+$O68))</f>
        <v/>
      </c>
      <c r="AA68" s="42">
        <f>IF($A68="","",IF(OR($B68="",$P68=""),"",$B68+$P68))</f>
        <v/>
      </c>
      <c r="AB68" s="29">
        <f>IF($A68="","",IF(OR($Y68="",$Z68=""),"",ROUND(($Z68-$Y68)*1440,0)))</f>
        <v/>
      </c>
      <c r="AC68" s="29">
        <f>IF($A68="","",IF(OR($AA68="",$B68="",$C68="",AND($J68&lt;&gt;"Outbound",$J68&lt;&gt;"One-way")),"",ROUND(($AA68-($B68+$C68))*1440,0)))</f>
        <v/>
      </c>
      <c r="AD68" s="30">
        <f>IF($A68="","",IF(OR($Q68&lt;&gt;"Completed",$AB68="",$N68=""),"",IF($AB68&lt;=$N68,"Yes","No")))</f>
        <v/>
      </c>
      <c r="AE68" s="30">
        <f>IF($A68="","",IF(COUNTIF($A$2:$A$501,$A68)&gt;1,"Duplicate Trip ID",IF($B68="","Missing service date",IF($D68="","Missing patient reference",IF($E68="","Missing clinic",IF($J68="","Missing trip leg",IF($Q68="","Missing status",IF($R68="","Missing coordinator",IF(AND(OR($Q68="Scheduled",$Q68="Confirmed",$Q68="En Route"),$K68=""),"Vendor not assigned",IF(AND(OR($Q68="Scheduled",$Q68="Confirmed",$Q68="En Route"),$M68=""),"Missing scheduled pickup",IF(AND($Q68="Completed",$O68=""),"Missing actual pickup",IF(AND($Q68="Completed",OR($J68="Outbound",$J68="One-way"),$P68=""),"Missing actual arrival",IF(AND(OR($Q68="Canceled",$Q68="No Show"),$S68=""),"Missing cancellation reason",IF(AND($Q68&lt;&gt;"Canceled",$Q68&lt;&gt;"No Show",$S68&lt;&gt;""),"Clear cancellation reason",IF(AND($O68&lt;&gt;"",$M68=""),"Actual pickup without schedule",IF(AND($P68&lt;&gt;"",$O68=""),"Arrival entered without pickup",""))))))))))))))))</f>
        <v/>
      </c>
      <c r="AF68" s="30">
        <f>IF($A68="","",AND($B68&gt;='Dashboard'!$B$4,$B68&lt;='Dashboard'!$B$5,OR('Dashboard'!$B$6="All Clinics",$E68='Dashboard'!$B$6),OR('Dashboard'!$B$7="All Coordinators",$R68='Dashboard'!$B$7)))</f>
        <v/>
      </c>
    </row>
    <row r="69" ht="20" customHeight="1">
      <c r="A69" s="22" t="n"/>
      <c r="B69" s="40" t="n"/>
      <c r="C69" s="24" t="n"/>
      <c r="D69" s="22" t="n"/>
      <c r="E69" s="22" t="n"/>
      <c r="F69" s="22" t="n"/>
      <c r="G69" s="22" t="n"/>
      <c r="H69" s="22" t="n"/>
      <c r="I69" s="22" t="n"/>
      <c r="J69" s="22" t="n"/>
      <c r="K69" s="22" t="n"/>
      <c r="L69" s="22" t="n"/>
      <c r="M69" s="24" t="n"/>
      <c r="N69" s="25" t="n"/>
      <c r="O69" s="24" t="n"/>
      <c r="P69" s="24" t="n"/>
      <c r="Q69" s="22" t="n"/>
      <c r="R69" s="22" t="n"/>
      <c r="S69" s="22" t="n"/>
      <c r="T69" s="41" t="n"/>
      <c r="U69" s="41" t="n"/>
      <c r="V69" s="40" t="n"/>
      <c r="W69" s="24" t="n"/>
      <c r="X69" s="27" t="n"/>
      <c r="Y69" s="42">
        <f>IF($A69="","",IF(OR($B69="",$M69=""),"",$B69+$M69))</f>
        <v/>
      </c>
      <c r="Z69" s="42">
        <f>IF($A69="","",IF(OR($B69="",$O69=""),"",$B69+$O69))</f>
        <v/>
      </c>
      <c r="AA69" s="42">
        <f>IF($A69="","",IF(OR($B69="",$P69=""),"",$B69+$P69))</f>
        <v/>
      </c>
      <c r="AB69" s="29">
        <f>IF($A69="","",IF(OR($Y69="",$Z69=""),"",ROUND(($Z69-$Y69)*1440,0)))</f>
        <v/>
      </c>
      <c r="AC69" s="29">
        <f>IF($A69="","",IF(OR($AA69="",$B69="",$C69="",AND($J69&lt;&gt;"Outbound",$J69&lt;&gt;"One-way")),"",ROUND(($AA69-($B69+$C69))*1440,0)))</f>
        <v/>
      </c>
      <c r="AD69" s="30">
        <f>IF($A69="","",IF(OR($Q69&lt;&gt;"Completed",$AB69="",$N69=""),"",IF($AB69&lt;=$N69,"Yes","No")))</f>
        <v/>
      </c>
      <c r="AE69" s="30">
        <f>IF($A69="","",IF(COUNTIF($A$2:$A$501,$A69)&gt;1,"Duplicate Trip ID",IF($B69="","Missing service date",IF($D69="","Missing patient reference",IF($E69="","Missing clinic",IF($J69="","Missing trip leg",IF($Q69="","Missing status",IF($R69="","Missing coordinator",IF(AND(OR($Q69="Scheduled",$Q69="Confirmed",$Q69="En Route"),$K69=""),"Vendor not assigned",IF(AND(OR($Q69="Scheduled",$Q69="Confirmed",$Q69="En Route"),$M69=""),"Missing scheduled pickup",IF(AND($Q69="Completed",$O69=""),"Missing actual pickup",IF(AND($Q69="Completed",OR($J69="Outbound",$J69="One-way"),$P69=""),"Missing actual arrival",IF(AND(OR($Q69="Canceled",$Q69="No Show"),$S69=""),"Missing cancellation reason",IF(AND($Q69&lt;&gt;"Canceled",$Q69&lt;&gt;"No Show",$S69&lt;&gt;""),"Clear cancellation reason",IF(AND($O69&lt;&gt;"",$M69=""),"Actual pickup without schedule",IF(AND($P69&lt;&gt;"",$O69=""),"Arrival entered without pickup",""))))))))))))))))</f>
        <v/>
      </c>
      <c r="AF69" s="30">
        <f>IF($A69="","",AND($B69&gt;='Dashboard'!$B$4,$B69&lt;='Dashboard'!$B$5,OR('Dashboard'!$B$6="All Clinics",$E69='Dashboard'!$B$6),OR('Dashboard'!$B$7="All Coordinators",$R69='Dashboard'!$B$7)))</f>
        <v/>
      </c>
    </row>
    <row r="70" ht="20" customHeight="1">
      <c r="A70" s="22" t="n"/>
      <c r="B70" s="40" t="n"/>
      <c r="C70" s="24" t="n"/>
      <c r="D70" s="22" t="n"/>
      <c r="E70" s="22" t="n"/>
      <c r="F70" s="22" t="n"/>
      <c r="G70" s="22" t="n"/>
      <c r="H70" s="22" t="n"/>
      <c r="I70" s="22" t="n"/>
      <c r="J70" s="22" t="n"/>
      <c r="K70" s="22" t="n"/>
      <c r="L70" s="22" t="n"/>
      <c r="M70" s="24" t="n"/>
      <c r="N70" s="25" t="n"/>
      <c r="O70" s="24" t="n"/>
      <c r="P70" s="24" t="n"/>
      <c r="Q70" s="22" t="n"/>
      <c r="R70" s="22" t="n"/>
      <c r="S70" s="22" t="n"/>
      <c r="T70" s="41" t="n"/>
      <c r="U70" s="41" t="n"/>
      <c r="V70" s="40" t="n"/>
      <c r="W70" s="24" t="n"/>
      <c r="X70" s="27" t="n"/>
      <c r="Y70" s="42">
        <f>IF($A70="","",IF(OR($B70="",$M70=""),"",$B70+$M70))</f>
        <v/>
      </c>
      <c r="Z70" s="42">
        <f>IF($A70="","",IF(OR($B70="",$O70=""),"",$B70+$O70))</f>
        <v/>
      </c>
      <c r="AA70" s="42">
        <f>IF($A70="","",IF(OR($B70="",$P70=""),"",$B70+$P70))</f>
        <v/>
      </c>
      <c r="AB70" s="29">
        <f>IF($A70="","",IF(OR($Y70="",$Z70=""),"",ROUND(($Z70-$Y70)*1440,0)))</f>
        <v/>
      </c>
      <c r="AC70" s="29">
        <f>IF($A70="","",IF(OR($AA70="",$B70="",$C70="",AND($J70&lt;&gt;"Outbound",$J70&lt;&gt;"One-way")),"",ROUND(($AA70-($B70+$C70))*1440,0)))</f>
        <v/>
      </c>
      <c r="AD70" s="30">
        <f>IF($A70="","",IF(OR($Q70&lt;&gt;"Completed",$AB70="",$N70=""),"",IF($AB70&lt;=$N70,"Yes","No")))</f>
        <v/>
      </c>
      <c r="AE70" s="30">
        <f>IF($A70="","",IF(COUNTIF($A$2:$A$501,$A70)&gt;1,"Duplicate Trip ID",IF($B70="","Missing service date",IF($D70="","Missing patient reference",IF($E70="","Missing clinic",IF($J70="","Missing trip leg",IF($Q70="","Missing status",IF($R70="","Missing coordinator",IF(AND(OR($Q70="Scheduled",$Q70="Confirmed",$Q70="En Route"),$K70=""),"Vendor not assigned",IF(AND(OR($Q70="Scheduled",$Q70="Confirmed",$Q70="En Route"),$M70=""),"Missing scheduled pickup",IF(AND($Q70="Completed",$O70=""),"Missing actual pickup",IF(AND($Q70="Completed",OR($J70="Outbound",$J70="One-way"),$P70=""),"Missing actual arrival",IF(AND(OR($Q70="Canceled",$Q70="No Show"),$S70=""),"Missing cancellation reason",IF(AND($Q70&lt;&gt;"Canceled",$Q70&lt;&gt;"No Show",$S70&lt;&gt;""),"Clear cancellation reason",IF(AND($O70&lt;&gt;"",$M70=""),"Actual pickup without schedule",IF(AND($P70&lt;&gt;"",$O70=""),"Arrival entered without pickup",""))))))))))))))))</f>
        <v/>
      </c>
      <c r="AF70" s="30">
        <f>IF($A70="","",AND($B70&gt;='Dashboard'!$B$4,$B70&lt;='Dashboard'!$B$5,OR('Dashboard'!$B$6="All Clinics",$E70='Dashboard'!$B$6),OR('Dashboard'!$B$7="All Coordinators",$R70='Dashboard'!$B$7)))</f>
        <v/>
      </c>
    </row>
    <row r="71" ht="20" customHeight="1">
      <c r="A71" s="22" t="n"/>
      <c r="B71" s="40" t="n"/>
      <c r="C71" s="24" t="n"/>
      <c r="D71" s="22" t="n"/>
      <c r="E71" s="22" t="n"/>
      <c r="F71" s="22" t="n"/>
      <c r="G71" s="22" t="n"/>
      <c r="H71" s="22" t="n"/>
      <c r="I71" s="22" t="n"/>
      <c r="J71" s="22" t="n"/>
      <c r="K71" s="22" t="n"/>
      <c r="L71" s="22" t="n"/>
      <c r="M71" s="24" t="n"/>
      <c r="N71" s="25" t="n"/>
      <c r="O71" s="24" t="n"/>
      <c r="P71" s="24" t="n"/>
      <c r="Q71" s="22" t="n"/>
      <c r="R71" s="22" t="n"/>
      <c r="S71" s="22" t="n"/>
      <c r="T71" s="41" t="n"/>
      <c r="U71" s="41" t="n"/>
      <c r="V71" s="40" t="n"/>
      <c r="W71" s="24" t="n"/>
      <c r="X71" s="27" t="n"/>
      <c r="Y71" s="42">
        <f>IF($A71="","",IF(OR($B71="",$M71=""),"",$B71+$M71))</f>
        <v/>
      </c>
      <c r="Z71" s="42">
        <f>IF($A71="","",IF(OR($B71="",$O71=""),"",$B71+$O71))</f>
        <v/>
      </c>
      <c r="AA71" s="42">
        <f>IF($A71="","",IF(OR($B71="",$P71=""),"",$B71+$P71))</f>
        <v/>
      </c>
      <c r="AB71" s="29">
        <f>IF($A71="","",IF(OR($Y71="",$Z71=""),"",ROUND(($Z71-$Y71)*1440,0)))</f>
        <v/>
      </c>
      <c r="AC71" s="29">
        <f>IF($A71="","",IF(OR($AA71="",$B71="",$C71="",AND($J71&lt;&gt;"Outbound",$J71&lt;&gt;"One-way")),"",ROUND(($AA71-($B71+$C71))*1440,0)))</f>
        <v/>
      </c>
      <c r="AD71" s="30">
        <f>IF($A71="","",IF(OR($Q71&lt;&gt;"Completed",$AB71="",$N71=""),"",IF($AB71&lt;=$N71,"Yes","No")))</f>
        <v/>
      </c>
      <c r="AE71" s="30">
        <f>IF($A71="","",IF(COUNTIF($A$2:$A$501,$A71)&gt;1,"Duplicate Trip ID",IF($B71="","Missing service date",IF($D71="","Missing patient reference",IF($E71="","Missing clinic",IF($J71="","Missing trip leg",IF($Q71="","Missing status",IF($R71="","Missing coordinator",IF(AND(OR($Q71="Scheduled",$Q71="Confirmed",$Q71="En Route"),$K71=""),"Vendor not assigned",IF(AND(OR($Q71="Scheduled",$Q71="Confirmed",$Q71="En Route"),$M71=""),"Missing scheduled pickup",IF(AND($Q71="Completed",$O71=""),"Missing actual pickup",IF(AND($Q71="Completed",OR($J71="Outbound",$J71="One-way"),$P71=""),"Missing actual arrival",IF(AND(OR($Q71="Canceled",$Q71="No Show"),$S71=""),"Missing cancellation reason",IF(AND($Q71&lt;&gt;"Canceled",$Q71&lt;&gt;"No Show",$S71&lt;&gt;""),"Clear cancellation reason",IF(AND($O71&lt;&gt;"",$M71=""),"Actual pickup without schedule",IF(AND($P71&lt;&gt;"",$O71=""),"Arrival entered without pickup",""))))))))))))))))</f>
        <v/>
      </c>
      <c r="AF71" s="30">
        <f>IF($A71="","",AND($B71&gt;='Dashboard'!$B$4,$B71&lt;='Dashboard'!$B$5,OR('Dashboard'!$B$6="All Clinics",$E71='Dashboard'!$B$6),OR('Dashboard'!$B$7="All Coordinators",$R71='Dashboard'!$B$7)))</f>
        <v/>
      </c>
    </row>
    <row r="72" ht="20" customHeight="1">
      <c r="A72" s="22" t="n"/>
      <c r="B72" s="40" t="n"/>
      <c r="C72" s="24" t="n"/>
      <c r="D72" s="22" t="n"/>
      <c r="E72" s="22" t="n"/>
      <c r="F72" s="22" t="n"/>
      <c r="G72" s="22" t="n"/>
      <c r="H72" s="22" t="n"/>
      <c r="I72" s="22" t="n"/>
      <c r="J72" s="22" t="n"/>
      <c r="K72" s="22" t="n"/>
      <c r="L72" s="22" t="n"/>
      <c r="M72" s="24" t="n"/>
      <c r="N72" s="25" t="n"/>
      <c r="O72" s="24" t="n"/>
      <c r="P72" s="24" t="n"/>
      <c r="Q72" s="22" t="n"/>
      <c r="R72" s="22" t="n"/>
      <c r="S72" s="22" t="n"/>
      <c r="T72" s="41" t="n"/>
      <c r="U72" s="41" t="n"/>
      <c r="V72" s="40" t="n"/>
      <c r="W72" s="24" t="n"/>
      <c r="X72" s="27" t="n"/>
      <c r="Y72" s="42">
        <f>IF($A72="","",IF(OR($B72="",$M72=""),"",$B72+$M72))</f>
        <v/>
      </c>
      <c r="Z72" s="42">
        <f>IF($A72="","",IF(OR($B72="",$O72=""),"",$B72+$O72))</f>
        <v/>
      </c>
      <c r="AA72" s="42">
        <f>IF($A72="","",IF(OR($B72="",$P72=""),"",$B72+$P72))</f>
        <v/>
      </c>
      <c r="AB72" s="29">
        <f>IF($A72="","",IF(OR($Y72="",$Z72=""),"",ROUND(($Z72-$Y72)*1440,0)))</f>
        <v/>
      </c>
      <c r="AC72" s="29">
        <f>IF($A72="","",IF(OR($AA72="",$B72="",$C72="",AND($J72&lt;&gt;"Outbound",$J72&lt;&gt;"One-way")),"",ROUND(($AA72-($B72+$C72))*1440,0)))</f>
        <v/>
      </c>
      <c r="AD72" s="30">
        <f>IF($A72="","",IF(OR($Q72&lt;&gt;"Completed",$AB72="",$N72=""),"",IF($AB72&lt;=$N72,"Yes","No")))</f>
        <v/>
      </c>
      <c r="AE72" s="30">
        <f>IF($A72="","",IF(COUNTIF($A$2:$A$501,$A72)&gt;1,"Duplicate Trip ID",IF($B72="","Missing service date",IF($D72="","Missing patient reference",IF($E72="","Missing clinic",IF($J72="","Missing trip leg",IF($Q72="","Missing status",IF($R72="","Missing coordinator",IF(AND(OR($Q72="Scheduled",$Q72="Confirmed",$Q72="En Route"),$K72=""),"Vendor not assigned",IF(AND(OR($Q72="Scheduled",$Q72="Confirmed",$Q72="En Route"),$M72=""),"Missing scheduled pickup",IF(AND($Q72="Completed",$O72=""),"Missing actual pickup",IF(AND($Q72="Completed",OR($J72="Outbound",$J72="One-way"),$P72=""),"Missing actual arrival",IF(AND(OR($Q72="Canceled",$Q72="No Show"),$S72=""),"Missing cancellation reason",IF(AND($Q72&lt;&gt;"Canceled",$Q72&lt;&gt;"No Show",$S72&lt;&gt;""),"Clear cancellation reason",IF(AND($O72&lt;&gt;"",$M72=""),"Actual pickup without schedule",IF(AND($P72&lt;&gt;"",$O72=""),"Arrival entered without pickup",""))))))))))))))))</f>
        <v/>
      </c>
      <c r="AF72" s="30">
        <f>IF($A72="","",AND($B72&gt;='Dashboard'!$B$4,$B72&lt;='Dashboard'!$B$5,OR('Dashboard'!$B$6="All Clinics",$E72='Dashboard'!$B$6),OR('Dashboard'!$B$7="All Coordinators",$R72='Dashboard'!$B$7)))</f>
        <v/>
      </c>
    </row>
    <row r="73" ht="20" customHeight="1">
      <c r="A73" s="22" t="n"/>
      <c r="B73" s="40" t="n"/>
      <c r="C73" s="24" t="n"/>
      <c r="D73" s="22" t="n"/>
      <c r="E73" s="22" t="n"/>
      <c r="F73" s="22" t="n"/>
      <c r="G73" s="22" t="n"/>
      <c r="H73" s="22" t="n"/>
      <c r="I73" s="22" t="n"/>
      <c r="J73" s="22" t="n"/>
      <c r="K73" s="22" t="n"/>
      <c r="L73" s="22" t="n"/>
      <c r="M73" s="24" t="n"/>
      <c r="N73" s="25" t="n"/>
      <c r="O73" s="24" t="n"/>
      <c r="P73" s="24" t="n"/>
      <c r="Q73" s="22" t="n"/>
      <c r="R73" s="22" t="n"/>
      <c r="S73" s="22" t="n"/>
      <c r="T73" s="41" t="n"/>
      <c r="U73" s="41" t="n"/>
      <c r="V73" s="40" t="n"/>
      <c r="W73" s="24" t="n"/>
      <c r="X73" s="27" t="n"/>
      <c r="Y73" s="42">
        <f>IF($A73="","",IF(OR($B73="",$M73=""),"",$B73+$M73))</f>
        <v/>
      </c>
      <c r="Z73" s="42">
        <f>IF($A73="","",IF(OR($B73="",$O73=""),"",$B73+$O73))</f>
        <v/>
      </c>
      <c r="AA73" s="42">
        <f>IF($A73="","",IF(OR($B73="",$P73=""),"",$B73+$P73))</f>
        <v/>
      </c>
      <c r="AB73" s="29">
        <f>IF($A73="","",IF(OR($Y73="",$Z73=""),"",ROUND(($Z73-$Y73)*1440,0)))</f>
        <v/>
      </c>
      <c r="AC73" s="29">
        <f>IF($A73="","",IF(OR($AA73="",$B73="",$C73="",AND($J73&lt;&gt;"Outbound",$J73&lt;&gt;"One-way")),"",ROUND(($AA73-($B73+$C73))*1440,0)))</f>
        <v/>
      </c>
      <c r="AD73" s="30">
        <f>IF($A73="","",IF(OR($Q73&lt;&gt;"Completed",$AB73="",$N73=""),"",IF($AB73&lt;=$N73,"Yes","No")))</f>
        <v/>
      </c>
      <c r="AE73" s="30">
        <f>IF($A73="","",IF(COUNTIF($A$2:$A$501,$A73)&gt;1,"Duplicate Trip ID",IF($B73="","Missing service date",IF($D73="","Missing patient reference",IF($E73="","Missing clinic",IF($J73="","Missing trip leg",IF($Q73="","Missing status",IF($R73="","Missing coordinator",IF(AND(OR($Q73="Scheduled",$Q73="Confirmed",$Q73="En Route"),$K73=""),"Vendor not assigned",IF(AND(OR($Q73="Scheduled",$Q73="Confirmed",$Q73="En Route"),$M73=""),"Missing scheduled pickup",IF(AND($Q73="Completed",$O73=""),"Missing actual pickup",IF(AND($Q73="Completed",OR($J73="Outbound",$J73="One-way"),$P73=""),"Missing actual arrival",IF(AND(OR($Q73="Canceled",$Q73="No Show"),$S73=""),"Missing cancellation reason",IF(AND($Q73&lt;&gt;"Canceled",$Q73&lt;&gt;"No Show",$S73&lt;&gt;""),"Clear cancellation reason",IF(AND($O73&lt;&gt;"",$M73=""),"Actual pickup without schedule",IF(AND($P73&lt;&gt;"",$O73=""),"Arrival entered without pickup",""))))))))))))))))</f>
        <v/>
      </c>
      <c r="AF73" s="30">
        <f>IF($A73="","",AND($B73&gt;='Dashboard'!$B$4,$B73&lt;='Dashboard'!$B$5,OR('Dashboard'!$B$6="All Clinics",$E73='Dashboard'!$B$6),OR('Dashboard'!$B$7="All Coordinators",$R73='Dashboard'!$B$7)))</f>
        <v/>
      </c>
    </row>
    <row r="74" ht="20" customHeight="1">
      <c r="A74" s="22" t="n"/>
      <c r="B74" s="40" t="n"/>
      <c r="C74" s="24" t="n"/>
      <c r="D74" s="22" t="n"/>
      <c r="E74" s="22" t="n"/>
      <c r="F74" s="22" t="n"/>
      <c r="G74" s="22" t="n"/>
      <c r="H74" s="22" t="n"/>
      <c r="I74" s="22" t="n"/>
      <c r="J74" s="22" t="n"/>
      <c r="K74" s="22" t="n"/>
      <c r="L74" s="22" t="n"/>
      <c r="M74" s="24" t="n"/>
      <c r="N74" s="25" t="n"/>
      <c r="O74" s="24" t="n"/>
      <c r="P74" s="24" t="n"/>
      <c r="Q74" s="22" t="n"/>
      <c r="R74" s="22" t="n"/>
      <c r="S74" s="22" t="n"/>
      <c r="T74" s="41" t="n"/>
      <c r="U74" s="41" t="n"/>
      <c r="V74" s="40" t="n"/>
      <c r="W74" s="24" t="n"/>
      <c r="X74" s="27" t="n"/>
      <c r="Y74" s="42">
        <f>IF($A74="","",IF(OR($B74="",$M74=""),"",$B74+$M74))</f>
        <v/>
      </c>
      <c r="Z74" s="42">
        <f>IF($A74="","",IF(OR($B74="",$O74=""),"",$B74+$O74))</f>
        <v/>
      </c>
      <c r="AA74" s="42">
        <f>IF($A74="","",IF(OR($B74="",$P74=""),"",$B74+$P74))</f>
        <v/>
      </c>
      <c r="AB74" s="29">
        <f>IF($A74="","",IF(OR($Y74="",$Z74=""),"",ROUND(($Z74-$Y74)*1440,0)))</f>
        <v/>
      </c>
      <c r="AC74" s="29">
        <f>IF($A74="","",IF(OR($AA74="",$B74="",$C74="",AND($J74&lt;&gt;"Outbound",$J74&lt;&gt;"One-way")),"",ROUND(($AA74-($B74+$C74))*1440,0)))</f>
        <v/>
      </c>
      <c r="AD74" s="30">
        <f>IF($A74="","",IF(OR($Q74&lt;&gt;"Completed",$AB74="",$N74=""),"",IF($AB74&lt;=$N74,"Yes","No")))</f>
        <v/>
      </c>
      <c r="AE74" s="30">
        <f>IF($A74="","",IF(COUNTIF($A$2:$A$501,$A74)&gt;1,"Duplicate Trip ID",IF($B74="","Missing service date",IF($D74="","Missing patient reference",IF($E74="","Missing clinic",IF($J74="","Missing trip leg",IF($Q74="","Missing status",IF($R74="","Missing coordinator",IF(AND(OR($Q74="Scheduled",$Q74="Confirmed",$Q74="En Route"),$K74=""),"Vendor not assigned",IF(AND(OR($Q74="Scheduled",$Q74="Confirmed",$Q74="En Route"),$M74=""),"Missing scheduled pickup",IF(AND($Q74="Completed",$O74=""),"Missing actual pickup",IF(AND($Q74="Completed",OR($J74="Outbound",$J74="One-way"),$P74=""),"Missing actual arrival",IF(AND(OR($Q74="Canceled",$Q74="No Show"),$S74=""),"Missing cancellation reason",IF(AND($Q74&lt;&gt;"Canceled",$Q74&lt;&gt;"No Show",$S74&lt;&gt;""),"Clear cancellation reason",IF(AND($O74&lt;&gt;"",$M74=""),"Actual pickup without schedule",IF(AND($P74&lt;&gt;"",$O74=""),"Arrival entered without pickup",""))))))))))))))))</f>
        <v/>
      </c>
      <c r="AF74" s="30">
        <f>IF($A74="","",AND($B74&gt;='Dashboard'!$B$4,$B74&lt;='Dashboard'!$B$5,OR('Dashboard'!$B$6="All Clinics",$E74='Dashboard'!$B$6),OR('Dashboard'!$B$7="All Coordinators",$R74='Dashboard'!$B$7)))</f>
        <v/>
      </c>
    </row>
    <row r="75" ht="20" customHeight="1">
      <c r="A75" s="22" t="n"/>
      <c r="B75" s="40" t="n"/>
      <c r="C75" s="24" t="n"/>
      <c r="D75" s="22" t="n"/>
      <c r="E75" s="22" t="n"/>
      <c r="F75" s="22" t="n"/>
      <c r="G75" s="22" t="n"/>
      <c r="H75" s="22" t="n"/>
      <c r="I75" s="22" t="n"/>
      <c r="J75" s="22" t="n"/>
      <c r="K75" s="22" t="n"/>
      <c r="L75" s="22" t="n"/>
      <c r="M75" s="24" t="n"/>
      <c r="N75" s="25" t="n"/>
      <c r="O75" s="24" t="n"/>
      <c r="P75" s="24" t="n"/>
      <c r="Q75" s="22" t="n"/>
      <c r="R75" s="22" t="n"/>
      <c r="S75" s="22" t="n"/>
      <c r="T75" s="41" t="n"/>
      <c r="U75" s="41" t="n"/>
      <c r="V75" s="40" t="n"/>
      <c r="W75" s="24" t="n"/>
      <c r="X75" s="27" t="n"/>
      <c r="Y75" s="42">
        <f>IF($A75="","",IF(OR($B75="",$M75=""),"",$B75+$M75))</f>
        <v/>
      </c>
      <c r="Z75" s="42">
        <f>IF($A75="","",IF(OR($B75="",$O75=""),"",$B75+$O75))</f>
        <v/>
      </c>
      <c r="AA75" s="42">
        <f>IF($A75="","",IF(OR($B75="",$P75=""),"",$B75+$P75))</f>
        <v/>
      </c>
      <c r="AB75" s="29">
        <f>IF($A75="","",IF(OR($Y75="",$Z75=""),"",ROUND(($Z75-$Y75)*1440,0)))</f>
        <v/>
      </c>
      <c r="AC75" s="29">
        <f>IF($A75="","",IF(OR($AA75="",$B75="",$C75="",AND($J75&lt;&gt;"Outbound",$J75&lt;&gt;"One-way")),"",ROUND(($AA75-($B75+$C75))*1440,0)))</f>
        <v/>
      </c>
      <c r="AD75" s="30">
        <f>IF($A75="","",IF(OR($Q75&lt;&gt;"Completed",$AB75="",$N75=""),"",IF($AB75&lt;=$N75,"Yes","No")))</f>
        <v/>
      </c>
      <c r="AE75" s="30">
        <f>IF($A75="","",IF(COUNTIF($A$2:$A$501,$A75)&gt;1,"Duplicate Trip ID",IF($B75="","Missing service date",IF($D75="","Missing patient reference",IF($E75="","Missing clinic",IF($J75="","Missing trip leg",IF($Q75="","Missing status",IF($R75="","Missing coordinator",IF(AND(OR($Q75="Scheduled",$Q75="Confirmed",$Q75="En Route"),$K75=""),"Vendor not assigned",IF(AND(OR($Q75="Scheduled",$Q75="Confirmed",$Q75="En Route"),$M75=""),"Missing scheduled pickup",IF(AND($Q75="Completed",$O75=""),"Missing actual pickup",IF(AND($Q75="Completed",OR($J75="Outbound",$J75="One-way"),$P75=""),"Missing actual arrival",IF(AND(OR($Q75="Canceled",$Q75="No Show"),$S75=""),"Missing cancellation reason",IF(AND($Q75&lt;&gt;"Canceled",$Q75&lt;&gt;"No Show",$S75&lt;&gt;""),"Clear cancellation reason",IF(AND($O75&lt;&gt;"",$M75=""),"Actual pickup without schedule",IF(AND($P75&lt;&gt;"",$O75=""),"Arrival entered without pickup",""))))))))))))))))</f>
        <v/>
      </c>
      <c r="AF75" s="30">
        <f>IF($A75="","",AND($B75&gt;='Dashboard'!$B$4,$B75&lt;='Dashboard'!$B$5,OR('Dashboard'!$B$6="All Clinics",$E75='Dashboard'!$B$6),OR('Dashboard'!$B$7="All Coordinators",$R75='Dashboard'!$B$7)))</f>
        <v/>
      </c>
    </row>
    <row r="76" ht="20" customHeight="1">
      <c r="A76" s="22" t="n"/>
      <c r="B76" s="40" t="n"/>
      <c r="C76" s="24" t="n"/>
      <c r="D76" s="22" t="n"/>
      <c r="E76" s="22" t="n"/>
      <c r="F76" s="22" t="n"/>
      <c r="G76" s="22" t="n"/>
      <c r="H76" s="22" t="n"/>
      <c r="I76" s="22" t="n"/>
      <c r="J76" s="22" t="n"/>
      <c r="K76" s="22" t="n"/>
      <c r="L76" s="22" t="n"/>
      <c r="M76" s="24" t="n"/>
      <c r="N76" s="25" t="n"/>
      <c r="O76" s="24" t="n"/>
      <c r="P76" s="24" t="n"/>
      <c r="Q76" s="22" t="n"/>
      <c r="R76" s="22" t="n"/>
      <c r="S76" s="22" t="n"/>
      <c r="T76" s="41" t="n"/>
      <c r="U76" s="41" t="n"/>
      <c r="V76" s="40" t="n"/>
      <c r="W76" s="24" t="n"/>
      <c r="X76" s="27" t="n"/>
      <c r="Y76" s="42">
        <f>IF($A76="","",IF(OR($B76="",$M76=""),"",$B76+$M76))</f>
        <v/>
      </c>
      <c r="Z76" s="42">
        <f>IF($A76="","",IF(OR($B76="",$O76=""),"",$B76+$O76))</f>
        <v/>
      </c>
      <c r="AA76" s="42">
        <f>IF($A76="","",IF(OR($B76="",$P76=""),"",$B76+$P76))</f>
        <v/>
      </c>
      <c r="AB76" s="29">
        <f>IF($A76="","",IF(OR($Y76="",$Z76=""),"",ROUND(($Z76-$Y76)*1440,0)))</f>
        <v/>
      </c>
      <c r="AC76" s="29">
        <f>IF($A76="","",IF(OR($AA76="",$B76="",$C76="",AND($J76&lt;&gt;"Outbound",$J76&lt;&gt;"One-way")),"",ROUND(($AA76-($B76+$C76))*1440,0)))</f>
        <v/>
      </c>
      <c r="AD76" s="30">
        <f>IF($A76="","",IF(OR($Q76&lt;&gt;"Completed",$AB76="",$N76=""),"",IF($AB76&lt;=$N76,"Yes","No")))</f>
        <v/>
      </c>
      <c r="AE76" s="30">
        <f>IF($A76="","",IF(COUNTIF($A$2:$A$501,$A76)&gt;1,"Duplicate Trip ID",IF($B76="","Missing service date",IF($D76="","Missing patient reference",IF($E76="","Missing clinic",IF($J76="","Missing trip leg",IF($Q76="","Missing status",IF($R76="","Missing coordinator",IF(AND(OR($Q76="Scheduled",$Q76="Confirmed",$Q76="En Route"),$K76=""),"Vendor not assigned",IF(AND(OR($Q76="Scheduled",$Q76="Confirmed",$Q76="En Route"),$M76=""),"Missing scheduled pickup",IF(AND($Q76="Completed",$O76=""),"Missing actual pickup",IF(AND($Q76="Completed",OR($J76="Outbound",$J76="One-way"),$P76=""),"Missing actual arrival",IF(AND(OR($Q76="Canceled",$Q76="No Show"),$S76=""),"Missing cancellation reason",IF(AND($Q76&lt;&gt;"Canceled",$Q76&lt;&gt;"No Show",$S76&lt;&gt;""),"Clear cancellation reason",IF(AND($O76&lt;&gt;"",$M76=""),"Actual pickup without schedule",IF(AND($P76&lt;&gt;"",$O76=""),"Arrival entered without pickup",""))))))))))))))))</f>
        <v/>
      </c>
      <c r="AF76" s="30">
        <f>IF($A76="","",AND($B76&gt;='Dashboard'!$B$4,$B76&lt;='Dashboard'!$B$5,OR('Dashboard'!$B$6="All Clinics",$E76='Dashboard'!$B$6),OR('Dashboard'!$B$7="All Coordinators",$R76='Dashboard'!$B$7)))</f>
        <v/>
      </c>
    </row>
    <row r="77" ht="20" customHeight="1">
      <c r="A77" s="22" t="n"/>
      <c r="B77" s="40" t="n"/>
      <c r="C77" s="24" t="n"/>
      <c r="D77" s="22" t="n"/>
      <c r="E77" s="22" t="n"/>
      <c r="F77" s="22" t="n"/>
      <c r="G77" s="22" t="n"/>
      <c r="H77" s="22" t="n"/>
      <c r="I77" s="22" t="n"/>
      <c r="J77" s="22" t="n"/>
      <c r="K77" s="22" t="n"/>
      <c r="L77" s="22" t="n"/>
      <c r="M77" s="24" t="n"/>
      <c r="N77" s="25" t="n"/>
      <c r="O77" s="24" t="n"/>
      <c r="P77" s="24" t="n"/>
      <c r="Q77" s="22" t="n"/>
      <c r="R77" s="22" t="n"/>
      <c r="S77" s="22" t="n"/>
      <c r="T77" s="41" t="n"/>
      <c r="U77" s="41" t="n"/>
      <c r="V77" s="40" t="n"/>
      <c r="W77" s="24" t="n"/>
      <c r="X77" s="27" t="n"/>
      <c r="Y77" s="42">
        <f>IF($A77="","",IF(OR($B77="",$M77=""),"",$B77+$M77))</f>
        <v/>
      </c>
      <c r="Z77" s="42">
        <f>IF($A77="","",IF(OR($B77="",$O77=""),"",$B77+$O77))</f>
        <v/>
      </c>
      <c r="AA77" s="42">
        <f>IF($A77="","",IF(OR($B77="",$P77=""),"",$B77+$P77))</f>
        <v/>
      </c>
      <c r="AB77" s="29">
        <f>IF($A77="","",IF(OR($Y77="",$Z77=""),"",ROUND(($Z77-$Y77)*1440,0)))</f>
        <v/>
      </c>
      <c r="AC77" s="29">
        <f>IF($A77="","",IF(OR($AA77="",$B77="",$C77="",AND($J77&lt;&gt;"Outbound",$J77&lt;&gt;"One-way")),"",ROUND(($AA77-($B77+$C77))*1440,0)))</f>
        <v/>
      </c>
      <c r="AD77" s="30">
        <f>IF($A77="","",IF(OR($Q77&lt;&gt;"Completed",$AB77="",$N77=""),"",IF($AB77&lt;=$N77,"Yes","No")))</f>
        <v/>
      </c>
      <c r="AE77" s="30">
        <f>IF($A77="","",IF(COUNTIF($A$2:$A$501,$A77)&gt;1,"Duplicate Trip ID",IF($B77="","Missing service date",IF($D77="","Missing patient reference",IF($E77="","Missing clinic",IF($J77="","Missing trip leg",IF($Q77="","Missing status",IF($R77="","Missing coordinator",IF(AND(OR($Q77="Scheduled",$Q77="Confirmed",$Q77="En Route"),$K77=""),"Vendor not assigned",IF(AND(OR($Q77="Scheduled",$Q77="Confirmed",$Q77="En Route"),$M77=""),"Missing scheduled pickup",IF(AND($Q77="Completed",$O77=""),"Missing actual pickup",IF(AND($Q77="Completed",OR($J77="Outbound",$J77="One-way"),$P77=""),"Missing actual arrival",IF(AND(OR($Q77="Canceled",$Q77="No Show"),$S77=""),"Missing cancellation reason",IF(AND($Q77&lt;&gt;"Canceled",$Q77&lt;&gt;"No Show",$S77&lt;&gt;""),"Clear cancellation reason",IF(AND($O77&lt;&gt;"",$M77=""),"Actual pickup without schedule",IF(AND($P77&lt;&gt;"",$O77=""),"Arrival entered without pickup",""))))))))))))))))</f>
        <v/>
      </c>
      <c r="AF77" s="30">
        <f>IF($A77="","",AND($B77&gt;='Dashboard'!$B$4,$B77&lt;='Dashboard'!$B$5,OR('Dashboard'!$B$6="All Clinics",$E77='Dashboard'!$B$6),OR('Dashboard'!$B$7="All Coordinators",$R77='Dashboard'!$B$7)))</f>
        <v/>
      </c>
    </row>
    <row r="78" ht="20" customHeight="1">
      <c r="A78" s="22" t="n"/>
      <c r="B78" s="40" t="n"/>
      <c r="C78" s="24" t="n"/>
      <c r="D78" s="22" t="n"/>
      <c r="E78" s="22" t="n"/>
      <c r="F78" s="22" t="n"/>
      <c r="G78" s="22" t="n"/>
      <c r="H78" s="22" t="n"/>
      <c r="I78" s="22" t="n"/>
      <c r="J78" s="22" t="n"/>
      <c r="K78" s="22" t="n"/>
      <c r="L78" s="22" t="n"/>
      <c r="M78" s="24" t="n"/>
      <c r="N78" s="25" t="n"/>
      <c r="O78" s="24" t="n"/>
      <c r="P78" s="24" t="n"/>
      <c r="Q78" s="22" t="n"/>
      <c r="R78" s="22" t="n"/>
      <c r="S78" s="22" t="n"/>
      <c r="T78" s="41" t="n"/>
      <c r="U78" s="41" t="n"/>
      <c r="V78" s="40" t="n"/>
      <c r="W78" s="24" t="n"/>
      <c r="X78" s="27" t="n"/>
      <c r="Y78" s="42">
        <f>IF($A78="","",IF(OR($B78="",$M78=""),"",$B78+$M78))</f>
        <v/>
      </c>
      <c r="Z78" s="42">
        <f>IF($A78="","",IF(OR($B78="",$O78=""),"",$B78+$O78))</f>
        <v/>
      </c>
      <c r="AA78" s="42">
        <f>IF($A78="","",IF(OR($B78="",$P78=""),"",$B78+$P78))</f>
        <v/>
      </c>
      <c r="AB78" s="29">
        <f>IF($A78="","",IF(OR($Y78="",$Z78=""),"",ROUND(($Z78-$Y78)*1440,0)))</f>
        <v/>
      </c>
      <c r="AC78" s="29">
        <f>IF($A78="","",IF(OR($AA78="",$B78="",$C78="",AND($J78&lt;&gt;"Outbound",$J78&lt;&gt;"One-way")),"",ROUND(($AA78-($B78+$C78))*1440,0)))</f>
        <v/>
      </c>
      <c r="AD78" s="30">
        <f>IF($A78="","",IF(OR($Q78&lt;&gt;"Completed",$AB78="",$N78=""),"",IF($AB78&lt;=$N78,"Yes","No")))</f>
        <v/>
      </c>
      <c r="AE78" s="30">
        <f>IF($A78="","",IF(COUNTIF($A$2:$A$501,$A78)&gt;1,"Duplicate Trip ID",IF($B78="","Missing service date",IF($D78="","Missing patient reference",IF($E78="","Missing clinic",IF($J78="","Missing trip leg",IF($Q78="","Missing status",IF($R78="","Missing coordinator",IF(AND(OR($Q78="Scheduled",$Q78="Confirmed",$Q78="En Route"),$K78=""),"Vendor not assigned",IF(AND(OR($Q78="Scheduled",$Q78="Confirmed",$Q78="En Route"),$M78=""),"Missing scheduled pickup",IF(AND($Q78="Completed",$O78=""),"Missing actual pickup",IF(AND($Q78="Completed",OR($J78="Outbound",$J78="One-way"),$P78=""),"Missing actual arrival",IF(AND(OR($Q78="Canceled",$Q78="No Show"),$S78=""),"Missing cancellation reason",IF(AND($Q78&lt;&gt;"Canceled",$Q78&lt;&gt;"No Show",$S78&lt;&gt;""),"Clear cancellation reason",IF(AND($O78&lt;&gt;"",$M78=""),"Actual pickup without schedule",IF(AND($P78&lt;&gt;"",$O78=""),"Arrival entered without pickup",""))))))))))))))))</f>
        <v/>
      </c>
      <c r="AF78" s="30">
        <f>IF($A78="","",AND($B78&gt;='Dashboard'!$B$4,$B78&lt;='Dashboard'!$B$5,OR('Dashboard'!$B$6="All Clinics",$E78='Dashboard'!$B$6),OR('Dashboard'!$B$7="All Coordinators",$R78='Dashboard'!$B$7)))</f>
        <v/>
      </c>
    </row>
    <row r="79" ht="20" customHeight="1">
      <c r="A79" s="22" t="n"/>
      <c r="B79" s="40" t="n"/>
      <c r="C79" s="24" t="n"/>
      <c r="D79" s="22" t="n"/>
      <c r="E79" s="22" t="n"/>
      <c r="F79" s="22" t="n"/>
      <c r="G79" s="22" t="n"/>
      <c r="H79" s="22" t="n"/>
      <c r="I79" s="22" t="n"/>
      <c r="J79" s="22" t="n"/>
      <c r="K79" s="22" t="n"/>
      <c r="L79" s="22" t="n"/>
      <c r="M79" s="24" t="n"/>
      <c r="N79" s="25" t="n"/>
      <c r="O79" s="24" t="n"/>
      <c r="P79" s="24" t="n"/>
      <c r="Q79" s="22" t="n"/>
      <c r="R79" s="22" t="n"/>
      <c r="S79" s="22" t="n"/>
      <c r="T79" s="41" t="n"/>
      <c r="U79" s="41" t="n"/>
      <c r="V79" s="40" t="n"/>
      <c r="W79" s="24" t="n"/>
      <c r="X79" s="27" t="n"/>
      <c r="Y79" s="42">
        <f>IF($A79="","",IF(OR($B79="",$M79=""),"",$B79+$M79))</f>
        <v/>
      </c>
      <c r="Z79" s="42">
        <f>IF($A79="","",IF(OR($B79="",$O79=""),"",$B79+$O79))</f>
        <v/>
      </c>
      <c r="AA79" s="42">
        <f>IF($A79="","",IF(OR($B79="",$P79=""),"",$B79+$P79))</f>
        <v/>
      </c>
      <c r="AB79" s="29">
        <f>IF($A79="","",IF(OR($Y79="",$Z79=""),"",ROUND(($Z79-$Y79)*1440,0)))</f>
        <v/>
      </c>
      <c r="AC79" s="29">
        <f>IF($A79="","",IF(OR($AA79="",$B79="",$C79="",AND($J79&lt;&gt;"Outbound",$J79&lt;&gt;"One-way")),"",ROUND(($AA79-($B79+$C79))*1440,0)))</f>
        <v/>
      </c>
      <c r="AD79" s="30">
        <f>IF($A79="","",IF(OR($Q79&lt;&gt;"Completed",$AB79="",$N79=""),"",IF($AB79&lt;=$N79,"Yes","No")))</f>
        <v/>
      </c>
      <c r="AE79" s="30">
        <f>IF($A79="","",IF(COUNTIF($A$2:$A$501,$A79)&gt;1,"Duplicate Trip ID",IF($B79="","Missing service date",IF($D79="","Missing patient reference",IF($E79="","Missing clinic",IF($J79="","Missing trip leg",IF($Q79="","Missing status",IF($R79="","Missing coordinator",IF(AND(OR($Q79="Scheduled",$Q79="Confirmed",$Q79="En Route"),$K79=""),"Vendor not assigned",IF(AND(OR($Q79="Scheduled",$Q79="Confirmed",$Q79="En Route"),$M79=""),"Missing scheduled pickup",IF(AND($Q79="Completed",$O79=""),"Missing actual pickup",IF(AND($Q79="Completed",OR($J79="Outbound",$J79="One-way"),$P79=""),"Missing actual arrival",IF(AND(OR($Q79="Canceled",$Q79="No Show"),$S79=""),"Missing cancellation reason",IF(AND($Q79&lt;&gt;"Canceled",$Q79&lt;&gt;"No Show",$S79&lt;&gt;""),"Clear cancellation reason",IF(AND($O79&lt;&gt;"",$M79=""),"Actual pickup without schedule",IF(AND($P79&lt;&gt;"",$O79=""),"Arrival entered without pickup",""))))))))))))))))</f>
        <v/>
      </c>
      <c r="AF79" s="30">
        <f>IF($A79="","",AND($B79&gt;='Dashboard'!$B$4,$B79&lt;='Dashboard'!$B$5,OR('Dashboard'!$B$6="All Clinics",$E79='Dashboard'!$B$6),OR('Dashboard'!$B$7="All Coordinators",$R79='Dashboard'!$B$7)))</f>
        <v/>
      </c>
    </row>
    <row r="80" ht="20" customHeight="1">
      <c r="A80" s="22" t="n"/>
      <c r="B80" s="40" t="n"/>
      <c r="C80" s="24" t="n"/>
      <c r="D80" s="22" t="n"/>
      <c r="E80" s="22" t="n"/>
      <c r="F80" s="22" t="n"/>
      <c r="G80" s="22" t="n"/>
      <c r="H80" s="22" t="n"/>
      <c r="I80" s="22" t="n"/>
      <c r="J80" s="22" t="n"/>
      <c r="K80" s="22" t="n"/>
      <c r="L80" s="22" t="n"/>
      <c r="M80" s="24" t="n"/>
      <c r="N80" s="25" t="n"/>
      <c r="O80" s="24" t="n"/>
      <c r="P80" s="24" t="n"/>
      <c r="Q80" s="22" t="n"/>
      <c r="R80" s="22" t="n"/>
      <c r="S80" s="22" t="n"/>
      <c r="T80" s="41" t="n"/>
      <c r="U80" s="41" t="n"/>
      <c r="V80" s="40" t="n"/>
      <c r="W80" s="24" t="n"/>
      <c r="X80" s="27" t="n"/>
      <c r="Y80" s="42">
        <f>IF($A80="","",IF(OR($B80="",$M80=""),"",$B80+$M80))</f>
        <v/>
      </c>
      <c r="Z80" s="42">
        <f>IF($A80="","",IF(OR($B80="",$O80=""),"",$B80+$O80))</f>
        <v/>
      </c>
      <c r="AA80" s="42">
        <f>IF($A80="","",IF(OR($B80="",$P80=""),"",$B80+$P80))</f>
        <v/>
      </c>
      <c r="AB80" s="29">
        <f>IF($A80="","",IF(OR($Y80="",$Z80=""),"",ROUND(($Z80-$Y80)*1440,0)))</f>
        <v/>
      </c>
      <c r="AC80" s="29">
        <f>IF($A80="","",IF(OR($AA80="",$B80="",$C80="",AND($J80&lt;&gt;"Outbound",$J80&lt;&gt;"One-way")),"",ROUND(($AA80-($B80+$C80))*1440,0)))</f>
        <v/>
      </c>
      <c r="AD80" s="30">
        <f>IF($A80="","",IF(OR($Q80&lt;&gt;"Completed",$AB80="",$N80=""),"",IF($AB80&lt;=$N80,"Yes","No")))</f>
        <v/>
      </c>
      <c r="AE80" s="30">
        <f>IF($A80="","",IF(COUNTIF($A$2:$A$501,$A80)&gt;1,"Duplicate Trip ID",IF($B80="","Missing service date",IF($D80="","Missing patient reference",IF($E80="","Missing clinic",IF($J80="","Missing trip leg",IF($Q80="","Missing status",IF($R80="","Missing coordinator",IF(AND(OR($Q80="Scheduled",$Q80="Confirmed",$Q80="En Route"),$K80=""),"Vendor not assigned",IF(AND(OR($Q80="Scheduled",$Q80="Confirmed",$Q80="En Route"),$M80=""),"Missing scheduled pickup",IF(AND($Q80="Completed",$O80=""),"Missing actual pickup",IF(AND($Q80="Completed",OR($J80="Outbound",$J80="One-way"),$P80=""),"Missing actual arrival",IF(AND(OR($Q80="Canceled",$Q80="No Show"),$S80=""),"Missing cancellation reason",IF(AND($Q80&lt;&gt;"Canceled",$Q80&lt;&gt;"No Show",$S80&lt;&gt;""),"Clear cancellation reason",IF(AND($O80&lt;&gt;"",$M80=""),"Actual pickup without schedule",IF(AND($P80&lt;&gt;"",$O80=""),"Arrival entered without pickup",""))))))))))))))))</f>
        <v/>
      </c>
      <c r="AF80" s="30">
        <f>IF($A80="","",AND($B80&gt;='Dashboard'!$B$4,$B80&lt;='Dashboard'!$B$5,OR('Dashboard'!$B$6="All Clinics",$E80='Dashboard'!$B$6),OR('Dashboard'!$B$7="All Coordinators",$R80='Dashboard'!$B$7)))</f>
        <v/>
      </c>
    </row>
    <row r="81" ht="20" customHeight="1">
      <c r="A81" s="22" t="n"/>
      <c r="B81" s="40" t="n"/>
      <c r="C81" s="24" t="n"/>
      <c r="D81" s="22" t="n"/>
      <c r="E81" s="22" t="n"/>
      <c r="F81" s="22" t="n"/>
      <c r="G81" s="22" t="n"/>
      <c r="H81" s="22" t="n"/>
      <c r="I81" s="22" t="n"/>
      <c r="J81" s="22" t="n"/>
      <c r="K81" s="22" t="n"/>
      <c r="L81" s="22" t="n"/>
      <c r="M81" s="24" t="n"/>
      <c r="N81" s="25" t="n"/>
      <c r="O81" s="24" t="n"/>
      <c r="P81" s="24" t="n"/>
      <c r="Q81" s="22" t="n"/>
      <c r="R81" s="22" t="n"/>
      <c r="S81" s="22" t="n"/>
      <c r="T81" s="41" t="n"/>
      <c r="U81" s="41" t="n"/>
      <c r="V81" s="40" t="n"/>
      <c r="W81" s="24" t="n"/>
      <c r="X81" s="27" t="n"/>
      <c r="Y81" s="42">
        <f>IF($A81="","",IF(OR($B81="",$M81=""),"",$B81+$M81))</f>
        <v/>
      </c>
      <c r="Z81" s="42">
        <f>IF($A81="","",IF(OR($B81="",$O81=""),"",$B81+$O81))</f>
        <v/>
      </c>
      <c r="AA81" s="42">
        <f>IF($A81="","",IF(OR($B81="",$P81=""),"",$B81+$P81))</f>
        <v/>
      </c>
      <c r="AB81" s="29">
        <f>IF($A81="","",IF(OR($Y81="",$Z81=""),"",ROUND(($Z81-$Y81)*1440,0)))</f>
        <v/>
      </c>
      <c r="AC81" s="29">
        <f>IF($A81="","",IF(OR($AA81="",$B81="",$C81="",AND($J81&lt;&gt;"Outbound",$J81&lt;&gt;"One-way")),"",ROUND(($AA81-($B81+$C81))*1440,0)))</f>
        <v/>
      </c>
      <c r="AD81" s="30">
        <f>IF($A81="","",IF(OR($Q81&lt;&gt;"Completed",$AB81="",$N81=""),"",IF($AB81&lt;=$N81,"Yes","No")))</f>
        <v/>
      </c>
      <c r="AE81" s="30">
        <f>IF($A81="","",IF(COUNTIF($A$2:$A$501,$A81)&gt;1,"Duplicate Trip ID",IF($B81="","Missing service date",IF($D81="","Missing patient reference",IF($E81="","Missing clinic",IF($J81="","Missing trip leg",IF($Q81="","Missing status",IF($R81="","Missing coordinator",IF(AND(OR($Q81="Scheduled",$Q81="Confirmed",$Q81="En Route"),$K81=""),"Vendor not assigned",IF(AND(OR($Q81="Scheduled",$Q81="Confirmed",$Q81="En Route"),$M81=""),"Missing scheduled pickup",IF(AND($Q81="Completed",$O81=""),"Missing actual pickup",IF(AND($Q81="Completed",OR($J81="Outbound",$J81="One-way"),$P81=""),"Missing actual arrival",IF(AND(OR($Q81="Canceled",$Q81="No Show"),$S81=""),"Missing cancellation reason",IF(AND($Q81&lt;&gt;"Canceled",$Q81&lt;&gt;"No Show",$S81&lt;&gt;""),"Clear cancellation reason",IF(AND($O81&lt;&gt;"",$M81=""),"Actual pickup without schedule",IF(AND($P81&lt;&gt;"",$O81=""),"Arrival entered without pickup",""))))))))))))))))</f>
        <v/>
      </c>
      <c r="AF81" s="30">
        <f>IF($A81="","",AND($B81&gt;='Dashboard'!$B$4,$B81&lt;='Dashboard'!$B$5,OR('Dashboard'!$B$6="All Clinics",$E81='Dashboard'!$B$6),OR('Dashboard'!$B$7="All Coordinators",$R81='Dashboard'!$B$7)))</f>
        <v/>
      </c>
    </row>
    <row r="82" ht="20" customHeight="1">
      <c r="A82" s="22" t="n"/>
      <c r="B82" s="40" t="n"/>
      <c r="C82" s="24" t="n"/>
      <c r="D82" s="22" t="n"/>
      <c r="E82" s="22" t="n"/>
      <c r="F82" s="22" t="n"/>
      <c r="G82" s="22" t="n"/>
      <c r="H82" s="22" t="n"/>
      <c r="I82" s="22" t="n"/>
      <c r="J82" s="22" t="n"/>
      <c r="K82" s="22" t="n"/>
      <c r="L82" s="22" t="n"/>
      <c r="M82" s="24" t="n"/>
      <c r="N82" s="25" t="n"/>
      <c r="O82" s="24" t="n"/>
      <c r="P82" s="24" t="n"/>
      <c r="Q82" s="22" t="n"/>
      <c r="R82" s="22" t="n"/>
      <c r="S82" s="22" t="n"/>
      <c r="T82" s="41" t="n"/>
      <c r="U82" s="41" t="n"/>
      <c r="V82" s="40" t="n"/>
      <c r="W82" s="24" t="n"/>
      <c r="X82" s="27" t="n"/>
      <c r="Y82" s="42">
        <f>IF($A82="","",IF(OR($B82="",$M82=""),"",$B82+$M82))</f>
        <v/>
      </c>
      <c r="Z82" s="42">
        <f>IF($A82="","",IF(OR($B82="",$O82=""),"",$B82+$O82))</f>
        <v/>
      </c>
      <c r="AA82" s="42">
        <f>IF($A82="","",IF(OR($B82="",$P82=""),"",$B82+$P82))</f>
        <v/>
      </c>
      <c r="AB82" s="29">
        <f>IF($A82="","",IF(OR($Y82="",$Z82=""),"",ROUND(($Z82-$Y82)*1440,0)))</f>
        <v/>
      </c>
      <c r="AC82" s="29">
        <f>IF($A82="","",IF(OR($AA82="",$B82="",$C82="",AND($J82&lt;&gt;"Outbound",$J82&lt;&gt;"One-way")),"",ROUND(($AA82-($B82+$C82))*1440,0)))</f>
        <v/>
      </c>
      <c r="AD82" s="30">
        <f>IF($A82="","",IF(OR($Q82&lt;&gt;"Completed",$AB82="",$N82=""),"",IF($AB82&lt;=$N82,"Yes","No")))</f>
        <v/>
      </c>
      <c r="AE82" s="30">
        <f>IF($A82="","",IF(COUNTIF($A$2:$A$501,$A82)&gt;1,"Duplicate Trip ID",IF($B82="","Missing service date",IF($D82="","Missing patient reference",IF($E82="","Missing clinic",IF($J82="","Missing trip leg",IF($Q82="","Missing status",IF($R82="","Missing coordinator",IF(AND(OR($Q82="Scheduled",$Q82="Confirmed",$Q82="En Route"),$K82=""),"Vendor not assigned",IF(AND(OR($Q82="Scheduled",$Q82="Confirmed",$Q82="En Route"),$M82=""),"Missing scheduled pickup",IF(AND($Q82="Completed",$O82=""),"Missing actual pickup",IF(AND($Q82="Completed",OR($J82="Outbound",$J82="One-way"),$P82=""),"Missing actual arrival",IF(AND(OR($Q82="Canceled",$Q82="No Show"),$S82=""),"Missing cancellation reason",IF(AND($Q82&lt;&gt;"Canceled",$Q82&lt;&gt;"No Show",$S82&lt;&gt;""),"Clear cancellation reason",IF(AND($O82&lt;&gt;"",$M82=""),"Actual pickup without schedule",IF(AND($P82&lt;&gt;"",$O82=""),"Arrival entered without pickup",""))))))))))))))))</f>
        <v/>
      </c>
      <c r="AF82" s="30">
        <f>IF($A82="","",AND($B82&gt;='Dashboard'!$B$4,$B82&lt;='Dashboard'!$B$5,OR('Dashboard'!$B$6="All Clinics",$E82='Dashboard'!$B$6),OR('Dashboard'!$B$7="All Coordinators",$R82='Dashboard'!$B$7)))</f>
        <v/>
      </c>
    </row>
    <row r="83" ht="20" customHeight="1">
      <c r="A83" s="22" t="n"/>
      <c r="B83" s="40" t="n"/>
      <c r="C83" s="24" t="n"/>
      <c r="D83" s="22" t="n"/>
      <c r="E83" s="22" t="n"/>
      <c r="F83" s="22" t="n"/>
      <c r="G83" s="22" t="n"/>
      <c r="H83" s="22" t="n"/>
      <c r="I83" s="22" t="n"/>
      <c r="J83" s="22" t="n"/>
      <c r="K83" s="22" t="n"/>
      <c r="L83" s="22" t="n"/>
      <c r="M83" s="24" t="n"/>
      <c r="N83" s="25" t="n"/>
      <c r="O83" s="24" t="n"/>
      <c r="P83" s="24" t="n"/>
      <c r="Q83" s="22" t="n"/>
      <c r="R83" s="22" t="n"/>
      <c r="S83" s="22" t="n"/>
      <c r="T83" s="41" t="n"/>
      <c r="U83" s="41" t="n"/>
      <c r="V83" s="40" t="n"/>
      <c r="W83" s="24" t="n"/>
      <c r="X83" s="27" t="n"/>
      <c r="Y83" s="42">
        <f>IF($A83="","",IF(OR($B83="",$M83=""),"",$B83+$M83))</f>
        <v/>
      </c>
      <c r="Z83" s="42">
        <f>IF($A83="","",IF(OR($B83="",$O83=""),"",$B83+$O83))</f>
        <v/>
      </c>
      <c r="AA83" s="42">
        <f>IF($A83="","",IF(OR($B83="",$P83=""),"",$B83+$P83))</f>
        <v/>
      </c>
      <c r="AB83" s="29">
        <f>IF($A83="","",IF(OR($Y83="",$Z83=""),"",ROUND(($Z83-$Y83)*1440,0)))</f>
        <v/>
      </c>
      <c r="AC83" s="29">
        <f>IF($A83="","",IF(OR($AA83="",$B83="",$C83="",AND($J83&lt;&gt;"Outbound",$J83&lt;&gt;"One-way")),"",ROUND(($AA83-($B83+$C83))*1440,0)))</f>
        <v/>
      </c>
      <c r="AD83" s="30">
        <f>IF($A83="","",IF(OR($Q83&lt;&gt;"Completed",$AB83="",$N83=""),"",IF($AB83&lt;=$N83,"Yes","No")))</f>
        <v/>
      </c>
      <c r="AE83" s="30">
        <f>IF($A83="","",IF(COUNTIF($A$2:$A$501,$A83)&gt;1,"Duplicate Trip ID",IF($B83="","Missing service date",IF($D83="","Missing patient reference",IF($E83="","Missing clinic",IF($J83="","Missing trip leg",IF($Q83="","Missing status",IF($R83="","Missing coordinator",IF(AND(OR($Q83="Scheduled",$Q83="Confirmed",$Q83="En Route"),$K83=""),"Vendor not assigned",IF(AND(OR($Q83="Scheduled",$Q83="Confirmed",$Q83="En Route"),$M83=""),"Missing scheduled pickup",IF(AND($Q83="Completed",$O83=""),"Missing actual pickup",IF(AND($Q83="Completed",OR($J83="Outbound",$J83="One-way"),$P83=""),"Missing actual arrival",IF(AND(OR($Q83="Canceled",$Q83="No Show"),$S83=""),"Missing cancellation reason",IF(AND($Q83&lt;&gt;"Canceled",$Q83&lt;&gt;"No Show",$S83&lt;&gt;""),"Clear cancellation reason",IF(AND($O83&lt;&gt;"",$M83=""),"Actual pickup without schedule",IF(AND($P83&lt;&gt;"",$O83=""),"Arrival entered without pickup",""))))))))))))))))</f>
        <v/>
      </c>
      <c r="AF83" s="30">
        <f>IF($A83="","",AND($B83&gt;='Dashboard'!$B$4,$B83&lt;='Dashboard'!$B$5,OR('Dashboard'!$B$6="All Clinics",$E83='Dashboard'!$B$6),OR('Dashboard'!$B$7="All Coordinators",$R83='Dashboard'!$B$7)))</f>
        <v/>
      </c>
    </row>
    <row r="84" ht="20" customHeight="1">
      <c r="A84" s="22" t="n"/>
      <c r="B84" s="40" t="n"/>
      <c r="C84" s="24" t="n"/>
      <c r="D84" s="22" t="n"/>
      <c r="E84" s="22" t="n"/>
      <c r="F84" s="22" t="n"/>
      <c r="G84" s="22" t="n"/>
      <c r="H84" s="22" t="n"/>
      <c r="I84" s="22" t="n"/>
      <c r="J84" s="22" t="n"/>
      <c r="K84" s="22" t="n"/>
      <c r="L84" s="22" t="n"/>
      <c r="M84" s="24" t="n"/>
      <c r="N84" s="25" t="n"/>
      <c r="O84" s="24" t="n"/>
      <c r="P84" s="24" t="n"/>
      <c r="Q84" s="22" t="n"/>
      <c r="R84" s="22" t="n"/>
      <c r="S84" s="22" t="n"/>
      <c r="T84" s="41" t="n"/>
      <c r="U84" s="41" t="n"/>
      <c r="V84" s="40" t="n"/>
      <c r="W84" s="24" t="n"/>
      <c r="X84" s="27" t="n"/>
      <c r="Y84" s="42">
        <f>IF($A84="","",IF(OR($B84="",$M84=""),"",$B84+$M84))</f>
        <v/>
      </c>
      <c r="Z84" s="42">
        <f>IF($A84="","",IF(OR($B84="",$O84=""),"",$B84+$O84))</f>
        <v/>
      </c>
      <c r="AA84" s="42">
        <f>IF($A84="","",IF(OR($B84="",$P84=""),"",$B84+$P84))</f>
        <v/>
      </c>
      <c r="AB84" s="29">
        <f>IF($A84="","",IF(OR($Y84="",$Z84=""),"",ROUND(($Z84-$Y84)*1440,0)))</f>
        <v/>
      </c>
      <c r="AC84" s="29">
        <f>IF($A84="","",IF(OR($AA84="",$B84="",$C84="",AND($J84&lt;&gt;"Outbound",$J84&lt;&gt;"One-way")),"",ROUND(($AA84-($B84+$C84))*1440,0)))</f>
        <v/>
      </c>
      <c r="AD84" s="30">
        <f>IF($A84="","",IF(OR($Q84&lt;&gt;"Completed",$AB84="",$N84=""),"",IF($AB84&lt;=$N84,"Yes","No")))</f>
        <v/>
      </c>
      <c r="AE84" s="30">
        <f>IF($A84="","",IF(COUNTIF($A$2:$A$501,$A84)&gt;1,"Duplicate Trip ID",IF($B84="","Missing service date",IF($D84="","Missing patient reference",IF($E84="","Missing clinic",IF($J84="","Missing trip leg",IF($Q84="","Missing status",IF($R84="","Missing coordinator",IF(AND(OR($Q84="Scheduled",$Q84="Confirmed",$Q84="En Route"),$K84=""),"Vendor not assigned",IF(AND(OR($Q84="Scheduled",$Q84="Confirmed",$Q84="En Route"),$M84=""),"Missing scheduled pickup",IF(AND($Q84="Completed",$O84=""),"Missing actual pickup",IF(AND($Q84="Completed",OR($J84="Outbound",$J84="One-way"),$P84=""),"Missing actual arrival",IF(AND(OR($Q84="Canceled",$Q84="No Show"),$S84=""),"Missing cancellation reason",IF(AND($Q84&lt;&gt;"Canceled",$Q84&lt;&gt;"No Show",$S84&lt;&gt;""),"Clear cancellation reason",IF(AND($O84&lt;&gt;"",$M84=""),"Actual pickup without schedule",IF(AND($P84&lt;&gt;"",$O84=""),"Arrival entered without pickup",""))))))))))))))))</f>
        <v/>
      </c>
      <c r="AF84" s="30">
        <f>IF($A84="","",AND($B84&gt;='Dashboard'!$B$4,$B84&lt;='Dashboard'!$B$5,OR('Dashboard'!$B$6="All Clinics",$E84='Dashboard'!$B$6),OR('Dashboard'!$B$7="All Coordinators",$R84='Dashboard'!$B$7)))</f>
        <v/>
      </c>
    </row>
    <row r="85" ht="20" customHeight="1">
      <c r="A85" s="22" t="n"/>
      <c r="B85" s="40" t="n"/>
      <c r="C85" s="24" t="n"/>
      <c r="D85" s="22" t="n"/>
      <c r="E85" s="22" t="n"/>
      <c r="F85" s="22" t="n"/>
      <c r="G85" s="22" t="n"/>
      <c r="H85" s="22" t="n"/>
      <c r="I85" s="22" t="n"/>
      <c r="J85" s="22" t="n"/>
      <c r="K85" s="22" t="n"/>
      <c r="L85" s="22" t="n"/>
      <c r="M85" s="24" t="n"/>
      <c r="N85" s="25" t="n"/>
      <c r="O85" s="24" t="n"/>
      <c r="P85" s="24" t="n"/>
      <c r="Q85" s="22" t="n"/>
      <c r="R85" s="22" t="n"/>
      <c r="S85" s="22" t="n"/>
      <c r="T85" s="41" t="n"/>
      <c r="U85" s="41" t="n"/>
      <c r="V85" s="40" t="n"/>
      <c r="W85" s="24" t="n"/>
      <c r="X85" s="27" t="n"/>
      <c r="Y85" s="42">
        <f>IF($A85="","",IF(OR($B85="",$M85=""),"",$B85+$M85))</f>
        <v/>
      </c>
      <c r="Z85" s="42">
        <f>IF($A85="","",IF(OR($B85="",$O85=""),"",$B85+$O85))</f>
        <v/>
      </c>
      <c r="AA85" s="42">
        <f>IF($A85="","",IF(OR($B85="",$P85=""),"",$B85+$P85))</f>
        <v/>
      </c>
      <c r="AB85" s="29">
        <f>IF($A85="","",IF(OR($Y85="",$Z85=""),"",ROUND(($Z85-$Y85)*1440,0)))</f>
        <v/>
      </c>
      <c r="AC85" s="29">
        <f>IF($A85="","",IF(OR($AA85="",$B85="",$C85="",AND($J85&lt;&gt;"Outbound",$J85&lt;&gt;"One-way")),"",ROUND(($AA85-($B85+$C85))*1440,0)))</f>
        <v/>
      </c>
      <c r="AD85" s="30">
        <f>IF($A85="","",IF(OR($Q85&lt;&gt;"Completed",$AB85="",$N85=""),"",IF($AB85&lt;=$N85,"Yes","No")))</f>
        <v/>
      </c>
      <c r="AE85" s="30">
        <f>IF($A85="","",IF(COUNTIF($A$2:$A$501,$A85)&gt;1,"Duplicate Trip ID",IF($B85="","Missing service date",IF($D85="","Missing patient reference",IF($E85="","Missing clinic",IF($J85="","Missing trip leg",IF($Q85="","Missing status",IF($R85="","Missing coordinator",IF(AND(OR($Q85="Scheduled",$Q85="Confirmed",$Q85="En Route"),$K85=""),"Vendor not assigned",IF(AND(OR($Q85="Scheduled",$Q85="Confirmed",$Q85="En Route"),$M85=""),"Missing scheduled pickup",IF(AND($Q85="Completed",$O85=""),"Missing actual pickup",IF(AND($Q85="Completed",OR($J85="Outbound",$J85="One-way"),$P85=""),"Missing actual arrival",IF(AND(OR($Q85="Canceled",$Q85="No Show"),$S85=""),"Missing cancellation reason",IF(AND($Q85&lt;&gt;"Canceled",$Q85&lt;&gt;"No Show",$S85&lt;&gt;""),"Clear cancellation reason",IF(AND($O85&lt;&gt;"",$M85=""),"Actual pickup without schedule",IF(AND($P85&lt;&gt;"",$O85=""),"Arrival entered without pickup",""))))))))))))))))</f>
        <v/>
      </c>
      <c r="AF85" s="30">
        <f>IF($A85="","",AND($B85&gt;='Dashboard'!$B$4,$B85&lt;='Dashboard'!$B$5,OR('Dashboard'!$B$6="All Clinics",$E85='Dashboard'!$B$6),OR('Dashboard'!$B$7="All Coordinators",$R85='Dashboard'!$B$7)))</f>
        <v/>
      </c>
    </row>
    <row r="86" ht="20" customHeight="1">
      <c r="A86" s="22" t="n"/>
      <c r="B86" s="40" t="n"/>
      <c r="C86" s="24" t="n"/>
      <c r="D86" s="22" t="n"/>
      <c r="E86" s="22" t="n"/>
      <c r="F86" s="22" t="n"/>
      <c r="G86" s="22" t="n"/>
      <c r="H86" s="22" t="n"/>
      <c r="I86" s="22" t="n"/>
      <c r="J86" s="22" t="n"/>
      <c r="K86" s="22" t="n"/>
      <c r="L86" s="22" t="n"/>
      <c r="M86" s="24" t="n"/>
      <c r="N86" s="25" t="n"/>
      <c r="O86" s="24" t="n"/>
      <c r="P86" s="24" t="n"/>
      <c r="Q86" s="22" t="n"/>
      <c r="R86" s="22" t="n"/>
      <c r="S86" s="22" t="n"/>
      <c r="T86" s="41" t="n"/>
      <c r="U86" s="41" t="n"/>
      <c r="V86" s="40" t="n"/>
      <c r="W86" s="24" t="n"/>
      <c r="X86" s="27" t="n"/>
      <c r="Y86" s="42">
        <f>IF($A86="","",IF(OR($B86="",$M86=""),"",$B86+$M86))</f>
        <v/>
      </c>
      <c r="Z86" s="42">
        <f>IF($A86="","",IF(OR($B86="",$O86=""),"",$B86+$O86))</f>
        <v/>
      </c>
      <c r="AA86" s="42">
        <f>IF($A86="","",IF(OR($B86="",$P86=""),"",$B86+$P86))</f>
        <v/>
      </c>
      <c r="AB86" s="29">
        <f>IF($A86="","",IF(OR($Y86="",$Z86=""),"",ROUND(($Z86-$Y86)*1440,0)))</f>
        <v/>
      </c>
      <c r="AC86" s="29">
        <f>IF($A86="","",IF(OR($AA86="",$B86="",$C86="",AND($J86&lt;&gt;"Outbound",$J86&lt;&gt;"One-way")),"",ROUND(($AA86-($B86+$C86))*1440,0)))</f>
        <v/>
      </c>
      <c r="AD86" s="30">
        <f>IF($A86="","",IF(OR($Q86&lt;&gt;"Completed",$AB86="",$N86=""),"",IF($AB86&lt;=$N86,"Yes","No")))</f>
        <v/>
      </c>
      <c r="AE86" s="30">
        <f>IF($A86="","",IF(COUNTIF($A$2:$A$501,$A86)&gt;1,"Duplicate Trip ID",IF($B86="","Missing service date",IF($D86="","Missing patient reference",IF($E86="","Missing clinic",IF($J86="","Missing trip leg",IF($Q86="","Missing status",IF($R86="","Missing coordinator",IF(AND(OR($Q86="Scheduled",$Q86="Confirmed",$Q86="En Route"),$K86=""),"Vendor not assigned",IF(AND(OR($Q86="Scheduled",$Q86="Confirmed",$Q86="En Route"),$M86=""),"Missing scheduled pickup",IF(AND($Q86="Completed",$O86=""),"Missing actual pickup",IF(AND($Q86="Completed",OR($J86="Outbound",$J86="One-way"),$P86=""),"Missing actual arrival",IF(AND(OR($Q86="Canceled",$Q86="No Show"),$S86=""),"Missing cancellation reason",IF(AND($Q86&lt;&gt;"Canceled",$Q86&lt;&gt;"No Show",$S86&lt;&gt;""),"Clear cancellation reason",IF(AND($O86&lt;&gt;"",$M86=""),"Actual pickup without schedule",IF(AND($P86&lt;&gt;"",$O86=""),"Arrival entered without pickup",""))))))))))))))))</f>
        <v/>
      </c>
      <c r="AF86" s="30">
        <f>IF($A86="","",AND($B86&gt;='Dashboard'!$B$4,$B86&lt;='Dashboard'!$B$5,OR('Dashboard'!$B$6="All Clinics",$E86='Dashboard'!$B$6),OR('Dashboard'!$B$7="All Coordinators",$R86='Dashboard'!$B$7)))</f>
        <v/>
      </c>
    </row>
    <row r="87" ht="20" customHeight="1">
      <c r="A87" s="22" t="n"/>
      <c r="B87" s="40" t="n"/>
      <c r="C87" s="24" t="n"/>
      <c r="D87" s="22" t="n"/>
      <c r="E87" s="22" t="n"/>
      <c r="F87" s="22" t="n"/>
      <c r="G87" s="22" t="n"/>
      <c r="H87" s="22" t="n"/>
      <c r="I87" s="22" t="n"/>
      <c r="J87" s="22" t="n"/>
      <c r="K87" s="22" t="n"/>
      <c r="L87" s="22" t="n"/>
      <c r="M87" s="24" t="n"/>
      <c r="N87" s="25" t="n"/>
      <c r="O87" s="24" t="n"/>
      <c r="P87" s="24" t="n"/>
      <c r="Q87" s="22" t="n"/>
      <c r="R87" s="22" t="n"/>
      <c r="S87" s="22" t="n"/>
      <c r="T87" s="41" t="n"/>
      <c r="U87" s="41" t="n"/>
      <c r="V87" s="40" t="n"/>
      <c r="W87" s="24" t="n"/>
      <c r="X87" s="27" t="n"/>
      <c r="Y87" s="42">
        <f>IF($A87="","",IF(OR($B87="",$M87=""),"",$B87+$M87))</f>
        <v/>
      </c>
      <c r="Z87" s="42">
        <f>IF($A87="","",IF(OR($B87="",$O87=""),"",$B87+$O87))</f>
        <v/>
      </c>
      <c r="AA87" s="42">
        <f>IF($A87="","",IF(OR($B87="",$P87=""),"",$B87+$P87))</f>
        <v/>
      </c>
      <c r="AB87" s="29">
        <f>IF($A87="","",IF(OR($Y87="",$Z87=""),"",ROUND(($Z87-$Y87)*1440,0)))</f>
        <v/>
      </c>
      <c r="AC87" s="29">
        <f>IF($A87="","",IF(OR($AA87="",$B87="",$C87="",AND($J87&lt;&gt;"Outbound",$J87&lt;&gt;"One-way")),"",ROUND(($AA87-($B87+$C87))*1440,0)))</f>
        <v/>
      </c>
      <c r="AD87" s="30">
        <f>IF($A87="","",IF(OR($Q87&lt;&gt;"Completed",$AB87="",$N87=""),"",IF($AB87&lt;=$N87,"Yes","No")))</f>
        <v/>
      </c>
      <c r="AE87" s="30">
        <f>IF($A87="","",IF(COUNTIF($A$2:$A$501,$A87)&gt;1,"Duplicate Trip ID",IF($B87="","Missing service date",IF($D87="","Missing patient reference",IF($E87="","Missing clinic",IF($J87="","Missing trip leg",IF($Q87="","Missing status",IF($R87="","Missing coordinator",IF(AND(OR($Q87="Scheduled",$Q87="Confirmed",$Q87="En Route"),$K87=""),"Vendor not assigned",IF(AND(OR($Q87="Scheduled",$Q87="Confirmed",$Q87="En Route"),$M87=""),"Missing scheduled pickup",IF(AND($Q87="Completed",$O87=""),"Missing actual pickup",IF(AND($Q87="Completed",OR($J87="Outbound",$J87="One-way"),$P87=""),"Missing actual arrival",IF(AND(OR($Q87="Canceled",$Q87="No Show"),$S87=""),"Missing cancellation reason",IF(AND($Q87&lt;&gt;"Canceled",$Q87&lt;&gt;"No Show",$S87&lt;&gt;""),"Clear cancellation reason",IF(AND($O87&lt;&gt;"",$M87=""),"Actual pickup without schedule",IF(AND($P87&lt;&gt;"",$O87=""),"Arrival entered without pickup",""))))))))))))))))</f>
        <v/>
      </c>
      <c r="AF87" s="30">
        <f>IF($A87="","",AND($B87&gt;='Dashboard'!$B$4,$B87&lt;='Dashboard'!$B$5,OR('Dashboard'!$B$6="All Clinics",$E87='Dashboard'!$B$6),OR('Dashboard'!$B$7="All Coordinators",$R87='Dashboard'!$B$7)))</f>
        <v/>
      </c>
    </row>
    <row r="88" ht="20" customHeight="1">
      <c r="A88" s="22" t="n"/>
      <c r="B88" s="40" t="n"/>
      <c r="C88" s="24" t="n"/>
      <c r="D88" s="22" t="n"/>
      <c r="E88" s="22" t="n"/>
      <c r="F88" s="22" t="n"/>
      <c r="G88" s="22" t="n"/>
      <c r="H88" s="22" t="n"/>
      <c r="I88" s="22" t="n"/>
      <c r="J88" s="22" t="n"/>
      <c r="K88" s="22" t="n"/>
      <c r="L88" s="22" t="n"/>
      <c r="M88" s="24" t="n"/>
      <c r="N88" s="25" t="n"/>
      <c r="O88" s="24" t="n"/>
      <c r="P88" s="24" t="n"/>
      <c r="Q88" s="22" t="n"/>
      <c r="R88" s="22" t="n"/>
      <c r="S88" s="22" t="n"/>
      <c r="T88" s="41" t="n"/>
      <c r="U88" s="41" t="n"/>
      <c r="V88" s="40" t="n"/>
      <c r="W88" s="24" t="n"/>
      <c r="X88" s="27" t="n"/>
      <c r="Y88" s="42">
        <f>IF($A88="","",IF(OR($B88="",$M88=""),"",$B88+$M88))</f>
        <v/>
      </c>
      <c r="Z88" s="42">
        <f>IF($A88="","",IF(OR($B88="",$O88=""),"",$B88+$O88))</f>
        <v/>
      </c>
      <c r="AA88" s="42">
        <f>IF($A88="","",IF(OR($B88="",$P88=""),"",$B88+$P88))</f>
        <v/>
      </c>
      <c r="AB88" s="29">
        <f>IF($A88="","",IF(OR($Y88="",$Z88=""),"",ROUND(($Z88-$Y88)*1440,0)))</f>
        <v/>
      </c>
      <c r="AC88" s="29">
        <f>IF($A88="","",IF(OR($AA88="",$B88="",$C88="",AND($J88&lt;&gt;"Outbound",$J88&lt;&gt;"One-way")),"",ROUND(($AA88-($B88+$C88))*1440,0)))</f>
        <v/>
      </c>
      <c r="AD88" s="30">
        <f>IF($A88="","",IF(OR($Q88&lt;&gt;"Completed",$AB88="",$N88=""),"",IF($AB88&lt;=$N88,"Yes","No")))</f>
        <v/>
      </c>
      <c r="AE88" s="30">
        <f>IF($A88="","",IF(COUNTIF($A$2:$A$501,$A88)&gt;1,"Duplicate Trip ID",IF($B88="","Missing service date",IF($D88="","Missing patient reference",IF($E88="","Missing clinic",IF($J88="","Missing trip leg",IF($Q88="","Missing status",IF($R88="","Missing coordinator",IF(AND(OR($Q88="Scheduled",$Q88="Confirmed",$Q88="En Route"),$K88=""),"Vendor not assigned",IF(AND(OR($Q88="Scheduled",$Q88="Confirmed",$Q88="En Route"),$M88=""),"Missing scheduled pickup",IF(AND($Q88="Completed",$O88=""),"Missing actual pickup",IF(AND($Q88="Completed",OR($J88="Outbound",$J88="One-way"),$P88=""),"Missing actual arrival",IF(AND(OR($Q88="Canceled",$Q88="No Show"),$S88=""),"Missing cancellation reason",IF(AND($Q88&lt;&gt;"Canceled",$Q88&lt;&gt;"No Show",$S88&lt;&gt;""),"Clear cancellation reason",IF(AND($O88&lt;&gt;"",$M88=""),"Actual pickup without schedule",IF(AND($P88&lt;&gt;"",$O88=""),"Arrival entered without pickup",""))))))))))))))))</f>
        <v/>
      </c>
      <c r="AF88" s="30">
        <f>IF($A88="","",AND($B88&gt;='Dashboard'!$B$4,$B88&lt;='Dashboard'!$B$5,OR('Dashboard'!$B$6="All Clinics",$E88='Dashboard'!$B$6),OR('Dashboard'!$B$7="All Coordinators",$R88='Dashboard'!$B$7)))</f>
        <v/>
      </c>
    </row>
    <row r="89" ht="20" customHeight="1">
      <c r="A89" s="22" t="n"/>
      <c r="B89" s="40" t="n"/>
      <c r="C89" s="24" t="n"/>
      <c r="D89" s="22" t="n"/>
      <c r="E89" s="22" t="n"/>
      <c r="F89" s="22" t="n"/>
      <c r="G89" s="22" t="n"/>
      <c r="H89" s="22" t="n"/>
      <c r="I89" s="22" t="n"/>
      <c r="J89" s="22" t="n"/>
      <c r="K89" s="22" t="n"/>
      <c r="L89" s="22" t="n"/>
      <c r="M89" s="24" t="n"/>
      <c r="N89" s="25" t="n"/>
      <c r="O89" s="24" t="n"/>
      <c r="P89" s="24" t="n"/>
      <c r="Q89" s="22" t="n"/>
      <c r="R89" s="22" t="n"/>
      <c r="S89" s="22" t="n"/>
      <c r="T89" s="41" t="n"/>
      <c r="U89" s="41" t="n"/>
      <c r="V89" s="40" t="n"/>
      <c r="W89" s="24" t="n"/>
      <c r="X89" s="27" t="n"/>
      <c r="Y89" s="42">
        <f>IF($A89="","",IF(OR($B89="",$M89=""),"",$B89+$M89))</f>
        <v/>
      </c>
      <c r="Z89" s="42">
        <f>IF($A89="","",IF(OR($B89="",$O89=""),"",$B89+$O89))</f>
        <v/>
      </c>
      <c r="AA89" s="42">
        <f>IF($A89="","",IF(OR($B89="",$P89=""),"",$B89+$P89))</f>
        <v/>
      </c>
      <c r="AB89" s="29">
        <f>IF($A89="","",IF(OR($Y89="",$Z89=""),"",ROUND(($Z89-$Y89)*1440,0)))</f>
        <v/>
      </c>
      <c r="AC89" s="29">
        <f>IF($A89="","",IF(OR($AA89="",$B89="",$C89="",AND($J89&lt;&gt;"Outbound",$J89&lt;&gt;"One-way")),"",ROUND(($AA89-($B89+$C89))*1440,0)))</f>
        <v/>
      </c>
      <c r="AD89" s="30">
        <f>IF($A89="","",IF(OR($Q89&lt;&gt;"Completed",$AB89="",$N89=""),"",IF($AB89&lt;=$N89,"Yes","No")))</f>
        <v/>
      </c>
      <c r="AE89" s="30">
        <f>IF($A89="","",IF(COUNTIF($A$2:$A$501,$A89)&gt;1,"Duplicate Trip ID",IF($B89="","Missing service date",IF($D89="","Missing patient reference",IF($E89="","Missing clinic",IF($J89="","Missing trip leg",IF($Q89="","Missing status",IF($R89="","Missing coordinator",IF(AND(OR($Q89="Scheduled",$Q89="Confirmed",$Q89="En Route"),$K89=""),"Vendor not assigned",IF(AND(OR($Q89="Scheduled",$Q89="Confirmed",$Q89="En Route"),$M89=""),"Missing scheduled pickup",IF(AND($Q89="Completed",$O89=""),"Missing actual pickup",IF(AND($Q89="Completed",OR($J89="Outbound",$J89="One-way"),$P89=""),"Missing actual arrival",IF(AND(OR($Q89="Canceled",$Q89="No Show"),$S89=""),"Missing cancellation reason",IF(AND($Q89&lt;&gt;"Canceled",$Q89&lt;&gt;"No Show",$S89&lt;&gt;""),"Clear cancellation reason",IF(AND($O89&lt;&gt;"",$M89=""),"Actual pickup without schedule",IF(AND($P89&lt;&gt;"",$O89=""),"Arrival entered without pickup",""))))))))))))))))</f>
        <v/>
      </c>
      <c r="AF89" s="30">
        <f>IF($A89="","",AND($B89&gt;='Dashboard'!$B$4,$B89&lt;='Dashboard'!$B$5,OR('Dashboard'!$B$6="All Clinics",$E89='Dashboard'!$B$6),OR('Dashboard'!$B$7="All Coordinators",$R89='Dashboard'!$B$7)))</f>
        <v/>
      </c>
    </row>
    <row r="90" ht="20" customHeight="1">
      <c r="A90" s="22" t="n"/>
      <c r="B90" s="40" t="n"/>
      <c r="C90" s="24" t="n"/>
      <c r="D90" s="22" t="n"/>
      <c r="E90" s="22" t="n"/>
      <c r="F90" s="22" t="n"/>
      <c r="G90" s="22" t="n"/>
      <c r="H90" s="22" t="n"/>
      <c r="I90" s="22" t="n"/>
      <c r="J90" s="22" t="n"/>
      <c r="K90" s="22" t="n"/>
      <c r="L90" s="22" t="n"/>
      <c r="M90" s="24" t="n"/>
      <c r="N90" s="25" t="n"/>
      <c r="O90" s="24" t="n"/>
      <c r="P90" s="24" t="n"/>
      <c r="Q90" s="22" t="n"/>
      <c r="R90" s="22" t="n"/>
      <c r="S90" s="22" t="n"/>
      <c r="T90" s="41" t="n"/>
      <c r="U90" s="41" t="n"/>
      <c r="V90" s="40" t="n"/>
      <c r="W90" s="24" t="n"/>
      <c r="X90" s="27" t="n"/>
      <c r="Y90" s="42">
        <f>IF($A90="","",IF(OR($B90="",$M90=""),"",$B90+$M90))</f>
        <v/>
      </c>
      <c r="Z90" s="42">
        <f>IF($A90="","",IF(OR($B90="",$O90=""),"",$B90+$O90))</f>
        <v/>
      </c>
      <c r="AA90" s="42">
        <f>IF($A90="","",IF(OR($B90="",$P90=""),"",$B90+$P90))</f>
        <v/>
      </c>
      <c r="AB90" s="29">
        <f>IF($A90="","",IF(OR($Y90="",$Z90=""),"",ROUND(($Z90-$Y90)*1440,0)))</f>
        <v/>
      </c>
      <c r="AC90" s="29">
        <f>IF($A90="","",IF(OR($AA90="",$B90="",$C90="",AND($J90&lt;&gt;"Outbound",$J90&lt;&gt;"One-way")),"",ROUND(($AA90-($B90+$C90))*1440,0)))</f>
        <v/>
      </c>
      <c r="AD90" s="30">
        <f>IF($A90="","",IF(OR($Q90&lt;&gt;"Completed",$AB90="",$N90=""),"",IF($AB90&lt;=$N90,"Yes","No")))</f>
        <v/>
      </c>
      <c r="AE90" s="30">
        <f>IF($A90="","",IF(COUNTIF($A$2:$A$501,$A90)&gt;1,"Duplicate Trip ID",IF($B90="","Missing service date",IF($D90="","Missing patient reference",IF($E90="","Missing clinic",IF($J90="","Missing trip leg",IF($Q90="","Missing status",IF($R90="","Missing coordinator",IF(AND(OR($Q90="Scheduled",$Q90="Confirmed",$Q90="En Route"),$K90=""),"Vendor not assigned",IF(AND(OR($Q90="Scheduled",$Q90="Confirmed",$Q90="En Route"),$M90=""),"Missing scheduled pickup",IF(AND($Q90="Completed",$O90=""),"Missing actual pickup",IF(AND($Q90="Completed",OR($J90="Outbound",$J90="One-way"),$P90=""),"Missing actual arrival",IF(AND(OR($Q90="Canceled",$Q90="No Show"),$S90=""),"Missing cancellation reason",IF(AND($Q90&lt;&gt;"Canceled",$Q90&lt;&gt;"No Show",$S90&lt;&gt;""),"Clear cancellation reason",IF(AND($O90&lt;&gt;"",$M90=""),"Actual pickup without schedule",IF(AND($P90&lt;&gt;"",$O90=""),"Arrival entered without pickup",""))))))))))))))))</f>
        <v/>
      </c>
      <c r="AF90" s="30">
        <f>IF($A90="","",AND($B90&gt;='Dashboard'!$B$4,$B90&lt;='Dashboard'!$B$5,OR('Dashboard'!$B$6="All Clinics",$E90='Dashboard'!$B$6),OR('Dashboard'!$B$7="All Coordinators",$R90='Dashboard'!$B$7)))</f>
        <v/>
      </c>
    </row>
    <row r="91" ht="20" customHeight="1">
      <c r="A91" s="22" t="n"/>
      <c r="B91" s="40" t="n"/>
      <c r="C91" s="24" t="n"/>
      <c r="D91" s="22" t="n"/>
      <c r="E91" s="22" t="n"/>
      <c r="F91" s="22" t="n"/>
      <c r="G91" s="22" t="n"/>
      <c r="H91" s="22" t="n"/>
      <c r="I91" s="22" t="n"/>
      <c r="J91" s="22" t="n"/>
      <c r="K91" s="22" t="n"/>
      <c r="L91" s="22" t="n"/>
      <c r="M91" s="24" t="n"/>
      <c r="N91" s="25" t="n"/>
      <c r="O91" s="24" t="n"/>
      <c r="P91" s="24" t="n"/>
      <c r="Q91" s="22" t="n"/>
      <c r="R91" s="22" t="n"/>
      <c r="S91" s="22" t="n"/>
      <c r="T91" s="41" t="n"/>
      <c r="U91" s="41" t="n"/>
      <c r="V91" s="40" t="n"/>
      <c r="W91" s="24" t="n"/>
      <c r="X91" s="27" t="n"/>
      <c r="Y91" s="42">
        <f>IF($A91="","",IF(OR($B91="",$M91=""),"",$B91+$M91))</f>
        <v/>
      </c>
      <c r="Z91" s="42">
        <f>IF($A91="","",IF(OR($B91="",$O91=""),"",$B91+$O91))</f>
        <v/>
      </c>
      <c r="AA91" s="42">
        <f>IF($A91="","",IF(OR($B91="",$P91=""),"",$B91+$P91))</f>
        <v/>
      </c>
      <c r="AB91" s="29">
        <f>IF($A91="","",IF(OR($Y91="",$Z91=""),"",ROUND(($Z91-$Y91)*1440,0)))</f>
        <v/>
      </c>
      <c r="AC91" s="29">
        <f>IF($A91="","",IF(OR($AA91="",$B91="",$C91="",AND($J91&lt;&gt;"Outbound",$J91&lt;&gt;"One-way")),"",ROUND(($AA91-($B91+$C91))*1440,0)))</f>
        <v/>
      </c>
      <c r="AD91" s="30">
        <f>IF($A91="","",IF(OR($Q91&lt;&gt;"Completed",$AB91="",$N91=""),"",IF($AB91&lt;=$N91,"Yes","No")))</f>
        <v/>
      </c>
      <c r="AE91" s="30">
        <f>IF($A91="","",IF(COUNTIF($A$2:$A$501,$A91)&gt;1,"Duplicate Trip ID",IF($B91="","Missing service date",IF($D91="","Missing patient reference",IF($E91="","Missing clinic",IF($J91="","Missing trip leg",IF($Q91="","Missing status",IF($R91="","Missing coordinator",IF(AND(OR($Q91="Scheduled",$Q91="Confirmed",$Q91="En Route"),$K91=""),"Vendor not assigned",IF(AND(OR($Q91="Scheduled",$Q91="Confirmed",$Q91="En Route"),$M91=""),"Missing scheduled pickup",IF(AND($Q91="Completed",$O91=""),"Missing actual pickup",IF(AND($Q91="Completed",OR($J91="Outbound",$J91="One-way"),$P91=""),"Missing actual arrival",IF(AND(OR($Q91="Canceled",$Q91="No Show"),$S91=""),"Missing cancellation reason",IF(AND($Q91&lt;&gt;"Canceled",$Q91&lt;&gt;"No Show",$S91&lt;&gt;""),"Clear cancellation reason",IF(AND($O91&lt;&gt;"",$M91=""),"Actual pickup without schedule",IF(AND($P91&lt;&gt;"",$O91=""),"Arrival entered without pickup",""))))))))))))))))</f>
        <v/>
      </c>
      <c r="AF91" s="30">
        <f>IF($A91="","",AND($B91&gt;='Dashboard'!$B$4,$B91&lt;='Dashboard'!$B$5,OR('Dashboard'!$B$6="All Clinics",$E91='Dashboard'!$B$6),OR('Dashboard'!$B$7="All Coordinators",$R91='Dashboard'!$B$7)))</f>
        <v/>
      </c>
    </row>
    <row r="92" ht="20" customHeight="1">
      <c r="A92" s="22" t="n"/>
      <c r="B92" s="40" t="n"/>
      <c r="C92" s="24" t="n"/>
      <c r="D92" s="22" t="n"/>
      <c r="E92" s="22" t="n"/>
      <c r="F92" s="22" t="n"/>
      <c r="G92" s="22" t="n"/>
      <c r="H92" s="22" t="n"/>
      <c r="I92" s="22" t="n"/>
      <c r="J92" s="22" t="n"/>
      <c r="K92" s="22" t="n"/>
      <c r="L92" s="22" t="n"/>
      <c r="M92" s="24" t="n"/>
      <c r="N92" s="25" t="n"/>
      <c r="O92" s="24" t="n"/>
      <c r="P92" s="24" t="n"/>
      <c r="Q92" s="22" t="n"/>
      <c r="R92" s="22" t="n"/>
      <c r="S92" s="22" t="n"/>
      <c r="T92" s="41" t="n"/>
      <c r="U92" s="41" t="n"/>
      <c r="V92" s="40" t="n"/>
      <c r="W92" s="24" t="n"/>
      <c r="X92" s="27" t="n"/>
      <c r="Y92" s="42">
        <f>IF($A92="","",IF(OR($B92="",$M92=""),"",$B92+$M92))</f>
        <v/>
      </c>
      <c r="Z92" s="42">
        <f>IF($A92="","",IF(OR($B92="",$O92=""),"",$B92+$O92))</f>
        <v/>
      </c>
      <c r="AA92" s="42">
        <f>IF($A92="","",IF(OR($B92="",$P92=""),"",$B92+$P92))</f>
        <v/>
      </c>
      <c r="AB92" s="29">
        <f>IF($A92="","",IF(OR($Y92="",$Z92=""),"",ROUND(($Z92-$Y92)*1440,0)))</f>
        <v/>
      </c>
      <c r="AC92" s="29">
        <f>IF($A92="","",IF(OR($AA92="",$B92="",$C92="",AND($J92&lt;&gt;"Outbound",$J92&lt;&gt;"One-way")),"",ROUND(($AA92-($B92+$C92))*1440,0)))</f>
        <v/>
      </c>
      <c r="AD92" s="30">
        <f>IF($A92="","",IF(OR($Q92&lt;&gt;"Completed",$AB92="",$N92=""),"",IF($AB92&lt;=$N92,"Yes","No")))</f>
        <v/>
      </c>
      <c r="AE92" s="30">
        <f>IF($A92="","",IF(COUNTIF($A$2:$A$501,$A92)&gt;1,"Duplicate Trip ID",IF($B92="","Missing service date",IF($D92="","Missing patient reference",IF($E92="","Missing clinic",IF($J92="","Missing trip leg",IF($Q92="","Missing status",IF($R92="","Missing coordinator",IF(AND(OR($Q92="Scheduled",$Q92="Confirmed",$Q92="En Route"),$K92=""),"Vendor not assigned",IF(AND(OR($Q92="Scheduled",$Q92="Confirmed",$Q92="En Route"),$M92=""),"Missing scheduled pickup",IF(AND($Q92="Completed",$O92=""),"Missing actual pickup",IF(AND($Q92="Completed",OR($J92="Outbound",$J92="One-way"),$P92=""),"Missing actual arrival",IF(AND(OR($Q92="Canceled",$Q92="No Show"),$S92=""),"Missing cancellation reason",IF(AND($Q92&lt;&gt;"Canceled",$Q92&lt;&gt;"No Show",$S92&lt;&gt;""),"Clear cancellation reason",IF(AND($O92&lt;&gt;"",$M92=""),"Actual pickup without schedule",IF(AND($P92&lt;&gt;"",$O92=""),"Arrival entered without pickup",""))))))))))))))))</f>
        <v/>
      </c>
      <c r="AF92" s="30">
        <f>IF($A92="","",AND($B92&gt;='Dashboard'!$B$4,$B92&lt;='Dashboard'!$B$5,OR('Dashboard'!$B$6="All Clinics",$E92='Dashboard'!$B$6),OR('Dashboard'!$B$7="All Coordinators",$R92='Dashboard'!$B$7)))</f>
        <v/>
      </c>
    </row>
    <row r="93" ht="20" customHeight="1">
      <c r="A93" s="22" t="n"/>
      <c r="B93" s="40" t="n"/>
      <c r="C93" s="24" t="n"/>
      <c r="D93" s="22" t="n"/>
      <c r="E93" s="22" t="n"/>
      <c r="F93" s="22" t="n"/>
      <c r="G93" s="22" t="n"/>
      <c r="H93" s="22" t="n"/>
      <c r="I93" s="22" t="n"/>
      <c r="J93" s="22" t="n"/>
      <c r="K93" s="22" t="n"/>
      <c r="L93" s="22" t="n"/>
      <c r="M93" s="24" t="n"/>
      <c r="N93" s="25" t="n"/>
      <c r="O93" s="24" t="n"/>
      <c r="P93" s="24" t="n"/>
      <c r="Q93" s="22" t="n"/>
      <c r="R93" s="22" t="n"/>
      <c r="S93" s="22" t="n"/>
      <c r="T93" s="41" t="n"/>
      <c r="U93" s="41" t="n"/>
      <c r="V93" s="40" t="n"/>
      <c r="W93" s="24" t="n"/>
      <c r="X93" s="27" t="n"/>
      <c r="Y93" s="42">
        <f>IF($A93="","",IF(OR($B93="",$M93=""),"",$B93+$M93))</f>
        <v/>
      </c>
      <c r="Z93" s="42">
        <f>IF($A93="","",IF(OR($B93="",$O93=""),"",$B93+$O93))</f>
        <v/>
      </c>
      <c r="AA93" s="42">
        <f>IF($A93="","",IF(OR($B93="",$P93=""),"",$B93+$P93))</f>
        <v/>
      </c>
      <c r="AB93" s="29">
        <f>IF($A93="","",IF(OR($Y93="",$Z93=""),"",ROUND(($Z93-$Y93)*1440,0)))</f>
        <v/>
      </c>
      <c r="AC93" s="29">
        <f>IF($A93="","",IF(OR($AA93="",$B93="",$C93="",AND($J93&lt;&gt;"Outbound",$J93&lt;&gt;"One-way")),"",ROUND(($AA93-($B93+$C93))*1440,0)))</f>
        <v/>
      </c>
      <c r="AD93" s="30">
        <f>IF($A93="","",IF(OR($Q93&lt;&gt;"Completed",$AB93="",$N93=""),"",IF($AB93&lt;=$N93,"Yes","No")))</f>
        <v/>
      </c>
      <c r="AE93" s="30">
        <f>IF($A93="","",IF(COUNTIF($A$2:$A$501,$A93)&gt;1,"Duplicate Trip ID",IF($B93="","Missing service date",IF($D93="","Missing patient reference",IF($E93="","Missing clinic",IF($J93="","Missing trip leg",IF($Q93="","Missing status",IF($R93="","Missing coordinator",IF(AND(OR($Q93="Scheduled",$Q93="Confirmed",$Q93="En Route"),$K93=""),"Vendor not assigned",IF(AND(OR($Q93="Scheduled",$Q93="Confirmed",$Q93="En Route"),$M93=""),"Missing scheduled pickup",IF(AND($Q93="Completed",$O93=""),"Missing actual pickup",IF(AND($Q93="Completed",OR($J93="Outbound",$J93="One-way"),$P93=""),"Missing actual arrival",IF(AND(OR($Q93="Canceled",$Q93="No Show"),$S93=""),"Missing cancellation reason",IF(AND($Q93&lt;&gt;"Canceled",$Q93&lt;&gt;"No Show",$S93&lt;&gt;""),"Clear cancellation reason",IF(AND($O93&lt;&gt;"",$M93=""),"Actual pickup without schedule",IF(AND($P93&lt;&gt;"",$O93=""),"Arrival entered without pickup",""))))))))))))))))</f>
        <v/>
      </c>
      <c r="AF93" s="30">
        <f>IF($A93="","",AND($B93&gt;='Dashboard'!$B$4,$B93&lt;='Dashboard'!$B$5,OR('Dashboard'!$B$6="All Clinics",$E93='Dashboard'!$B$6),OR('Dashboard'!$B$7="All Coordinators",$R93='Dashboard'!$B$7)))</f>
        <v/>
      </c>
    </row>
    <row r="94" ht="20" customHeight="1">
      <c r="A94" s="22" t="n"/>
      <c r="B94" s="40" t="n"/>
      <c r="C94" s="24" t="n"/>
      <c r="D94" s="22" t="n"/>
      <c r="E94" s="22" t="n"/>
      <c r="F94" s="22" t="n"/>
      <c r="G94" s="22" t="n"/>
      <c r="H94" s="22" t="n"/>
      <c r="I94" s="22" t="n"/>
      <c r="J94" s="22" t="n"/>
      <c r="K94" s="22" t="n"/>
      <c r="L94" s="22" t="n"/>
      <c r="M94" s="24" t="n"/>
      <c r="N94" s="25" t="n"/>
      <c r="O94" s="24" t="n"/>
      <c r="P94" s="24" t="n"/>
      <c r="Q94" s="22" t="n"/>
      <c r="R94" s="22" t="n"/>
      <c r="S94" s="22" t="n"/>
      <c r="T94" s="41" t="n"/>
      <c r="U94" s="41" t="n"/>
      <c r="V94" s="40" t="n"/>
      <c r="W94" s="24" t="n"/>
      <c r="X94" s="27" t="n"/>
      <c r="Y94" s="42">
        <f>IF($A94="","",IF(OR($B94="",$M94=""),"",$B94+$M94))</f>
        <v/>
      </c>
      <c r="Z94" s="42">
        <f>IF($A94="","",IF(OR($B94="",$O94=""),"",$B94+$O94))</f>
        <v/>
      </c>
      <c r="AA94" s="42">
        <f>IF($A94="","",IF(OR($B94="",$P94=""),"",$B94+$P94))</f>
        <v/>
      </c>
      <c r="AB94" s="29">
        <f>IF($A94="","",IF(OR($Y94="",$Z94=""),"",ROUND(($Z94-$Y94)*1440,0)))</f>
        <v/>
      </c>
      <c r="AC94" s="29">
        <f>IF($A94="","",IF(OR($AA94="",$B94="",$C94="",AND($J94&lt;&gt;"Outbound",$J94&lt;&gt;"One-way")),"",ROUND(($AA94-($B94+$C94))*1440,0)))</f>
        <v/>
      </c>
      <c r="AD94" s="30">
        <f>IF($A94="","",IF(OR($Q94&lt;&gt;"Completed",$AB94="",$N94=""),"",IF($AB94&lt;=$N94,"Yes","No")))</f>
        <v/>
      </c>
      <c r="AE94" s="30">
        <f>IF($A94="","",IF(COUNTIF($A$2:$A$501,$A94)&gt;1,"Duplicate Trip ID",IF($B94="","Missing service date",IF($D94="","Missing patient reference",IF($E94="","Missing clinic",IF($J94="","Missing trip leg",IF($Q94="","Missing status",IF($R94="","Missing coordinator",IF(AND(OR($Q94="Scheduled",$Q94="Confirmed",$Q94="En Route"),$K94=""),"Vendor not assigned",IF(AND(OR($Q94="Scheduled",$Q94="Confirmed",$Q94="En Route"),$M94=""),"Missing scheduled pickup",IF(AND($Q94="Completed",$O94=""),"Missing actual pickup",IF(AND($Q94="Completed",OR($J94="Outbound",$J94="One-way"),$P94=""),"Missing actual arrival",IF(AND(OR($Q94="Canceled",$Q94="No Show"),$S94=""),"Missing cancellation reason",IF(AND($Q94&lt;&gt;"Canceled",$Q94&lt;&gt;"No Show",$S94&lt;&gt;""),"Clear cancellation reason",IF(AND($O94&lt;&gt;"",$M94=""),"Actual pickup without schedule",IF(AND($P94&lt;&gt;"",$O94=""),"Arrival entered without pickup",""))))))))))))))))</f>
        <v/>
      </c>
      <c r="AF94" s="30">
        <f>IF($A94="","",AND($B94&gt;='Dashboard'!$B$4,$B94&lt;='Dashboard'!$B$5,OR('Dashboard'!$B$6="All Clinics",$E94='Dashboard'!$B$6),OR('Dashboard'!$B$7="All Coordinators",$R94='Dashboard'!$B$7)))</f>
        <v/>
      </c>
    </row>
    <row r="95" ht="20" customHeight="1">
      <c r="A95" s="22" t="n"/>
      <c r="B95" s="40" t="n"/>
      <c r="C95" s="24" t="n"/>
      <c r="D95" s="22" t="n"/>
      <c r="E95" s="22" t="n"/>
      <c r="F95" s="22" t="n"/>
      <c r="G95" s="22" t="n"/>
      <c r="H95" s="22" t="n"/>
      <c r="I95" s="22" t="n"/>
      <c r="J95" s="22" t="n"/>
      <c r="K95" s="22" t="n"/>
      <c r="L95" s="22" t="n"/>
      <c r="M95" s="24" t="n"/>
      <c r="N95" s="25" t="n"/>
      <c r="O95" s="24" t="n"/>
      <c r="P95" s="24" t="n"/>
      <c r="Q95" s="22" t="n"/>
      <c r="R95" s="22" t="n"/>
      <c r="S95" s="22" t="n"/>
      <c r="T95" s="41" t="n"/>
      <c r="U95" s="41" t="n"/>
      <c r="V95" s="40" t="n"/>
      <c r="W95" s="24" t="n"/>
      <c r="X95" s="27" t="n"/>
      <c r="Y95" s="42">
        <f>IF($A95="","",IF(OR($B95="",$M95=""),"",$B95+$M95))</f>
        <v/>
      </c>
      <c r="Z95" s="42">
        <f>IF($A95="","",IF(OR($B95="",$O95=""),"",$B95+$O95))</f>
        <v/>
      </c>
      <c r="AA95" s="42">
        <f>IF($A95="","",IF(OR($B95="",$P95=""),"",$B95+$P95))</f>
        <v/>
      </c>
      <c r="AB95" s="29">
        <f>IF($A95="","",IF(OR($Y95="",$Z95=""),"",ROUND(($Z95-$Y95)*1440,0)))</f>
        <v/>
      </c>
      <c r="AC95" s="29">
        <f>IF($A95="","",IF(OR($AA95="",$B95="",$C95="",AND($J95&lt;&gt;"Outbound",$J95&lt;&gt;"One-way")),"",ROUND(($AA95-($B95+$C95))*1440,0)))</f>
        <v/>
      </c>
      <c r="AD95" s="30">
        <f>IF($A95="","",IF(OR($Q95&lt;&gt;"Completed",$AB95="",$N95=""),"",IF($AB95&lt;=$N95,"Yes","No")))</f>
        <v/>
      </c>
      <c r="AE95" s="30">
        <f>IF($A95="","",IF(COUNTIF($A$2:$A$501,$A95)&gt;1,"Duplicate Trip ID",IF($B95="","Missing service date",IF($D95="","Missing patient reference",IF($E95="","Missing clinic",IF($J95="","Missing trip leg",IF($Q95="","Missing status",IF($R95="","Missing coordinator",IF(AND(OR($Q95="Scheduled",$Q95="Confirmed",$Q95="En Route"),$K95=""),"Vendor not assigned",IF(AND(OR($Q95="Scheduled",$Q95="Confirmed",$Q95="En Route"),$M95=""),"Missing scheduled pickup",IF(AND($Q95="Completed",$O95=""),"Missing actual pickup",IF(AND($Q95="Completed",OR($J95="Outbound",$J95="One-way"),$P95=""),"Missing actual arrival",IF(AND(OR($Q95="Canceled",$Q95="No Show"),$S95=""),"Missing cancellation reason",IF(AND($Q95&lt;&gt;"Canceled",$Q95&lt;&gt;"No Show",$S95&lt;&gt;""),"Clear cancellation reason",IF(AND($O95&lt;&gt;"",$M95=""),"Actual pickup without schedule",IF(AND($P95&lt;&gt;"",$O95=""),"Arrival entered without pickup",""))))))))))))))))</f>
        <v/>
      </c>
      <c r="AF95" s="30">
        <f>IF($A95="","",AND($B95&gt;='Dashboard'!$B$4,$B95&lt;='Dashboard'!$B$5,OR('Dashboard'!$B$6="All Clinics",$E95='Dashboard'!$B$6),OR('Dashboard'!$B$7="All Coordinators",$R95='Dashboard'!$B$7)))</f>
        <v/>
      </c>
    </row>
    <row r="96" ht="20" customHeight="1">
      <c r="A96" s="22" t="n"/>
      <c r="B96" s="40" t="n"/>
      <c r="C96" s="24" t="n"/>
      <c r="D96" s="22" t="n"/>
      <c r="E96" s="22" t="n"/>
      <c r="F96" s="22" t="n"/>
      <c r="G96" s="22" t="n"/>
      <c r="H96" s="22" t="n"/>
      <c r="I96" s="22" t="n"/>
      <c r="J96" s="22" t="n"/>
      <c r="K96" s="22" t="n"/>
      <c r="L96" s="22" t="n"/>
      <c r="M96" s="24" t="n"/>
      <c r="N96" s="25" t="n"/>
      <c r="O96" s="24" t="n"/>
      <c r="P96" s="24" t="n"/>
      <c r="Q96" s="22" t="n"/>
      <c r="R96" s="22" t="n"/>
      <c r="S96" s="22" t="n"/>
      <c r="T96" s="41" t="n"/>
      <c r="U96" s="41" t="n"/>
      <c r="V96" s="40" t="n"/>
      <c r="W96" s="24" t="n"/>
      <c r="X96" s="27" t="n"/>
      <c r="Y96" s="42">
        <f>IF($A96="","",IF(OR($B96="",$M96=""),"",$B96+$M96))</f>
        <v/>
      </c>
      <c r="Z96" s="42">
        <f>IF($A96="","",IF(OR($B96="",$O96=""),"",$B96+$O96))</f>
        <v/>
      </c>
      <c r="AA96" s="42">
        <f>IF($A96="","",IF(OR($B96="",$P96=""),"",$B96+$P96))</f>
        <v/>
      </c>
      <c r="AB96" s="29">
        <f>IF($A96="","",IF(OR($Y96="",$Z96=""),"",ROUND(($Z96-$Y96)*1440,0)))</f>
        <v/>
      </c>
      <c r="AC96" s="29">
        <f>IF($A96="","",IF(OR($AA96="",$B96="",$C96="",AND($J96&lt;&gt;"Outbound",$J96&lt;&gt;"One-way")),"",ROUND(($AA96-($B96+$C96))*1440,0)))</f>
        <v/>
      </c>
      <c r="AD96" s="30">
        <f>IF($A96="","",IF(OR($Q96&lt;&gt;"Completed",$AB96="",$N96=""),"",IF($AB96&lt;=$N96,"Yes","No")))</f>
        <v/>
      </c>
      <c r="AE96" s="30">
        <f>IF($A96="","",IF(COUNTIF($A$2:$A$501,$A96)&gt;1,"Duplicate Trip ID",IF($B96="","Missing service date",IF($D96="","Missing patient reference",IF($E96="","Missing clinic",IF($J96="","Missing trip leg",IF($Q96="","Missing status",IF($R96="","Missing coordinator",IF(AND(OR($Q96="Scheduled",$Q96="Confirmed",$Q96="En Route"),$K96=""),"Vendor not assigned",IF(AND(OR($Q96="Scheduled",$Q96="Confirmed",$Q96="En Route"),$M96=""),"Missing scheduled pickup",IF(AND($Q96="Completed",$O96=""),"Missing actual pickup",IF(AND($Q96="Completed",OR($J96="Outbound",$J96="One-way"),$P96=""),"Missing actual arrival",IF(AND(OR($Q96="Canceled",$Q96="No Show"),$S96=""),"Missing cancellation reason",IF(AND($Q96&lt;&gt;"Canceled",$Q96&lt;&gt;"No Show",$S96&lt;&gt;""),"Clear cancellation reason",IF(AND($O96&lt;&gt;"",$M96=""),"Actual pickup without schedule",IF(AND($P96&lt;&gt;"",$O96=""),"Arrival entered without pickup",""))))))))))))))))</f>
        <v/>
      </c>
      <c r="AF96" s="30">
        <f>IF($A96="","",AND($B96&gt;='Dashboard'!$B$4,$B96&lt;='Dashboard'!$B$5,OR('Dashboard'!$B$6="All Clinics",$E96='Dashboard'!$B$6),OR('Dashboard'!$B$7="All Coordinators",$R96='Dashboard'!$B$7)))</f>
        <v/>
      </c>
    </row>
    <row r="97" ht="20" customHeight="1">
      <c r="A97" s="22" t="n"/>
      <c r="B97" s="40" t="n"/>
      <c r="C97" s="24" t="n"/>
      <c r="D97" s="22" t="n"/>
      <c r="E97" s="22" t="n"/>
      <c r="F97" s="22" t="n"/>
      <c r="G97" s="22" t="n"/>
      <c r="H97" s="22" t="n"/>
      <c r="I97" s="22" t="n"/>
      <c r="J97" s="22" t="n"/>
      <c r="K97" s="22" t="n"/>
      <c r="L97" s="22" t="n"/>
      <c r="M97" s="24" t="n"/>
      <c r="N97" s="25" t="n"/>
      <c r="O97" s="24" t="n"/>
      <c r="P97" s="24" t="n"/>
      <c r="Q97" s="22" t="n"/>
      <c r="R97" s="22" t="n"/>
      <c r="S97" s="22" t="n"/>
      <c r="T97" s="41" t="n"/>
      <c r="U97" s="41" t="n"/>
      <c r="V97" s="40" t="n"/>
      <c r="W97" s="24" t="n"/>
      <c r="X97" s="27" t="n"/>
      <c r="Y97" s="42">
        <f>IF($A97="","",IF(OR($B97="",$M97=""),"",$B97+$M97))</f>
        <v/>
      </c>
      <c r="Z97" s="42">
        <f>IF($A97="","",IF(OR($B97="",$O97=""),"",$B97+$O97))</f>
        <v/>
      </c>
      <c r="AA97" s="42">
        <f>IF($A97="","",IF(OR($B97="",$P97=""),"",$B97+$P97))</f>
        <v/>
      </c>
      <c r="AB97" s="29">
        <f>IF($A97="","",IF(OR($Y97="",$Z97=""),"",ROUND(($Z97-$Y97)*1440,0)))</f>
        <v/>
      </c>
      <c r="AC97" s="29">
        <f>IF($A97="","",IF(OR($AA97="",$B97="",$C97="",AND($J97&lt;&gt;"Outbound",$J97&lt;&gt;"One-way")),"",ROUND(($AA97-($B97+$C97))*1440,0)))</f>
        <v/>
      </c>
      <c r="AD97" s="30">
        <f>IF($A97="","",IF(OR($Q97&lt;&gt;"Completed",$AB97="",$N97=""),"",IF($AB97&lt;=$N97,"Yes","No")))</f>
        <v/>
      </c>
      <c r="AE97" s="30">
        <f>IF($A97="","",IF(COUNTIF($A$2:$A$501,$A97)&gt;1,"Duplicate Trip ID",IF($B97="","Missing service date",IF($D97="","Missing patient reference",IF($E97="","Missing clinic",IF($J97="","Missing trip leg",IF($Q97="","Missing status",IF($R97="","Missing coordinator",IF(AND(OR($Q97="Scheduled",$Q97="Confirmed",$Q97="En Route"),$K97=""),"Vendor not assigned",IF(AND(OR($Q97="Scheduled",$Q97="Confirmed",$Q97="En Route"),$M97=""),"Missing scheduled pickup",IF(AND($Q97="Completed",$O97=""),"Missing actual pickup",IF(AND($Q97="Completed",OR($J97="Outbound",$J97="One-way"),$P97=""),"Missing actual arrival",IF(AND(OR($Q97="Canceled",$Q97="No Show"),$S97=""),"Missing cancellation reason",IF(AND($Q97&lt;&gt;"Canceled",$Q97&lt;&gt;"No Show",$S97&lt;&gt;""),"Clear cancellation reason",IF(AND($O97&lt;&gt;"",$M97=""),"Actual pickup without schedule",IF(AND($P97&lt;&gt;"",$O97=""),"Arrival entered without pickup",""))))))))))))))))</f>
        <v/>
      </c>
      <c r="AF97" s="30">
        <f>IF($A97="","",AND($B97&gt;='Dashboard'!$B$4,$B97&lt;='Dashboard'!$B$5,OR('Dashboard'!$B$6="All Clinics",$E97='Dashboard'!$B$6),OR('Dashboard'!$B$7="All Coordinators",$R97='Dashboard'!$B$7)))</f>
        <v/>
      </c>
    </row>
    <row r="98" ht="20" customHeight="1">
      <c r="A98" s="22" t="n"/>
      <c r="B98" s="40" t="n"/>
      <c r="C98" s="24" t="n"/>
      <c r="D98" s="22" t="n"/>
      <c r="E98" s="22" t="n"/>
      <c r="F98" s="22" t="n"/>
      <c r="G98" s="22" t="n"/>
      <c r="H98" s="22" t="n"/>
      <c r="I98" s="22" t="n"/>
      <c r="J98" s="22" t="n"/>
      <c r="K98" s="22" t="n"/>
      <c r="L98" s="22" t="n"/>
      <c r="M98" s="24" t="n"/>
      <c r="N98" s="25" t="n"/>
      <c r="O98" s="24" t="n"/>
      <c r="P98" s="24" t="n"/>
      <c r="Q98" s="22" t="n"/>
      <c r="R98" s="22" t="n"/>
      <c r="S98" s="22" t="n"/>
      <c r="T98" s="41" t="n"/>
      <c r="U98" s="41" t="n"/>
      <c r="V98" s="40" t="n"/>
      <c r="W98" s="24" t="n"/>
      <c r="X98" s="27" t="n"/>
      <c r="Y98" s="42">
        <f>IF($A98="","",IF(OR($B98="",$M98=""),"",$B98+$M98))</f>
        <v/>
      </c>
      <c r="Z98" s="42">
        <f>IF($A98="","",IF(OR($B98="",$O98=""),"",$B98+$O98))</f>
        <v/>
      </c>
      <c r="AA98" s="42">
        <f>IF($A98="","",IF(OR($B98="",$P98=""),"",$B98+$P98))</f>
        <v/>
      </c>
      <c r="AB98" s="29">
        <f>IF($A98="","",IF(OR($Y98="",$Z98=""),"",ROUND(($Z98-$Y98)*1440,0)))</f>
        <v/>
      </c>
      <c r="AC98" s="29">
        <f>IF($A98="","",IF(OR($AA98="",$B98="",$C98="",AND($J98&lt;&gt;"Outbound",$J98&lt;&gt;"One-way")),"",ROUND(($AA98-($B98+$C98))*1440,0)))</f>
        <v/>
      </c>
      <c r="AD98" s="30">
        <f>IF($A98="","",IF(OR($Q98&lt;&gt;"Completed",$AB98="",$N98=""),"",IF($AB98&lt;=$N98,"Yes","No")))</f>
        <v/>
      </c>
      <c r="AE98" s="30">
        <f>IF($A98="","",IF(COUNTIF($A$2:$A$501,$A98)&gt;1,"Duplicate Trip ID",IF($B98="","Missing service date",IF($D98="","Missing patient reference",IF($E98="","Missing clinic",IF($J98="","Missing trip leg",IF($Q98="","Missing status",IF($R98="","Missing coordinator",IF(AND(OR($Q98="Scheduled",$Q98="Confirmed",$Q98="En Route"),$K98=""),"Vendor not assigned",IF(AND(OR($Q98="Scheduled",$Q98="Confirmed",$Q98="En Route"),$M98=""),"Missing scheduled pickup",IF(AND($Q98="Completed",$O98=""),"Missing actual pickup",IF(AND($Q98="Completed",OR($J98="Outbound",$J98="One-way"),$P98=""),"Missing actual arrival",IF(AND(OR($Q98="Canceled",$Q98="No Show"),$S98=""),"Missing cancellation reason",IF(AND($Q98&lt;&gt;"Canceled",$Q98&lt;&gt;"No Show",$S98&lt;&gt;""),"Clear cancellation reason",IF(AND($O98&lt;&gt;"",$M98=""),"Actual pickup without schedule",IF(AND($P98&lt;&gt;"",$O98=""),"Arrival entered without pickup",""))))))))))))))))</f>
        <v/>
      </c>
      <c r="AF98" s="30">
        <f>IF($A98="","",AND($B98&gt;='Dashboard'!$B$4,$B98&lt;='Dashboard'!$B$5,OR('Dashboard'!$B$6="All Clinics",$E98='Dashboard'!$B$6),OR('Dashboard'!$B$7="All Coordinators",$R98='Dashboard'!$B$7)))</f>
        <v/>
      </c>
    </row>
    <row r="99" ht="20" customHeight="1">
      <c r="A99" s="22" t="n"/>
      <c r="B99" s="40" t="n"/>
      <c r="C99" s="24" t="n"/>
      <c r="D99" s="22" t="n"/>
      <c r="E99" s="22" t="n"/>
      <c r="F99" s="22" t="n"/>
      <c r="G99" s="22" t="n"/>
      <c r="H99" s="22" t="n"/>
      <c r="I99" s="22" t="n"/>
      <c r="J99" s="22" t="n"/>
      <c r="K99" s="22" t="n"/>
      <c r="L99" s="22" t="n"/>
      <c r="M99" s="24" t="n"/>
      <c r="N99" s="25" t="n"/>
      <c r="O99" s="24" t="n"/>
      <c r="P99" s="24" t="n"/>
      <c r="Q99" s="22" t="n"/>
      <c r="R99" s="22" t="n"/>
      <c r="S99" s="22" t="n"/>
      <c r="T99" s="41" t="n"/>
      <c r="U99" s="41" t="n"/>
      <c r="V99" s="40" t="n"/>
      <c r="W99" s="24" t="n"/>
      <c r="X99" s="27" t="n"/>
      <c r="Y99" s="42">
        <f>IF($A99="","",IF(OR($B99="",$M99=""),"",$B99+$M99))</f>
        <v/>
      </c>
      <c r="Z99" s="42">
        <f>IF($A99="","",IF(OR($B99="",$O99=""),"",$B99+$O99))</f>
        <v/>
      </c>
      <c r="AA99" s="42">
        <f>IF($A99="","",IF(OR($B99="",$P99=""),"",$B99+$P99))</f>
        <v/>
      </c>
      <c r="AB99" s="29">
        <f>IF($A99="","",IF(OR($Y99="",$Z99=""),"",ROUND(($Z99-$Y99)*1440,0)))</f>
        <v/>
      </c>
      <c r="AC99" s="29">
        <f>IF($A99="","",IF(OR($AA99="",$B99="",$C99="",AND($J99&lt;&gt;"Outbound",$J99&lt;&gt;"One-way")),"",ROUND(($AA99-($B99+$C99))*1440,0)))</f>
        <v/>
      </c>
      <c r="AD99" s="30">
        <f>IF($A99="","",IF(OR($Q99&lt;&gt;"Completed",$AB99="",$N99=""),"",IF($AB99&lt;=$N99,"Yes","No")))</f>
        <v/>
      </c>
      <c r="AE99" s="30">
        <f>IF($A99="","",IF(COUNTIF($A$2:$A$501,$A99)&gt;1,"Duplicate Trip ID",IF($B99="","Missing service date",IF($D99="","Missing patient reference",IF($E99="","Missing clinic",IF($J99="","Missing trip leg",IF($Q99="","Missing status",IF($R99="","Missing coordinator",IF(AND(OR($Q99="Scheduled",$Q99="Confirmed",$Q99="En Route"),$K99=""),"Vendor not assigned",IF(AND(OR($Q99="Scheduled",$Q99="Confirmed",$Q99="En Route"),$M99=""),"Missing scheduled pickup",IF(AND($Q99="Completed",$O99=""),"Missing actual pickup",IF(AND($Q99="Completed",OR($J99="Outbound",$J99="One-way"),$P99=""),"Missing actual arrival",IF(AND(OR($Q99="Canceled",$Q99="No Show"),$S99=""),"Missing cancellation reason",IF(AND($Q99&lt;&gt;"Canceled",$Q99&lt;&gt;"No Show",$S99&lt;&gt;""),"Clear cancellation reason",IF(AND($O99&lt;&gt;"",$M99=""),"Actual pickup without schedule",IF(AND($P99&lt;&gt;"",$O99=""),"Arrival entered without pickup",""))))))))))))))))</f>
        <v/>
      </c>
      <c r="AF99" s="30">
        <f>IF($A99="","",AND($B99&gt;='Dashboard'!$B$4,$B99&lt;='Dashboard'!$B$5,OR('Dashboard'!$B$6="All Clinics",$E99='Dashboard'!$B$6),OR('Dashboard'!$B$7="All Coordinators",$R99='Dashboard'!$B$7)))</f>
        <v/>
      </c>
    </row>
    <row r="100" ht="20" customHeight="1">
      <c r="A100" s="22" t="n"/>
      <c r="B100" s="40" t="n"/>
      <c r="C100" s="24" t="n"/>
      <c r="D100" s="22" t="n"/>
      <c r="E100" s="22" t="n"/>
      <c r="F100" s="22" t="n"/>
      <c r="G100" s="22" t="n"/>
      <c r="H100" s="22" t="n"/>
      <c r="I100" s="22" t="n"/>
      <c r="J100" s="22" t="n"/>
      <c r="K100" s="22" t="n"/>
      <c r="L100" s="22" t="n"/>
      <c r="M100" s="24" t="n"/>
      <c r="N100" s="25" t="n"/>
      <c r="O100" s="24" t="n"/>
      <c r="P100" s="24" t="n"/>
      <c r="Q100" s="22" t="n"/>
      <c r="R100" s="22" t="n"/>
      <c r="S100" s="22" t="n"/>
      <c r="T100" s="41" t="n"/>
      <c r="U100" s="41" t="n"/>
      <c r="V100" s="40" t="n"/>
      <c r="W100" s="24" t="n"/>
      <c r="X100" s="27" t="n"/>
      <c r="Y100" s="42">
        <f>IF($A100="","",IF(OR($B100="",$M100=""),"",$B100+$M100))</f>
        <v/>
      </c>
      <c r="Z100" s="42">
        <f>IF($A100="","",IF(OR($B100="",$O100=""),"",$B100+$O100))</f>
        <v/>
      </c>
      <c r="AA100" s="42">
        <f>IF($A100="","",IF(OR($B100="",$P100=""),"",$B100+$P100))</f>
        <v/>
      </c>
      <c r="AB100" s="29">
        <f>IF($A100="","",IF(OR($Y100="",$Z100=""),"",ROUND(($Z100-$Y100)*1440,0)))</f>
        <v/>
      </c>
      <c r="AC100" s="29">
        <f>IF($A100="","",IF(OR($AA100="",$B100="",$C100="",AND($J100&lt;&gt;"Outbound",$J100&lt;&gt;"One-way")),"",ROUND(($AA100-($B100+$C100))*1440,0)))</f>
        <v/>
      </c>
      <c r="AD100" s="30">
        <f>IF($A100="","",IF(OR($Q100&lt;&gt;"Completed",$AB100="",$N100=""),"",IF($AB100&lt;=$N100,"Yes","No")))</f>
        <v/>
      </c>
      <c r="AE100" s="30">
        <f>IF($A100="","",IF(COUNTIF($A$2:$A$501,$A100)&gt;1,"Duplicate Trip ID",IF($B100="","Missing service date",IF($D100="","Missing patient reference",IF($E100="","Missing clinic",IF($J100="","Missing trip leg",IF($Q100="","Missing status",IF($R100="","Missing coordinator",IF(AND(OR($Q100="Scheduled",$Q100="Confirmed",$Q100="En Route"),$K100=""),"Vendor not assigned",IF(AND(OR($Q100="Scheduled",$Q100="Confirmed",$Q100="En Route"),$M100=""),"Missing scheduled pickup",IF(AND($Q100="Completed",$O100=""),"Missing actual pickup",IF(AND($Q100="Completed",OR($J100="Outbound",$J100="One-way"),$P100=""),"Missing actual arrival",IF(AND(OR($Q100="Canceled",$Q100="No Show"),$S100=""),"Missing cancellation reason",IF(AND($Q100&lt;&gt;"Canceled",$Q100&lt;&gt;"No Show",$S100&lt;&gt;""),"Clear cancellation reason",IF(AND($O100&lt;&gt;"",$M100=""),"Actual pickup without schedule",IF(AND($P100&lt;&gt;"",$O100=""),"Arrival entered without pickup",""))))))))))))))))</f>
        <v/>
      </c>
      <c r="AF100" s="30">
        <f>IF($A100="","",AND($B100&gt;='Dashboard'!$B$4,$B100&lt;='Dashboard'!$B$5,OR('Dashboard'!$B$6="All Clinics",$E100='Dashboard'!$B$6),OR('Dashboard'!$B$7="All Coordinators",$R100='Dashboard'!$B$7)))</f>
        <v/>
      </c>
    </row>
    <row r="101" ht="20" customHeight="1">
      <c r="A101" s="22" t="n"/>
      <c r="B101" s="40" t="n"/>
      <c r="C101" s="24" t="n"/>
      <c r="D101" s="22" t="n"/>
      <c r="E101" s="22" t="n"/>
      <c r="F101" s="22" t="n"/>
      <c r="G101" s="22" t="n"/>
      <c r="H101" s="22" t="n"/>
      <c r="I101" s="22" t="n"/>
      <c r="J101" s="22" t="n"/>
      <c r="K101" s="22" t="n"/>
      <c r="L101" s="22" t="n"/>
      <c r="M101" s="24" t="n"/>
      <c r="N101" s="25" t="n"/>
      <c r="O101" s="24" t="n"/>
      <c r="P101" s="24" t="n"/>
      <c r="Q101" s="22" t="n"/>
      <c r="R101" s="22" t="n"/>
      <c r="S101" s="22" t="n"/>
      <c r="T101" s="41" t="n"/>
      <c r="U101" s="41" t="n"/>
      <c r="V101" s="40" t="n"/>
      <c r="W101" s="24" t="n"/>
      <c r="X101" s="27" t="n"/>
      <c r="Y101" s="42">
        <f>IF($A101="","",IF(OR($B101="",$M101=""),"",$B101+$M101))</f>
        <v/>
      </c>
      <c r="Z101" s="42">
        <f>IF($A101="","",IF(OR($B101="",$O101=""),"",$B101+$O101))</f>
        <v/>
      </c>
      <c r="AA101" s="42">
        <f>IF($A101="","",IF(OR($B101="",$P101=""),"",$B101+$P101))</f>
        <v/>
      </c>
      <c r="AB101" s="29">
        <f>IF($A101="","",IF(OR($Y101="",$Z101=""),"",ROUND(($Z101-$Y101)*1440,0)))</f>
        <v/>
      </c>
      <c r="AC101" s="29">
        <f>IF($A101="","",IF(OR($AA101="",$B101="",$C101="",AND($J101&lt;&gt;"Outbound",$J101&lt;&gt;"One-way")),"",ROUND(($AA101-($B101+$C101))*1440,0)))</f>
        <v/>
      </c>
      <c r="AD101" s="30">
        <f>IF($A101="","",IF(OR($Q101&lt;&gt;"Completed",$AB101="",$N101=""),"",IF($AB101&lt;=$N101,"Yes","No")))</f>
        <v/>
      </c>
      <c r="AE101" s="30">
        <f>IF($A101="","",IF(COUNTIF($A$2:$A$501,$A101)&gt;1,"Duplicate Trip ID",IF($B101="","Missing service date",IF($D101="","Missing patient reference",IF($E101="","Missing clinic",IF($J101="","Missing trip leg",IF($Q101="","Missing status",IF($R101="","Missing coordinator",IF(AND(OR($Q101="Scheduled",$Q101="Confirmed",$Q101="En Route"),$K101=""),"Vendor not assigned",IF(AND(OR($Q101="Scheduled",$Q101="Confirmed",$Q101="En Route"),$M101=""),"Missing scheduled pickup",IF(AND($Q101="Completed",$O101=""),"Missing actual pickup",IF(AND($Q101="Completed",OR($J101="Outbound",$J101="One-way"),$P101=""),"Missing actual arrival",IF(AND(OR($Q101="Canceled",$Q101="No Show"),$S101=""),"Missing cancellation reason",IF(AND($Q101&lt;&gt;"Canceled",$Q101&lt;&gt;"No Show",$S101&lt;&gt;""),"Clear cancellation reason",IF(AND($O101&lt;&gt;"",$M101=""),"Actual pickup without schedule",IF(AND($P101&lt;&gt;"",$O101=""),"Arrival entered without pickup",""))))))))))))))))</f>
        <v/>
      </c>
      <c r="AF101" s="30">
        <f>IF($A101="","",AND($B101&gt;='Dashboard'!$B$4,$B101&lt;='Dashboard'!$B$5,OR('Dashboard'!$B$6="All Clinics",$E101='Dashboard'!$B$6),OR('Dashboard'!$B$7="All Coordinators",$R101='Dashboard'!$B$7)))</f>
        <v/>
      </c>
    </row>
    <row r="102" ht="20" customHeight="1">
      <c r="A102" s="22" t="n"/>
      <c r="B102" s="40" t="n"/>
      <c r="C102" s="24" t="n"/>
      <c r="D102" s="22" t="n"/>
      <c r="E102" s="22" t="n"/>
      <c r="F102" s="22" t="n"/>
      <c r="G102" s="22" t="n"/>
      <c r="H102" s="22" t="n"/>
      <c r="I102" s="22" t="n"/>
      <c r="J102" s="22" t="n"/>
      <c r="K102" s="22" t="n"/>
      <c r="L102" s="22" t="n"/>
      <c r="M102" s="24" t="n"/>
      <c r="N102" s="25" t="n"/>
      <c r="O102" s="24" t="n"/>
      <c r="P102" s="24" t="n"/>
      <c r="Q102" s="22" t="n"/>
      <c r="R102" s="22" t="n"/>
      <c r="S102" s="22" t="n"/>
      <c r="T102" s="41" t="n"/>
      <c r="U102" s="41" t="n"/>
      <c r="V102" s="40" t="n"/>
      <c r="W102" s="24" t="n"/>
      <c r="X102" s="27" t="n"/>
      <c r="Y102" s="42">
        <f>IF($A102="","",IF(OR($B102="",$M102=""),"",$B102+$M102))</f>
        <v/>
      </c>
      <c r="Z102" s="42">
        <f>IF($A102="","",IF(OR($B102="",$O102=""),"",$B102+$O102))</f>
        <v/>
      </c>
      <c r="AA102" s="42">
        <f>IF($A102="","",IF(OR($B102="",$P102=""),"",$B102+$P102))</f>
        <v/>
      </c>
      <c r="AB102" s="29">
        <f>IF($A102="","",IF(OR($Y102="",$Z102=""),"",ROUND(($Z102-$Y102)*1440,0)))</f>
        <v/>
      </c>
      <c r="AC102" s="29">
        <f>IF($A102="","",IF(OR($AA102="",$B102="",$C102="",AND($J102&lt;&gt;"Outbound",$J102&lt;&gt;"One-way")),"",ROUND(($AA102-($B102+$C102))*1440,0)))</f>
        <v/>
      </c>
      <c r="AD102" s="30">
        <f>IF($A102="","",IF(OR($Q102&lt;&gt;"Completed",$AB102="",$N102=""),"",IF($AB102&lt;=$N102,"Yes","No")))</f>
        <v/>
      </c>
      <c r="AE102" s="30">
        <f>IF($A102="","",IF(COUNTIF($A$2:$A$501,$A102)&gt;1,"Duplicate Trip ID",IF($B102="","Missing service date",IF($D102="","Missing patient reference",IF($E102="","Missing clinic",IF($J102="","Missing trip leg",IF($Q102="","Missing status",IF($R102="","Missing coordinator",IF(AND(OR($Q102="Scheduled",$Q102="Confirmed",$Q102="En Route"),$K102=""),"Vendor not assigned",IF(AND(OR($Q102="Scheduled",$Q102="Confirmed",$Q102="En Route"),$M102=""),"Missing scheduled pickup",IF(AND($Q102="Completed",$O102=""),"Missing actual pickup",IF(AND($Q102="Completed",OR($J102="Outbound",$J102="One-way"),$P102=""),"Missing actual arrival",IF(AND(OR($Q102="Canceled",$Q102="No Show"),$S102=""),"Missing cancellation reason",IF(AND($Q102&lt;&gt;"Canceled",$Q102&lt;&gt;"No Show",$S102&lt;&gt;""),"Clear cancellation reason",IF(AND($O102&lt;&gt;"",$M102=""),"Actual pickup without schedule",IF(AND($P102&lt;&gt;"",$O102=""),"Arrival entered without pickup",""))))))))))))))))</f>
        <v/>
      </c>
      <c r="AF102" s="30">
        <f>IF($A102="","",AND($B102&gt;='Dashboard'!$B$4,$B102&lt;='Dashboard'!$B$5,OR('Dashboard'!$B$6="All Clinics",$E102='Dashboard'!$B$6),OR('Dashboard'!$B$7="All Coordinators",$R102='Dashboard'!$B$7)))</f>
        <v/>
      </c>
    </row>
    <row r="103" ht="20" customHeight="1">
      <c r="A103" s="22" t="n"/>
      <c r="B103" s="40" t="n"/>
      <c r="C103" s="24" t="n"/>
      <c r="D103" s="22" t="n"/>
      <c r="E103" s="22" t="n"/>
      <c r="F103" s="22" t="n"/>
      <c r="G103" s="22" t="n"/>
      <c r="H103" s="22" t="n"/>
      <c r="I103" s="22" t="n"/>
      <c r="J103" s="22" t="n"/>
      <c r="K103" s="22" t="n"/>
      <c r="L103" s="22" t="n"/>
      <c r="M103" s="24" t="n"/>
      <c r="N103" s="25" t="n"/>
      <c r="O103" s="24" t="n"/>
      <c r="P103" s="24" t="n"/>
      <c r="Q103" s="22" t="n"/>
      <c r="R103" s="22" t="n"/>
      <c r="S103" s="22" t="n"/>
      <c r="T103" s="41" t="n"/>
      <c r="U103" s="41" t="n"/>
      <c r="V103" s="40" t="n"/>
      <c r="W103" s="24" t="n"/>
      <c r="X103" s="27" t="n"/>
      <c r="Y103" s="42">
        <f>IF($A103="","",IF(OR($B103="",$M103=""),"",$B103+$M103))</f>
        <v/>
      </c>
      <c r="Z103" s="42">
        <f>IF($A103="","",IF(OR($B103="",$O103=""),"",$B103+$O103))</f>
        <v/>
      </c>
      <c r="AA103" s="42">
        <f>IF($A103="","",IF(OR($B103="",$P103=""),"",$B103+$P103))</f>
        <v/>
      </c>
      <c r="AB103" s="29">
        <f>IF($A103="","",IF(OR($Y103="",$Z103=""),"",ROUND(($Z103-$Y103)*1440,0)))</f>
        <v/>
      </c>
      <c r="AC103" s="29">
        <f>IF($A103="","",IF(OR($AA103="",$B103="",$C103="",AND($J103&lt;&gt;"Outbound",$J103&lt;&gt;"One-way")),"",ROUND(($AA103-($B103+$C103))*1440,0)))</f>
        <v/>
      </c>
      <c r="AD103" s="30">
        <f>IF($A103="","",IF(OR($Q103&lt;&gt;"Completed",$AB103="",$N103=""),"",IF($AB103&lt;=$N103,"Yes","No")))</f>
        <v/>
      </c>
      <c r="AE103" s="30">
        <f>IF($A103="","",IF(COUNTIF($A$2:$A$501,$A103)&gt;1,"Duplicate Trip ID",IF($B103="","Missing service date",IF($D103="","Missing patient reference",IF($E103="","Missing clinic",IF($J103="","Missing trip leg",IF($Q103="","Missing status",IF($R103="","Missing coordinator",IF(AND(OR($Q103="Scheduled",$Q103="Confirmed",$Q103="En Route"),$K103=""),"Vendor not assigned",IF(AND(OR($Q103="Scheduled",$Q103="Confirmed",$Q103="En Route"),$M103=""),"Missing scheduled pickup",IF(AND($Q103="Completed",$O103=""),"Missing actual pickup",IF(AND($Q103="Completed",OR($J103="Outbound",$J103="One-way"),$P103=""),"Missing actual arrival",IF(AND(OR($Q103="Canceled",$Q103="No Show"),$S103=""),"Missing cancellation reason",IF(AND($Q103&lt;&gt;"Canceled",$Q103&lt;&gt;"No Show",$S103&lt;&gt;""),"Clear cancellation reason",IF(AND($O103&lt;&gt;"",$M103=""),"Actual pickup without schedule",IF(AND($P103&lt;&gt;"",$O103=""),"Arrival entered without pickup",""))))))))))))))))</f>
        <v/>
      </c>
      <c r="AF103" s="30">
        <f>IF($A103="","",AND($B103&gt;='Dashboard'!$B$4,$B103&lt;='Dashboard'!$B$5,OR('Dashboard'!$B$6="All Clinics",$E103='Dashboard'!$B$6),OR('Dashboard'!$B$7="All Coordinators",$R103='Dashboard'!$B$7)))</f>
        <v/>
      </c>
    </row>
    <row r="104" ht="20" customHeight="1">
      <c r="A104" s="22" t="n"/>
      <c r="B104" s="40" t="n"/>
      <c r="C104" s="24" t="n"/>
      <c r="D104" s="22" t="n"/>
      <c r="E104" s="22" t="n"/>
      <c r="F104" s="22" t="n"/>
      <c r="G104" s="22" t="n"/>
      <c r="H104" s="22" t="n"/>
      <c r="I104" s="22" t="n"/>
      <c r="J104" s="22" t="n"/>
      <c r="K104" s="22" t="n"/>
      <c r="L104" s="22" t="n"/>
      <c r="M104" s="24" t="n"/>
      <c r="N104" s="25" t="n"/>
      <c r="O104" s="24" t="n"/>
      <c r="P104" s="24" t="n"/>
      <c r="Q104" s="22" t="n"/>
      <c r="R104" s="22" t="n"/>
      <c r="S104" s="22" t="n"/>
      <c r="T104" s="41" t="n"/>
      <c r="U104" s="41" t="n"/>
      <c r="V104" s="40" t="n"/>
      <c r="W104" s="24" t="n"/>
      <c r="X104" s="27" t="n"/>
      <c r="Y104" s="42">
        <f>IF($A104="","",IF(OR($B104="",$M104=""),"",$B104+$M104))</f>
        <v/>
      </c>
      <c r="Z104" s="42">
        <f>IF($A104="","",IF(OR($B104="",$O104=""),"",$B104+$O104))</f>
        <v/>
      </c>
      <c r="AA104" s="42">
        <f>IF($A104="","",IF(OR($B104="",$P104=""),"",$B104+$P104))</f>
        <v/>
      </c>
      <c r="AB104" s="29">
        <f>IF($A104="","",IF(OR($Y104="",$Z104=""),"",ROUND(($Z104-$Y104)*1440,0)))</f>
        <v/>
      </c>
      <c r="AC104" s="29">
        <f>IF($A104="","",IF(OR($AA104="",$B104="",$C104="",AND($J104&lt;&gt;"Outbound",$J104&lt;&gt;"One-way")),"",ROUND(($AA104-($B104+$C104))*1440,0)))</f>
        <v/>
      </c>
      <c r="AD104" s="30">
        <f>IF($A104="","",IF(OR($Q104&lt;&gt;"Completed",$AB104="",$N104=""),"",IF($AB104&lt;=$N104,"Yes","No")))</f>
        <v/>
      </c>
      <c r="AE104" s="30">
        <f>IF($A104="","",IF(COUNTIF($A$2:$A$501,$A104)&gt;1,"Duplicate Trip ID",IF($B104="","Missing service date",IF($D104="","Missing patient reference",IF($E104="","Missing clinic",IF($J104="","Missing trip leg",IF($Q104="","Missing status",IF($R104="","Missing coordinator",IF(AND(OR($Q104="Scheduled",$Q104="Confirmed",$Q104="En Route"),$K104=""),"Vendor not assigned",IF(AND(OR($Q104="Scheduled",$Q104="Confirmed",$Q104="En Route"),$M104=""),"Missing scheduled pickup",IF(AND($Q104="Completed",$O104=""),"Missing actual pickup",IF(AND($Q104="Completed",OR($J104="Outbound",$J104="One-way"),$P104=""),"Missing actual arrival",IF(AND(OR($Q104="Canceled",$Q104="No Show"),$S104=""),"Missing cancellation reason",IF(AND($Q104&lt;&gt;"Canceled",$Q104&lt;&gt;"No Show",$S104&lt;&gt;""),"Clear cancellation reason",IF(AND($O104&lt;&gt;"",$M104=""),"Actual pickup without schedule",IF(AND($P104&lt;&gt;"",$O104=""),"Arrival entered without pickup",""))))))))))))))))</f>
        <v/>
      </c>
      <c r="AF104" s="30">
        <f>IF($A104="","",AND($B104&gt;='Dashboard'!$B$4,$B104&lt;='Dashboard'!$B$5,OR('Dashboard'!$B$6="All Clinics",$E104='Dashboard'!$B$6),OR('Dashboard'!$B$7="All Coordinators",$R104='Dashboard'!$B$7)))</f>
        <v/>
      </c>
    </row>
    <row r="105" ht="20" customHeight="1">
      <c r="A105" s="22" t="n"/>
      <c r="B105" s="40" t="n"/>
      <c r="C105" s="24" t="n"/>
      <c r="D105" s="22" t="n"/>
      <c r="E105" s="22" t="n"/>
      <c r="F105" s="22" t="n"/>
      <c r="G105" s="22" t="n"/>
      <c r="H105" s="22" t="n"/>
      <c r="I105" s="22" t="n"/>
      <c r="J105" s="22" t="n"/>
      <c r="K105" s="22" t="n"/>
      <c r="L105" s="22" t="n"/>
      <c r="M105" s="24" t="n"/>
      <c r="N105" s="25" t="n"/>
      <c r="O105" s="24" t="n"/>
      <c r="P105" s="24" t="n"/>
      <c r="Q105" s="22" t="n"/>
      <c r="R105" s="22" t="n"/>
      <c r="S105" s="22" t="n"/>
      <c r="T105" s="41" t="n"/>
      <c r="U105" s="41" t="n"/>
      <c r="V105" s="40" t="n"/>
      <c r="W105" s="24" t="n"/>
      <c r="X105" s="27" t="n"/>
      <c r="Y105" s="42">
        <f>IF($A105="","",IF(OR($B105="",$M105=""),"",$B105+$M105))</f>
        <v/>
      </c>
      <c r="Z105" s="42">
        <f>IF($A105="","",IF(OR($B105="",$O105=""),"",$B105+$O105))</f>
        <v/>
      </c>
      <c r="AA105" s="42">
        <f>IF($A105="","",IF(OR($B105="",$P105=""),"",$B105+$P105))</f>
        <v/>
      </c>
      <c r="AB105" s="29">
        <f>IF($A105="","",IF(OR($Y105="",$Z105=""),"",ROUND(($Z105-$Y105)*1440,0)))</f>
        <v/>
      </c>
      <c r="AC105" s="29">
        <f>IF($A105="","",IF(OR($AA105="",$B105="",$C105="",AND($J105&lt;&gt;"Outbound",$J105&lt;&gt;"One-way")),"",ROUND(($AA105-($B105+$C105))*1440,0)))</f>
        <v/>
      </c>
      <c r="AD105" s="30">
        <f>IF($A105="","",IF(OR($Q105&lt;&gt;"Completed",$AB105="",$N105=""),"",IF($AB105&lt;=$N105,"Yes","No")))</f>
        <v/>
      </c>
      <c r="AE105" s="30">
        <f>IF($A105="","",IF(COUNTIF($A$2:$A$501,$A105)&gt;1,"Duplicate Trip ID",IF($B105="","Missing service date",IF($D105="","Missing patient reference",IF($E105="","Missing clinic",IF($J105="","Missing trip leg",IF($Q105="","Missing status",IF($R105="","Missing coordinator",IF(AND(OR($Q105="Scheduled",$Q105="Confirmed",$Q105="En Route"),$K105=""),"Vendor not assigned",IF(AND(OR($Q105="Scheduled",$Q105="Confirmed",$Q105="En Route"),$M105=""),"Missing scheduled pickup",IF(AND($Q105="Completed",$O105=""),"Missing actual pickup",IF(AND($Q105="Completed",OR($J105="Outbound",$J105="One-way"),$P105=""),"Missing actual arrival",IF(AND(OR($Q105="Canceled",$Q105="No Show"),$S105=""),"Missing cancellation reason",IF(AND($Q105&lt;&gt;"Canceled",$Q105&lt;&gt;"No Show",$S105&lt;&gt;""),"Clear cancellation reason",IF(AND($O105&lt;&gt;"",$M105=""),"Actual pickup without schedule",IF(AND($P105&lt;&gt;"",$O105=""),"Arrival entered without pickup",""))))))))))))))))</f>
        <v/>
      </c>
      <c r="AF105" s="30">
        <f>IF($A105="","",AND($B105&gt;='Dashboard'!$B$4,$B105&lt;='Dashboard'!$B$5,OR('Dashboard'!$B$6="All Clinics",$E105='Dashboard'!$B$6),OR('Dashboard'!$B$7="All Coordinators",$R105='Dashboard'!$B$7)))</f>
        <v/>
      </c>
    </row>
    <row r="106" ht="20" customHeight="1">
      <c r="A106" s="22" t="n"/>
      <c r="B106" s="40" t="n"/>
      <c r="C106" s="24" t="n"/>
      <c r="D106" s="22" t="n"/>
      <c r="E106" s="22" t="n"/>
      <c r="F106" s="22" t="n"/>
      <c r="G106" s="22" t="n"/>
      <c r="H106" s="22" t="n"/>
      <c r="I106" s="22" t="n"/>
      <c r="J106" s="22" t="n"/>
      <c r="K106" s="22" t="n"/>
      <c r="L106" s="22" t="n"/>
      <c r="M106" s="24" t="n"/>
      <c r="N106" s="25" t="n"/>
      <c r="O106" s="24" t="n"/>
      <c r="P106" s="24" t="n"/>
      <c r="Q106" s="22" t="n"/>
      <c r="R106" s="22" t="n"/>
      <c r="S106" s="22" t="n"/>
      <c r="T106" s="41" t="n"/>
      <c r="U106" s="41" t="n"/>
      <c r="V106" s="40" t="n"/>
      <c r="W106" s="24" t="n"/>
      <c r="X106" s="27" t="n"/>
      <c r="Y106" s="42">
        <f>IF($A106="","",IF(OR($B106="",$M106=""),"",$B106+$M106))</f>
        <v/>
      </c>
      <c r="Z106" s="42">
        <f>IF($A106="","",IF(OR($B106="",$O106=""),"",$B106+$O106))</f>
        <v/>
      </c>
      <c r="AA106" s="42">
        <f>IF($A106="","",IF(OR($B106="",$P106=""),"",$B106+$P106))</f>
        <v/>
      </c>
      <c r="AB106" s="29">
        <f>IF($A106="","",IF(OR($Y106="",$Z106=""),"",ROUND(($Z106-$Y106)*1440,0)))</f>
        <v/>
      </c>
      <c r="AC106" s="29">
        <f>IF($A106="","",IF(OR($AA106="",$B106="",$C106="",AND($J106&lt;&gt;"Outbound",$J106&lt;&gt;"One-way")),"",ROUND(($AA106-($B106+$C106))*1440,0)))</f>
        <v/>
      </c>
      <c r="AD106" s="30">
        <f>IF($A106="","",IF(OR($Q106&lt;&gt;"Completed",$AB106="",$N106=""),"",IF($AB106&lt;=$N106,"Yes","No")))</f>
        <v/>
      </c>
      <c r="AE106" s="30">
        <f>IF($A106="","",IF(COUNTIF($A$2:$A$501,$A106)&gt;1,"Duplicate Trip ID",IF($B106="","Missing service date",IF($D106="","Missing patient reference",IF($E106="","Missing clinic",IF($J106="","Missing trip leg",IF($Q106="","Missing status",IF($R106="","Missing coordinator",IF(AND(OR($Q106="Scheduled",$Q106="Confirmed",$Q106="En Route"),$K106=""),"Vendor not assigned",IF(AND(OR($Q106="Scheduled",$Q106="Confirmed",$Q106="En Route"),$M106=""),"Missing scheduled pickup",IF(AND($Q106="Completed",$O106=""),"Missing actual pickup",IF(AND($Q106="Completed",OR($J106="Outbound",$J106="One-way"),$P106=""),"Missing actual arrival",IF(AND(OR($Q106="Canceled",$Q106="No Show"),$S106=""),"Missing cancellation reason",IF(AND($Q106&lt;&gt;"Canceled",$Q106&lt;&gt;"No Show",$S106&lt;&gt;""),"Clear cancellation reason",IF(AND($O106&lt;&gt;"",$M106=""),"Actual pickup without schedule",IF(AND($P106&lt;&gt;"",$O106=""),"Arrival entered without pickup",""))))))))))))))))</f>
        <v/>
      </c>
      <c r="AF106" s="30">
        <f>IF($A106="","",AND($B106&gt;='Dashboard'!$B$4,$B106&lt;='Dashboard'!$B$5,OR('Dashboard'!$B$6="All Clinics",$E106='Dashboard'!$B$6),OR('Dashboard'!$B$7="All Coordinators",$R106='Dashboard'!$B$7)))</f>
        <v/>
      </c>
    </row>
    <row r="107" ht="20" customHeight="1">
      <c r="A107" s="22" t="n"/>
      <c r="B107" s="40" t="n"/>
      <c r="C107" s="24" t="n"/>
      <c r="D107" s="22" t="n"/>
      <c r="E107" s="22" t="n"/>
      <c r="F107" s="22" t="n"/>
      <c r="G107" s="22" t="n"/>
      <c r="H107" s="22" t="n"/>
      <c r="I107" s="22" t="n"/>
      <c r="J107" s="22" t="n"/>
      <c r="K107" s="22" t="n"/>
      <c r="L107" s="22" t="n"/>
      <c r="M107" s="24" t="n"/>
      <c r="N107" s="25" t="n"/>
      <c r="O107" s="24" t="n"/>
      <c r="P107" s="24" t="n"/>
      <c r="Q107" s="22" t="n"/>
      <c r="R107" s="22" t="n"/>
      <c r="S107" s="22" t="n"/>
      <c r="T107" s="41" t="n"/>
      <c r="U107" s="41" t="n"/>
      <c r="V107" s="40" t="n"/>
      <c r="W107" s="24" t="n"/>
      <c r="X107" s="27" t="n"/>
      <c r="Y107" s="42">
        <f>IF($A107="","",IF(OR($B107="",$M107=""),"",$B107+$M107))</f>
        <v/>
      </c>
      <c r="Z107" s="42">
        <f>IF($A107="","",IF(OR($B107="",$O107=""),"",$B107+$O107))</f>
        <v/>
      </c>
      <c r="AA107" s="42">
        <f>IF($A107="","",IF(OR($B107="",$P107=""),"",$B107+$P107))</f>
        <v/>
      </c>
      <c r="AB107" s="29">
        <f>IF($A107="","",IF(OR($Y107="",$Z107=""),"",ROUND(($Z107-$Y107)*1440,0)))</f>
        <v/>
      </c>
      <c r="AC107" s="29">
        <f>IF($A107="","",IF(OR($AA107="",$B107="",$C107="",AND($J107&lt;&gt;"Outbound",$J107&lt;&gt;"One-way")),"",ROUND(($AA107-($B107+$C107))*1440,0)))</f>
        <v/>
      </c>
      <c r="AD107" s="30">
        <f>IF($A107="","",IF(OR($Q107&lt;&gt;"Completed",$AB107="",$N107=""),"",IF($AB107&lt;=$N107,"Yes","No")))</f>
        <v/>
      </c>
      <c r="AE107" s="30">
        <f>IF($A107="","",IF(COUNTIF($A$2:$A$501,$A107)&gt;1,"Duplicate Trip ID",IF($B107="","Missing service date",IF($D107="","Missing patient reference",IF($E107="","Missing clinic",IF($J107="","Missing trip leg",IF($Q107="","Missing status",IF($R107="","Missing coordinator",IF(AND(OR($Q107="Scheduled",$Q107="Confirmed",$Q107="En Route"),$K107=""),"Vendor not assigned",IF(AND(OR($Q107="Scheduled",$Q107="Confirmed",$Q107="En Route"),$M107=""),"Missing scheduled pickup",IF(AND($Q107="Completed",$O107=""),"Missing actual pickup",IF(AND($Q107="Completed",OR($J107="Outbound",$J107="One-way"),$P107=""),"Missing actual arrival",IF(AND(OR($Q107="Canceled",$Q107="No Show"),$S107=""),"Missing cancellation reason",IF(AND($Q107&lt;&gt;"Canceled",$Q107&lt;&gt;"No Show",$S107&lt;&gt;""),"Clear cancellation reason",IF(AND($O107&lt;&gt;"",$M107=""),"Actual pickup without schedule",IF(AND($P107&lt;&gt;"",$O107=""),"Arrival entered without pickup",""))))))))))))))))</f>
        <v/>
      </c>
      <c r="AF107" s="30">
        <f>IF($A107="","",AND($B107&gt;='Dashboard'!$B$4,$B107&lt;='Dashboard'!$B$5,OR('Dashboard'!$B$6="All Clinics",$E107='Dashboard'!$B$6),OR('Dashboard'!$B$7="All Coordinators",$R107='Dashboard'!$B$7)))</f>
        <v/>
      </c>
    </row>
    <row r="108" ht="20" customHeight="1">
      <c r="A108" s="22" t="n"/>
      <c r="B108" s="40" t="n"/>
      <c r="C108" s="24" t="n"/>
      <c r="D108" s="22" t="n"/>
      <c r="E108" s="22" t="n"/>
      <c r="F108" s="22" t="n"/>
      <c r="G108" s="22" t="n"/>
      <c r="H108" s="22" t="n"/>
      <c r="I108" s="22" t="n"/>
      <c r="J108" s="22" t="n"/>
      <c r="K108" s="22" t="n"/>
      <c r="L108" s="22" t="n"/>
      <c r="M108" s="24" t="n"/>
      <c r="N108" s="25" t="n"/>
      <c r="O108" s="24" t="n"/>
      <c r="P108" s="24" t="n"/>
      <c r="Q108" s="22" t="n"/>
      <c r="R108" s="22" t="n"/>
      <c r="S108" s="22" t="n"/>
      <c r="T108" s="41" t="n"/>
      <c r="U108" s="41" t="n"/>
      <c r="V108" s="40" t="n"/>
      <c r="W108" s="24" t="n"/>
      <c r="X108" s="27" t="n"/>
      <c r="Y108" s="42">
        <f>IF($A108="","",IF(OR($B108="",$M108=""),"",$B108+$M108))</f>
        <v/>
      </c>
      <c r="Z108" s="42">
        <f>IF($A108="","",IF(OR($B108="",$O108=""),"",$B108+$O108))</f>
        <v/>
      </c>
      <c r="AA108" s="42">
        <f>IF($A108="","",IF(OR($B108="",$P108=""),"",$B108+$P108))</f>
        <v/>
      </c>
      <c r="AB108" s="29">
        <f>IF($A108="","",IF(OR($Y108="",$Z108=""),"",ROUND(($Z108-$Y108)*1440,0)))</f>
        <v/>
      </c>
      <c r="AC108" s="29">
        <f>IF($A108="","",IF(OR($AA108="",$B108="",$C108="",AND($J108&lt;&gt;"Outbound",$J108&lt;&gt;"One-way")),"",ROUND(($AA108-($B108+$C108))*1440,0)))</f>
        <v/>
      </c>
      <c r="AD108" s="30">
        <f>IF($A108="","",IF(OR($Q108&lt;&gt;"Completed",$AB108="",$N108=""),"",IF($AB108&lt;=$N108,"Yes","No")))</f>
        <v/>
      </c>
      <c r="AE108" s="30">
        <f>IF($A108="","",IF(COUNTIF($A$2:$A$501,$A108)&gt;1,"Duplicate Trip ID",IF($B108="","Missing service date",IF($D108="","Missing patient reference",IF($E108="","Missing clinic",IF($J108="","Missing trip leg",IF($Q108="","Missing status",IF($R108="","Missing coordinator",IF(AND(OR($Q108="Scheduled",$Q108="Confirmed",$Q108="En Route"),$K108=""),"Vendor not assigned",IF(AND(OR($Q108="Scheduled",$Q108="Confirmed",$Q108="En Route"),$M108=""),"Missing scheduled pickup",IF(AND($Q108="Completed",$O108=""),"Missing actual pickup",IF(AND($Q108="Completed",OR($J108="Outbound",$J108="One-way"),$P108=""),"Missing actual arrival",IF(AND(OR($Q108="Canceled",$Q108="No Show"),$S108=""),"Missing cancellation reason",IF(AND($Q108&lt;&gt;"Canceled",$Q108&lt;&gt;"No Show",$S108&lt;&gt;""),"Clear cancellation reason",IF(AND($O108&lt;&gt;"",$M108=""),"Actual pickup without schedule",IF(AND($P108&lt;&gt;"",$O108=""),"Arrival entered without pickup",""))))))))))))))))</f>
        <v/>
      </c>
      <c r="AF108" s="30">
        <f>IF($A108="","",AND($B108&gt;='Dashboard'!$B$4,$B108&lt;='Dashboard'!$B$5,OR('Dashboard'!$B$6="All Clinics",$E108='Dashboard'!$B$6),OR('Dashboard'!$B$7="All Coordinators",$R108='Dashboard'!$B$7)))</f>
        <v/>
      </c>
    </row>
    <row r="109" ht="20" customHeight="1">
      <c r="A109" s="22" t="n"/>
      <c r="B109" s="40" t="n"/>
      <c r="C109" s="24" t="n"/>
      <c r="D109" s="22" t="n"/>
      <c r="E109" s="22" t="n"/>
      <c r="F109" s="22" t="n"/>
      <c r="G109" s="22" t="n"/>
      <c r="H109" s="22" t="n"/>
      <c r="I109" s="22" t="n"/>
      <c r="J109" s="22" t="n"/>
      <c r="K109" s="22" t="n"/>
      <c r="L109" s="22" t="n"/>
      <c r="M109" s="24" t="n"/>
      <c r="N109" s="25" t="n"/>
      <c r="O109" s="24" t="n"/>
      <c r="P109" s="24" t="n"/>
      <c r="Q109" s="22" t="n"/>
      <c r="R109" s="22" t="n"/>
      <c r="S109" s="22" t="n"/>
      <c r="T109" s="41" t="n"/>
      <c r="U109" s="41" t="n"/>
      <c r="V109" s="40" t="n"/>
      <c r="W109" s="24" t="n"/>
      <c r="X109" s="27" t="n"/>
      <c r="Y109" s="42">
        <f>IF($A109="","",IF(OR($B109="",$M109=""),"",$B109+$M109))</f>
        <v/>
      </c>
      <c r="Z109" s="42">
        <f>IF($A109="","",IF(OR($B109="",$O109=""),"",$B109+$O109))</f>
        <v/>
      </c>
      <c r="AA109" s="42">
        <f>IF($A109="","",IF(OR($B109="",$P109=""),"",$B109+$P109))</f>
        <v/>
      </c>
      <c r="AB109" s="29">
        <f>IF($A109="","",IF(OR($Y109="",$Z109=""),"",ROUND(($Z109-$Y109)*1440,0)))</f>
        <v/>
      </c>
      <c r="AC109" s="29">
        <f>IF($A109="","",IF(OR($AA109="",$B109="",$C109="",AND($J109&lt;&gt;"Outbound",$J109&lt;&gt;"One-way")),"",ROUND(($AA109-($B109+$C109))*1440,0)))</f>
        <v/>
      </c>
      <c r="AD109" s="30">
        <f>IF($A109="","",IF(OR($Q109&lt;&gt;"Completed",$AB109="",$N109=""),"",IF($AB109&lt;=$N109,"Yes","No")))</f>
        <v/>
      </c>
      <c r="AE109" s="30">
        <f>IF($A109="","",IF(COUNTIF($A$2:$A$501,$A109)&gt;1,"Duplicate Trip ID",IF($B109="","Missing service date",IF($D109="","Missing patient reference",IF($E109="","Missing clinic",IF($J109="","Missing trip leg",IF($Q109="","Missing status",IF($R109="","Missing coordinator",IF(AND(OR($Q109="Scheduled",$Q109="Confirmed",$Q109="En Route"),$K109=""),"Vendor not assigned",IF(AND(OR($Q109="Scheduled",$Q109="Confirmed",$Q109="En Route"),$M109=""),"Missing scheduled pickup",IF(AND($Q109="Completed",$O109=""),"Missing actual pickup",IF(AND($Q109="Completed",OR($J109="Outbound",$J109="One-way"),$P109=""),"Missing actual arrival",IF(AND(OR($Q109="Canceled",$Q109="No Show"),$S109=""),"Missing cancellation reason",IF(AND($Q109&lt;&gt;"Canceled",$Q109&lt;&gt;"No Show",$S109&lt;&gt;""),"Clear cancellation reason",IF(AND($O109&lt;&gt;"",$M109=""),"Actual pickup without schedule",IF(AND($P109&lt;&gt;"",$O109=""),"Arrival entered without pickup",""))))))))))))))))</f>
        <v/>
      </c>
      <c r="AF109" s="30">
        <f>IF($A109="","",AND($B109&gt;='Dashboard'!$B$4,$B109&lt;='Dashboard'!$B$5,OR('Dashboard'!$B$6="All Clinics",$E109='Dashboard'!$B$6),OR('Dashboard'!$B$7="All Coordinators",$R109='Dashboard'!$B$7)))</f>
        <v/>
      </c>
    </row>
    <row r="110" ht="20" customHeight="1">
      <c r="A110" s="22" t="n"/>
      <c r="B110" s="40" t="n"/>
      <c r="C110" s="24" t="n"/>
      <c r="D110" s="22" t="n"/>
      <c r="E110" s="22" t="n"/>
      <c r="F110" s="22" t="n"/>
      <c r="G110" s="22" t="n"/>
      <c r="H110" s="22" t="n"/>
      <c r="I110" s="22" t="n"/>
      <c r="J110" s="22" t="n"/>
      <c r="K110" s="22" t="n"/>
      <c r="L110" s="22" t="n"/>
      <c r="M110" s="24" t="n"/>
      <c r="N110" s="25" t="n"/>
      <c r="O110" s="24" t="n"/>
      <c r="P110" s="24" t="n"/>
      <c r="Q110" s="22" t="n"/>
      <c r="R110" s="22" t="n"/>
      <c r="S110" s="22" t="n"/>
      <c r="T110" s="41" t="n"/>
      <c r="U110" s="41" t="n"/>
      <c r="V110" s="40" t="n"/>
      <c r="W110" s="24" t="n"/>
      <c r="X110" s="27" t="n"/>
      <c r="Y110" s="42">
        <f>IF($A110="","",IF(OR($B110="",$M110=""),"",$B110+$M110))</f>
        <v/>
      </c>
      <c r="Z110" s="42">
        <f>IF($A110="","",IF(OR($B110="",$O110=""),"",$B110+$O110))</f>
        <v/>
      </c>
      <c r="AA110" s="42">
        <f>IF($A110="","",IF(OR($B110="",$P110=""),"",$B110+$P110))</f>
        <v/>
      </c>
      <c r="AB110" s="29">
        <f>IF($A110="","",IF(OR($Y110="",$Z110=""),"",ROUND(($Z110-$Y110)*1440,0)))</f>
        <v/>
      </c>
      <c r="AC110" s="29">
        <f>IF($A110="","",IF(OR($AA110="",$B110="",$C110="",AND($J110&lt;&gt;"Outbound",$J110&lt;&gt;"One-way")),"",ROUND(($AA110-($B110+$C110))*1440,0)))</f>
        <v/>
      </c>
      <c r="AD110" s="30">
        <f>IF($A110="","",IF(OR($Q110&lt;&gt;"Completed",$AB110="",$N110=""),"",IF($AB110&lt;=$N110,"Yes","No")))</f>
        <v/>
      </c>
      <c r="AE110" s="30">
        <f>IF($A110="","",IF(COUNTIF($A$2:$A$501,$A110)&gt;1,"Duplicate Trip ID",IF($B110="","Missing service date",IF($D110="","Missing patient reference",IF($E110="","Missing clinic",IF($J110="","Missing trip leg",IF($Q110="","Missing status",IF($R110="","Missing coordinator",IF(AND(OR($Q110="Scheduled",$Q110="Confirmed",$Q110="En Route"),$K110=""),"Vendor not assigned",IF(AND(OR($Q110="Scheduled",$Q110="Confirmed",$Q110="En Route"),$M110=""),"Missing scheduled pickup",IF(AND($Q110="Completed",$O110=""),"Missing actual pickup",IF(AND($Q110="Completed",OR($J110="Outbound",$J110="One-way"),$P110=""),"Missing actual arrival",IF(AND(OR($Q110="Canceled",$Q110="No Show"),$S110=""),"Missing cancellation reason",IF(AND($Q110&lt;&gt;"Canceled",$Q110&lt;&gt;"No Show",$S110&lt;&gt;""),"Clear cancellation reason",IF(AND($O110&lt;&gt;"",$M110=""),"Actual pickup without schedule",IF(AND($P110&lt;&gt;"",$O110=""),"Arrival entered without pickup",""))))))))))))))))</f>
        <v/>
      </c>
      <c r="AF110" s="30">
        <f>IF($A110="","",AND($B110&gt;='Dashboard'!$B$4,$B110&lt;='Dashboard'!$B$5,OR('Dashboard'!$B$6="All Clinics",$E110='Dashboard'!$B$6),OR('Dashboard'!$B$7="All Coordinators",$R110='Dashboard'!$B$7)))</f>
        <v/>
      </c>
    </row>
    <row r="111" ht="20" customHeight="1">
      <c r="A111" s="22" t="n"/>
      <c r="B111" s="40" t="n"/>
      <c r="C111" s="24" t="n"/>
      <c r="D111" s="22" t="n"/>
      <c r="E111" s="22" t="n"/>
      <c r="F111" s="22" t="n"/>
      <c r="G111" s="22" t="n"/>
      <c r="H111" s="22" t="n"/>
      <c r="I111" s="22" t="n"/>
      <c r="J111" s="22" t="n"/>
      <c r="K111" s="22" t="n"/>
      <c r="L111" s="22" t="n"/>
      <c r="M111" s="24" t="n"/>
      <c r="N111" s="25" t="n"/>
      <c r="O111" s="24" t="n"/>
      <c r="P111" s="24" t="n"/>
      <c r="Q111" s="22" t="n"/>
      <c r="R111" s="22" t="n"/>
      <c r="S111" s="22" t="n"/>
      <c r="T111" s="41" t="n"/>
      <c r="U111" s="41" t="n"/>
      <c r="V111" s="40" t="n"/>
      <c r="W111" s="24" t="n"/>
      <c r="X111" s="27" t="n"/>
      <c r="Y111" s="42">
        <f>IF($A111="","",IF(OR($B111="",$M111=""),"",$B111+$M111))</f>
        <v/>
      </c>
      <c r="Z111" s="42">
        <f>IF($A111="","",IF(OR($B111="",$O111=""),"",$B111+$O111))</f>
        <v/>
      </c>
      <c r="AA111" s="42">
        <f>IF($A111="","",IF(OR($B111="",$P111=""),"",$B111+$P111))</f>
        <v/>
      </c>
      <c r="AB111" s="29">
        <f>IF($A111="","",IF(OR($Y111="",$Z111=""),"",ROUND(($Z111-$Y111)*1440,0)))</f>
        <v/>
      </c>
      <c r="AC111" s="29">
        <f>IF($A111="","",IF(OR($AA111="",$B111="",$C111="",AND($J111&lt;&gt;"Outbound",$J111&lt;&gt;"One-way")),"",ROUND(($AA111-($B111+$C111))*1440,0)))</f>
        <v/>
      </c>
      <c r="AD111" s="30">
        <f>IF($A111="","",IF(OR($Q111&lt;&gt;"Completed",$AB111="",$N111=""),"",IF($AB111&lt;=$N111,"Yes","No")))</f>
        <v/>
      </c>
      <c r="AE111" s="30">
        <f>IF($A111="","",IF(COUNTIF($A$2:$A$501,$A111)&gt;1,"Duplicate Trip ID",IF($B111="","Missing service date",IF($D111="","Missing patient reference",IF($E111="","Missing clinic",IF($J111="","Missing trip leg",IF($Q111="","Missing status",IF($R111="","Missing coordinator",IF(AND(OR($Q111="Scheduled",$Q111="Confirmed",$Q111="En Route"),$K111=""),"Vendor not assigned",IF(AND(OR($Q111="Scheduled",$Q111="Confirmed",$Q111="En Route"),$M111=""),"Missing scheduled pickup",IF(AND($Q111="Completed",$O111=""),"Missing actual pickup",IF(AND($Q111="Completed",OR($J111="Outbound",$J111="One-way"),$P111=""),"Missing actual arrival",IF(AND(OR($Q111="Canceled",$Q111="No Show"),$S111=""),"Missing cancellation reason",IF(AND($Q111&lt;&gt;"Canceled",$Q111&lt;&gt;"No Show",$S111&lt;&gt;""),"Clear cancellation reason",IF(AND($O111&lt;&gt;"",$M111=""),"Actual pickup without schedule",IF(AND($P111&lt;&gt;"",$O111=""),"Arrival entered without pickup",""))))))))))))))))</f>
        <v/>
      </c>
      <c r="AF111" s="30">
        <f>IF($A111="","",AND($B111&gt;='Dashboard'!$B$4,$B111&lt;='Dashboard'!$B$5,OR('Dashboard'!$B$6="All Clinics",$E111='Dashboard'!$B$6),OR('Dashboard'!$B$7="All Coordinators",$R111='Dashboard'!$B$7)))</f>
        <v/>
      </c>
    </row>
    <row r="112" ht="20" customHeight="1">
      <c r="A112" s="22" t="n"/>
      <c r="B112" s="40" t="n"/>
      <c r="C112" s="24" t="n"/>
      <c r="D112" s="22" t="n"/>
      <c r="E112" s="22" t="n"/>
      <c r="F112" s="22" t="n"/>
      <c r="G112" s="22" t="n"/>
      <c r="H112" s="22" t="n"/>
      <c r="I112" s="22" t="n"/>
      <c r="J112" s="22" t="n"/>
      <c r="K112" s="22" t="n"/>
      <c r="L112" s="22" t="n"/>
      <c r="M112" s="24" t="n"/>
      <c r="N112" s="25" t="n"/>
      <c r="O112" s="24" t="n"/>
      <c r="P112" s="24" t="n"/>
      <c r="Q112" s="22" t="n"/>
      <c r="R112" s="22" t="n"/>
      <c r="S112" s="22" t="n"/>
      <c r="T112" s="41" t="n"/>
      <c r="U112" s="41" t="n"/>
      <c r="V112" s="40" t="n"/>
      <c r="W112" s="24" t="n"/>
      <c r="X112" s="27" t="n"/>
      <c r="Y112" s="42">
        <f>IF($A112="","",IF(OR($B112="",$M112=""),"",$B112+$M112))</f>
        <v/>
      </c>
      <c r="Z112" s="42">
        <f>IF($A112="","",IF(OR($B112="",$O112=""),"",$B112+$O112))</f>
        <v/>
      </c>
      <c r="AA112" s="42">
        <f>IF($A112="","",IF(OR($B112="",$P112=""),"",$B112+$P112))</f>
        <v/>
      </c>
      <c r="AB112" s="29">
        <f>IF($A112="","",IF(OR($Y112="",$Z112=""),"",ROUND(($Z112-$Y112)*1440,0)))</f>
        <v/>
      </c>
      <c r="AC112" s="29">
        <f>IF($A112="","",IF(OR($AA112="",$B112="",$C112="",AND($J112&lt;&gt;"Outbound",$J112&lt;&gt;"One-way")),"",ROUND(($AA112-($B112+$C112))*1440,0)))</f>
        <v/>
      </c>
      <c r="AD112" s="30">
        <f>IF($A112="","",IF(OR($Q112&lt;&gt;"Completed",$AB112="",$N112=""),"",IF($AB112&lt;=$N112,"Yes","No")))</f>
        <v/>
      </c>
      <c r="AE112" s="30">
        <f>IF($A112="","",IF(COUNTIF($A$2:$A$501,$A112)&gt;1,"Duplicate Trip ID",IF($B112="","Missing service date",IF($D112="","Missing patient reference",IF($E112="","Missing clinic",IF($J112="","Missing trip leg",IF($Q112="","Missing status",IF($R112="","Missing coordinator",IF(AND(OR($Q112="Scheduled",$Q112="Confirmed",$Q112="En Route"),$K112=""),"Vendor not assigned",IF(AND(OR($Q112="Scheduled",$Q112="Confirmed",$Q112="En Route"),$M112=""),"Missing scheduled pickup",IF(AND($Q112="Completed",$O112=""),"Missing actual pickup",IF(AND($Q112="Completed",OR($J112="Outbound",$J112="One-way"),$P112=""),"Missing actual arrival",IF(AND(OR($Q112="Canceled",$Q112="No Show"),$S112=""),"Missing cancellation reason",IF(AND($Q112&lt;&gt;"Canceled",$Q112&lt;&gt;"No Show",$S112&lt;&gt;""),"Clear cancellation reason",IF(AND($O112&lt;&gt;"",$M112=""),"Actual pickup without schedule",IF(AND($P112&lt;&gt;"",$O112=""),"Arrival entered without pickup",""))))))))))))))))</f>
        <v/>
      </c>
      <c r="AF112" s="30">
        <f>IF($A112="","",AND($B112&gt;='Dashboard'!$B$4,$B112&lt;='Dashboard'!$B$5,OR('Dashboard'!$B$6="All Clinics",$E112='Dashboard'!$B$6),OR('Dashboard'!$B$7="All Coordinators",$R112='Dashboard'!$B$7)))</f>
        <v/>
      </c>
    </row>
    <row r="113" ht="20" customHeight="1">
      <c r="A113" s="22" t="n"/>
      <c r="B113" s="40" t="n"/>
      <c r="C113" s="24" t="n"/>
      <c r="D113" s="22" t="n"/>
      <c r="E113" s="22" t="n"/>
      <c r="F113" s="22" t="n"/>
      <c r="G113" s="22" t="n"/>
      <c r="H113" s="22" t="n"/>
      <c r="I113" s="22" t="n"/>
      <c r="J113" s="22" t="n"/>
      <c r="K113" s="22" t="n"/>
      <c r="L113" s="22" t="n"/>
      <c r="M113" s="24" t="n"/>
      <c r="N113" s="25" t="n"/>
      <c r="O113" s="24" t="n"/>
      <c r="P113" s="24" t="n"/>
      <c r="Q113" s="22" t="n"/>
      <c r="R113" s="22" t="n"/>
      <c r="S113" s="22" t="n"/>
      <c r="T113" s="41" t="n"/>
      <c r="U113" s="41" t="n"/>
      <c r="V113" s="40" t="n"/>
      <c r="W113" s="24" t="n"/>
      <c r="X113" s="27" t="n"/>
      <c r="Y113" s="42">
        <f>IF($A113="","",IF(OR($B113="",$M113=""),"",$B113+$M113))</f>
        <v/>
      </c>
      <c r="Z113" s="42">
        <f>IF($A113="","",IF(OR($B113="",$O113=""),"",$B113+$O113))</f>
        <v/>
      </c>
      <c r="AA113" s="42">
        <f>IF($A113="","",IF(OR($B113="",$P113=""),"",$B113+$P113))</f>
        <v/>
      </c>
      <c r="AB113" s="29">
        <f>IF($A113="","",IF(OR($Y113="",$Z113=""),"",ROUND(($Z113-$Y113)*1440,0)))</f>
        <v/>
      </c>
      <c r="AC113" s="29">
        <f>IF($A113="","",IF(OR($AA113="",$B113="",$C113="",AND($J113&lt;&gt;"Outbound",$J113&lt;&gt;"One-way")),"",ROUND(($AA113-($B113+$C113))*1440,0)))</f>
        <v/>
      </c>
      <c r="AD113" s="30">
        <f>IF($A113="","",IF(OR($Q113&lt;&gt;"Completed",$AB113="",$N113=""),"",IF($AB113&lt;=$N113,"Yes","No")))</f>
        <v/>
      </c>
      <c r="AE113" s="30">
        <f>IF($A113="","",IF(COUNTIF($A$2:$A$501,$A113)&gt;1,"Duplicate Trip ID",IF($B113="","Missing service date",IF($D113="","Missing patient reference",IF($E113="","Missing clinic",IF($J113="","Missing trip leg",IF($Q113="","Missing status",IF($R113="","Missing coordinator",IF(AND(OR($Q113="Scheduled",$Q113="Confirmed",$Q113="En Route"),$K113=""),"Vendor not assigned",IF(AND(OR($Q113="Scheduled",$Q113="Confirmed",$Q113="En Route"),$M113=""),"Missing scheduled pickup",IF(AND($Q113="Completed",$O113=""),"Missing actual pickup",IF(AND($Q113="Completed",OR($J113="Outbound",$J113="One-way"),$P113=""),"Missing actual arrival",IF(AND(OR($Q113="Canceled",$Q113="No Show"),$S113=""),"Missing cancellation reason",IF(AND($Q113&lt;&gt;"Canceled",$Q113&lt;&gt;"No Show",$S113&lt;&gt;""),"Clear cancellation reason",IF(AND($O113&lt;&gt;"",$M113=""),"Actual pickup without schedule",IF(AND($P113&lt;&gt;"",$O113=""),"Arrival entered without pickup",""))))))))))))))))</f>
        <v/>
      </c>
      <c r="AF113" s="30">
        <f>IF($A113="","",AND($B113&gt;='Dashboard'!$B$4,$B113&lt;='Dashboard'!$B$5,OR('Dashboard'!$B$6="All Clinics",$E113='Dashboard'!$B$6),OR('Dashboard'!$B$7="All Coordinators",$R113='Dashboard'!$B$7)))</f>
        <v/>
      </c>
    </row>
    <row r="114" ht="20" customHeight="1">
      <c r="A114" s="22" t="n"/>
      <c r="B114" s="40" t="n"/>
      <c r="C114" s="24" t="n"/>
      <c r="D114" s="22" t="n"/>
      <c r="E114" s="22" t="n"/>
      <c r="F114" s="22" t="n"/>
      <c r="G114" s="22" t="n"/>
      <c r="H114" s="22" t="n"/>
      <c r="I114" s="22" t="n"/>
      <c r="J114" s="22" t="n"/>
      <c r="K114" s="22" t="n"/>
      <c r="L114" s="22" t="n"/>
      <c r="M114" s="24" t="n"/>
      <c r="N114" s="25" t="n"/>
      <c r="O114" s="24" t="n"/>
      <c r="P114" s="24" t="n"/>
      <c r="Q114" s="22" t="n"/>
      <c r="R114" s="22" t="n"/>
      <c r="S114" s="22" t="n"/>
      <c r="T114" s="41" t="n"/>
      <c r="U114" s="41" t="n"/>
      <c r="V114" s="40" t="n"/>
      <c r="W114" s="24" t="n"/>
      <c r="X114" s="27" t="n"/>
      <c r="Y114" s="42">
        <f>IF($A114="","",IF(OR($B114="",$M114=""),"",$B114+$M114))</f>
        <v/>
      </c>
      <c r="Z114" s="42">
        <f>IF($A114="","",IF(OR($B114="",$O114=""),"",$B114+$O114))</f>
        <v/>
      </c>
      <c r="AA114" s="42">
        <f>IF($A114="","",IF(OR($B114="",$P114=""),"",$B114+$P114))</f>
        <v/>
      </c>
      <c r="AB114" s="29">
        <f>IF($A114="","",IF(OR($Y114="",$Z114=""),"",ROUND(($Z114-$Y114)*1440,0)))</f>
        <v/>
      </c>
      <c r="AC114" s="29">
        <f>IF($A114="","",IF(OR($AA114="",$B114="",$C114="",AND($J114&lt;&gt;"Outbound",$J114&lt;&gt;"One-way")),"",ROUND(($AA114-($B114+$C114))*1440,0)))</f>
        <v/>
      </c>
      <c r="AD114" s="30">
        <f>IF($A114="","",IF(OR($Q114&lt;&gt;"Completed",$AB114="",$N114=""),"",IF($AB114&lt;=$N114,"Yes","No")))</f>
        <v/>
      </c>
      <c r="AE114" s="30">
        <f>IF($A114="","",IF(COUNTIF($A$2:$A$501,$A114)&gt;1,"Duplicate Trip ID",IF($B114="","Missing service date",IF($D114="","Missing patient reference",IF($E114="","Missing clinic",IF($J114="","Missing trip leg",IF($Q114="","Missing status",IF($R114="","Missing coordinator",IF(AND(OR($Q114="Scheduled",$Q114="Confirmed",$Q114="En Route"),$K114=""),"Vendor not assigned",IF(AND(OR($Q114="Scheduled",$Q114="Confirmed",$Q114="En Route"),$M114=""),"Missing scheduled pickup",IF(AND($Q114="Completed",$O114=""),"Missing actual pickup",IF(AND($Q114="Completed",OR($J114="Outbound",$J114="One-way"),$P114=""),"Missing actual arrival",IF(AND(OR($Q114="Canceled",$Q114="No Show"),$S114=""),"Missing cancellation reason",IF(AND($Q114&lt;&gt;"Canceled",$Q114&lt;&gt;"No Show",$S114&lt;&gt;""),"Clear cancellation reason",IF(AND($O114&lt;&gt;"",$M114=""),"Actual pickup without schedule",IF(AND($P114&lt;&gt;"",$O114=""),"Arrival entered without pickup",""))))))))))))))))</f>
        <v/>
      </c>
      <c r="AF114" s="30">
        <f>IF($A114="","",AND($B114&gt;='Dashboard'!$B$4,$B114&lt;='Dashboard'!$B$5,OR('Dashboard'!$B$6="All Clinics",$E114='Dashboard'!$B$6),OR('Dashboard'!$B$7="All Coordinators",$R114='Dashboard'!$B$7)))</f>
        <v/>
      </c>
    </row>
    <row r="115" ht="20" customHeight="1">
      <c r="A115" s="22" t="n"/>
      <c r="B115" s="40" t="n"/>
      <c r="C115" s="24" t="n"/>
      <c r="D115" s="22" t="n"/>
      <c r="E115" s="22" t="n"/>
      <c r="F115" s="22" t="n"/>
      <c r="G115" s="22" t="n"/>
      <c r="H115" s="22" t="n"/>
      <c r="I115" s="22" t="n"/>
      <c r="J115" s="22" t="n"/>
      <c r="K115" s="22" t="n"/>
      <c r="L115" s="22" t="n"/>
      <c r="M115" s="24" t="n"/>
      <c r="N115" s="25" t="n"/>
      <c r="O115" s="24" t="n"/>
      <c r="P115" s="24" t="n"/>
      <c r="Q115" s="22" t="n"/>
      <c r="R115" s="22" t="n"/>
      <c r="S115" s="22" t="n"/>
      <c r="T115" s="41" t="n"/>
      <c r="U115" s="41" t="n"/>
      <c r="V115" s="40" t="n"/>
      <c r="W115" s="24" t="n"/>
      <c r="X115" s="27" t="n"/>
      <c r="Y115" s="42">
        <f>IF($A115="","",IF(OR($B115="",$M115=""),"",$B115+$M115))</f>
        <v/>
      </c>
      <c r="Z115" s="42">
        <f>IF($A115="","",IF(OR($B115="",$O115=""),"",$B115+$O115))</f>
        <v/>
      </c>
      <c r="AA115" s="42">
        <f>IF($A115="","",IF(OR($B115="",$P115=""),"",$B115+$P115))</f>
        <v/>
      </c>
      <c r="AB115" s="29">
        <f>IF($A115="","",IF(OR($Y115="",$Z115=""),"",ROUND(($Z115-$Y115)*1440,0)))</f>
        <v/>
      </c>
      <c r="AC115" s="29">
        <f>IF($A115="","",IF(OR($AA115="",$B115="",$C115="",AND($J115&lt;&gt;"Outbound",$J115&lt;&gt;"One-way")),"",ROUND(($AA115-($B115+$C115))*1440,0)))</f>
        <v/>
      </c>
      <c r="AD115" s="30">
        <f>IF($A115="","",IF(OR($Q115&lt;&gt;"Completed",$AB115="",$N115=""),"",IF($AB115&lt;=$N115,"Yes","No")))</f>
        <v/>
      </c>
      <c r="AE115" s="30">
        <f>IF($A115="","",IF(COUNTIF($A$2:$A$501,$A115)&gt;1,"Duplicate Trip ID",IF($B115="","Missing service date",IF($D115="","Missing patient reference",IF($E115="","Missing clinic",IF($J115="","Missing trip leg",IF($Q115="","Missing status",IF($R115="","Missing coordinator",IF(AND(OR($Q115="Scheduled",$Q115="Confirmed",$Q115="En Route"),$K115=""),"Vendor not assigned",IF(AND(OR($Q115="Scheduled",$Q115="Confirmed",$Q115="En Route"),$M115=""),"Missing scheduled pickup",IF(AND($Q115="Completed",$O115=""),"Missing actual pickup",IF(AND($Q115="Completed",OR($J115="Outbound",$J115="One-way"),$P115=""),"Missing actual arrival",IF(AND(OR($Q115="Canceled",$Q115="No Show"),$S115=""),"Missing cancellation reason",IF(AND($Q115&lt;&gt;"Canceled",$Q115&lt;&gt;"No Show",$S115&lt;&gt;""),"Clear cancellation reason",IF(AND($O115&lt;&gt;"",$M115=""),"Actual pickup without schedule",IF(AND($P115&lt;&gt;"",$O115=""),"Arrival entered without pickup",""))))))))))))))))</f>
        <v/>
      </c>
      <c r="AF115" s="30">
        <f>IF($A115="","",AND($B115&gt;='Dashboard'!$B$4,$B115&lt;='Dashboard'!$B$5,OR('Dashboard'!$B$6="All Clinics",$E115='Dashboard'!$B$6),OR('Dashboard'!$B$7="All Coordinators",$R115='Dashboard'!$B$7)))</f>
        <v/>
      </c>
    </row>
    <row r="116" ht="20" customHeight="1">
      <c r="A116" s="22" t="n"/>
      <c r="B116" s="40" t="n"/>
      <c r="C116" s="24" t="n"/>
      <c r="D116" s="22" t="n"/>
      <c r="E116" s="22" t="n"/>
      <c r="F116" s="22" t="n"/>
      <c r="G116" s="22" t="n"/>
      <c r="H116" s="22" t="n"/>
      <c r="I116" s="22" t="n"/>
      <c r="J116" s="22" t="n"/>
      <c r="K116" s="22" t="n"/>
      <c r="L116" s="22" t="n"/>
      <c r="M116" s="24" t="n"/>
      <c r="N116" s="25" t="n"/>
      <c r="O116" s="24" t="n"/>
      <c r="P116" s="24" t="n"/>
      <c r="Q116" s="22" t="n"/>
      <c r="R116" s="22" t="n"/>
      <c r="S116" s="22" t="n"/>
      <c r="T116" s="41" t="n"/>
      <c r="U116" s="41" t="n"/>
      <c r="V116" s="40" t="n"/>
      <c r="W116" s="24" t="n"/>
      <c r="X116" s="27" t="n"/>
      <c r="Y116" s="42">
        <f>IF($A116="","",IF(OR($B116="",$M116=""),"",$B116+$M116))</f>
        <v/>
      </c>
      <c r="Z116" s="42">
        <f>IF($A116="","",IF(OR($B116="",$O116=""),"",$B116+$O116))</f>
        <v/>
      </c>
      <c r="AA116" s="42">
        <f>IF($A116="","",IF(OR($B116="",$P116=""),"",$B116+$P116))</f>
        <v/>
      </c>
      <c r="AB116" s="29">
        <f>IF($A116="","",IF(OR($Y116="",$Z116=""),"",ROUND(($Z116-$Y116)*1440,0)))</f>
        <v/>
      </c>
      <c r="AC116" s="29">
        <f>IF($A116="","",IF(OR($AA116="",$B116="",$C116="",AND($J116&lt;&gt;"Outbound",$J116&lt;&gt;"One-way")),"",ROUND(($AA116-($B116+$C116))*1440,0)))</f>
        <v/>
      </c>
      <c r="AD116" s="30">
        <f>IF($A116="","",IF(OR($Q116&lt;&gt;"Completed",$AB116="",$N116=""),"",IF($AB116&lt;=$N116,"Yes","No")))</f>
        <v/>
      </c>
      <c r="AE116" s="30">
        <f>IF($A116="","",IF(COUNTIF($A$2:$A$501,$A116)&gt;1,"Duplicate Trip ID",IF($B116="","Missing service date",IF($D116="","Missing patient reference",IF($E116="","Missing clinic",IF($J116="","Missing trip leg",IF($Q116="","Missing status",IF($R116="","Missing coordinator",IF(AND(OR($Q116="Scheduled",$Q116="Confirmed",$Q116="En Route"),$K116=""),"Vendor not assigned",IF(AND(OR($Q116="Scheduled",$Q116="Confirmed",$Q116="En Route"),$M116=""),"Missing scheduled pickup",IF(AND($Q116="Completed",$O116=""),"Missing actual pickup",IF(AND($Q116="Completed",OR($J116="Outbound",$J116="One-way"),$P116=""),"Missing actual arrival",IF(AND(OR($Q116="Canceled",$Q116="No Show"),$S116=""),"Missing cancellation reason",IF(AND($Q116&lt;&gt;"Canceled",$Q116&lt;&gt;"No Show",$S116&lt;&gt;""),"Clear cancellation reason",IF(AND($O116&lt;&gt;"",$M116=""),"Actual pickup without schedule",IF(AND($P116&lt;&gt;"",$O116=""),"Arrival entered without pickup",""))))))))))))))))</f>
        <v/>
      </c>
      <c r="AF116" s="30">
        <f>IF($A116="","",AND($B116&gt;='Dashboard'!$B$4,$B116&lt;='Dashboard'!$B$5,OR('Dashboard'!$B$6="All Clinics",$E116='Dashboard'!$B$6),OR('Dashboard'!$B$7="All Coordinators",$R116='Dashboard'!$B$7)))</f>
        <v/>
      </c>
    </row>
    <row r="117" ht="20" customHeight="1">
      <c r="A117" s="22" t="n"/>
      <c r="B117" s="40" t="n"/>
      <c r="C117" s="24" t="n"/>
      <c r="D117" s="22" t="n"/>
      <c r="E117" s="22" t="n"/>
      <c r="F117" s="22" t="n"/>
      <c r="G117" s="22" t="n"/>
      <c r="H117" s="22" t="n"/>
      <c r="I117" s="22" t="n"/>
      <c r="J117" s="22" t="n"/>
      <c r="K117" s="22" t="n"/>
      <c r="L117" s="22" t="n"/>
      <c r="M117" s="24" t="n"/>
      <c r="N117" s="25" t="n"/>
      <c r="O117" s="24" t="n"/>
      <c r="P117" s="24" t="n"/>
      <c r="Q117" s="22" t="n"/>
      <c r="R117" s="22" t="n"/>
      <c r="S117" s="22" t="n"/>
      <c r="T117" s="41" t="n"/>
      <c r="U117" s="41" t="n"/>
      <c r="V117" s="40" t="n"/>
      <c r="W117" s="24" t="n"/>
      <c r="X117" s="27" t="n"/>
      <c r="Y117" s="42">
        <f>IF($A117="","",IF(OR($B117="",$M117=""),"",$B117+$M117))</f>
        <v/>
      </c>
      <c r="Z117" s="42">
        <f>IF($A117="","",IF(OR($B117="",$O117=""),"",$B117+$O117))</f>
        <v/>
      </c>
      <c r="AA117" s="42">
        <f>IF($A117="","",IF(OR($B117="",$P117=""),"",$B117+$P117))</f>
        <v/>
      </c>
      <c r="AB117" s="29">
        <f>IF($A117="","",IF(OR($Y117="",$Z117=""),"",ROUND(($Z117-$Y117)*1440,0)))</f>
        <v/>
      </c>
      <c r="AC117" s="29">
        <f>IF($A117="","",IF(OR($AA117="",$B117="",$C117="",AND($J117&lt;&gt;"Outbound",$J117&lt;&gt;"One-way")),"",ROUND(($AA117-($B117+$C117))*1440,0)))</f>
        <v/>
      </c>
      <c r="AD117" s="30">
        <f>IF($A117="","",IF(OR($Q117&lt;&gt;"Completed",$AB117="",$N117=""),"",IF($AB117&lt;=$N117,"Yes","No")))</f>
        <v/>
      </c>
      <c r="AE117" s="30">
        <f>IF($A117="","",IF(COUNTIF($A$2:$A$501,$A117)&gt;1,"Duplicate Trip ID",IF($B117="","Missing service date",IF($D117="","Missing patient reference",IF($E117="","Missing clinic",IF($J117="","Missing trip leg",IF($Q117="","Missing status",IF($R117="","Missing coordinator",IF(AND(OR($Q117="Scheduled",$Q117="Confirmed",$Q117="En Route"),$K117=""),"Vendor not assigned",IF(AND(OR($Q117="Scheduled",$Q117="Confirmed",$Q117="En Route"),$M117=""),"Missing scheduled pickup",IF(AND($Q117="Completed",$O117=""),"Missing actual pickup",IF(AND($Q117="Completed",OR($J117="Outbound",$J117="One-way"),$P117=""),"Missing actual arrival",IF(AND(OR($Q117="Canceled",$Q117="No Show"),$S117=""),"Missing cancellation reason",IF(AND($Q117&lt;&gt;"Canceled",$Q117&lt;&gt;"No Show",$S117&lt;&gt;""),"Clear cancellation reason",IF(AND($O117&lt;&gt;"",$M117=""),"Actual pickup without schedule",IF(AND($P117&lt;&gt;"",$O117=""),"Arrival entered without pickup",""))))))))))))))))</f>
        <v/>
      </c>
      <c r="AF117" s="30">
        <f>IF($A117="","",AND($B117&gt;='Dashboard'!$B$4,$B117&lt;='Dashboard'!$B$5,OR('Dashboard'!$B$6="All Clinics",$E117='Dashboard'!$B$6),OR('Dashboard'!$B$7="All Coordinators",$R117='Dashboard'!$B$7)))</f>
        <v/>
      </c>
    </row>
    <row r="118" ht="20" customHeight="1">
      <c r="A118" s="22" t="n"/>
      <c r="B118" s="40" t="n"/>
      <c r="C118" s="24" t="n"/>
      <c r="D118" s="22" t="n"/>
      <c r="E118" s="22" t="n"/>
      <c r="F118" s="22" t="n"/>
      <c r="G118" s="22" t="n"/>
      <c r="H118" s="22" t="n"/>
      <c r="I118" s="22" t="n"/>
      <c r="J118" s="22" t="n"/>
      <c r="K118" s="22" t="n"/>
      <c r="L118" s="22" t="n"/>
      <c r="M118" s="24" t="n"/>
      <c r="N118" s="25" t="n"/>
      <c r="O118" s="24" t="n"/>
      <c r="P118" s="24" t="n"/>
      <c r="Q118" s="22" t="n"/>
      <c r="R118" s="22" t="n"/>
      <c r="S118" s="22" t="n"/>
      <c r="T118" s="41" t="n"/>
      <c r="U118" s="41" t="n"/>
      <c r="V118" s="40" t="n"/>
      <c r="W118" s="24" t="n"/>
      <c r="X118" s="27" t="n"/>
      <c r="Y118" s="42">
        <f>IF($A118="","",IF(OR($B118="",$M118=""),"",$B118+$M118))</f>
        <v/>
      </c>
      <c r="Z118" s="42">
        <f>IF($A118="","",IF(OR($B118="",$O118=""),"",$B118+$O118))</f>
        <v/>
      </c>
      <c r="AA118" s="42">
        <f>IF($A118="","",IF(OR($B118="",$P118=""),"",$B118+$P118))</f>
        <v/>
      </c>
      <c r="AB118" s="29">
        <f>IF($A118="","",IF(OR($Y118="",$Z118=""),"",ROUND(($Z118-$Y118)*1440,0)))</f>
        <v/>
      </c>
      <c r="AC118" s="29">
        <f>IF($A118="","",IF(OR($AA118="",$B118="",$C118="",AND($J118&lt;&gt;"Outbound",$J118&lt;&gt;"One-way")),"",ROUND(($AA118-($B118+$C118))*1440,0)))</f>
        <v/>
      </c>
      <c r="AD118" s="30">
        <f>IF($A118="","",IF(OR($Q118&lt;&gt;"Completed",$AB118="",$N118=""),"",IF($AB118&lt;=$N118,"Yes","No")))</f>
        <v/>
      </c>
      <c r="AE118" s="30">
        <f>IF($A118="","",IF(COUNTIF($A$2:$A$501,$A118)&gt;1,"Duplicate Trip ID",IF($B118="","Missing service date",IF($D118="","Missing patient reference",IF($E118="","Missing clinic",IF($J118="","Missing trip leg",IF($Q118="","Missing status",IF($R118="","Missing coordinator",IF(AND(OR($Q118="Scheduled",$Q118="Confirmed",$Q118="En Route"),$K118=""),"Vendor not assigned",IF(AND(OR($Q118="Scheduled",$Q118="Confirmed",$Q118="En Route"),$M118=""),"Missing scheduled pickup",IF(AND($Q118="Completed",$O118=""),"Missing actual pickup",IF(AND($Q118="Completed",OR($J118="Outbound",$J118="One-way"),$P118=""),"Missing actual arrival",IF(AND(OR($Q118="Canceled",$Q118="No Show"),$S118=""),"Missing cancellation reason",IF(AND($Q118&lt;&gt;"Canceled",$Q118&lt;&gt;"No Show",$S118&lt;&gt;""),"Clear cancellation reason",IF(AND($O118&lt;&gt;"",$M118=""),"Actual pickup without schedule",IF(AND($P118&lt;&gt;"",$O118=""),"Arrival entered without pickup",""))))))))))))))))</f>
        <v/>
      </c>
      <c r="AF118" s="30">
        <f>IF($A118="","",AND($B118&gt;='Dashboard'!$B$4,$B118&lt;='Dashboard'!$B$5,OR('Dashboard'!$B$6="All Clinics",$E118='Dashboard'!$B$6),OR('Dashboard'!$B$7="All Coordinators",$R118='Dashboard'!$B$7)))</f>
        <v/>
      </c>
    </row>
    <row r="119" ht="20" customHeight="1">
      <c r="A119" s="22" t="n"/>
      <c r="B119" s="40" t="n"/>
      <c r="C119" s="24" t="n"/>
      <c r="D119" s="22" t="n"/>
      <c r="E119" s="22" t="n"/>
      <c r="F119" s="22" t="n"/>
      <c r="G119" s="22" t="n"/>
      <c r="H119" s="22" t="n"/>
      <c r="I119" s="22" t="n"/>
      <c r="J119" s="22" t="n"/>
      <c r="K119" s="22" t="n"/>
      <c r="L119" s="22" t="n"/>
      <c r="M119" s="24" t="n"/>
      <c r="N119" s="25" t="n"/>
      <c r="O119" s="24" t="n"/>
      <c r="P119" s="24" t="n"/>
      <c r="Q119" s="22" t="n"/>
      <c r="R119" s="22" t="n"/>
      <c r="S119" s="22" t="n"/>
      <c r="T119" s="41" t="n"/>
      <c r="U119" s="41" t="n"/>
      <c r="V119" s="40" t="n"/>
      <c r="W119" s="24" t="n"/>
      <c r="X119" s="27" t="n"/>
      <c r="Y119" s="42">
        <f>IF($A119="","",IF(OR($B119="",$M119=""),"",$B119+$M119))</f>
        <v/>
      </c>
      <c r="Z119" s="42">
        <f>IF($A119="","",IF(OR($B119="",$O119=""),"",$B119+$O119))</f>
        <v/>
      </c>
      <c r="AA119" s="42">
        <f>IF($A119="","",IF(OR($B119="",$P119=""),"",$B119+$P119))</f>
        <v/>
      </c>
      <c r="AB119" s="29">
        <f>IF($A119="","",IF(OR($Y119="",$Z119=""),"",ROUND(($Z119-$Y119)*1440,0)))</f>
        <v/>
      </c>
      <c r="AC119" s="29">
        <f>IF($A119="","",IF(OR($AA119="",$B119="",$C119="",AND($J119&lt;&gt;"Outbound",$J119&lt;&gt;"One-way")),"",ROUND(($AA119-($B119+$C119))*1440,0)))</f>
        <v/>
      </c>
      <c r="AD119" s="30">
        <f>IF($A119="","",IF(OR($Q119&lt;&gt;"Completed",$AB119="",$N119=""),"",IF($AB119&lt;=$N119,"Yes","No")))</f>
        <v/>
      </c>
      <c r="AE119" s="30">
        <f>IF($A119="","",IF(COUNTIF($A$2:$A$501,$A119)&gt;1,"Duplicate Trip ID",IF($B119="","Missing service date",IF($D119="","Missing patient reference",IF($E119="","Missing clinic",IF($J119="","Missing trip leg",IF($Q119="","Missing status",IF($R119="","Missing coordinator",IF(AND(OR($Q119="Scheduled",$Q119="Confirmed",$Q119="En Route"),$K119=""),"Vendor not assigned",IF(AND(OR($Q119="Scheduled",$Q119="Confirmed",$Q119="En Route"),$M119=""),"Missing scheduled pickup",IF(AND($Q119="Completed",$O119=""),"Missing actual pickup",IF(AND($Q119="Completed",OR($J119="Outbound",$J119="One-way"),$P119=""),"Missing actual arrival",IF(AND(OR($Q119="Canceled",$Q119="No Show"),$S119=""),"Missing cancellation reason",IF(AND($Q119&lt;&gt;"Canceled",$Q119&lt;&gt;"No Show",$S119&lt;&gt;""),"Clear cancellation reason",IF(AND($O119&lt;&gt;"",$M119=""),"Actual pickup without schedule",IF(AND($P119&lt;&gt;"",$O119=""),"Arrival entered without pickup",""))))))))))))))))</f>
        <v/>
      </c>
      <c r="AF119" s="30">
        <f>IF($A119="","",AND($B119&gt;='Dashboard'!$B$4,$B119&lt;='Dashboard'!$B$5,OR('Dashboard'!$B$6="All Clinics",$E119='Dashboard'!$B$6),OR('Dashboard'!$B$7="All Coordinators",$R119='Dashboard'!$B$7)))</f>
        <v/>
      </c>
    </row>
    <row r="120" ht="20" customHeight="1">
      <c r="A120" s="22" t="n"/>
      <c r="B120" s="40" t="n"/>
      <c r="C120" s="24" t="n"/>
      <c r="D120" s="22" t="n"/>
      <c r="E120" s="22" t="n"/>
      <c r="F120" s="22" t="n"/>
      <c r="G120" s="22" t="n"/>
      <c r="H120" s="22" t="n"/>
      <c r="I120" s="22" t="n"/>
      <c r="J120" s="22" t="n"/>
      <c r="K120" s="22" t="n"/>
      <c r="L120" s="22" t="n"/>
      <c r="M120" s="24" t="n"/>
      <c r="N120" s="25" t="n"/>
      <c r="O120" s="24" t="n"/>
      <c r="P120" s="24" t="n"/>
      <c r="Q120" s="22" t="n"/>
      <c r="R120" s="22" t="n"/>
      <c r="S120" s="22" t="n"/>
      <c r="T120" s="41" t="n"/>
      <c r="U120" s="41" t="n"/>
      <c r="V120" s="40" t="n"/>
      <c r="W120" s="24" t="n"/>
      <c r="X120" s="27" t="n"/>
      <c r="Y120" s="42">
        <f>IF($A120="","",IF(OR($B120="",$M120=""),"",$B120+$M120))</f>
        <v/>
      </c>
      <c r="Z120" s="42">
        <f>IF($A120="","",IF(OR($B120="",$O120=""),"",$B120+$O120))</f>
        <v/>
      </c>
      <c r="AA120" s="42">
        <f>IF($A120="","",IF(OR($B120="",$P120=""),"",$B120+$P120))</f>
        <v/>
      </c>
      <c r="AB120" s="29">
        <f>IF($A120="","",IF(OR($Y120="",$Z120=""),"",ROUND(($Z120-$Y120)*1440,0)))</f>
        <v/>
      </c>
      <c r="AC120" s="29">
        <f>IF($A120="","",IF(OR($AA120="",$B120="",$C120="",AND($J120&lt;&gt;"Outbound",$J120&lt;&gt;"One-way")),"",ROUND(($AA120-($B120+$C120))*1440,0)))</f>
        <v/>
      </c>
      <c r="AD120" s="30">
        <f>IF($A120="","",IF(OR($Q120&lt;&gt;"Completed",$AB120="",$N120=""),"",IF($AB120&lt;=$N120,"Yes","No")))</f>
        <v/>
      </c>
      <c r="AE120" s="30">
        <f>IF($A120="","",IF(COUNTIF($A$2:$A$501,$A120)&gt;1,"Duplicate Trip ID",IF($B120="","Missing service date",IF($D120="","Missing patient reference",IF($E120="","Missing clinic",IF($J120="","Missing trip leg",IF($Q120="","Missing status",IF($R120="","Missing coordinator",IF(AND(OR($Q120="Scheduled",$Q120="Confirmed",$Q120="En Route"),$K120=""),"Vendor not assigned",IF(AND(OR($Q120="Scheduled",$Q120="Confirmed",$Q120="En Route"),$M120=""),"Missing scheduled pickup",IF(AND($Q120="Completed",$O120=""),"Missing actual pickup",IF(AND($Q120="Completed",OR($J120="Outbound",$J120="One-way"),$P120=""),"Missing actual arrival",IF(AND(OR($Q120="Canceled",$Q120="No Show"),$S120=""),"Missing cancellation reason",IF(AND($Q120&lt;&gt;"Canceled",$Q120&lt;&gt;"No Show",$S120&lt;&gt;""),"Clear cancellation reason",IF(AND($O120&lt;&gt;"",$M120=""),"Actual pickup without schedule",IF(AND($P120&lt;&gt;"",$O120=""),"Arrival entered without pickup",""))))))))))))))))</f>
        <v/>
      </c>
      <c r="AF120" s="30">
        <f>IF($A120="","",AND($B120&gt;='Dashboard'!$B$4,$B120&lt;='Dashboard'!$B$5,OR('Dashboard'!$B$6="All Clinics",$E120='Dashboard'!$B$6),OR('Dashboard'!$B$7="All Coordinators",$R120='Dashboard'!$B$7)))</f>
        <v/>
      </c>
    </row>
    <row r="121" ht="20" customHeight="1">
      <c r="A121" s="22" t="n"/>
      <c r="B121" s="40" t="n"/>
      <c r="C121" s="24" t="n"/>
      <c r="D121" s="22" t="n"/>
      <c r="E121" s="22" t="n"/>
      <c r="F121" s="22" t="n"/>
      <c r="G121" s="22" t="n"/>
      <c r="H121" s="22" t="n"/>
      <c r="I121" s="22" t="n"/>
      <c r="J121" s="22" t="n"/>
      <c r="K121" s="22" t="n"/>
      <c r="L121" s="22" t="n"/>
      <c r="M121" s="24" t="n"/>
      <c r="N121" s="25" t="n"/>
      <c r="O121" s="24" t="n"/>
      <c r="P121" s="24" t="n"/>
      <c r="Q121" s="22" t="n"/>
      <c r="R121" s="22" t="n"/>
      <c r="S121" s="22" t="n"/>
      <c r="T121" s="41" t="n"/>
      <c r="U121" s="41" t="n"/>
      <c r="V121" s="40" t="n"/>
      <c r="W121" s="24" t="n"/>
      <c r="X121" s="27" t="n"/>
      <c r="Y121" s="42">
        <f>IF($A121="","",IF(OR($B121="",$M121=""),"",$B121+$M121))</f>
        <v/>
      </c>
      <c r="Z121" s="42">
        <f>IF($A121="","",IF(OR($B121="",$O121=""),"",$B121+$O121))</f>
        <v/>
      </c>
      <c r="AA121" s="42">
        <f>IF($A121="","",IF(OR($B121="",$P121=""),"",$B121+$P121))</f>
        <v/>
      </c>
      <c r="AB121" s="29">
        <f>IF($A121="","",IF(OR($Y121="",$Z121=""),"",ROUND(($Z121-$Y121)*1440,0)))</f>
        <v/>
      </c>
      <c r="AC121" s="29">
        <f>IF($A121="","",IF(OR($AA121="",$B121="",$C121="",AND($J121&lt;&gt;"Outbound",$J121&lt;&gt;"One-way")),"",ROUND(($AA121-($B121+$C121))*1440,0)))</f>
        <v/>
      </c>
      <c r="AD121" s="30">
        <f>IF($A121="","",IF(OR($Q121&lt;&gt;"Completed",$AB121="",$N121=""),"",IF($AB121&lt;=$N121,"Yes","No")))</f>
        <v/>
      </c>
      <c r="AE121" s="30">
        <f>IF($A121="","",IF(COUNTIF($A$2:$A$501,$A121)&gt;1,"Duplicate Trip ID",IF($B121="","Missing service date",IF($D121="","Missing patient reference",IF($E121="","Missing clinic",IF($J121="","Missing trip leg",IF($Q121="","Missing status",IF($R121="","Missing coordinator",IF(AND(OR($Q121="Scheduled",$Q121="Confirmed",$Q121="En Route"),$K121=""),"Vendor not assigned",IF(AND(OR($Q121="Scheduled",$Q121="Confirmed",$Q121="En Route"),$M121=""),"Missing scheduled pickup",IF(AND($Q121="Completed",$O121=""),"Missing actual pickup",IF(AND($Q121="Completed",OR($J121="Outbound",$J121="One-way"),$P121=""),"Missing actual arrival",IF(AND(OR($Q121="Canceled",$Q121="No Show"),$S121=""),"Missing cancellation reason",IF(AND($Q121&lt;&gt;"Canceled",$Q121&lt;&gt;"No Show",$S121&lt;&gt;""),"Clear cancellation reason",IF(AND($O121&lt;&gt;"",$M121=""),"Actual pickup without schedule",IF(AND($P121&lt;&gt;"",$O121=""),"Arrival entered without pickup",""))))))))))))))))</f>
        <v/>
      </c>
      <c r="AF121" s="30">
        <f>IF($A121="","",AND($B121&gt;='Dashboard'!$B$4,$B121&lt;='Dashboard'!$B$5,OR('Dashboard'!$B$6="All Clinics",$E121='Dashboard'!$B$6),OR('Dashboard'!$B$7="All Coordinators",$R121='Dashboard'!$B$7)))</f>
        <v/>
      </c>
    </row>
    <row r="122" ht="20" customHeight="1">
      <c r="A122" s="22" t="n"/>
      <c r="B122" s="40" t="n"/>
      <c r="C122" s="24" t="n"/>
      <c r="D122" s="22" t="n"/>
      <c r="E122" s="22" t="n"/>
      <c r="F122" s="22" t="n"/>
      <c r="G122" s="22" t="n"/>
      <c r="H122" s="22" t="n"/>
      <c r="I122" s="22" t="n"/>
      <c r="J122" s="22" t="n"/>
      <c r="K122" s="22" t="n"/>
      <c r="L122" s="22" t="n"/>
      <c r="M122" s="24" t="n"/>
      <c r="N122" s="25" t="n"/>
      <c r="O122" s="24" t="n"/>
      <c r="P122" s="24" t="n"/>
      <c r="Q122" s="22" t="n"/>
      <c r="R122" s="22" t="n"/>
      <c r="S122" s="22" t="n"/>
      <c r="T122" s="41" t="n"/>
      <c r="U122" s="41" t="n"/>
      <c r="V122" s="40" t="n"/>
      <c r="W122" s="24" t="n"/>
      <c r="X122" s="27" t="n"/>
      <c r="Y122" s="42">
        <f>IF($A122="","",IF(OR($B122="",$M122=""),"",$B122+$M122))</f>
        <v/>
      </c>
      <c r="Z122" s="42">
        <f>IF($A122="","",IF(OR($B122="",$O122=""),"",$B122+$O122))</f>
        <v/>
      </c>
      <c r="AA122" s="42">
        <f>IF($A122="","",IF(OR($B122="",$P122=""),"",$B122+$P122))</f>
        <v/>
      </c>
      <c r="AB122" s="29">
        <f>IF($A122="","",IF(OR($Y122="",$Z122=""),"",ROUND(($Z122-$Y122)*1440,0)))</f>
        <v/>
      </c>
      <c r="AC122" s="29">
        <f>IF($A122="","",IF(OR($AA122="",$B122="",$C122="",AND($J122&lt;&gt;"Outbound",$J122&lt;&gt;"One-way")),"",ROUND(($AA122-($B122+$C122))*1440,0)))</f>
        <v/>
      </c>
      <c r="AD122" s="30">
        <f>IF($A122="","",IF(OR($Q122&lt;&gt;"Completed",$AB122="",$N122=""),"",IF($AB122&lt;=$N122,"Yes","No")))</f>
        <v/>
      </c>
      <c r="AE122" s="30">
        <f>IF($A122="","",IF(COUNTIF($A$2:$A$501,$A122)&gt;1,"Duplicate Trip ID",IF($B122="","Missing service date",IF($D122="","Missing patient reference",IF($E122="","Missing clinic",IF($J122="","Missing trip leg",IF($Q122="","Missing status",IF($R122="","Missing coordinator",IF(AND(OR($Q122="Scheduled",$Q122="Confirmed",$Q122="En Route"),$K122=""),"Vendor not assigned",IF(AND(OR($Q122="Scheduled",$Q122="Confirmed",$Q122="En Route"),$M122=""),"Missing scheduled pickup",IF(AND($Q122="Completed",$O122=""),"Missing actual pickup",IF(AND($Q122="Completed",OR($J122="Outbound",$J122="One-way"),$P122=""),"Missing actual arrival",IF(AND(OR($Q122="Canceled",$Q122="No Show"),$S122=""),"Missing cancellation reason",IF(AND($Q122&lt;&gt;"Canceled",$Q122&lt;&gt;"No Show",$S122&lt;&gt;""),"Clear cancellation reason",IF(AND($O122&lt;&gt;"",$M122=""),"Actual pickup without schedule",IF(AND($P122&lt;&gt;"",$O122=""),"Arrival entered without pickup",""))))))))))))))))</f>
        <v/>
      </c>
      <c r="AF122" s="30">
        <f>IF($A122="","",AND($B122&gt;='Dashboard'!$B$4,$B122&lt;='Dashboard'!$B$5,OR('Dashboard'!$B$6="All Clinics",$E122='Dashboard'!$B$6),OR('Dashboard'!$B$7="All Coordinators",$R122='Dashboard'!$B$7)))</f>
        <v/>
      </c>
    </row>
    <row r="123" ht="20" customHeight="1">
      <c r="A123" s="22" t="n"/>
      <c r="B123" s="40" t="n"/>
      <c r="C123" s="24" t="n"/>
      <c r="D123" s="22" t="n"/>
      <c r="E123" s="22" t="n"/>
      <c r="F123" s="22" t="n"/>
      <c r="G123" s="22" t="n"/>
      <c r="H123" s="22" t="n"/>
      <c r="I123" s="22" t="n"/>
      <c r="J123" s="22" t="n"/>
      <c r="K123" s="22" t="n"/>
      <c r="L123" s="22" t="n"/>
      <c r="M123" s="24" t="n"/>
      <c r="N123" s="25" t="n"/>
      <c r="O123" s="24" t="n"/>
      <c r="P123" s="24" t="n"/>
      <c r="Q123" s="22" t="n"/>
      <c r="R123" s="22" t="n"/>
      <c r="S123" s="22" t="n"/>
      <c r="T123" s="41" t="n"/>
      <c r="U123" s="41" t="n"/>
      <c r="V123" s="40" t="n"/>
      <c r="W123" s="24" t="n"/>
      <c r="X123" s="27" t="n"/>
      <c r="Y123" s="42">
        <f>IF($A123="","",IF(OR($B123="",$M123=""),"",$B123+$M123))</f>
        <v/>
      </c>
      <c r="Z123" s="42">
        <f>IF($A123="","",IF(OR($B123="",$O123=""),"",$B123+$O123))</f>
        <v/>
      </c>
      <c r="AA123" s="42">
        <f>IF($A123="","",IF(OR($B123="",$P123=""),"",$B123+$P123))</f>
        <v/>
      </c>
      <c r="AB123" s="29">
        <f>IF($A123="","",IF(OR($Y123="",$Z123=""),"",ROUND(($Z123-$Y123)*1440,0)))</f>
        <v/>
      </c>
      <c r="AC123" s="29">
        <f>IF($A123="","",IF(OR($AA123="",$B123="",$C123="",AND($J123&lt;&gt;"Outbound",$J123&lt;&gt;"One-way")),"",ROUND(($AA123-($B123+$C123))*1440,0)))</f>
        <v/>
      </c>
      <c r="AD123" s="30">
        <f>IF($A123="","",IF(OR($Q123&lt;&gt;"Completed",$AB123="",$N123=""),"",IF($AB123&lt;=$N123,"Yes","No")))</f>
        <v/>
      </c>
      <c r="AE123" s="30">
        <f>IF($A123="","",IF(COUNTIF($A$2:$A$501,$A123)&gt;1,"Duplicate Trip ID",IF($B123="","Missing service date",IF($D123="","Missing patient reference",IF($E123="","Missing clinic",IF($J123="","Missing trip leg",IF($Q123="","Missing status",IF($R123="","Missing coordinator",IF(AND(OR($Q123="Scheduled",$Q123="Confirmed",$Q123="En Route"),$K123=""),"Vendor not assigned",IF(AND(OR($Q123="Scheduled",$Q123="Confirmed",$Q123="En Route"),$M123=""),"Missing scheduled pickup",IF(AND($Q123="Completed",$O123=""),"Missing actual pickup",IF(AND($Q123="Completed",OR($J123="Outbound",$J123="One-way"),$P123=""),"Missing actual arrival",IF(AND(OR($Q123="Canceled",$Q123="No Show"),$S123=""),"Missing cancellation reason",IF(AND($Q123&lt;&gt;"Canceled",$Q123&lt;&gt;"No Show",$S123&lt;&gt;""),"Clear cancellation reason",IF(AND($O123&lt;&gt;"",$M123=""),"Actual pickup without schedule",IF(AND($P123&lt;&gt;"",$O123=""),"Arrival entered without pickup",""))))))))))))))))</f>
        <v/>
      </c>
      <c r="AF123" s="30">
        <f>IF($A123="","",AND($B123&gt;='Dashboard'!$B$4,$B123&lt;='Dashboard'!$B$5,OR('Dashboard'!$B$6="All Clinics",$E123='Dashboard'!$B$6),OR('Dashboard'!$B$7="All Coordinators",$R123='Dashboard'!$B$7)))</f>
        <v/>
      </c>
    </row>
    <row r="124" ht="20" customHeight="1">
      <c r="A124" s="22" t="n"/>
      <c r="B124" s="40" t="n"/>
      <c r="C124" s="24" t="n"/>
      <c r="D124" s="22" t="n"/>
      <c r="E124" s="22" t="n"/>
      <c r="F124" s="22" t="n"/>
      <c r="G124" s="22" t="n"/>
      <c r="H124" s="22" t="n"/>
      <c r="I124" s="22" t="n"/>
      <c r="J124" s="22" t="n"/>
      <c r="K124" s="22" t="n"/>
      <c r="L124" s="22" t="n"/>
      <c r="M124" s="24" t="n"/>
      <c r="N124" s="25" t="n"/>
      <c r="O124" s="24" t="n"/>
      <c r="P124" s="24" t="n"/>
      <c r="Q124" s="22" t="n"/>
      <c r="R124" s="22" t="n"/>
      <c r="S124" s="22" t="n"/>
      <c r="T124" s="41" t="n"/>
      <c r="U124" s="41" t="n"/>
      <c r="V124" s="40" t="n"/>
      <c r="W124" s="24" t="n"/>
      <c r="X124" s="27" t="n"/>
      <c r="Y124" s="42">
        <f>IF($A124="","",IF(OR($B124="",$M124=""),"",$B124+$M124))</f>
        <v/>
      </c>
      <c r="Z124" s="42">
        <f>IF($A124="","",IF(OR($B124="",$O124=""),"",$B124+$O124))</f>
        <v/>
      </c>
      <c r="AA124" s="42">
        <f>IF($A124="","",IF(OR($B124="",$P124=""),"",$B124+$P124))</f>
        <v/>
      </c>
      <c r="AB124" s="29">
        <f>IF($A124="","",IF(OR($Y124="",$Z124=""),"",ROUND(($Z124-$Y124)*1440,0)))</f>
        <v/>
      </c>
      <c r="AC124" s="29">
        <f>IF($A124="","",IF(OR($AA124="",$B124="",$C124="",AND($J124&lt;&gt;"Outbound",$J124&lt;&gt;"One-way")),"",ROUND(($AA124-($B124+$C124))*1440,0)))</f>
        <v/>
      </c>
      <c r="AD124" s="30">
        <f>IF($A124="","",IF(OR($Q124&lt;&gt;"Completed",$AB124="",$N124=""),"",IF($AB124&lt;=$N124,"Yes","No")))</f>
        <v/>
      </c>
      <c r="AE124" s="30">
        <f>IF($A124="","",IF(COUNTIF($A$2:$A$501,$A124)&gt;1,"Duplicate Trip ID",IF($B124="","Missing service date",IF($D124="","Missing patient reference",IF($E124="","Missing clinic",IF($J124="","Missing trip leg",IF($Q124="","Missing status",IF($R124="","Missing coordinator",IF(AND(OR($Q124="Scheduled",$Q124="Confirmed",$Q124="En Route"),$K124=""),"Vendor not assigned",IF(AND(OR($Q124="Scheduled",$Q124="Confirmed",$Q124="En Route"),$M124=""),"Missing scheduled pickup",IF(AND($Q124="Completed",$O124=""),"Missing actual pickup",IF(AND($Q124="Completed",OR($J124="Outbound",$J124="One-way"),$P124=""),"Missing actual arrival",IF(AND(OR($Q124="Canceled",$Q124="No Show"),$S124=""),"Missing cancellation reason",IF(AND($Q124&lt;&gt;"Canceled",$Q124&lt;&gt;"No Show",$S124&lt;&gt;""),"Clear cancellation reason",IF(AND($O124&lt;&gt;"",$M124=""),"Actual pickup without schedule",IF(AND($P124&lt;&gt;"",$O124=""),"Arrival entered without pickup",""))))))))))))))))</f>
        <v/>
      </c>
      <c r="AF124" s="30">
        <f>IF($A124="","",AND($B124&gt;='Dashboard'!$B$4,$B124&lt;='Dashboard'!$B$5,OR('Dashboard'!$B$6="All Clinics",$E124='Dashboard'!$B$6),OR('Dashboard'!$B$7="All Coordinators",$R124='Dashboard'!$B$7)))</f>
        <v/>
      </c>
    </row>
    <row r="125" ht="20" customHeight="1">
      <c r="A125" s="22" t="n"/>
      <c r="B125" s="40" t="n"/>
      <c r="C125" s="24" t="n"/>
      <c r="D125" s="22" t="n"/>
      <c r="E125" s="22" t="n"/>
      <c r="F125" s="22" t="n"/>
      <c r="G125" s="22" t="n"/>
      <c r="H125" s="22" t="n"/>
      <c r="I125" s="22" t="n"/>
      <c r="J125" s="22" t="n"/>
      <c r="K125" s="22" t="n"/>
      <c r="L125" s="22" t="n"/>
      <c r="M125" s="24" t="n"/>
      <c r="N125" s="25" t="n"/>
      <c r="O125" s="24" t="n"/>
      <c r="P125" s="24" t="n"/>
      <c r="Q125" s="22" t="n"/>
      <c r="R125" s="22" t="n"/>
      <c r="S125" s="22" t="n"/>
      <c r="T125" s="41" t="n"/>
      <c r="U125" s="41" t="n"/>
      <c r="V125" s="40" t="n"/>
      <c r="W125" s="24" t="n"/>
      <c r="X125" s="27" t="n"/>
      <c r="Y125" s="42">
        <f>IF($A125="","",IF(OR($B125="",$M125=""),"",$B125+$M125))</f>
        <v/>
      </c>
      <c r="Z125" s="42">
        <f>IF($A125="","",IF(OR($B125="",$O125=""),"",$B125+$O125))</f>
        <v/>
      </c>
      <c r="AA125" s="42">
        <f>IF($A125="","",IF(OR($B125="",$P125=""),"",$B125+$P125))</f>
        <v/>
      </c>
      <c r="AB125" s="29">
        <f>IF($A125="","",IF(OR($Y125="",$Z125=""),"",ROUND(($Z125-$Y125)*1440,0)))</f>
        <v/>
      </c>
      <c r="AC125" s="29">
        <f>IF($A125="","",IF(OR($AA125="",$B125="",$C125="",AND($J125&lt;&gt;"Outbound",$J125&lt;&gt;"One-way")),"",ROUND(($AA125-($B125+$C125))*1440,0)))</f>
        <v/>
      </c>
      <c r="AD125" s="30">
        <f>IF($A125="","",IF(OR($Q125&lt;&gt;"Completed",$AB125="",$N125=""),"",IF($AB125&lt;=$N125,"Yes","No")))</f>
        <v/>
      </c>
      <c r="AE125" s="30">
        <f>IF($A125="","",IF(COUNTIF($A$2:$A$501,$A125)&gt;1,"Duplicate Trip ID",IF($B125="","Missing service date",IF($D125="","Missing patient reference",IF($E125="","Missing clinic",IF($J125="","Missing trip leg",IF($Q125="","Missing status",IF($R125="","Missing coordinator",IF(AND(OR($Q125="Scheduled",$Q125="Confirmed",$Q125="En Route"),$K125=""),"Vendor not assigned",IF(AND(OR($Q125="Scheduled",$Q125="Confirmed",$Q125="En Route"),$M125=""),"Missing scheduled pickup",IF(AND($Q125="Completed",$O125=""),"Missing actual pickup",IF(AND($Q125="Completed",OR($J125="Outbound",$J125="One-way"),$P125=""),"Missing actual arrival",IF(AND(OR($Q125="Canceled",$Q125="No Show"),$S125=""),"Missing cancellation reason",IF(AND($Q125&lt;&gt;"Canceled",$Q125&lt;&gt;"No Show",$S125&lt;&gt;""),"Clear cancellation reason",IF(AND($O125&lt;&gt;"",$M125=""),"Actual pickup without schedule",IF(AND($P125&lt;&gt;"",$O125=""),"Arrival entered without pickup",""))))))))))))))))</f>
        <v/>
      </c>
      <c r="AF125" s="30">
        <f>IF($A125="","",AND($B125&gt;='Dashboard'!$B$4,$B125&lt;='Dashboard'!$B$5,OR('Dashboard'!$B$6="All Clinics",$E125='Dashboard'!$B$6),OR('Dashboard'!$B$7="All Coordinators",$R125='Dashboard'!$B$7)))</f>
        <v/>
      </c>
    </row>
    <row r="126" ht="20" customHeight="1">
      <c r="A126" s="22" t="n"/>
      <c r="B126" s="40" t="n"/>
      <c r="C126" s="24" t="n"/>
      <c r="D126" s="22" t="n"/>
      <c r="E126" s="22" t="n"/>
      <c r="F126" s="22" t="n"/>
      <c r="G126" s="22" t="n"/>
      <c r="H126" s="22" t="n"/>
      <c r="I126" s="22" t="n"/>
      <c r="J126" s="22" t="n"/>
      <c r="K126" s="22" t="n"/>
      <c r="L126" s="22" t="n"/>
      <c r="M126" s="24" t="n"/>
      <c r="N126" s="25" t="n"/>
      <c r="O126" s="24" t="n"/>
      <c r="P126" s="24" t="n"/>
      <c r="Q126" s="22" t="n"/>
      <c r="R126" s="22" t="n"/>
      <c r="S126" s="22" t="n"/>
      <c r="T126" s="41" t="n"/>
      <c r="U126" s="41" t="n"/>
      <c r="V126" s="40" t="n"/>
      <c r="W126" s="24" t="n"/>
      <c r="X126" s="27" t="n"/>
      <c r="Y126" s="42">
        <f>IF($A126="","",IF(OR($B126="",$M126=""),"",$B126+$M126))</f>
        <v/>
      </c>
      <c r="Z126" s="42">
        <f>IF($A126="","",IF(OR($B126="",$O126=""),"",$B126+$O126))</f>
        <v/>
      </c>
      <c r="AA126" s="42">
        <f>IF($A126="","",IF(OR($B126="",$P126=""),"",$B126+$P126))</f>
        <v/>
      </c>
      <c r="AB126" s="29">
        <f>IF($A126="","",IF(OR($Y126="",$Z126=""),"",ROUND(($Z126-$Y126)*1440,0)))</f>
        <v/>
      </c>
      <c r="AC126" s="29">
        <f>IF($A126="","",IF(OR($AA126="",$B126="",$C126="",AND($J126&lt;&gt;"Outbound",$J126&lt;&gt;"One-way")),"",ROUND(($AA126-($B126+$C126))*1440,0)))</f>
        <v/>
      </c>
      <c r="AD126" s="30">
        <f>IF($A126="","",IF(OR($Q126&lt;&gt;"Completed",$AB126="",$N126=""),"",IF($AB126&lt;=$N126,"Yes","No")))</f>
        <v/>
      </c>
      <c r="AE126" s="30">
        <f>IF($A126="","",IF(COUNTIF($A$2:$A$501,$A126)&gt;1,"Duplicate Trip ID",IF($B126="","Missing service date",IF($D126="","Missing patient reference",IF($E126="","Missing clinic",IF($J126="","Missing trip leg",IF($Q126="","Missing status",IF($R126="","Missing coordinator",IF(AND(OR($Q126="Scheduled",$Q126="Confirmed",$Q126="En Route"),$K126=""),"Vendor not assigned",IF(AND(OR($Q126="Scheduled",$Q126="Confirmed",$Q126="En Route"),$M126=""),"Missing scheduled pickup",IF(AND($Q126="Completed",$O126=""),"Missing actual pickup",IF(AND($Q126="Completed",OR($J126="Outbound",$J126="One-way"),$P126=""),"Missing actual arrival",IF(AND(OR($Q126="Canceled",$Q126="No Show"),$S126=""),"Missing cancellation reason",IF(AND($Q126&lt;&gt;"Canceled",$Q126&lt;&gt;"No Show",$S126&lt;&gt;""),"Clear cancellation reason",IF(AND($O126&lt;&gt;"",$M126=""),"Actual pickup without schedule",IF(AND($P126&lt;&gt;"",$O126=""),"Arrival entered without pickup",""))))))))))))))))</f>
        <v/>
      </c>
      <c r="AF126" s="30">
        <f>IF($A126="","",AND($B126&gt;='Dashboard'!$B$4,$B126&lt;='Dashboard'!$B$5,OR('Dashboard'!$B$6="All Clinics",$E126='Dashboard'!$B$6),OR('Dashboard'!$B$7="All Coordinators",$R126='Dashboard'!$B$7)))</f>
        <v/>
      </c>
    </row>
    <row r="127" ht="20" customHeight="1">
      <c r="A127" s="22" t="n"/>
      <c r="B127" s="40" t="n"/>
      <c r="C127" s="24" t="n"/>
      <c r="D127" s="22" t="n"/>
      <c r="E127" s="22" t="n"/>
      <c r="F127" s="22" t="n"/>
      <c r="G127" s="22" t="n"/>
      <c r="H127" s="22" t="n"/>
      <c r="I127" s="22" t="n"/>
      <c r="J127" s="22" t="n"/>
      <c r="K127" s="22" t="n"/>
      <c r="L127" s="22" t="n"/>
      <c r="M127" s="24" t="n"/>
      <c r="N127" s="25" t="n"/>
      <c r="O127" s="24" t="n"/>
      <c r="P127" s="24" t="n"/>
      <c r="Q127" s="22" t="n"/>
      <c r="R127" s="22" t="n"/>
      <c r="S127" s="22" t="n"/>
      <c r="T127" s="41" t="n"/>
      <c r="U127" s="41" t="n"/>
      <c r="V127" s="40" t="n"/>
      <c r="W127" s="24" t="n"/>
      <c r="X127" s="27" t="n"/>
      <c r="Y127" s="42">
        <f>IF($A127="","",IF(OR($B127="",$M127=""),"",$B127+$M127))</f>
        <v/>
      </c>
      <c r="Z127" s="42">
        <f>IF($A127="","",IF(OR($B127="",$O127=""),"",$B127+$O127))</f>
        <v/>
      </c>
      <c r="AA127" s="42">
        <f>IF($A127="","",IF(OR($B127="",$P127=""),"",$B127+$P127))</f>
        <v/>
      </c>
      <c r="AB127" s="29">
        <f>IF($A127="","",IF(OR($Y127="",$Z127=""),"",ROUND(($Z127-$Y127)*1440,0)))</f>
        <v/>
      </c>
      <c r="AC127" s="29">
        <f>IF($A127="","",IF(OR($AA127="",$B127="",$C127="",AND($J127&lt;&gt;"Outbound",$J127&lt;&gt;"One-way")),"",ROUND(($AA127-($B127+$C127))*1440,0)))</f>
        <v/>
      </c>
      <c r="AD127" s="30">
        <f>IF($A127="","",IF(OR($Q127&lt;&gt;"Completed",$AB127="",$N127=""),"",IF($AB127&lt;=$N127,"Yes","No")))</f>
        <v/>
      </c>
      <c r="AE127" s="30">
        <f>IF($A127="","",IF(COUNTIF($A$2:$A$501,$A127)&gt;1,"Duplicate Trip ID",IF($B127="","Missing service date",IF($D127="","Missing patient reference",IF($E127="","Missing clinic",IF($J127="","Missing trip leg",IF($Q127="","Missing status",IF($R127="","Missing coordinator",IF(AND(OR($Q127="Scheduled",$Q127="Confirmed",$Q127="En Route"),$K127=""),"Vendor not assigned",IF(AND(OR($Q127="Scheduled",$Q127="Confirmed",$Q127="En Route"),$M127=""),"Missing scheduled pickup",IF(AND($Q127="Completed",$O127=""),"Missing actual pickup",IF(AND($Q127="Completed",OR($J127="Outbound",$J127="One-way"),$P127=""),"Missing actual arrival",IF(AND(OR($Q127="Canceled",$Q127="No Show"),$S127=""),"Missing cancellation reason",IF(AND($Q127&lt;&gt;"Canceled",$Q127&lt;&gt;"No Show",$S127&lt;&gt;""),"Clear cancellation reason",IF(AND($O127&lt;&gt;"",$M127=""),"Actual pickup without schedule",IF(AND($P127&lt;&gt;"",$O127=""),"Arrival entered without pickup",""))))))))))))))))</f>
        <v/>
      </c>
      <c r="AF127" s="30">
        <f>IF($A127="","",AND($B127&gt;='Dashboard'!$B$4,$B127&lt;='Dashboard'!$B$5,OR('Dashboard'!$B$6="All Clinics",$E127='Dashboard'!$B$6),OR('Dashboard'!$B$7="All Coordinators",$R127='Dashboard'!$B$7)))</f>
        <v/>
      </c>
    </row>
    <row r="128" ht="20" customHeight="1">
      <c r="A128" s="22" t="n"/>
      <c r="B128" s="40" t="n"/>
      <c r="C128" s="24" t="n"/>
      <c r="D128" s="22" t="n"/>
      <c r="E128" s="22" t="n"/>
      <c r="F128" s="22" t="n"/>
      <c r="G128" s="22" t="n"/>
      <c r="H128" s="22" t="n"/>
      <c r="I128" s="22" t="n"/>
      <c r="J128" s="22" t="n"/>
      <c r="K128" s="22" t="n"/>
      <c r="L128" s="22" t="n"/>
      <c r="M128" s="24" t="n"/>
      <c r="N128" s="25" t="n"/>
      <c r="O128" s="24" t="n"/>
      <c r="P128" s="24" t="n"/>
      <c r="Q128" s="22" t="n"/>
      <c r="R128" s="22" t="n"/>
      <c r="S128" s="22" t="n"/>
      <c r="T128" s="41" t="n"/>
      <c r="U128" s="41" t="n"/>
      <c r="V128" s="40" t="n"/>
      <c r="W128" s="24" t="n"/>
      <c r="X128" s="27" t="n"/>
      <c r="Y128" s="42">
        <f>IF($A128="","",IF(OR($B128="",$M128=""),"",$B128+$M128))</f>
        <v/>
      </c>
      <c r="Z128" s="42">
        <f>IF($A128="","",IF(OR($B128="",$O128=""),"",$B128+$O128))</f>
        <v/>
      </c>
      <c r="AA128" s="42">
        <f>IF($A128="","",IF(OR($B128="",$P128=""),"",$B128+$P128))</f>
        <v/>
      </c>
      <c r="AB128" s="29">
        <f>IF($A128="","",IF(OR($Y128="",$Z128=""),"",ROUND(($Z128-$Y128)*1440,0)))</f>
        <v/>
      </c>
      <c r="AC128" s="29">
        <f>IF($A128="","",IF(OR($AA128="",$B128="",$C128="",AND($J128&lt;&gt;"Outbound",$J128&lt;&gt;"One-way")),"",ROUND(($AA128-($B128+$C128))*1440,0)))</f>
        <v/>
      </c>
      <c r="AD128" s="30">
        <f>IF($A128="","",IF(OR($Q128&lt;&gt;"Completed",$AB128="",$N128=""),"",IF($AB128&lt;=$N128,"Yes","No")))</f>
        <v/>
      </c>
      <c r="AE128" s="30">
        <f>IF($A128="","",IF(COUNTIF($A$2:$A$501,$A128)&gt;1,"Duplicate Trip ID",IF($B128="","Missing service date",IF($D128="","Missing patient reference",IF($E128="","Missing clinic",IF($J128="","Missing trip leg",IF($Q128="","Missing status",IF($R128="","Missing coordinator",IF(AND(OR($Q128="Scheduled",$Q128="Confirmed",$Q128="En Route"),$K128=""),"Vendor not assigned",IF(AND(OR($Q128="Scheduled",$Q128="Confirmed",$Q128="En Route"),$M128=""),"Missing scheduled pickup",IF(AND($Q128="Completed",$O128=""),"Missing actual pickup",IF(AND($Q128="Completed",OR($J128="Outbound",$J128="One-way"),$P128=""),"Missing actual arrival",IF(AND(OR($Q128="Canceled",$Q128="No Show"),$S128=""),"Missing cancellation reason",IF(AND($Q128&lt;&gt;"Canceled",$Q128&lt;&gt;"No Show",$S128&lt;&gt;""),"Clear cancellation reason",IF(AND($O128&lt;&gt;"",$M128=""),"Actual pickup without schedule",IF(AND($P128&lt;&gt;"",$O128=""),"Arrival entered without pickup",""))))))))))))))))</f>
        <v/>
      </c>
      <c r="AF128" s="30">
        <f>IF($A128="","",AND($B128&gt;='Dashboard'!$B$4,$B128&lt;='Dashboard'!$B$5,OR('Dashboard'!$B$6="All Clinics",$E128='Dashboard'!$B$6),OR('Dashboard'!$B$7="All Coordinators",$R128='Dashboard'!$B$7)))</f>
        <v/>
      </c>
    </row>
    <row r="129" ht="20" customHeight="1">
      <c r="A129" s="22" t="n"/>
      <c r="B129" s="40" t="n"/>
      <c r="C129" s="24" t="n"/>
      <c r="D129" s="22" t="n"/>
      <c r="E129" s="22" t="n"/>
      <c r="F129" s="22" t="n"/>
      <c r="G129" s="22" t="n"/>
      <c r="H129" s="22" t="n"/>
      <c r="I129" s="22" t="n"/>
      <c r="J129" s="22" t="n"/>
      <c r="K129" s="22" t="n"/>
      <c r="L129" s="22" t="n"/>
      <c r="M129" s="24" t="n"/>
      <c r="N129" s="25" t="n"/>
      <c r="O129" s="24" t="n"/>
      <c r="P129" s="24" t="n"/>
      <c r="Q129" s="22" t="n"/>
      <c r="R129" s="22" t="n"/>
      <c r="S129" s="22" t="n"/>
      <c r="T129" s="41" t="n"/>
      <c r="U129" s="41" t="n"/>
      <c r="V129" s="40" t="n"/>
      <c r="W129" s="24" t="n"/>
      <c r="X129" s="27" t="n"/>
      <c r="Y129" s="42">
        <f>IF($A129="","",IF(OR($B129="",$M129=""),"",$B129+$M129))</f>
        <v/>
      </c>
      <c r="Z129" s="42">
        <f>IF($A129="","",IF(OR($B129="",$O129=""),"",$B129+$O129))</f>
        <v/>
      </c>
      <c r="AA129" s="42">
        <f>IF($A129="","",IF(OR($B129="",$P129=""),"",$B129+$P129))</f>
        <v/>
      </c>
      <c r="AB129" s="29">
        <f>IF($A129="","",IF(OR($Y129="",$Z129=""),"",ROUND(($Z129-$Y129)*1440,0)))</f>
        <v/>
      </c>
      <c r="AC129" s="29">
        <f>IF($A129="","",IF(OR($AA129="",$B129="",$C129="",AND($J129&lt;&gt;"Outbound",$J129&lt;&gt;"One-way")),"",ROUND(($AA129-($B129+$C129))*1440,0)))</f>
        <v/>
      </c>
      <c r="AD129" s="30">
        <f>IF($A129="","",IF(OR($Q129&lt;&gt;"Completed",$AB129="",$N129=""),"",IF($AB129&lt;=$N129,"Yes","No")))</f>
        <v/>
      </c>
      <c r="AE129" s="30">
        <f>IF($A129="","",IF(COUNTIF($A$2:$A$501,$A129)&gt;1,"Duplicate Trip ID",IF($B129="","Missing service date",IF($D129="","Missing patient reference",IF($E129="","Missing clinic",IF($J129="","Missing trip leg",IF($Q129="","Missing status",IF($R129="","Missing coordinator",IF(AND(OR($Q129="Scheduled",$Q129="Confirmed",$Q129="En Route"),$K129=""),"Vendor not assigned",IF(AND(OR($Q129="Scheduled",$Q129="Confirmed",$Q129="En Route"),$M129=""),"Missing scheduled pickup",IF(AND($Q129="Completed",$O129=""),"Missing actual pickup",IF(AND($Q129="Completed",OR($J129="Outbound",$J129="One-way"),$P129=""),"Missing actual arrival",IF(AND(OR($Q129="Canceled",$Q129="No Show"),$S129=""),"Missing cancellation reason",IF(AND($Q129&lt;&gt;"Canceled",$Q129&lt;&gt;"No Show",$S129&lt;&gt;""),"Clear cancellation reason",IF(AND($O129&lt;&gt;"",$M129=""),"Actual pickup without schedule",IF(AND($P129&lt;&gt;"",$O129=""),"Arrival entered without pickup",""))))))))))))))))</f>
        <v/>
      </c>
      <c r="AF129" s="30">
        <f>IF($A129="","",AND($B129&gt;='Dashboard'!$B$4,$B129&lt;='Dashboard'!$B$5,OR('Dashboard'!$B$6="All Clinics",$E129='Dashboard'!$B$6),OR('Dashboard'!$B$7="All Coordinators",$R129='Dashboard'!$B$7)))</f>
        <v/>
      </c>
    </row>
    <row r="130" ht="20" customHeight="1">
      <c r="A130" s="22" t="n"/>
      <c r="B130" s="40" t="n"/>
      <c r="C130" s="24" t="n"/>
      <c r="D130" s="22" t="n"/>
      <c r="E130" s="22" t="n"/>
      <c r="F130" s="22" t="n"/>
      <c r="G130" s="22" t="n"/>
      <c r="H130" s="22" t="n"/>
      <c r="I130" s="22" t="n"/>
      <c r="J130" s="22" t="n"/>
      <c r="K130" s="22" t="n"/>
      <c r="L130" s="22" t="n"/>
      <c r="M130" s="24" t="n"/>
      <c r="N130" s="25" t="n"/>
      <c r="O130" s="24" t="n"/>
      <c r="P130" s="24" t="n"/>
      <c r="Q130" s="22" t="n"/>
      <c r="R130" s="22" t="n"/>
      <c r="S130" s="22" t="n"/>
      <c r="T130" s="41" t="n"/>
      <c r="U130" s="41" t="n"/>
      <c r="V130" s="40" t="n"/>
      <c r="W130" s="24" t="n"/>
      <c r="X130" s="27" t="n"/>
      <c r="Y130" s="42">
        <f>IF($A130="","",IF(OR($B130="",$M130=""),"",$B130+$M130))</f>
        <v/>
      </c>
      <c r="Z130" s="42">
        <f>IF($A130="","",IF(OR($B130="",$O130=""),"",$B130+$O130))</f>
        <v/>
      </c>
      <c r="AA130" s="42">
        <f>IF($A130="","",IF(OR($B130="",$P130=""),"",$B130+$P130))</f>
        <v/>
      </c>
      <c r="AB130" s="29">
        <f>IF($A130="","",IF(OR($Y130="",$Z130=""),"",ROUND(($Z130-$Y130)*1440,0)))</f>
        <v/>
      </c>
      <c r="AC130" s="29">
        <f>IF($A130="","",IF(OR($AA130="",$B130="",$C130="",AND($J130&lt;&gt;"Outbound",$J130&lt;&gt;"One-way")),"",ROUND(($AA130-($B130+$C130))*1440,0)))</f>
        <v/>
      </c>
      <c r="AD130" s="30">
        <f>IF($A130="","",IF(OR($Q130&lt;&gt;"Completed",$AB130="",$N130=""),"",IF($AB130&lt;=$N130,"Yes","No")))</f>
        <v/>
      </c>
      <c r="AE130" s="30">
        <f>IF($A130="","",IF(COUNTIF($A$2:$A$501,$A130)&gt;1,"Duplicate Trip ID",IF($B130="","Missing service date",IF($D130="","Missing patient reference",IF($E130="","Missing clinic",IF($J130="","Missing trip leg",IF($Q130="","Missing status",IF($R130="","Missing coordinator",IF(AND(OR($Q130="Scheduled",$Q130="Confirmed",$Q130="En Route"),$K130=""),"Vendor not assigned",IF(AND(OR($Q130="Scheduled",$Q130="Confirmed",$Q130="En Route"),$M130=""),"Missing scheduled pickup",IF(AND($Q130="Completed",$O130=""),"Missing actual pickup",IF(AND($Q130="Completed",OR($J130="Outbound",$J130="One-way"),$P130=""),"Missing actual arrival",IF(AND(OR($Q130="Canceled",$Q130="No Show"),$S130=""),"Missing cancellation reason",IF(AND($Q130&lt;&gt;"Canceled",$Q130&lt;&gt;"No Show",$S130&lt;&gt;""),"Clear cancellation reason",IF(AND($O130&lt;&gt;"",$M130=""),"Actual pickup without schedule",IF(AND($P130&lt;&gt;"",$O130=""),"Arrival entered without pickup",""))))))))))))))))</f>
        <v/>
      </c>
      <c r="AF130" s="30">
        <f>IF($A130="","",AND($B130&gt;='Dashboard'!$B$4,$B130&lt;='Dashboard'!$B$5,OR('Dashboard'!$B$6="All Clinics",$E130='Dashboard'!$B$6),OR('Dashboard'!$B$7="All Coordinators",$R130='Dashboard'!$B$7)))</f>
        <v/>
      </c>
    </row>
    <row r="131" ht="20" customHeight="1">
      <c r="A131" s="22" t="n"/>
      <c r="B131" s="40" t="n"/>
      <c r="C131" s="24" t="n"/>
      <c r="D131" s="22" t="n"/>
      <c r="E131" s="22" t="n"/>
      <c r="F131" s="22" t="n"/>
      <c r="G131" s="22" t="n"/>
      <c r="H131" s="22" t="n"/>
      <c r="I131" s="22" t="n"/>
      <c r="J131" s="22" t="n"/>
      <c r="K131" s="22" t="n"/>
      <c r="L131" s="22" t="n"/>
      <c r="M131" s="24" t="n"/>
      <c r="N131" s="25" t="n"/>
      <c r="O131" s="24" t="n"/>
      <c r="P131" s="24" t="n"/>
      <c r="Q131" s="22" t="n"/>
      <c r="R131" s="22" t="n"/>
      <c r="S131" s="22" t="n"/>
      <c r="T131" s="41" t="n"/>
      <c r="U131" s="41" t="n"/>
      <c r="V131" s="40" t="n"/>
      <c r="W131" s="24" t="n"/>
      <c r="X131" s="27" t="n"/>
      <c r="Y131" s="42">
        <f>IF($A131="","",IF(OR($B131="",$M131=""),"",$B131+$M131))</f>
        <v/>
      </c>
      <c r="Z131" s="42">
        <f>IF($A131="","",IF(OR($B131="",$O131=""),"",$B131+$O131))</f>
        <v/>
      </c>
      <c r="AA131" s="42">
        <f>IF($A131="","",IF(OR($B131="",$P131=""),"",$B131+$P131))</f>
        <v/>
      </c>
      <c r="AB131" s="29">
        <f>IF($A131="","",IF(OR($Y131="",$Z131=""),"",ROUND(($Z131-$Y131)*1440,0)))</f>
        <v/>
      </c>
      <c r="AC131" s="29">
        <f>IF($A131="","",IF(OR($AA131="",$B131="",$C131="",AND($J131&lt;&gt;"Outbound",$J131&lt;&gt;"One-way")),"",ROUND(($AA131-($B131+$C131))*1440,0)))</f>
        <v/>
      </c>
      <c r="AD131" s="30">
        <f>IF($A131="","",IF(OR($Q131&lt;&gt;"Completed",$AB131="",$N131=""),"",IF($AB131&lt;=$N131,"Yes","No")))</f>
        <v/>
      </c>
      <c r="AE131" s="30">
        <f>IF($A131="","",IF(COUNTIF($A$2:$A$501,$A131)&gt;1,"Duplicate Trip ID",IF($B131="","Missing service date",IF($D131="","Missing patient reference",IF($E131="","Missing clinic",IF($J131="","Missing trip leg",IF($Q131="","Missing status",IF($R131="","Missing coordinator",IF(AND(OR($Q131="Scheduled",$Q131="Confirmed",$Q131="En Route"),$K131=""),"Vendor not assigned",IF(AND(OR($Q131="Scheduled",$Q131="Confirmed",$Q131="En Route"),$M131=""),"Missing scheduled pickup",IF(AND($Q131="Completed",$O131=""),"Missing actual pickup",IF(AND($Q131="Completed",OR($J131="Outbound",$J131="One-way"),$P131=""),"Missing actual arrival",IF(AND(OR($Q131="Canceled",$Q131="No Show"),$S131=""),"Missing cancellation reason",IF(AND($Q131&lt;&gt;"Canceled",$Q131&lt;&gt;"No Show",$S131&lt;&gt;""),"Clear cancellation reason",IF(AND($O131&lt;&gt;"",$M131=""),"Actual pickup without schedule",IF(AND($P131&lt;&gt;"",$O131=""),"Arrival entered without pickup",""))))))))))))))))</f>
        <v/>
      </c>
      <c r="AF131" s="30">
        <f>IF($A131="","",AND($B131&gt;='Dashboard'!$B$4,$B131&lt;='Dashboard'!$B$5,OR('Dashboard'!$B$6="All Clinics",$E131='Dashboard'!$B$6),OR('Dashboard'!$B$7="All Coordinators",$R131='Dashboard'!$B$7)))</f>
        <v/>
      </c>
    </row>
    <row r="132" ht="20" customHeight="1">
      <c r="A132" s="22" t="n"/>
      <c r="B132" s="40" t="n"/>
      <c r="C132" s="24" t="n"/>
      <c r="D132" s="22" t="n"/>
      <c r="E132" s="22" t="n"/>
      <c r="F132" s="22" t="n"/>
      <c r="G132" s="22" t="n"/>
      <c r="H132" s="22" t="n"/>
      <c r="I132" s="22" t="n"/>
      <c r="J132" s="22" t="n"/>
      <c r="K132" s="22" t="n"/>
      <c r="L132" s="22" t="n"/>
      <c r="M132" s="24" t="n"/>
      <c r="N132" s="25" t="n"/>
      <c r="O132" s="24" t="n"/>
      <c r="P132" s="24" t="n"/>
      <c r="Q132" s="22" t="n"/>
      <c r="R132" s="22" t="n"/>
      <c r="S132" s="22" t="n"/>
      <c r="T132" s="41" t="n"/>
      <c r="U132" s="41" t="n"/>
      <c r="V132" s="40" t="n"/>
      <c r="W132" s="24" t="n"/>
      <c r="X132" s="27" t="n"/>
      <c r="Y132" s="42">
        <f>IF($A132="","",IF(OR($B132="",$M132=""),"",$B132+$M132))</f>
        <v/>
      </c>
      <c r="Z132" s="42">
        <f>IF($A132="","",IF(OR($B132="",$O132=""),"",$B132+$O132))</f>
        <v/>
      </c>
      <c r="AA132" s="42">
        <f>IF($A132="","",IF(OR($B132="",$P132=""),"",$B132+$P132))</f>
        <v/>
      </c>
      <c r="AB132" s="29">
        <f>IF($A132="","",IF(OR($Y132="",$Z132=""),"",ROUND(($Z132-$Y132)*1440,0)))</f>
        <v/>
      </c>
      <c r="AC132" s="29">
        <f>IF($A132="","",IF(OR($AA132="",$B132="",$C132="",AND($J132&lt;&gt;"Outbound",$J132&lt;&gt;"One-way")),"",ROUND(($AA132-($B132+$C132))*1440,0)))</f>
        <v/>
      </c>
      <c r="AD132" s="30">
        <f>IF($A132="","",IF(OR($Q132&lt;&gt;"Completed",$AB132="",$N132=""),"",IF($AB132&lt;=$N132,"Yes","No")))</f>
        <v/>
      </c>
      <c r="AE132" s="30">
        <f>IF($A132="","",IF(COUNTIF($A$2:$A$501,$A132)&gt;1,"Duplicate Trip ID",IF($B132="","Missing service date",IF($D132="","Missing patient reference",IF($E132="","Missing clinic",IF($J132="","Missing trip leg",IF($Q132="","Missing status",IF($R132="","Missing coordinator",IF(AND(OR($Q132="Scheduled",$Q132="Confirmed",$Q132="En Route"),$K132=""),"Vendor not assigned",IF(AND(OR($Q132="Scheduled",$Q132="Confirmed",$Q132="En Route"),$M132=""),"Missing scheduled pickup",IF(AND($Q132="Completed",$O132=""),"Missing actual pickup",IF(AND($Q132="Completed",OR($J132="Outbound",$J132="One-way"),$P132=""),"Missing actual arrival",IF(AND(OR($Q132="Canceled",$Q132="No Show"),$S132=""),"Missing cancellation reason",IF(AND($Q132&lt;&gt;"Canceled",$Q132&lt;&gt;"No Show",$S132&lt;&gt;""),"Clear cancellation reason",IF(AND($O132&lt;&gt;"",$M132=""),"Actual pickup without schedule",IF(AND($P132&lt;&gt;"",$O132=""),"Arrival entered without pickup",""))))))))))))))))</f>
        <v/>
      </c>
      <c r="AF132" s="30">
        <f>IF($A132="","",AND($B132&gt;='Dashboard'!$B$4,$B132&lt;='Dashboard'!$B$5,OR('Dashboard'!$B$6="All Clinics",$E132='Dashboard'!$B$6),OR('Dashboard'!$B$7="All Coordinators",$R132='Dashboard'!$B$7)))</f>
        <v/>
      </c>
    </row>
    <row r="133" ht="20" customHeight="1">
      <c r="A133" s="22" t="n"/>
      <c r="B133" s="40" t="n"/>
      <c r="C133" s="24" t="n"/>
      <c r="D133" s="22" t="n"/>
      <c r="E133" s="22" t="n"/>
      <c r="F133" s="22" t="n"/>
      <c r="G133" s="22" t="n"/>
      <c r="H133" s="22" t="n"/>
      <c r="I133" s="22" t="n"/>
      <c r="J133" s="22" t="n"/>
      <c r="K133" s="22" t="n"/>
      <c r="L133" s="22" t="n"/>
      <c r="M133" s="24" t="n"/>
      <c r="N133" s="25" t="n"/>
      <c r="O133" s="24" t="n"/>
      <c r="P133" s="24" t="n"/>
      <c r="Q133" s="22" t="n"/>
      <c r="R133" s="22" t="n"/>
      <c r="S133" s="22" t="n"/>
      <c r="T133" s="41" t="n"/>
      <c r="U133" s="41" t="n"/>
      <c r="V133" s="40" t="n"/>
      <c r="W133" s="24" t="n"/>
      <c r="X133" s="27" t="n"/>
      <c r="Y133" s="42">
        <f>IF($A133="","",IF(OR($B133="",$M133=""),"",$B133+$M133))</f>
        <v/>
      </c>
      <c r="Z133" s="42">
        <f>IF($A133="","",IF(OR($B133="",$O133=""),"",$B133+$O133))</f>
        <v/>
      </c>
      <c r="AA133" s="42">
        <f>IF($A133="","",IF(OR($B133="",$P133=""),"",$B133+$P133))</f>
        <v/>
      </c>
      <c r="AB133" s="29">
        <f>IF($A133="","",IF(OR($Y133="",$Z133=""),"",ROUND(($Z133-$Y133)*1440,0)))</f>
        <v/>
      </c>
      <c r="AC133" s="29">
        <f>IF($A133="","",IF(OR($AA133="",$B133="",$C133="",AND($J133&lt;&gt;"Outbound",$J133&lt;&gt;"One-way")),"",ROUND(($AA133-($B133+$C133))*1440,0)))</f>
        <v/>
      </c>
      <c r="AD133" s="30">
        <f>IF($A133="","",IF(OR($Q133&lt;&gt;"Completed",$AB133="",$N133=""),"",IF($AB133&lt;=$N133,"Yes","No")))</f>
        <v/>
      </c>
      <c r="AE133" s="30">
        <f>IF($A133="","",IF(COUNTIF($A$2:$A$501,$A133)&gt;1,"Duplicate Trip ID",IF($B133="","Missing service date",IF($D133="","Missing patient reference",IF($E133="","Missing clinic",IF($J133="","Missing trip leg",IF($Q133="","Missing status",IF($R133="","Missing coordinator",IF(AND(OR($Q133="Scheduled",$Q133="Confirmed",$Q133="En Route"),$K133=""),"Vendor not assigned",IF(AND(OR($Q133="Scheduled",$Q133="Confirmed",$Q133="En Route"),$M133=""),"Missing scheduled pickup",IF(AND($Q133="Completed",$O133=""),"Missing actual pickup",IF(AND($Q133="Completed",OR($J133="Outbound",$J133="One-way"),$P133=""),"Missing actual arrival",IF(AND(OR($Q133="Canceled",$Q133="No Show"),$S133=""),"Missing cancellation reason",IF(AND($Q133&lt;&gt;"Canceled",$Q133&lt;&gt;"No Show",$S133&lt;&gt;""),"Clear cancellation reason",IF(AND($O133&lt;&gt;"",$M133=""),"Actual pickup without schedule",IF(AND($P133&lt;&gt;"",$O133=""),"Arrival entered without pickup",""))))))))))))))))</f>
        <v/>
      </c>
      <c r="AF133" s="30">
        <f>IF($A133="","",AND($B133&gt;='Dashboard'!$B$4,$B133&lt;='Dashboard'!$B$5,OR('Dashboard'!$B$6="All Clinics",$E133='Dashboard'!$B$6),OR('Dashboard'!$B$7="All Coordinators",$R133='Dashboard'!$B$7)))</f>
        <v/>
      </c>
    </row>
    <row r="134" ht="20" customHeight="1">
      <c r="A134" s="22" t="n"/>
      <c r="B134" s="40" t="n"/>
      <c r="C134" s="24" t="n"/>
      <c r="D134" s="22" t="n"/>
      <c r="E134" s="22" t="n"/>
      <c r="F134" s="22" t="n"/>
      <c r="G134" s="22" t="n"/>
      <c r="H134" s="22" t="n"/>
      <c r="I134" s="22" t="n"/>
      <c r="J134" s="22" t="n"/>
      <c r="K134" s="22" t="n"/>
      <c r="L134" s="22" t="n"/>
      <c r="M134" s="24" t="n"/>
      <c r="N134" s="25" t="n"/>
      <c r="O134" s="24" t="n"/>
      <c r="P134" s="24" t="n"/>
      <c r="Q134" s="22" t="n"/>
      <c r="R134" s="22" t="n"/>
      <c r="S134" s="22" t="n"/>
      <c r="T134" s="41" t="n"/>
      <c r="U134" s="41" t="n"/>
      <c r="V134" s="40" t="n"/>
      <c r="W134" s="24" t="n"/>
      <c r="X134" s="27" t="n"/>
      <c r="Y134" s="42">
        <f>IF($A134="","",IF(OR($B134="",$M134=""),"",$B134+$M134))</f>
        <v/>
      </c>
      <c r="Z134" s="42">
        <f>IF($A134="","",IF(OR($B134="",$O134=""),"",$B134+$O134))</f>
        <v/>
      </c>
      <c r="AA134" s="42">
        <f>IF($A134="","",IF(OR($B134="",$P134=""),"",$B134+$P134))</f>
        <v/>
      </c>
      <c r="AB134" s="29">
        <f>IF($A134="","",IF(OR($Y134="",$Z134=""),"",ROUND(($Z134-$Y134)*1440,0)))</f>
        <v/>
      </c>
      <c r="AC134" s="29">
        <f>IF($A134="","",IF(OR($AA134="",$B134="",$C134="",AND($J134&lt;&gt;"Outbound",$J134&lt;&gt;"One-way")),"",ROUND(($AA134-($B134+$C134))*1440,0)))</f>
        <v/>
      </c>
      <c r="AD134" s="30">
        <f>IF($A134="","",IF(OR($Q134&lt;&gt;"Completed",$AB134="",$N134=""),"",IF($AB134&lt;=$N134,"Yes","No")))</f>
        <v/>
      </c>
      <c r="AE134" s="30">
        <f>IF($A134="","",IF(COUNTIF($A$2:$A$501,$A134)&gt;1,"Duplicate Trip ID",IF($B134="","Missing service date",IF($D134="","Missing patient reference",IF($E134="","Missing clinic",IF($J134="","Missing trip leg",IF($Q134="","Missing status",IF($R134="","Missing coordinator",IF(AND(OR($Q134="Scheduled",$Q134="Confirmed",$Q134="En Route"),$K134=""),"Vendor not assigned",IF(AND(OR($Q134="Scheduled",$Q134="Confirmed",$Q134="En Route"),$M134=""),"Missing scheduled pickup",IF(AND($Q134="Completed",$O134=""),"Missing actual pickup",IF(AND($Q134="Completed",OR($J134="Outbound",$J134="One-way"),$P134=""),"Missing actual arrival",IF(AND(OR($Q134="Canceled",$Q134="No Show"),$S134=""),"Missing cancellation reason",IF(AND($Q134&lt;&gt;"Canceled",$Q134&lt;&gt;"No Show",$S134&lt;&gt;""),"Clear cancellation reason",IF(AND($O134&lt;&gt;"",$M134=""),"Actual pickup without schedule",IF(AND($P134&lt;&gt;"",$O134=""),"Arrival entered without pickup",""))))))))))))))))</f>
        <v/>
      </c>
      <c r="AF134" s="30">
        <f>IF($A134="","",AND($B134&gt;='Dashboard'!$B$4,$B134&lt;='Dashboard'!$B$5,OR('Dashboard'!$B$6="All Clinics",$E134='Dashboard'!$B$6),OR('Dashboard'!$B$7="All Coordinators",$R134='Dashboard'!$B$7)))</f>
        <v/>
      </c>
    </row>
    <row r="135" ht="20" customHeight="1">
      <c r="A135" s="22" t="n"/>
      <c r="B135" s="40" t="n"/>
      <c r="C135" s="24" t="n"/>
      <c r="D135" s="22" t="n"/>
      <c r="E135" s="22" t="n"/>
      <c r="F135" s="22" t="n"/>
      <c r="G135" s="22" t="n"/>
      <c r="H135" s="22" t="n"/>
      <c r="I135" s="22" t="n"/>
      <c r="J135" s="22" t="n"/>
      <c r="K135" s="22" t="n"/>
      <c r="L135" s="22" t="n"/>
      <c r="M135" s="24" t="n"/>
      <c r="N135" s="25" t="n"/>
      <c r="O135" s="24" t="n"/>
      <c r="P135" s="24" t="n"/>
      <c r="Q135" s="22" t="n"/>
      <c r="R135" s="22" t="n"/>
      <c r="S135" s="22" t="n"/>
      <c r="T135" s="41" t="n"/>
      <c r="U135" s="41" t="n"/>
      <c r="V135" s="40" t="n"/>
      <c r="W135" s="24" t="n"/>
      <c r="X135" s="27" t="n"/>
      <c r="Y135" s="42">
        <f>IF($A135="","",IF(OR($B135="",$M135=""),"",$B135+$M135))</f>
        <v/>
      </c>
      <c r="Z135" s="42">
        <f>IF($A135="","",IF(OR($B135="",$O135=""),"",$B135+$O135))</f>
        <v/>
      </c>
      <c r="AA135" s="42">
        <f>IF($A135="","",IF(OR($B135="",$P135=""),"",$B135+$P135))</f>
        <v/>
      </c>
      <c r="AB135" s="29">
        <f>IF($A135="","",IF(OR($Y135="",$Z135=""),"",ROUND(($Z135-$Y135)*1440,0)))</f>
        <v/>
      </c>
      <c r="AC135" s="29">
        <f>IF($A135="","",IF(OR($AA135="",$B135="",$C135="",AND($J135&lt;&gt;"Outbound",$J135&lt;&gt;"One-way")),"",ROUND(($AA135-($B135+$C135))*1440,0)))</f>
        <v/>
      </c>
      <c r="AD135" s="30">
        <f>IF($A135="","",IF(OR($Q135&lt;&gt;"Completed",$AB135="",$N135=""),"",IF($AB135&lt;=$N135,"Yes","No")))</f>
        <v/>
      </c>
      <c r="AE135" s="30">
        <f>IF($A135="","",IF(COUNTIF($A$2:$A$501,$A135)&gt;1,"Duplicate Trip ID",IF($B135="","Missing service date",IF($D135="","Missing patient reference",IF($E135="","Missing clinic",IF($J135="","Missing trip leg",IF($Q135="","Missing status",IF($R135="","Missing coordinator",IF(AND(OR($Q135="Scheduled",$Q135="Confirmed",$Q135="En Route"),$K135=""),"Vendor not assigned",IF(AND(OR($Q135="Scheduled",$Q135="Confirmed",$Q135="En Route"),$M135=""),"Missing scheduled pickup",IF(AND($Q135="Completed",$O135=""),"Missing actual pickup",IF(AND($Q135="Completed",OR($J135="Outbound",$J135="One-way"),$P135=""),"Missing actual arrival",IF(AND(OR($Q135="Canceled",$Q135="No Show"),$S135=""),"Missing cancellation reason",IF(AND($Q135&lt;&gt;"Canceled",$Q135&lt;&gt;"No Show",$S135&lt;&gt;""),"Clear cancellation reason",IF(AND($O135&lt;&gt;"",$M135=""),"Actual pickup without schedule",IF(AND($P135&lt;&gt;"",$O135=""),"Arrival entered without pickup",""))))))))))))))))</f>
        <v/>
      </c>
      <c r="AF135" s="30">
        <f>IF($A135="","",AND($B135&gt;='Dashboard'!$B$4,$B135&lt;='Dashboard'!$B$5,OR('Dashboard'!$B$6="All Clinics",$E135='Dashboard'!$B$6),OR('Dashboard'!$B$7="All Coordinators",$R135='Dashboard'!$B$7)))</f>
        <v/>
      </c>
    </row>
    <row r="136" ht="20" customHeight="1">
      <c r="A136" s="22" t="n"/>
      <c r="B136" s="40" t="n"/>
      <c r="C136" s="24" t="n"/>
      <c r="D136" s="22" t="n"/>
      <c r="E136" s="22" t="n"/>
      <c r="F136" s="22" t="n"/>
      <c r="G136" s="22" t="n"/>
      <c r="H136" s="22" t="n"/>
      <c r="I136" s="22" t="n"/>
      <c r="J136" s="22" t="n"/>
      <c r="K136" s="22" t="n"/>
      <c r="L136" s="22" t="n"/>
      <c r="M136" s="24" t="n"/>
      <c r="N136" s="25" t="n"/>
      <c r="O136" s="24" t="n"/>
      <c r="P136" s="24" t="n"/>
      <c r="Q136" s="22" t="n"/>
      <c r="R136" s="22" t="n"/>
      <c r="S136" s="22" t="n"/>
      <c r="T136" s="41" t="n"/>
      <c r="U136" s="41" t="n"/>
      <c r="V136" s="40" t="n"/>
      <c r="W136" s="24" t="n"/>
      <c r="X136" s="27" t="n"/>
      <c r="Y136" s="42">
        <f>IF($A136="","",IF(OR($B136="",$M136=""),"",$B136+$M136))</f>
        <v/>
      </c>
      <c r="Z136" s="42">
        <f>IF($A136="","",IF(OR($B136="",$O136=""),"",$B136+$O136))</f>
        <v/>
      </c>
      <c r="AA136" s="42">
        <f>IF($A136="","",IF(OR($B136="",$P136=""),"",$B136+$P136))</f>
        <v/>
      </c>
      <c r="AB136" s="29">
        <f>IF($A136="","",IF(OR($Y136="",$Z136=""),"",ROUND(($Z136-$Y136)*1440,0)))</f>
        <v/>
      </c>
      <c r="AC136" s="29">
        <f>IF($A136="","",IF(OR($AA136="",$B136="",$C136="",AND($J136&lt;&gt;"Outbound",$J136&lt;&gt;"One-way")),"",ROUND(($AA136-($B136+$C136))*1440,0)))</f>
        <v/>
      </c>
      <c r="AD136" s="30">
        <f>IF($A136="","",IF(OR($Q136&lt;&gt;"Completed",$AB136="",$N136=""),"",IF($AB136&lt;=$N136,"Yes","No")))</f>
        <v/>
      </c>
      <c r="AE136" s="30">
        <f>IF($A136="","",IF(COUNTIF($A$2:$A$501,$A136)&gt;1,"Duplicate Trip ID",IF($B136="","Missing service date",IF($D136="","Missing patient reference",IF($E136="","Missing clinic",IF($J136="","Missing trip leg",IF($Q136="","Missing status",IF($R136="","Missing coordinator",IF(AND(OR($Q136="Scheduled",$Q136="Confirmed",$Q136="En Route"),$K136=""),"Vendor not assigned",IF(AND(OR($Q136="Scheduled",$Q136="Confirmed",$Q136="En Route"),$M136=""),"Missing scheduled pickup",IF(AND($Q136="Completed",$O136=""),"Missing actual pickup",IF(AND($Q136="Completed",OR($J136="Outbound",$J136="One-way"),$P136=""),"Missing actual arrival",IF(AND(OR($Q136="Canceled",$Q136="No Show"),$S136=""),"Missing cancellation reason",IF(AND($Q136&lt;&gt;"Canceled",$Q136&lt;&gt;"No Show",$S136&lt;&gt;""),"Clear cancellation reason",IF(AND($O136&lt;&gt;"",$M136=""),"Actual pickup without schedule",IF(AND($P136&lt;&gt;"",$O136=""),"Arrival entered without pickup",""))))))))))))))))</f>
        <v/>
      </c>
      <c r="AF136" s="30">
        <f>IF($A136="","",AND($B136&gt;='Dashboard'!$B$4,$B136&lt;='Dashboard'!$B$5,OR('Dashboard'!$B$6="All Clinics",$E136='Dashboard'!$B$6),OR('Dashboard'!$B$7="All Coordinators",$R136='Dashboard'!$B$7)))</f>
        <v/>
      </c>
    </row>
    <row r="137" ht="20" customHeight="1">
      <c r="A137" s="22" t="n"/>
      <c r="B137" s="40" t="n"/>
      <c r="C137" s="24" t="n"/>
      <c r="D137" s="22" t="n"/>
      <c r="E137" s="22" t="n"/>
      <c r="F137" s="22" t="n"/>
      <c r="G137" s="22" t="n"/>
      <c r="H137" s="22" t="n"/>
      <c r="I137" s="22" t="n"/>
      <c r="J137" s="22" t="n"/>
      <c r="K137" s="22" t="n"/>
      <c r="L137" s="22" t="n"/>
      <c r="M137" s="24" t="n"/>
      <c r="N137" s="25" t="n"/>
      <c r="O137" s="24" t="n"/>
      <c r="P137" s="24" t="n"/>
      <c r="Q137" s="22" t="n"/>
      <c r="R137" s="22" t="n"/>
      <c r="S137" s="22" t="n"/>
      <c r="T137" s="41" t="n"/>
      <c r="U137" s="41" t="n"/>
      <c r="V137" s="40" t="n"/>
      <c r="W137" s="24" t="n"/>
      <c r="X137" s="27" t="n"/>
      <c r="Y137" s="42">
        <f>IF($A137="","",IF(OR($B137="",$M137=""),"",$B137+$M137))</f>
        <v/>
      </c>
      <c r="Z137" s="42">
        <f>IF($A137="","",IF(OR($B137="",$O137=""),"",$B137+$O137))</f>
        <v/>
      </c>
      <c r="AA137" s="42">
        <f>IF($A137="","",IF(OR($B137="",$P137=""),"",$B137+$P137))</f>
        <v/>
      </c>
      <c r="AB137" s="29">
        <f>IF($A137="","",IF(OR($Y137="",$Z137=""),"",ROUND(($Z137-$Y137)*1440,0)))</f>
        <v/>
      </c>
      <c r="AC137" s="29">
        <f>IF($A137="","",IF(OR($AA137="",$B137="",$C137="",AND($J137&lt;&gt;"Outbound",$J137&lt;&gt;"One-way")),"",ROUND(($AA137-($B137+$C137))*1440,0)))</f>
        <v/>
      </c>
      <c r="AD137" s="30">
        <f>IF($A137="","",IF(OR($Q137&lt;&gt;"Completed",$AB137="",$N137=""),"",IF($AB137&lt;=$N137,"Yes","No")))</f>
        <v/>
      </c>
      <c r="AE137" s="30">
        <f>IF($A137="","",IF(COUNTIF($A$2:$A$501,$A137)&gt;1,"Duplicate Trip ID",IF($B137="","Missing service date",IF($D137="","Missing patient reference",IF($E137="","Missing clinic",IF($J137="","Missing trip leg",IF($Q137="","Missing status",IF($R137="","Missing coordinator",IF(AND(OR($Q137="Scheduled",$Q137="Confirmed",$Q137="En Route"),$K137=""),"Vendor not assigned",IF(AND(OR($Q137="Scheduled",$Q137="Confirmed",$Q137="En Route"),$M137=""),"Missing scheduled pickup",IF(AND($Q137="Completed",$O137=""),"Missing actual pickup",IF(AND($Q137="Completed",OR($J137="Outbound",$J137="One-way"),$P137=""),"Missing actual arrival",IF(AND(OR($Q137="Canceled",$Q137="No Show"),$S137=""),"Missing cancellation reason",IF(AND($Q137&lt;&gt;"Canceled",$Q137&lt;&gt;"No Show",$S137&lt;&gt;""),"Clear cancellation reason",IF(AND($O137&lt;&gt;"",$M137=""),"Actual pickup without schedule",IF(AND($P137&lt;&gt;"",$O137=""),"Arrival entered without pickup",""))))))))))))))))</f>
        <v/>
      </c>
      <c r="AF137" s="30">
        <f>IF($A137="","",AND($B137&gt;='Dashboard'!$B$4,$B137&lt;='Dashboard'!$B$5,OR('Dashboard'!$B$6="All Clinics",$E137='Dashboard'!$B$6),OR('Dashboard'!$B$7="All Coordinators",$R137='Dashboard'!$B$7)))</f>
        <v/>
      </c>
    </row>
    <row r="138" ht="20" customHeight="1">
      <c r="A138" s="22" t="n"/>
      <c r="B138" s="40" t="n"/>
      <c r="C138" s="24" t="n"/>
      <c r="D138" s="22" t="n"/>
      <c r="E138" s="22" t="n"/>
      <c r="F138" s="22" t="n"/>
      <c r="G138" s="22" t="n"/>
      <c r="H138" s="22" t="n"/>
      <c r="I138" s="22" t="n"/>
      <c r="J138" s="22" t="n"/>
      <c r="K138" s="22" t="n"/>
      <c r="L138" s="22" t="n"/>
      <c r="M138" s="24" t="n"/>
      <c r="N138" s="25" t="n"/>
      <c r="O138" s="24" t="n"/>
      <c r="P138" s="24" t="n"/>
      <c r="Q138" s="22" t="n"/>
      <c r="R138" s="22" t="n"/>
      <c r="S138" s="22" t="n"/>
      <c r="T138" s="41" t="n"/>
      <c r="U138" s="41" t="n"/>
      <c r="V138" s="40" t="n"/>
      <c r="W138" s="24" t="n"/>
      <c r="X138" s="27" t="n"/>
      <c r="Y138" s="42">
        <f>IF($A138="","",IF(OR($B138="",$M138=""),"",$B138+$M138))</f>
        <v/>
      </c>
      <c r="Z138" s="42">
        <f>IF($A138="","",IF(OR($B138="",$O138=""),"",$B138+$O138))</f>
        <v/>
      </c>
      <c r="AA138" s="42">
        <f>IF($A138="","",IF(OR($B138="",$P138=""),"",$B138+$P138))</f>
        <v/>
      </c>
      <c r="AB138" s="29">
        <f>IF($A138="","",IF(OR($Y138="",$Z138=""),"",ROUND(($Z138-$Y138)*1440,0)))</f>
        <v/>
      </c>
      <c r="AC138" s="29">
        <f>IF($A138="","",IF(OR($AA138="",$B138="",$C138="",AND($J138&lt;&gt;"Outbound",$J138&lt;&gt;"One-way")),"",ROUND(($AA138-($B138+$C138))*1440,0)))</f>
        <v/>
      </c>
      <c r="AD138" s="30">
        <f>IF($A138="","",IF(OR($Q138&lt;&gt;"Completed",$AB138="",$N138=""),"",IF($AB138&lt;=$N138,"Yes","No")))</f>
        <v/>
      </c>
      <c r="AE138" s="30">
        <f>IF($A138="","",IF(COUNTIF($A$2:$A$501,$A138)&gt;1,"Duplicate Trip ID",IF($B138="","Missing service date",IF($D138="","Missing patient reference",IF($E138="","Missing clinic",IF($J138="","Missing trip leg",IF($Q138="","Missing status",IF($R138="","Missing coordinator",IF(AND(OR($Q138="Scheduled",$Q138="Confirmed",$Q138="En Route"),$K138=""),"Vendor not assigned",IF(AND(OR($Q138="Scheduled",$Q138="Confirmed",$Q138="En Route"),$M138=""),"Missing scheduled pickup",IF(AND($Q138="Completed",$O138=""),"Missing actual pickup",IF(AND($Q138="Completed",OR($J138="Outbound",$J138="One-way"),$P138=""),"Missing actual arrival",IF(AND(OR($Q138="Canceled",$Q138="No Show"),$S138=""),"Missing cancellation reason",IF(AND($Q138&lt;&gt;"Canceled",$Q138&lt;&gt;"No Show",$S138&lt;&gt;""),"Clear cancellation reason",IF(AND($O138&lt;&gt;"",$M138=""),"Actual pickup without schedule",IF(AND($P138&lt;&gt;"",$O138=""),"Arrival entered without pickup",""))))))))))))))))</f>
        <v/>
      </c>
      <c r="AF138" s="30">
        <f>IF($A138="","",AND($B138&gt;='Dashboard'!$B$4,$B138&lt;='Dashboard'!$B$5,OR('Dashboard'!$B$6="All Clinics",$E138='Dashboard'!$B$6),OR('Dashboard'!$B$7="All Coordinators",$R138='Dashboard'!$B$7)))</f>
        <v/>
      </c>
    </row>
    <row r="139" ht="20" customHeight="1">
      <c r="A139" s="22" t="n"/>
      <c r="B139" s="40" t="n"/>
      <c r="C139" s="24" t="n"/>
      <c r="D139" s="22" t="n"/>
      <c r="E139" s="22" t="n"/>
      <c r="F139" s="22" t="n"/>
      <c r="G139" s="22" t="n"/>
      <c r="H139" s="22" t="n"/>
      <c r="I139" s="22" t="n"/>
      <c r="J139" s="22" t="n"/>
      <c r="K139" s="22" t="n"/>
      <c r="L139" s="22" t="n"/>
      <c r="M139" s="24" t="n"/>
      <c r="N139" s="25" t="n"/>
      <c r="O139" s="24" t="n"/>
      <c r="P139" s="24" t="n"/>
      <c r="Q139" s="22" t="n"/>
      <c r="R139" s="22" t="n"/>
      <c r="S139" s="22" t="n"/>
      <c r="T139" s="41" t="n"/>
      <c r="U139" s="41" t="n"/>
      <c r="V139" s="40" t="n"/>
      <c r="W139" s="24" t="n"/>
      <c r="X139" s="27" t="n"/>
      <c r="Y139" s="42">
        <f>IF($A139="","",IF(OR($B139="",$M139=""),"",$B139+$M139))</f>
        <v/>
      </c>
      <c r="Z139" s="42">
        <f>IF($A139="","",IF(OR($B139="",$O139=""),"",$B139+$O139))</f>
        <v/>
      </c>
      <c r="AA139" s="42">
        <f>IF($A139="","",IF(OR($B139="",$P139=""),"",$B139+$P139))</f>
        <v/>
      </c>
      <c r="AB139" s="29">
        <f>IF($A139="","",IF(OR($Y139="",$Z139=""),"",ROUND(($Z139-$Y139)*1440,0)))</f>
        <v/>
      </c>
      <c r="AC139" s="29">
        <f>IF($A139="","",IF(OR($AA139="",$B139="",$C139="",AND($J139&lt;&gt;"Outbound",$J139&lt;&gt;"One-way")),"",ROUND(($AA139-($B139+$C139))*1440,0)))</f>
        <v/>
      </c>
      <c r="AD139" s="30">
        <f>IF($A139="","",IF(OR($Q139&lt;&gt;"Completed",$AB139="",$N139=""),"",IF($AB139&lt;=$N139,"Yes","No")))</f>
        <v/>
      </c>
      <c r="AE139" s="30">
        <f>IF($A139="","",IF(COUNTIF($A$2:$A$501,$A139)&gt;1,"Duplicate Trip ID",IF($B139="","Missing service date",IF($D139="","Missing patient reference",IF($E139="","Missing clinic",IF($J139="","Missing trip leg",IF($Q139="","Missing status",IF($R139="","Missing coordinator",IF(AND(OR($Q139="Scheduled",$Q139="Confirmed",$Q139="En Route"),$K139=""),"Vendor not assigned",IF(AND(OR($Q139="Scheduled",$Q139="Confirmed",$Q139="En Route"),$M139=""),"Missing scheduled pickup",IF(AND($Q139="Completed",$O139=""),"Missing actual pickup",IF(AND($Q139="Completed",OR($J139="Outbound",$J139="One-way"),$P139=""),"Missing actual arrival",IF(AND(OR($Q139="Canceled",$Q139="No Show"),$S139=""),"Missing cancellation reason",IF(AND($Q139&lt;&gt;"Canceled",$Q139&lt;&gt;"No Show",$S139&lt;&gt;""),"Clear cancellation reason",IF(AND($O139&lt;&gt;"",$M139=""),"Actual pickup without schedule",IF(AND($P139&lt;&gt;"",$O139=""),"Arrival entered without pickup",""))))))))))))))))</f>
        <v/>
      </c>
      <c r="AF139" s="30">
        <f>IF($A139="","",AND($B139&gt;='Dashboard'!$B$4,$B139&lt;='Dashboard'!$B$5,OR('Dashboard'!$B$6="All Clinics",$E139='Dashboard'!$B$6),OR('Dashboard'!$B$7="All Coordinators",$R139='Dashboard'!$B$7)))</f>
        <v/>
      </c>
    </row>
    <row r="140" ht="20" customHeight="1">
      <c r="A140" s="22" t="n"/>
      <c r="B140" s="40" t="n"/>
      <c r="C140" s="24" t="n"/>
      <c r="D140" s="22" t="n"/>
      <c r="E140" s="22" t="n"/>
      <c r="F140" s="22" t="n"/>
      <c r="G140" s="22" t="n"/>
      <c r="H140" s="22" t="n"/>
      <c r="I140" s="22" t="n"/>
      <c r="J140" s="22" t="n"/>
      <c r="K140" s="22" t="n"/>
      <c r="L140" s="22" t="n"/>
      <c r="M140" s="24" t="n"/>
      <c r="N140" s="25" t="n"/>
      <c r="O140" s="24" t="n"/>
      <c r="P140" s="24" t="n"/>
      <c r="Q140" s="22" t="n"/>
      <c r="R140" s="22" t="n"/>
      <c r="S140" s="22" t="n"/>
      <c r="T140" s="41" t="n"/>
      <c r="U140" s="41" t="n"/>
      <c r="V140" s="40" t="n"/>
      <c r="W140" s="24" t="n"/>
      <c r="X140" s="27" t="n"/>
      <c r="Y140" s="42">
        <f>IF($A140="","",IF(OR($B140="",$M140=""),"",$B140+$M140))</f>
        <v/>
      </c>
      <c r="Z140" s="42">
        <f>IF($A140="","",IF(OR($B140="",$O140=""),"",$B140+$O140))</f>
        <v/>
      </c>
      <c r="AA140" s="42">
        <f>IF($A140="","",IF(OR($B140="",$P140=""),"",$B140+$P140))</f>
        <v/>
      </c>
      <c r="AB140" s="29">
        <f>IF($A140="","",IF(OR($Y140="",$Z140=""),"",ROUND(($Z140-$Y140)*1440,0)))</f>
        <v/>
      </c>
      <c r="AC140" s="29">
        <f>IF($A140="","",IF(OR($AA140="",$B140="",$C140="",AND($J140&lt;&gt;"Outbound",$J140&lt;&gt;"One-way")),"",ROUND(($AA140-($B140+$C140))*1440,0)))</f>
        <v/>
      </c>
      <c r="AD140" s="30">
        <f>IF($A140="","",IF(OR($Q140&lt;&gt;"Completed",$AB140="",$N140=""),"",IF($AB140&lt;=$N140,"Yes","No")))</f>
        <v/>
      </c>
      <c r="AE140" s="30">
        <f>IF($A140="","",IF(COUNTIF($A$2:$A$501,$A140)&gt;1,"Duplicate Trip ID",IF($B140="","Missing service date",IF($D140="","Missing patient reference",IF($E140="","Missing clinic",IF($J140="","Missing trip leg",IF($Q140="","Missing status",IF($R140="","Missing coordinator",IF(AND(OR($Q140="Scheduled",$Q140="Confirmed",$Q140="En Route"),$K140=""),"Vendor not assigned",IF(AND(OR($Q140="Scheduled",$Q140="Confirmed",$Q140="En Route"),$M140=""),"Missing scheduled pickup",IF(AND($Q140="Completed",$O140=""),"Missing actual pickup",IF(AND($Q140="Completed",OR($J140="Outbound",$J140="One-way"),$P140=""),"Missing actual arrival",IF(AND(OR($Q140="Canceled",$Q140="No Show"),$S140=""),"Missing cancellation reason",IF(AND($Q140&lt;&gt;"Canceled",$Q140&lt;&gt;"No Show",$S140&lt;&gt;""),"Clear cancellation reason",IF(AND($O140&lt;&gt;"",$M140=""),"Actual pickup without schedule",IF(AND($P140&lt;&gt;"",$O140=""),"Arrival entered without pickup",""))))))))))))))))</f>
        <v/>
      </c>
      <c r="AF140" s="30">
        <f>IF($A140="","",AND($B140&gt;='Dashboard'!$B$4,$B140&lt;='Dashboard'!$B$5,OR('Dashboard'!$B$6="All Clinics",$E140='Dashboard'!$B$6),OR('Dashboard'!$B$7="All Coordinators",$R140='Dashboard'!$B$7)))</f>
        <v/>
      </c>
    </row>
    <row r="141" ht="20" customHeight="1">
      <c r="A141" s="22" t="n"/>
      <c r="B141" s="40" t="n"/>
      <c r="C141" s="24" t="n"/>
      <c r="D141" s="22" t="n"/>
      <c r="E141" s="22" t="n"/>
      <c r="F141" s="22" t="n"/>
      <c r="G141" s="22" t="n"/>
      <c r="H141" s="22" t="n"/>
      <c r="I141" s="22" t="n"/>
      <c r="J141" s="22" t="n"/>
      <c r="K141" s="22" t="n"/>
      <c r="L141" s="22" t="n"/>
      <c r="M141" s="24" t="n"/>
      <c r="N141" s="25" t="n"/>
      <c r="O141" s="24" t="n"/>
      <c r="P141" s="24" t="n"/>
      <c r="Q141" s="22" t="n"/>
      <c r="R141" s="22" t="n"/>
      <c r="S141" s="22" t="n"/>
      <c r="T141" s="41" t="n"/>
      <c r="U141" s="41" t="n"/>
      <c r="V141" s="40" t="n"/>
      <c r="W141" s="24" t="n"/>
      <c r="X141" s="27" t="n"/>
      <c r="Y141" s="42">
        <f>IF($A141="","",IF(OR($B141="",$M141=""),"",$B141+$M141))</f>
        <v/>
      </c>
      <c r="Z141" s="42">
        <f>IF($A141="","",IF(OR($B141="",$O141=""),"",$B141+$O141))</f>
        <v/>
      </c>
      <c r="AA141" s="42">
        <f>IF($A141="","",IF(OR($B141="",$P141=""),"",$B141+$P141))</f>
        <v/>
      </c>
      <c r="AB141" s="29">
        <f>IF($A141="","",IF(OR($Y141="",$Z141=""),"",ROUND(($Z141-$Y141)*1440,0)))</f>
        <v/>
      </c>
      <c r="AC141" s="29">
        <f>IF($A141="","",IF(OR($AA141="",$B141="",$C141="",AND($J141&lt;&gt;"Outbound",$J141&lt;&gt;"One-way")),"",ROUND(($AA141-($B141+$C141))*1440,0)))</f>
        <v/>
      </c>
      <c r="AD141" s="30">
        <f>IF($A141="","",IF(OR($Q141&lt;&gt;"Completed",$AB141="",$N141=""),"",IF($AB141&lt;=$N141,"Yes","No")))</f>
        <v/>
      </c>
      <c r="AE141" s="30">
        <f>IF($A141="","",IF(COUNTIF($A$2:$A$501,$A141)&gt;1,"Duplicate Trip ID",IF($B141="","Missing service date",IF($D141="","Missing patient reference",IF($E141="","Missing clinic",IF($J141="","Missing trip leg",IF($Q141="","Missing status",IF($R141="","Missing coordinator",IF(AND(OR($Q141="Scheduled",$Q141="Confirmed",$Q141="En Route"),$K141=""),"Vendor not assigned",IF(AND(OR($Q141="Scheduled",$Q141="Confirmed",$Q141="En Route"),$M141=""),"Missing scheduled pickup",IF(AND($Q141="Completed",$O141=""),"Missing actual pickup",IF(AND($Q141="Completed",OR($J141="Outbound",$J141="One-way"),$P141=""),"Missing actual arrival",IF(AND(OR($Q141="Canceled",$Q141="No Show"),$S141=""),"Missing cancellation reason",IF(AND($Q141&lt;&gt;"Canceled",$Q141&lt;&gt;"No Show",$S141&lt;&gt;""),"Clear cancellation reason",IF(AND($O141&lt;&gt;"",$M141=""),"Actual pickup without schedule",IF(AND($P141&lt;&gt;"",$O141=""),"Arrival entered without pickup",""))))))))))))))))</f>
        <v/>
      </c>
      <c r="AF141" s="30">
        <f>IF($A141="","",AND($B141&gt;='Dashboard'!$B$4,$B141&lt;='Dashboard'!$B$5,OR('Dashboard'!$B$6="All Clinics",$E141='Dashboard'!$B$6),OR('Dashboard'!$B$7="All Coordinators",$R141='Dashboard'!$B$7)))</f>
        <v/>
      </c>
    </row>
    <row r="142" ht="20" customHeight="1">
      <c r="A142" s="22" t="n"/>
      <c r="B142" s="40" t="n"/>
      <c r="C142" s="24" t="n"/>
      <c r="D142" s="22" t="n"/>
      <c r="E142" s="22" t="n"/>
      <c r="F142" s="22" t="n"/>
      <c r="G142" s="22" t="n"/>
      <c r="H142" s="22" t="n"/>
      <c r="I142" s="22" t="n"/>
      <c r="J142" s="22" t="n"/>
      <c r="K142" s="22" t="n"/>
      <c r="L142" s="22" t="n"/>
      <c r="M142" s="24" t="n"/>
      <c r="N142" s="25" t="n"/>
      <c r="O142" s="24" t="n"/>
      <c r="P142" s="24" t="n"/>
      <c r="Q142" s="22" t="n"/>
      <c r="R142" s="22" t="n"/>
      <c r="S142" s="22" t="n"/>
      <c r="T142" s="41" t="n"/>
      <c r="U142" s="41" t="n"/>
      <c r="V142" s="40" t="n"/>
      <c r="W142" s="24" t="n"/>
      <c r="X142" s="27" t="n"/>
      <c r="Y142" s="42">
        <f>IF($A142="","",IF(OR($B142="",$M142=""),"",$B142+$M142))</f>
        <v/>
      </c>
      <c r="Z142" s="42">
        <f>IF($A142="","",IF(OR($B142="",$O142=""),"",$B142+$O142))</f>
        <v/>
      </c>
      <c r="AA142" s="42">
        <f>IF($A142="","",IF(OR($B142="",$P142=""),"",$B142+$P142))</f>
        <v/>
      </c>
      <c r="AB142" s="29">
        <f>IF($A142="","",IF(OR($Y142="",$Z142=""),"",ROUND(($Z142-$Y142)*1440,0)))</f>
        <v/>
      </c>
      <c r="AC142" s="29">
        <f>IF($A142="","",IF(OR($AA142="",$B142="",$C142="",AND($J142&lt;&gt;"Outbound",$J142&lt;&gt;"One-way")),"",ROUND(($AA142-($B142+$C142))*1440,0)))</f>
        <v/>
      </c>
      <c r="AD142" s="30">
        <f>IF($A142="","",IF(OR($Q142&lt;&gt;"Completed",$AB142="",$N142=""),"",IF($AB142&lt;=$N142,"Yes","No")))</f>
        <v/>
      </c>
      <c r="AE142" s="30">
        <f>IF($A142="","",IF(COUNTIF($A$2:$A$501,$A142)&gt;1,"Duplicate Trip ID",IF($B142="","Missing service date",IF($D142="","Missing patient reference",IF($E142="","Missing clinic",IF($J142="","Missing trip leg",IF($Q142="","Missing status",IF($R142="","Missing coordinator",IF(AND(OR($Q142="Scheduled",$Q142="Confirmed",$Q142="En Route"),$K142=""),"Vendor not assigned",IF(AND(OR($Q142="Scheduled",$Q142="Confirmed",$Q142="En Route"),$M142=""),"Missing scheduled pickup",IF(AND($Q142="Completed",$O142=""),"Missing actual pickup",IF(AND($Q142="Completed",OR($J142="Outbound",$J142="One-way"),$P142=""),"Missing actual arrival",IF(AND(OR($Q142="Canceled",$Q142="No Show"),$S142=""),"Missing cancellation reason",IF(AND($Q142&lt;&gt;"Canceled",$Q142&lt;&gt;"No Show",$S142&lt;&gt;""),"Clear cancellation reason",IF(AND($O142&lt;&gt;"",$M142=""),"Actual pickup without schedule",IF(AND($P142&lt;&gt;"",$O142=""),"Arrival entered without pickup",""))))))))))))))))</f>
        <v/>
      </c>
      <c r="AF142" s="30">
        <f>IF($A142="","",AND($B142&gt;='Dashboard'!$B$4,$B142&lt;='Dashboard'!$B$5,OR('Dashboard'!$B$6="All Clinics",$E142='Dashboard'!$B$6),OR('Dashboard'!$B$7="All Coordinators",$R142='Dashboard'!$B$7)))</f>
        <v/>
      </c>
    </row>
    <row r="143" ht="20" customHeight="1">
      <c r="A143" s="22" t="n"/>
      <c r="B143" s="40" t="n"/>
      <c r="C143" s="24" t="n"/>
      <c r="D143" s="22" t="n"/>
      <c r="E143" s="22" t="n"/>
      <c r="F143" s="22" t="n"/>
      <c r="G143" s="22" t="n"/>
      <c r="H143" s="22" t="n"/>
      <c r="I143" s="22" t="n"/>
      <c r="J143" s="22" t="n"/>
      <c r="K143" s="22" t="n"/>
      <c r="L143" s="22" t="n"/>
      <c r="M143" s="24" t="n"/>
      <c r="N143" s="25" t="n"/>
      <c r="O143" s="24" t="n"/>
      <c r="P143" s="24" t="n"/>
      <c r="Q143" s="22" t="n"/>
      <c r="R143" s="22" t="n"/>
      <c r="S143" s="22" t="n"/>
      <c r="T143" s="41" t="n"/>
      <c r="U143" s="41" t="n"/>
      <c r="V143" s="40" t="n"/>
      <c r="W143" s="24" t="n"/>
      <c r="X143" s="27" t="n"/>
      <c r="Y143" s="42">
        <f>IF($A143="","",IF(OR($B143="",$M143=""),"",$B143+$M143))</f>
        <v/>
      </c>
      <c r="Z143" s="42">
        <f>IF($A143="","",IF(OR($B143="",$O143=""),"",$B143+$O143))</f>
        <v/>
      </c>
      <c r="AA143" s="42">
        <f>IF($A143="","",IF(OR($B143="",$P143=""),"",$B143+$P143))</f>
        <v/>
      </c>
      <c r="AB143" s="29">
        <f>IF($A143="","",IF(OR($Y143="",$Z143=""),"",ROUND(($Z143-$Y143)*1440,0)))</f>
        <v/>
      </c>
      <c r="AC143" s="29">
        <f>IF($A143="","",IF(OR($AA143="",$B143="",$C143="",AND($J143&lt;&gt;"Outbound",$J143&lt;&gt;"One-way")),"",ROUND(($AA143-($B143+$C143))*1440,0)))</f>
        <v/>
      </c>
      <c r="AD143" s="30">
        <f>IF($A143="","",IF(OR($Q143&lt;&gt;"Completed",$AB143="",$N143=""),"",IF($AB143&lt;=$N143,"Yes","No")))</f>
        <v/>
      </c>
      <c r="AE143" s="30">
        <f>IF($A143="","",IF(COUNTIF($A$2:$A$501,$A143)&gt;1,"Duplicate Trip ID",IF($B143="","Missing service date",IF($D143="","Missing patient reference",IF($E143="","Missing clinic",IF($J143="","Missing trip leg",IF($Q143="","Missing status",IF($R143="","Missing coordinator",IF(AND(OR($Q143="Scheduled",$Q143="Confirmed",$Q143="En Route"),$K143=""),"Vendor not assigned",IF(AND(OR($Q143="Scheduled",$Q143="Confirmed",$Q143="En Route"),$M143=""),"Missing scheduled pickup",IF(AND($Q143="Completed",$O143=""),"Missing actual pickup",IF(AND($Q143="Completed",OR($J143="Outbound",$J143="One-way"),$P143=""),"Missing actual arrival",IF(AND(OR($Q143="Canceled",$Q143="No Show"),$S143=""),"Missing cancellation reason",IF(AND($Q143&lt;&gt;"Canceled",$Q143&lt;&gt;"No Show",$S143&lt;&gt;""),"Clear cancellation reason",IF(AND($O143&lt;&gt;"",$M143=""),"Actual pickup without schedule",IF(AND($P143&lt;&gt;"",$O143=""),"Arrival entered without pickup",""))))))))))))))))</f>
        <v/>
      </c>
      <c r="AF143" s="30">
        <f>IF($A143="","",AND($B143&gt;='Dashboard'!$B$4,$B143&lt;='Dashboard'!$B$5,OR('Dashboard'!$B$6="All Clinics",$E143='Dashboard'!$B$6),OR('Dashboard'!$B$7="All Coordinators",$R143='Dashboard'!$B$7)))</f>
        <v/>
      </c>
    </row>
    <row r="144" ht="20" customHeight="1">
      <c r="A144" s="22" t="n"/>
      <c r="B144" s="40" t="n"/>
      <c r="C144" s="24" t="n"/>
      <c r="D144" s="22" t="n"/>
      <c r="E144" s="22" t="n"/>
      <c r="F144" s="22" t="n"/>
      <c r="G144" s="22" t="n"/>
      <c r="H144" s="22" t="n"/>
      <c r="I144" s="22" t="n"/>
      <c r="J144" s="22" t="n"/>
      <c r="K144" s="22" t="n"/>
      <c r="L144" s="22" t="n"/>
      <c r="M144" s="24" t="n"/>
      <c r="N144" s="25" t="n"/>
      <c r="O144" s="24" t="n"/>
      <c r="P144" s="24" t="n"/>
      <c r="Q144" s="22" t="n"/>
      <c r="R144" s="22" t="n"/>
      <c r="S144" s="22" t="n"/>
      <c r="T144" s="41" t="n"/>
      <c r="U144" s="41" t="n"/>
      <c r="V144" s="40" t="n"/>
      <c r="W144" s="24" t="n"/>
      <c r="X144" s="27" t="n"/>
      <c r="Y144" s="42">
        <f>IF($A144="","",IF(OR($B144="",$M144=""),"",$B144+$M144))</f>
        <v/>
      </c>
      <c r="Z144" s="42">
        <f>IF($A144="","",IF(OR($B144="",$O144=""),"",$B144+$O144))</f>
        <v/>
      </c>
      <c r="AA144" s="42">
        <f>IF($A144="","",IF(OR($B144="",$P144=""),"",$B144+$P144))</f>
        <v/>
      </c>
      <c r="AB144" s="29">
        <f>IF($A144="","",IF(OR($Y144="",$Z144=""),"",ROUND(($Z144-$Y144)*1440,0)))</f>
        <v/>
      </c>
      <c r="AC144" s="29">
        <f>IF($A144="","",IF(OR($AA144="",$B144="",$C144="",AND($J144&lt;&gt;"Outbound",$J144&lt;&gt;"One-way")),"",ROUND(($AA144-($B144+$C144))*1440,0)))</f>
        <v/>
      </c>
      <c r="AD144" s="30">
        <f>IF($A144="","",IF(OR($Q144&lt;&gt;"Completed",$AB144="",$N144=""),"",IF($AB144&lt;=$N144,"Yes","No")))</f>
        <v/>
      </c>
      <c r="AE144" s="30">
        <f>IF($A144="","",IF(COUNTIF($A$2:$A$501,$A144)&gt;1,"Duplicate Trip ID",IF($B144="","Missing service date",IF($D144="","Missing patient reference",IF($E144="","Missing clinic",IF($J144="","Missing trip leg",IF($Q144="","Missing status",IF($R144="","Missing coordinator",IF(AND(OR($Q144="Scheduled",$Q144="Confirmed",$Q144="En Route"),$K144=""),"Vendor not assigned",IF(AND(OR($Q144="Scheduled",$Q144="Confirmed",$Q144="En Route"),$M144=""),"Missing scheduled pickup",IF(AND($Q144="Completed",$O144=""),"Missing actual pickup",IF(AND($Q144="Completed",OR($J144="Outbound",$J144="One-way"),$P144=""),"Missing actual arrival",IF(AND(OR($Q144="Canceled",$Q144="No Show"),$S144=""),"Missing cancellation reason",IF(AND($Q144&lt;&gt;"Canceled",$Q144&lt;&gt;"No Show",$S144&lt;&gt;""),"Clear cancellation reason",IF(AND($O144&lt;&gt;"",$M144=""),"Actual pickup without schedule",IF(AND($P144&lt;&gt;"",$O144=""),"Arrival entered without pickup",""))))))))))))))))</f>
        <v/>
      </c>
      <c r="AF144" s="30">
        <f>IF($A144="","",AND($B144&gt;='Dashboard'!$B$4,$B144&lt;='Dashboard'!$B$5,OR('Dashboard'!$B$6="All Clinics",$E144='Dashboard'!$B$6),OR('Dashboard'!$B$7="All Coordinators",$R144='Dashboard'!$B$7)))</f>
        <v/>
      </c>
    </row>
    <row r="145" ht="20" customHeight="1">
      <c r="A145" s="22" t="n"/>
      <c r="B145" s="40" t="n"/>
      <c r="C145" s="24" t="n"/>
      <c r="D145" s="22" t="n"/>
      <c r="E145" s="22" t="n"/>
      <c r="F145" s="22" t="n"/>
      <c r="G145" s="22" t="n"/>
      <c r="H145" s="22" t="n"/>
      <c r="I145" s="22" t="n"/>
      <c r="J145" s="22" t="n"/>
      <c r="K145" s="22" t="n"/>
      <c r="L145" s="22" t="n"/>
      <c r="M145" s="24" t="n"/>
      <c r="N145" s="25" t="n"/>
      <c r="O145" s="24" t="n"/>
      <c r="P145" s="24" t="n"/>
      <c r="Q145" s="22" t="n"/>
      <c r="R145" s="22" t="n"/>
      <c r="S145" s="22" t="n"/>
      <c r="T145" s="41" t="n"/>
      <c r="U145" s="41" t="n"/>
      <c r="V145" s="40" t="n"/>
      <c r="W145" s="24" t="n"/>
      <c r="X145" s="27" t="n"/>
      <c r="Y145" s="42">
        <f>IF($A145="","",IF(OR($B145="",$M145=""),"",$B145+$M145))</f>
        <v/>
      </c>
      <c r="Z145" s="42">
        <f>IF($A145="","",IF(OR($B145="",$O145=""),"",$B145+$O145))</f>
        <v/>
      </c>
      <c r="AA145" s="42">
        <f>IF($A145="","",IF(OR($B145="",$P145=""),"",$B145+$P145))</f>
        <v/>
      </c>
      <c r="AB145" s="29">
        <f>IF($A145="","",IF(OR($Y145="",$Z145=""),"",ROUND(($Z145-$Y145)*1440,0)))</f>
        <v/>
      </c>
      <c r="AC145" s="29">
        <f>IF($A145="","",IF(OR($AA145="",$B145="",$C145="",AND($J145&lt;&gt;"Outbound",$J145&lt;&gt;"One-way")),"",ROUND(($AA145-($B145+$C145))*1440,0)))</f>
        <v/>
      </c>
      <c r="AD145" s="30">
        <f>IF($A145="","",IF(OR($Q145&lt;&gt;"Completed",$AB145="",$N145=""),"",IF($AB145&lt;=$N145,"Yes","No")))</f>
        <v/>
      </c>
      <c r="AE145" s="30">
        <f>IF($A145="","",IF(COUNTIF($A$2:$A$501,$A145)&gt;1,"Duplicate Trip ID",IF($B145="","Missing service date",IF($D145="","Missing patient reference",IF($E145="","Missing clinic",IF($J145="","Missing trip leg",IF($Q145="","Missing status",IF($R145="","Missing coordinator",IF(AND(OR($Q145="Scheduled",$Q145="Confirmed",$Q145="En Route"),$K145=""),"Vendor not assigned",IF(AND(OR($Q145="Scheduled",$Q145="Confirmed",$Q145="En Route"),$M145=""),"Missing scheduled pickup",IF(AND($Q145="Completed",$O145=""),"Missing actual pickup",IF(AND($Q145="Completed",OR($J145="Outbound",$J145="One-way"),$P145=""),"Missing actual arrival",IF(AND(OR($Q145="Canceled",$Q145="No Show"),$S145=""),"Missing cancellation reason",IF(AND($Q145&lt;&gt;"Canceled",$Q145&lt;&gt;"No Show",$S145&lt;&gt;""),"Clear cancellation reason",IF(AND($O145&lt;&gt;"",$M145=""),"Actual pickup without schedule",IF(AND($P145&lt;&gt;"",$O145=""),"Arrival entered without pickup",""))))))))))))))))</f>
        <v/>
      </c>
      <c r="AF145" s="30">
        <f>IF($A145="","",AND($B145&gt;='Dashboard'!$B$4,$B145&lt;='Dashboard'!$B$5,OR('Dashboard'!$B$6="All Clinics",$E145='Dashboard'!$B$6),OR('Dashboard'!$B$7="All Coordinators",$R145='Dashboard'!$B$7)))</f>
        <v/>
      </c>
    </row>
    <row r="146" ht="20" customHeight="1">
      <c r="A146" s="22" t="n"/>
      <c r="B146" s="40" t="n"/>
      <c r="C146" s="24" t="n"/>
      <c r="D146" s="22" t="n"/>
      <c r="E146" s="22" t="n"/>
      <c r="F146" s="22" t="n"/>
      <c r="G146" s="22" t="n"/>
      <c r="H146" s="22" t="n"/>
      <c r="I146" s="22" t="n"/>
      <c r="J146" s="22" t="n"/>
      <c r="K146" s="22" t="n"/>
      <c r="L146" s="22" t="n"/>
      <c r="M146" s="24" t="n"/>
      <c r="N146" s="25" t="n"/>
      <c r="O146" s="24" t="n"/>
      <c r="P146" s="24" t="n"/>
      <c r="Q146" s="22" t="n"/>
      <c r="R146" s="22" t="n"/>
      <c r="S146" s="22" t="n"/>
      <c r="T146" s="41" t="n"/>
      <c r="U146" s="41" t="n"/>
      <c r="V146" s="40" t="n"/>
      <c r="W146" s="24" t="n"/>
      <c r="X146" s="27" t="n"/>
      <c r="Y146" s="42">
        <f>IF($A146="","",IF(OR($B146="",$M146=""),"",$B146+$M146))</f>
        <v/>
      </c>
      <c r="Z146" s="42">
        <f>IF($A146="","",IF(OR($B146="",$O146=""),"",$B146+$O146))</f>
        <v/>
      </c>
      <c r="AA146" s="42">
        <f>IF($A146="","",IF(OR($B146="",$P146=""),"",$B146+$P146))</f>
        <v/>
      </c>
      <c r="AB146" s="29">
        <f>IF($A146="","",IF(OR($Y146="",$Z146=""),"",ROUND(($Z146-$Y146)*1440,0)))</f>
        <v/>
      </c>
      <c r="AC146" s="29">
        <f>IF($A146="","",IF(OR($AA146="",$B146="",$C146="",AND($J146&lt;&gt;"Outbound",$J146&lt;&gt;"One-way")),"",ROUND(($AA146-($B146+$C146))*1440,0)))</f>
        <v/>
      </c>
      <c r="AD146" s="30">
        <f>IF($A146="","",IF(OR($Q146&lt;&gt;"Completed",$AB146="",$N146=""),"",IF($AB146&lt;=$N146,"Yes","No")))</f>
        <v/>
      </c>
      <c r="AE146" s="30">
        <f>IF($A146="","",IF(COUNTIF($A$2:$A$501,$A146)&gt;1,"Duplicate Trip ID",IF($B146="","Missing service date",IF($D146="","Missing patient reference",IF($E146="","Missing clinic",IF($J146="","Missing trip leg",IF($Q146="","Missing status",IF($R146="","Missing coordinator",IF(AND(OR($Q146="Scheduled",$Q146="Confirmed",$Q146="En Route"),$K146=""),"Vendor not assigned",IF(AND(OR($Q146="Scheduled",$Q146="Confirmed",$Q146="En Route"),$M146=""),"Missing scheduled pickup",IF(AND($Q146="Completed",$O146=""),"Missing actual pickup",IF(AND($Q146="Completed",OR($J146="Outbound",$J146="One-way"),$P146=""),"Missing actual arrival",IF(AND(OR($Q146="Canceled",$Q146="No Show"),$S146=""),"Missing cancellation reason",IF(AND($Q146&lt;&gt;"Canceled",$Q146&lt;&gt;"No Show",$S146&lt;&gt;""),"Clear cancellation reason",IF(AND($O146&lt;&gt;"",$M146=""),"Actual pickup without schedule",IF(AND($P146&lt;&gt;"",$O146=""),"Arrival entered without pickup",""))))))))))))))))</f>
        <v/>
      </c>
      <c r="AF146" s="30">
        <f>IF($A146="","",AND($B146&gt;='Dashboard'!$B$4,$B146&lt;='Dashboard'!$B$5,OR('Dashboard'!$B$6="All Clinics",$E146='Dashboard'!$B$6),OR('Dashboard'!$B$7="All Coordinators",$R146='Dashboard'!$B$7)))</f>
        <v/>
      </c>
    </row>
    <row r="147" ht="20" customHeight="1">
      <c r="A147" s="22" t="n"/>
      <c r="B147" s="40" t="n"/>
      <c r="C147" s="24" t="n"/>
      <c r="D147" s="22" t="n"/>
      <c r="E147" s="22" t="n"/>
      <c r="F147" s="22" t="n"/>
      <c r="G147" s="22" t="n"/>
      <c r="H147" s="22" t="n"/>
      <c r="I147" s="22" t="n"/>
      <c r="J147" s="22" t="n"/>
      <c r="K147" s="22" t="n"/>
      <c r="L147" s="22" t="n"/>
      <c r="M147" s="24" t="n"/>
      <c r="N147" s="25" t="n"/>
      <c r="O147" s="24" t="n"/>
      <c r="P147" s="24" t="n"/>
      <c r="Q147" s="22" t="n"/>
      <c r="R147" s="22" t="n"/>
      <c r="S147" s="22" t="n"/>
      <c r="T147" s="41" t="n"/>
      <c r="U147" s="41" t="n"/>
      <c r="V147" s="40" t="n"/>
      <c r="W147" s="24" t="n"/>
      <c r="X147" s="27" t="n"/>
      <c r="Y147" s="42">
        <f>IF($A147="","",IF(OR($B147="",$M147=""),"",$B147+$M147))</f>
        <v/>
      </c>
      <c r="Z147" s="42">
        <f>IF($A147="","",IF(OR($B147="",$O147=""),"",$B147+$O147))</f>
        <v/>
      </c>
      <c r="AA147" s="42">
        <f>IF($A147="","",IF(OR($B147="",$P147=""),"",$B147+$P147))</f>
        <v/>
      </c>
      <c r="AB147" s="29">
        <f>IF($A147="","",IF(OR($Y147="",$Z147=""),"",ROUND(($Z147-$Y147)*1440,0)))</f>
        <v/>
      </c>
      <c r="AC147" s="29">
        <f>IF($A147="","",IF(OR($AA147="",$B147="",$C147="",AND($J147&lt;&gt;"Outbound",$J147&lt;&gt;"One-way")),"",ROUND(($AA147-($B147+$C147))*1440,0)))</f>
        <v/>
      </c>
      <c r="AD147" s="30">
        <f>IF($A147="","",IF(OR($Q147&lt;&gt;"Completed",$AB147="",$N147=""),"",IF($AB147&lt;=$N147,"Yes","No")))</f>
        <v/>
      </c>
      <c r="AE147" s="30">
        <f>IF($A147="","",IF(COUNTIF($A$2:$A$501,$A147)&gt;1,"Duplicate Trip ID",IF($B147="","Missing service date",IF($D147="","Missing patient reference",IF($E147="","Missing clinic",IF($J147="","Missing trip leg",IF($Q147="","Missing status",IF($R147="","Missing coordinator",IF(AND(OR($Q147="Scheduled",$Q147="Confirmed",$Q147="En Route"),$K147=""),"Vendor not assigned",IF(AND(OR($Q147="Scheduled",$Q147="Confirmed",$Q147="En Route"),$M147=""),"Missing scheduled pickup",IF(AND($Q147="Completed",$O147=""),"Missing actual pickup",IF(AND($Q147="Completed",OR($J147="Outbound",$J147="One-way"),$P147=""),"Missing actual arrival",IF(AND(OR($Q147="Canceled",$Q147="No Show"),$S147=""),"Missing cancellation reason",IF(AND($Q147&lt;&gt;"Canceled",$Q147&lt;&gt;"No Show",$S147&lt;&gt;""),"Clear cancellation reason",IF(AND($O147&lt;&gt;"",$M147=""),"Actual pickup without schedule",IF(AND($P147&lt;&gt;"",$O147=""),"Arrival entered without pickup",""))))))))))))))))</f>
        <v/>
      </c>
      <c r="AF147" s="30">
        <f>IF($A147="","",AND($B147&gt;='Dashboard'!$B$4,$B147&lt;='Dashboard'!$B$5,OR('Dashboard'!$B$6="All Clinics",$E147='Dashboard'!$B$6),OR('Dashboard'!$B$7="All Coordinators",$R147='Dashboard'!$B$7)))</f>
        <v/>
      </c>
    </row>
    <row r="148" ht="20" customHeight="1">
      <c r="A148" s="22" t="n"/>
      <c r="B148" s="40" t="n"/>
      <c r="C148" s="24" t="n"/>
      <c r="D148" s="22" t="n"/>
      <c r="E148" s="22" t="n"/>
      <c r="F148" s="22" t="n"/>
      <c r="G148" s="22" t="n"/>
      <c r="H148" s="22" t="n"/>
      <c r="I148" s="22" t="n"/>
      <c r="J148" s="22" t="n"/>
      <c r="K148" s="22" t="n"/>
      <c r="L148" s="22" t="n"/>
      <c r="M148" s="24" t="n"/>
      <c r="N148" s="25" t="n"/>
      <c r="O148" s="24" t="n"/>
      <c r="P148" s="24" t="n"/>
      <c r="Q148" s="22" t="n"/>
      <c r="R148" s="22" t="n"/>
      <c r="S148" s="22" t="n"/>
      <c r="T148" s="41" t="n"/>
      <c r="U148" s="41" t="n"/>
      <c r="V148" s="40" t="n"/>
      <c r="W148" s="24" t="n"/>
      <c r="X148" s="27" t="n"/>
      <c r="Y148" s="42">
        <f>IF($A148="","",IF(OR($B148="",$M148=""),"",$B148+$M148))</f>
        <v/>
      </c>
      <c r="Z148" s="42">
        <f>IF($A148="","",IF(OR($B148="",$O148=""),"",$B148+$O148))</f>
        <v/>
      </c>
      <c r="AA148" s="42">
        <f>IF($A148="","",IF(OR($B148="",$P148=""),"",$B148+$P148))</f>
        <v/>
      </c>
      <c r="AB148" s="29">
        <f>IF($A148="","",IF(OR($Y148="",$Z148=""),"",ROUND(($Z148-$Y148)*1440,0)))</f>
        <v/>
      </c>
      <c r="AC148" s="29">
        <f>IF($A148="","",IF(OR($AA148="",$B148="",$C148="",AND($J148&lt;&gt;"Outbound",$J148&lt;&gt;"One-way")),"",ROUND(($AA148-($B148+$C148))*1440,0)))</f>
        <v/>
      </c>
      <c r="AD148" s="30">
        <f>IF($A148="","",IF(OR($Q148&lt;&gt;"Completed",$AB148="",$N148=""),"",IF($AB148&lt;=$N148,"Yes","No")))</f>
        <v/>
      </c>
      <c r="AE148" s="30">
        <f>IF($A148="","",IF(COUNTIF($A$2:$A$501,$A148)&gt;1,"Duplicate Trip ID",IF($B148="","Missing service date",IF($D148="","Missing patient reference",IF($E148="","Missing clinic",IF($J148="","Missing trip leg",IF($Q148="","Missing status",IF($R148="","Missing coordinator",IF(AND(OR($Q148="Scheduled",$Q148="Confirmed",$Q148="En Route"),$K148=""),"Vendor not assigned",IF(AND(OR($Q148="Scheduled",$Q148="Confirmed",$Q148="En Route"),$M148=""),"Missing scheduled pickup",IF(AND($Q148="Completed",$O148=""),"Missing actual pickup",IF(AND($Q148="Completed",OR($J148="Outbound",$J148="One-way"),$P148=""),"Missing actual arrival",IF(AND(OR($Q148="Canceled",$Q148="No Show"),$S148=""),"Missing cancellation reason",IF(AND($Q148&lt;&gt;"Canceled",$Q148&lt;&gt;"No Show",$S148&lt;&gt;""),"Clear cancellation reason",IF(AND($O148&lt;&gt;"",$M148=""),"Actual pickup without schedule",IF(AND($P148&lt;&gt;"",$O148=""),"Arrival entered without pickup",""))))))))))))))))</f>
        <v/>
      </c>
      <c r="AF148" s="30">
        <f>IF($A148="","",AND($B148&gt;='Dashboard'!$B$4,$B148&lt;='Dashboard'!$B$5,OR('Dashboard'!$B$6="All Clinics",$E148='Dashboard'!$B$6),OR('Dashboard'!$B$7="All Coordinators",$R148='Dashboard'!$B$7)))</f>
        <v/>
      </c>
    </row>
    <row r="149" ht="20" customHeight="1">
      <c r="A149" s="22" t="n"/>
      <c r="B149" s="40" t="n"/>
      <c r="C149" s="24" t="n"/>
      <c r="D149" s="22" t="n"/>
      <c r="E149" s="22" t="n"/>
      <c r="F149" s="22" t="n"/>
      <c r="G149" s="22" t="n"/>
      <c r="H149" s="22" t="n"/>
      <c r="I149" s="22" t="n"/>
      <c r="J149" s="22" t="n"/>
      <c r="K149" s="22" t="n"/>
      <c r="L149" s="22" t="n"/>
      <c r="M149" s="24" t="n"/>
      <c r="N149" s="25" t="n"/>
      <c r="O149" s="24" t="n"/>
      <c r="P149" s="24" t="n"/>
      <c r="Q149" s="22" t="n"/>
      <c r="R149" s="22" t="n"/>
      <c r="S149" s="22" t="n"/>
      <c r="T149" s="41" t="n"/>
      <c r="U149" s="41" t="n"/>
      <c r="V149" s="40" t="n"/>
      <c r="W149" s="24" t="n"/>
      <c r="X149" s="27" t="n"/>
      <c r="Y149" s="42">
        <f>IF($A149="","",IF(OR($B149="",$M149=""),"",$B149+$M149))</f>
        <v/>
      </c>
      <c r="Z149" s="42">
        <f>IF($A149="","",IF(OR($B149="",$O149=""),"",$B149+$O149))</f>
        <v/>
      </c>
      <c r="AA149" s="42">
        <f>IF($A149="","",IF(OR($B149="",$P149=""),"",$B149+$P149))</f>
        <v/>
      </c>
      <c r="AB149" s="29">
        <f>IF($A149="","",IF(OR($Y149="",$Z149=""),"",ROUND(($Z149-$Y149)*1440,0)))</f>
        <v/>
      </c>
      <c r="AC149" s="29">
        <f>IF($A149="","",IF(OR($AA149="",$B149="",$C149="",AND($J149&lt;&gt;"Outbound",$J149&lt;&gt;"One-way")),"",ROUND(($AA149-($B149+$C149))*1440,0)))</f>
        <v/>
      </c>
      <c r="AD149" s="30">
        <f>IF($A149="","",IF(OR($Q149&lt;&gt;"Completed",$AB149="",$N149=""),"",IF($AB149&lt;=$N149,"Yes","No")))</f>
        <v/>
      </c>
      <c r="AE149" s="30">
        <f>IF($A149="","",IF(COUNTIF($A$2:$A$501,$A149)&gt;1,"Duplicate Trip ID",IF($B149="","Missing service date",IF($D149="","Missing patient reference",IF($E149="","Missing clinic",IF($J149="","Missing trip leg",IF($Q149="","Missing status",IF($R149="","Missing coordinator",IF(AND(OR($Q149="Scheduled",$Q149="Confirmed",$Q149="En Route"),$K149=""),"Vendor not assigned",IF(AND(OR($Q149="Scheduled",$Q149="Confirmed",$Q149="En Route"),$M149=""),"Missing scheduled pickup",IF(AND($Q149="Completed",$O149=""),"Missing actual pickup",IF(AND($Q149="Completed",OR($J149="Outbound",$J149="One-way"),$P149=""),"Missing actual arrival",IF(AND(OR($Q149="Canceled",$Q149="No Show"),$S149=""),"Missing cancellation reason",IF(AND($Q149&lt;&gt;"Canceled",$Q149&lt;&gt;"No Show",$S149&lt;&gt;""),"Clear cancellation reason",IF(AND($O149&lt;&gt;"",$M149=""),"Actual pickup without schedule",IF(AND($P149&lt;&gt;"",$O149=""),"Arrival entered without pickup",""))))))))))))))))</f>
        <v/>
      </c>
      <c r="AF149" s="30">
        <f>IF($A149="","",AND($B149&gt;='Dashboard'!$B$4,$B149&lt;='Dashboard'!$B$5,OR('Dashboard'!$B$6="All Clinics",$E149='Dashboard'!$B$6),OR('Dashboard'!$B$7="All Coordinators",$R149='Dashboard'!$B$7)))</f>
        <v/>
      </c>
    </row>
    <row r="150" ht="20" customHeight="1">
      <c r="A150" s="22" t="n"/>
      <c r="B150" s="40" t="n"/>
      <c r="C150" s="24" t="n"/>
      <c r="D150" s="22" t="n"/>
      <c r="E150" s="22" t="n"/>
      <c r="F150" s="22" t="n"/>
      <c r="G150" s="22" t="n"/>
      <c r="H150" s="22" t="n"/>
      <c r="I150" s="22" t="n"/>
      <c r="J150" s="22" t="n"/>
      <c r="K150" s="22" t="n"/>
      <c r="L150" s="22" t="n"/>
      <c r="M150" s="24" t="n"/>
      <c r="N150" s="25" t="n"/>
      <c r="O150" s="24" t="n"/>
      <c r="P150" s="24" t="n"/>
      <c r="Q150" s="22" t="n"/>
      <c r="R150" s="22" t="n"/>
      <c r="S150" s="22" t="n"/>
      <c r="T150" s="41" t="n"/>
      <c r="U150" s="41" t="n"/>
      <c r="V150" s="40" t="n"/>
      <c r="W150" s="24" t="n"/>
      <c r="X150" s="27" t="n"/>
      <c r="Y150" s="42">
        <f>IF($A150="","",IF(OR($B150="",$M150=""),"",$B150+$M150))</f>
        <v/>
      </c>
      <c r="Z150" s="42">
        <f>IF($A150="","",IF(OR($B150="",$O150=""),"",$B150+$O150))</f>
        <v/>
      </c>
      <c r="AA150" s="42">
        <f>IF($A150="","",IF(OR($B150="",$P150=""),"",$B150+$P150))</f>
        <v/>
      </c>
      <c r="AB150" s="29">
        <f>IF($A150="","",IF(OR($Y150="",$Z150=""),"",ROUND(($Z150-$Y150)*1440,0)))</f>
        <v/>
      </c>
      <c r="AC150" s="29">
        <f>IF($A150="","",IF(OR($AA150="",$B150="",$C150="",AND($J150&lt;&gt;"Outbound",$J150&lt;&gt;"One-way")),"",ROUND(($AA150-($B150+$C150))*1440,0)))</f>
        <v/>
      </c>
      <c r="AD150" s="30">
        <f>IF($A150="","",IF(OR($Q150&lt;&gt;"Completed",$AB150="",$N150=""),"",IF($AB150&lt;=$N150,"Yes","No")))</f>
        <v/>
      </c>
      <c r="AE150" s="30">
        <f>IF($A150="","",IF(COUNTIF($A$2:$A$501,$A150)&gt;1,"Duplicate Trip ID",IF($B150="","Missing service date",IF($D150="","Missing patient reference",IF($E150="","Missing clinic",IF($J150="","Missing trip leg",IF($Q150="","Missing status",IF($R150="","Missing coordinator",IF(AND(OR($Q150="Scheduled",$Q150="Confirmed",$Q150="En Route"),$K150=""),"Vendor not assigned",IF(AND(OR($Q150="Scheduled",$Q150="Confirmed",$Q150="En Route"),$M150=""),"Missing scheduled pickup",IF(AND($Q150="Completed",$O150=""),"Missing actual pickup",IF(AND($Q150="Completed",OR($J150="Outbound",$J150="One-way"),$P150=""),"Missing actual arrival",IF(AND(OR($Q150="Canceled",$Q150="No Show"),$S150=""),"Missing cancellation reason",IF(AND($Q150&lt;&gt;"Canceled",$Q150&lt;&gt;"No Show",$S150&lt;&gt;""),"Clear cancellation reason",IF(AND($O150&lt;&gt;"",$M150=""),"Actual pickup without schedule",IF(AND($P150&lt;&gt;"",$O150=""),"Arrival entered without pickup",""))))))))))))))))</f>
        <v/>
      </c>
      <c r="AF150" s="30">
        <f>IF($A150="","",AND($B150&gt;='Dashboard'!$B$4,$B150&lt;='Dashboard'!$B$5,OR('Dashboard'!$B$6="All Clinics",$E150='Dashboard'!$B$6),OR('Dashboard'!$B$7="All Coordinators",$R150='Dashboard'!$B$7)))</f>
        <v/>
      </c>
    </row>
    <row r="151" ht="20" customHeight="1">
      <c r="A151" s="22" t="n"/>
      <c r="B151" s="40" t="n"/>
      <c r="C151" s="24" t="n"/>
      <c r="D151" s="22" t="n"/>
      <c r="E151" s="22" t="n"/>
      <c r="F151" s="22" t="n"/>
      <c r="G151" s="22" t="n"/>
      <c r="H151" s="22" t="n"/>
      <c r="I151" s="22" t="n"/>
      <c r="J151" s="22" t="n"/>
      <c r="K151" s="22" t="n"/>
      <c r="L151" s="22" t="n"/>
      <c r="M151" s="24" t="n"/>
      <c r="N151" s="25" t="n"/>
      <c r="O151" s="24" t="n"/>
      <c r="P151" s="24" t="n"/>
      <c r="Q151" s="22" t="n"/>
      <c r="R151" s="22" t="n"/>
      <c r="S151" s="22" t="n"/>
      <c r="T151" s="41" t="n"/>
      <c r="U151" s="41" t="n"/>
      <c r="V151" s="40" t="n"/>
      <c r="W151" s="24" t="n"/>
      <c r="X151" s="27" t="n"/>
      <c r="Y151" s="42">
        <f>IF($A151="","",IF(OR($B151="",$M151=""),"",$B151+$M151))</f>
        <v/>
      </c>
      <c r="Z151" s="42">
        <f>IF($A151="","",IF(OR($B151="",$O151=""),"",$B151+$O151))</f>
        <v/>
      </c>
      <c r="AA151" s="42">
        <f>IF($A151="","",IF(OR($B151="",$P151=""),"",$B151+$P151))</f>
        <v/>
      </c>
      <c r="AB151" s="29">
        <f>IF($A151="","",IF(OR($Y151="",$Z151=""),"",ROUND(($Z151-$Y151)*1440,0)))</f>
        <v/>
      </c>
      <c r="AC151" s="29">
        <f>IF($A151="","",IF(OR($AA151="",$B151="",$C151="",AND($J151&lt;&gt;"Outbound",$J151&lt;&gt;"One-way")),"",ROUND(($AA151-($B151+$C151))*1440,0)))</f>
        <v/>
      </c>
      <c r="AD151" s="30">
        <f>IF($A151="","",IF(OR($Q151&lt;&gt;"Completed",$AB151="",$N151=""),"",IF($AB151&lt;=$N151,"Yes","No")))</f>
        <v/>
      </c>
      <c r="AE151" s="30">
        <f>IF($A151="","",IF(COUNTIF($A$2:$A$501,$A151)&gt;1,"Duplicate Trip ID",IF($B151="","Missing service date",IF($D151="","Missing patient reference",IF($E151="","Missing clinic",IF($J151="","Missing trip leg",IF($Q151="","Missing status",IF($R151="","Missing coordinator",IF(AND(OR($Q151="Scheduled",$Q151="Confirmed",$Q151="En Route"),$K151=""),"Vendor not assigned",IF(AND(OR($Q151="Scheduled",$Q151="Confirmed",$Q151="En Route"),$M151=""),"Missing scheduled pickup",IF(AND($Q151="Completed",$O151=""),"Missing actual pickup",IF(AND($Q151="Completed",OR($J151="Outbound",$J151="One-way"),$P151=""),"Missing actual arrival",IF(AND(OR($Q151="Canceled",$Q151="No Show"),$S151=""),"Missing cancellation reason",IF(AND($Q151&lt;&gt;"Canceled",$Q151&lt;&gt;"No Show",$S151&lt;&gt;""),"Clear cancellation reason",IF(AND($O151&lt;&gt;"",$M151=""),"Actual pickup without schedule",IF(AND($P151&lt;&gt;"",$O151=""),"Arrival entered without pickup",""))))))))))))))))</f>
        <v/>
      </c>
      <c r="AF151" s="30">
        <f>IF($A151="","",AND($B151&gt;='Dashboard'!$B$4,$B151&lt;='Dashboard'!$B$5,OR('Dashboard'!$B$6="All Clinics",$E151='Dashboard'!$B$6),OR('Dashboard'!$B$7="All Coordinators",$R151='Dashboard'!$B$7)))</f>
        <v/>
      </c>
    </row>
    <row r="152" ht="20" customHeight="1">
      <c r="A152" s="22" t="n"/>
      <c r="B152" s="40" t="n"/>
      <c r="C152" s="24" t="n"/>
      <c r="D152" s="22" t="n"/>
      <c r="E152" s="22" t="n"/>
      <c r="F152" s="22" t="n"/>
      <c r="G152" s="22" t="n"/>
      <c r="H152" s="22" t="n"/>
      <c r="I152" s="22" t="n"/>
      <c r="J152" s="22" t="n"/>
      <c r="K152" s="22" t="n"/>
      <c r="L152" s="22" t="n"/>
      <c r="M152" s="24" t="n"/>
      <c r="N152" s="25" t="n"/>
      <c r="O152" s="24" t="n"/>
      <c r="P152" s="24" t="n"/>
      <c r="Q152" s="22" t="n"/>
      <c r="R152" s="22" t="n"/>
      <c r="S152" s="22" t="n"/>
      <c r="T152" s="41" t="n"/>
      <c r="U152" s="41" t="n"/>
      <c r="V152" s="40" t="n"/>
      <c r="W152" s="24" t="n"/>
      <c r="X152" s="27" t="n"/>
      <c r="Y152" s="42">
        <f>IF($A152="","",IF(OR($B152="",$M152=""),"",$B152+$M152))</f>
        <v/>
      </c>
      <c r="Z152" s="42">
        <f>IF($A152="","",IF(OR($B152="",$O152=""),"",$B152+$O152))</f>
        <v/>
      </c>
      <c r="AA152" s="42">
        <f>IF($A152="","",IF(OR($B152="",$P152=""),"",$B152+$P152))</f>
        <v/>
      </c>
      <c r="AB152" s="29">
        <f>IF($A152="","",IF(OR($Y152="",$Z152=""),"",ROUND(($Z152-$Y152)*1440,0)))</f>
        <v/>
      </c>
      <c r="AC152" s="29">
        <f>IF($A152="","",IF(OR($AA152="",$B152="",$C152="",AND($J152&lt;&gt;"Outbound",$J152&lt;&gt;"One-way")),"",ROUND(($AA152-($B152+$C152))*1440,0)))</f>
        <v/>
      </c>
      <c r="AD152" s="30">
        <f>IF($A152="","",IF(OR($Q152&lt;&gt;"Completed",$AB152="",$N152=""),"",IF($AB152&lt;=$N152,"Yes","No")))</f>
        <v/>
      </c>
      <c r="AE152" s="30">
        <f>IF($A152="","",IF(COUNTIF($A$2:$A$501,$A152)&gt;1,"Duplicate Trip ID",IF($B152="","Missing service date",IF($D152="","Missing patient reference",IF($E152="","Missing clinic",IF($J152="","Missing trip leg",IF($Q152="","Missing status",IF($R152="","Missing coordinator",IF(AND(OR($Q152="Scheduled",$Q152="Confirmed",$Q152="En Route"),$K152=""),"Vendor not assigned",IF(AND(OR($Q152="Scheduled",$Q152="Confirmed",$Q152="En Route"),$M152=""),"Missing scheduled pickup",IF(AND($Q152="Completed",$O152=""),"Missing actual pickup",IF(AND($Q152="Completed",OR($J152="Outbound",$J152="One-way"),$P152=""),"Missing actual arrival",IF(AND(OR($Q152="Canceled",$Q152="No Show"),$S152=""),"Missing cancellation reason",IF(AND($Q152&lt;&gt;"Canceled",$Q152&lt;&gt;"No Show",$S152&lt;&gt;""),"Clear cancellation reason",IF(AND($O152&lt;&gt;"",$M152=""),"Actual pickup without schedule",IF(AND($P152&lt;&gt;"",$O152=""),"Arrival entered without pickup",""))))))))))))))))</f>
        <v/>
      </c>
      <c r="AF152" s="30">
        <f>IF($A152="","",AND($B152&gt;='Dashboard'!$B$4,$B152&lt;='Dashboard'!$B$5,OR('Dashboard'!$B$6="All Clinics",$E152='Dashboard'!$B$6),OR('Dashboard'!$B$7="All Coordinators",$R152='Dashboard'!$B$7)))</f>
        <v/>
      </c>
    </row>
    <row r="153" ht="20" customHeight="1">
      <c r="A153" s="22" t="n"/>
      <c r="B153" s="40" t="n"/>
      <c r="C153" s="24" t="n"/>
      <c r="D153" s="22" t="n"/>
      <c r="E153" s="22" t="n"/>
      <c r="F153" s="22" t="n"/>
      <c r="G153" s="22" t="n"/>
      <c r="H153" s="22" t="n"/>
      <c r="I153" s="22" t="n"/>
      <c r="J153" s="22" t="n"/>
      <c r="K153" s="22" t="n"/>
      <c r="L153" s="22" t="n"/>
      <c r="M153" s="24" t="n"/>
      <c r="N153" s="25" t="n"/>
      <c r="O153" s="24" t="n"/>
      <c r="P153" s="24" t="n"/>
      <c r="Q153" s="22" t="n"/>
      <c r="R153" s="22" t="n"/>
      <c r="S153" s="22" t="n"/>
      <c r="T153" s="41" t="n"/>
      <c r="U153" s="41" t="n"/>
      <c r="V153" s="40" t="n"/>
      <c r="W153" s="24" t="n"/>
      <c r="X153" s="27" t="n"/>
      <c r="Y153" s="42">
        <f>IF($A153="","",IF(OR($B153="",$M153=""),"",$B153+$M153))</f>
        <v/>
      </c>
      <c r="Z153" s="42">
        <f>IF($A153="","",IF(OR($B153="",$O153=""),"",$B153+$O153))</f>
        <v/>
      </c>
      <c r="AA153" s="42">
        <f>IF($A153="","",IF(OR($B153="",$P153=""),"",$B153+$P153))</f>
        <v/>
      </c>
      <c r="AB153" s="29">
        <f>IF($A153="","",IF(OR($Y153="",$Z153=""),"",ROUND(($Z153-$Y153)*1440,0)))</f>
        <v/>
      </c>
      <c r="AC153" s="29">
        <f>IF($A153="","",IF(OR($AA153="",$B153="",$C153="",AND($J153&lt;&gt;"Outbound",$J153&lt;&gt;"One-way")),"",ROUND(($AA153-($B153+$C153))*1440,0)))</f>
        <v/>
      </c>
      <c r="AD153" s="30">
        <f>IF($A153="","",IF(OR($Q153&lt;&gt;"Completed",$AB153="",$N153=""),"",IF($AB153&lt;=$N153,"Yes","No")))</f>
        <v/>
      </c>
      <c r="AE153" s="30">
        <f>IF($A153="","",IF(COUNTIF($A$2:$A$501,$A153)&gt;1,"Duplicate Trip ID",IF($B153="","Missing service date",IF($D153="","Missing patient reference",IF($E153="","Missing clinic",IF($J153="","Missing trip leg",IF($Q153="","Missing status",IF($R153="","Missing coordinator",IF(AND(OR($Q153="Scheduled",$Q153="Confirmed",$Q153="En Route"),$K153=""),"Vendor not assigned",IF(AND(OR($Q153="Scheduled",$Q153="Confirmed",$Q153="En Route"),$M153=""),"Missing scheduled pickup",IF(AND($Q153="Completed",$O153=""),"Missing actual pickup",IF(AND($Q153="Completed",OR($J153="Outbound",$J153="One-way"),$P153=""),"Missing actual arrival",IF(AND(OR($Q153="Canceled",$Q153="No Show"),$S153=""),"Missing cancellation reason",IF(AND($Q153&lt;&gt;"Canceled",$Q153&lt;&gt;"No Show",$S153&lt;&gt;""),"Clear cancellation reason",IF(AND($O153&lt;&gt;"",$M153=""),"Actual pickup without schedule",IF(AND($P153&lt;&gt;"",$O153=""),"Arrival entered without pickup",""))))))))))))))))</f>
        <v/>
      </c>
      <c r="AF153" s="30">
        <f>IF($A153="","",AND($B153&gt;='Dashboard'!$B$4,$B153&lt;='Dashboard'!$B$5,OR('Dashboard'!$B$6="All Clinics",$E153='Dashboard'!$B$6),OR('Dashboard'!$B$7="All Coordinators",$R153='Dashboard'!$B$7)))</f>
        <v/>
      </c>
    </row>
    <row r="154" ht="20" customHeight="1">
      <c r="A154" s="22" t="n"/>
      <c r="B154" s="40" t="n"/>
      <c r="C154" s="24" t="n"/>
      <c r="D154" s="22" t="n"/>
      <c r="E154" s="22" t="n"/>
      <c r="F154" s="22" t="n"/>
      <c r="G154" s="22" t="n"/>
      <c r="H154" s="22" t="n"/>
      <c r="I154" s="22" t="n"/>
      <c r="J154" s="22" t="n"/>
      <c r="K154" s="22" t="n"/>
      <c r="L154" s="22" t="n"/>
      <c r="M154" s="24" t="n"/>
      <c r="N154" s="25" t="n"/>
      <c r="O154" s="24" t="n"/>
      <c r="P154" s="24" t="n"/>
      <c r="Q154" s="22" t="n"/>
      <c r="R154" s="22" t="n"/>
      <c r="S154" s="22" t="n"/>
      <c r="T154" s="41" t="n"/>
      <c r="U154" s="41" t="n"/>
      <c r="V154" s="40" t="n"/>
      <c r="W154" s="24" t="n"/>
      <c r="X154" s="27" t="n"/>
      <c r="Y154" s="42">
        <f>IF($A154="","",IF(OR($B154="",$M154=""),"",$B154+$M154))</f>
        <v/>
      </c>
      <c r="Z154" s="42">
        <f>IF($A154="","",IF(OR($B154="",$O154=""),"",$B154+$O154))</f>
        <v/>
      </c>
      <c r="AA154" s="42">
        <f>IF($A154="","",IF(OR($B154="",$P154=""),"",$B154+$P154))</f>
        <v/>
      </c>
      <c r="AB154" s="29">
        <f>IF($A154="","",IF(OR($Y154="",$Z154=""),"",ROUND(($Z154-$Y154)*1440,0)))</f>
        <v/>
      </c>
      <c r="AC154" s="29">
        <f>IF($A154="","",IF(OR($AA154="",$B154="",$C154="",AND($J154&lt;&gt;"Outbound",$J154&lt;&gt;"One-way")),"",ROUND(($AA154-($B154+$C154))*1440,0)))</f>
        <v/>
      </c>
      <c r="AD154" s="30">
        <f>IF($A154="","",IF(OR($Q154&lt;&gt;"Completed",$AB154="",$N154=""),"",IF($AB154&lt;=$N154,"Yes","No")))</f>
        <v/>
      </c>
      <c r="AE154" s="30">
        <f>IF($A154="","",IF(COUNTIF($A$2:$A$501,$A154)&gt;1,"Duplicate Trip ID",IF($B154="","Missing service date",IF($D154="","Missing patient reference",IF($E154="","Missing clinic",IF($J154="","Missing trip leg",IF($Q154="","Missing status",IF($R154="","Missing coordinator",IF(AND(OR($Q154="Scheduled",$Q154="Confirmed",$Q154="En Route"),$K154=""),"Vendor not assigned",IF(AND(OR($Q154="Scheduled",$Q154="Confirmed",$Q154="En Route"),$M154=""),"Missing scheduled pickup",IF(AND($Q154="Completed",$O154=""),"Missing actual pickup",IF(AND($Q154="Completed",OR($J154="Outbound",$J154="One-way"),$P154=""),"Missing actual arrival",IF(AND(OR($Q154="Canceled",$Q154="No Show"),$S154=""),"Missing cancellation reason",IF(AND($Q154&lt;&gt;"Canceled",$Q154&lt;&gt;"No Show",$S154&lt;&gt;""),"Clear cancellation reason",IF(AND($O154&lt;&gt;"",$M154=""),"Actual pickup without schedule",IF(AND($P154&lt;&gt;"",$O154=""),"Arrival entered without pickup",""))))))))))))))))</f>
        <v/>
      </c>
      <c r="AF154" s="30">
        <f>IF($A154="","",AND($B154&gt;='Dashboard'!$B$4,$B154&lt;='Dashboard'!$B$5,OR('Dashboard'!$B$6="All Clinics",$E154='Dashboard'!$B$6),OR('Dashboard'!$B$7="All Coordinators",$R154='Dashboard'!$B$7)))</f>
        <v/>
      </c>
    </row>
    <row r="155" ht="20" customHeight="1">
      <c r="A155" s="22" t="n"/>
      <c r="B155" s="40" t="n"/>
      <c r="C155" s="24" t="n"/>
      <c r="D155" s="22" t="n"/>
      <c r="E155" s="22" t="n"/>
      <c r="F155" s="22" t="n"/>
      <c r="G155" s="22" t="n"/>
      <c r="H155" s="22" t="n"/>
      <c r="I155" s="22" t="n"/>
      <c r="J155" s="22" t="n"/>
      <c r="K155" s="22" t="n"/>
      <c r="L155" s="22" t="n"/>
      <c r="M155" s="24" t="n"/>
      <c r="N155" s="25" t="n"/>
      <c r="O155" s="24" t="n"/>
      <c r="P155" s="24" t="n"/>
      <c r="Q155" s="22" t="n"/>
      <c r="R155" s="22" t="n"/>
      <c r="S155" s="22" t="n"/>
      <c r="T155" s="41" t="n"/>
      <c r="U155" s="41" t="n"/>
      <c r="V155" s="40" t="n"/>
      <c r="W155" s="24" t="n"/>
      <c r="X155" s="27" t="n"/>
      <c r="Y155" s="42">
        <f>IF($A155="","",IF(OR($B155="",$M155=""),"",$B155+$M155))</f>
        <v/>
      </c>
      <c r="Z155" s="42">
        <f>IF($A155="","",IF(OR($B155="",$O155=""),"",$B155+$O155))</f>
        <v/>
      </c>
      <c r="AA155" s="42">
        <f>IF($A155="","",IF(OR($B155="",$P155=""),"",$B155+$P155))</f>
        <v/>
      </c>
      <c r="AB155" s="29">
        <f>IF($A155="","",IF(OR($Y155="",$Z155=""),"",ROUND(($Z155-$Y155)*1440,0)))</f>
        <v/>
      </c>
      <c r="AC155" s="29">
        <f>IF($A155="","",IF(OR($AA155="",$B155="",$C155="",AND($J155&lt;&gt;"Outbound",$J155&lt;&gt;"One-way")),"",ROUND(($AA155-($B155+$C155))*1440,0)))</f>
        <v/>
      </c>
      <c r="AD155" s="30">
        <f>IF($A155="","",IF(OR($Q155&lt;&gt;"Completed",$AB155="",$N155=""),"",IF($AB155&lt;=$N155,"Yes","No")))</f>
        <v/>
      </c>
      <c r="AE155" s="30">
        <f>IF($A155="","",IF(COUNTIF($A$2:$A$501,$A155)&gt;1,"Duplicate Trip ID",IF($B155="","Missing service date",IF($D155="","Missing patient reference",IF($E155="","Missing clinic",IF($J155="","Missing trip leg",IF($Q155="","Missing status",IF($R155="","Missing coordinator",IF(AND(OR($Q155="Scheduled",$Q155="Confirmed",$Q155="En Route"),$K155=""),"Vendor not assigned",IF(AND(OR($Q155="Scheduled",$Q155="Confirmed",$Q155="En Route"),$M155=""),"Missing scheduled pickup",IF(AND($Q155="Completed",$O155=""),"Missing actual pickup",IF(AND($Q155="Completed",OR($J155="Outbound",$J155="One-way"),$P155=""),"Missing actual arrival",IF(AND(OR($Q155="Canceled",$Q155="No Show"),$S155=""),"Missing cancellation reason",IF(AND($Q155&lt;&gt;"Canceled",$Q155&lt;&gt;"No Show",$S155&lt;&gt;""),"Clear cancellation reason",IF(AND($O155&lt;&gt;"",$M155=""),"Actual pickup without schedule",IF(AND($P155&lt;&gt;"",$O155=""),"Arrival entered without pickup",""))))))))))))))))</f>
        <v/>
      </c>
      <c r="AF155" s="30">
        <f>IF($A155="","",AND($B155&gt;='Dashboard'!$B$4,$B155&lt;='Dashboard'!$B$5,OR('Dashboard'!$B$6="All Clinics",$E155='Dashboard'!$B$6),OR('Dashboard'!$B$7="All Coordinators",$R155='Dashboard'!$B$7)))</f>
        <v/>
      </c>
    </row>
    <row r="156" ht="20" customHeight="1">
      <c r="A156" s="22" t="n"/>
      <c r="B156" s="40" t="n"/>
      <c r="C156" s="24" t="n"/>
      <c r="D156" s="22" t="n"/>
      <c r="E156" s="22" t="n"/>
      <c r="F156" s="22" t="n"/>
      <c r="G156" s="22" t="n"/>
      <c r="H156" s="22" t="n"/>
      <c r="I156" s="22" t="n"/>
      <c r="J156" s="22" t="n"/>
      <c r="K156" s="22" t="n"/>
      <c r="L156" s="22" t="n"/>
      <c r="M156" s="24" t="n"/>
      <c r="N156" s="25" t="n"/>
      <c r="O156" s="24" t="n"/>
      <c r="P156" s="24" t="n"/>
      <c r="Q156" s="22" t="n"/>
      <c r="R156" s="22" t="n"/>
      <c r="S156" s="22" t="n"/>
      <c r="T156" s="41" t="n"/>
      <c r="U156" s="41" t="n"/>
      <c r="V156" s="40" t="n"/>
      <c r="W156" s="24" t="n"/>
      <c r="X156" s="27" t="n"/>
      <c r="Y156" s="42">
        <f>IF($A156="","",IF(OR($B156="",$M156=""),"",$B156+$M156))</f>
        <v/>
      </c>
      <c r="Z156" s="42">
        <f>IF($A156="","",IF(OR($B156="",$O156=""),"",$B156+$O156))</f>
        <v/>
      </c>
      <c r="AA156" s="42">
        <f>IF($A156="","",IF(OR($B156="",$P156=""),"",$B156+$P156))</f>
        <v/>
      </c>
      <c r="AB156" s="29">
        <f>IF($A156="","",IF(OR($Y156="",$Z156=""),"",ROUND(($Z156-$Y156)*1440,0)))</f>
        <v/>
      </c>
      <c r="AC156" s="29">
        <f>IF($A156="","",IF(OR($AA156="",$B156="",$C156="",AND($J156&lt;&gt;"Outbound",$J156&lt;&gt;"One-way")),"",ROUND(($AA156-($B156+$C156))*1440,0)))</f>
        <v/>
      </c>
      <c r="AD156" s="30">
        <f>IF($A156="","",IF(OR($Q156&lt;&gt;"Completed",$AB156="",$N156=""),"",IF($AB156&lt;=$N156,"Yes","No")))</f>
        <v/>
      </c>
      <c r="AE156" s="30">
        <f>IF($A156="","",IF(COUNTIF($A$2:$A$501,$A156)&gt;1,"Duplicate Trip ID",IF($B156="","Missing service date",IF($D156="","Missing patient reference",IF($E156="","Missing clinic",IF($J156="","Missing trip leg",IF($Q156="","Missing status",IF($R156="","Missing coordinator",IF(AND(OR($Q156="Scheduled",$Q156="Confirmed",$Q156="En Route"),$K156=""),"Vendor not assigned",IF(AND(OR($Q156="Scheduled",$Q156="Confirmed",$Q156="En Route"),$M156=""),"Missing scheduled pickup",IF(AND($Q156="Completed",$O156=""),"Missing actual pickup",IF(AND($Q156="Completed",OR($J156="Outbound",$J156="One-way"),$P156=""),"Missing actual arrival",IF(AND(OR($Q156="Canceled",$Q156="No Show"),$S156=""),"Missing cancellation reason",IF(AND($Q156&lt;&gt;"Canceled",$Q156&lt;&gt;"No Show",$S156&lt;&gt;""),"Clear cancellation reason",IF(AND($O156&lt;&gt;"",$M156=""),"Actual pickup without schedule",IF(AND($P156&lt;&gt;"",$O156=""),"Arrival entered without pickup",""))))))))))))))))</f>
        <v/>
      </c>
      <c r="AF156" s="30">
        <f>IF($A156="","",AND($B156&gt;='Dashboard'!$B$4,$B156&lt;='Dashboard'!$B$5,OR('Dashboard'!$B$6="All Clinics",$E156='Dashboard'!$B$6),OR('Dashboard'!$B$7="All Coordinators",$R156='Dashboard'!$B$7)))</f>
        <v/>
      </c>
    </row>
    <row r="157" ht="20" customHeight="1">
      <c r="A157" s="22" t="n"/>
      <c r="B157" s="40" t="n"/>
      <c r="C157" s="24" t="n"/>
      <c r="D157" s="22" t="n"/>
      <c r="E157" s="22" t="n"/>
      <c r="F157" s="22" t="n"/>
      <c r="G157" s="22" t="n"/>
      <c r="H157" s="22" t="n"/>
      <c r="I157" s="22" t="n"/>
      <c r="J157" s="22" t="n"/>
      <c r="K157" s="22" t="n"/>
      <c r="L157" s="22" t="n"/>
      <c r="M157" s="24" t="n"/>
      <c r="N157" s="25" t="n"/>
      <c r="O157" s="24" t="n"/>
      <c r="P157" s="24" t="n"/>
      <c r="Q157" s="22" t="n"/>
      <c r="R157" s="22" t="n"/>
      <c r="S157" s="22" t="n"/>
      <c r="T157" s="41" t="n"/>
      <c r="U157" s="41" t="n"/>
      <c r="V157" s="40" t="n"/>
      <c r="W157" s="24" t="n"/>
      <c r="X157" s="27" t="n"/>
      <c r="Y157" s="42">
        <f>IF($A157="","",IF(OR($B157="",$M157=""),"",$B157+$M157))</f>
        <v/>
      </c>
      <c r="Z157" s="42">
        <f>IF($A157="","",IF(OR($B157="",$O157=""),"",$B157+$O157))</f>
        <v/>
      </c>
      <c r="AA157" s="42">
        <f>IF($A157="","",IF(OR($B157="",$P157=""),"",$B157+$P157))</f>
        <v/>
      </c>
      <c r="AB157" s="29">
        <f>IF($A157="","",IF(OR($Y157="",$Z157=""),"",ROUND(($Z157-$Y157)*1440,0)))</f>
        <v/>
      </c>
      <c r="AC157" s="29">
        <f>IF($A157="","",IF(OR($AA157="",$B157="",$C157="",AND($J157&lt;&gt;"Outbound",$J157&lt;&gt;"One-way")),"",ROUND(($AA157-($B157+$C157))*1440,0)))</f>
        <v/>
      </c>
      <c r="AD157" s="30">
        <f>IF($A157="","",IF(OR($Q157&lt;&gt;"Completed",$AB157="",$N157=""),"",IF($AB157&lt;=$N157,"Yes","No")))</f>
        <v/>
      </c>
      <c r="AE157" s="30">
        <f>IF($A157="","",IF(COUNTIF($A$2:$A$501,$A157)&gt;1,"Duplicate Trip ID",IF($B157="","Missing service date",IF($D157="","Missing patient reference",IF($E157="","Missing clinic",IF($J157="","Missing trip leg",IF($Q157="","Missing status",IF($R157="","Missing coordinator",IF(AND(OR($Q157="Scheduled",$Q157="Confirmed",$Q157="En Route"),$K157=""),"Vendor not assigned",IF(AND(OR($Q157="Scheduled",$Q157="Confirmed",$Q157="En Route"),$M157=""),"Missing scheduled pickup",IF(AND($Q157="Completed",$O157=""),"Missing actual pickup",IF(AND($Q157="Completed",OR($J157="Outbound",$J157="One-way"),$P157=""),"Missing actual arrival",IF(AND(OR($Q157="Canceled",$Q157="No Show"),$S157=""),"Missing cancellation reason",IF(AND($Q157&lt;&gt;"Canceled",$Q157&lt;&gt;"No Show",$S157&lt;&gt;""),"Clear cancellation reason",IF(AND($O157&lt;&gt;"",$M157=""),"Actual pickup without schedule",IF(AND($P157&lt;&gt;"",$O157=""),"Arrival entered without pickup",""))))))))))))))))</f>
        <v/>
      </c>
      <c r="AF157" s="30">
        <f>IF($A157="","",AND($B157&gt;='Dashboard'!$B$4,$B157&lt;='Dashboard'!$B$5,OR('Dashboard'!$B$6="All Clinics",$E157='Dashboard'!$B$6),OR('Dashboard'!$B$7="All Coordinators",$R157='Dashboard'!$B$7)))</f>
        <v/>
      </c>
    </row>
    <row r="158" ht="20" customHeight="1">
      <c r="A158" s="22" t="n"/>
      <c r="B158" s="40" t="n"/>
      <c r="C158" s="24" t="n"/>
      <c r="D158" s="22" t="n"/>
      <c r="E158" s="22" t="n"/>
      <c r="F158" s="22" t="n"/>
      <c r="G158" s="22" t="n"/>
      <c r="H158" s="22" t="n"/>
      <c r="I158" s="22" t="n"/>
      <c r="J158" s="22" t="n"/>
      <c r="K158" s="22" t="n"/>
      <c r="L158" s="22" t="n"/>
      <c r="M158" s="24" t="n"/>
      <c r="N158" s="25" t="n"/>
      <c r="O158" s="24" t="n"/>
      <c r="P158" s="24" t="n"/>
      <c r="Q158" s="22" t="n"/>
      <c r="R158" s="22" t="n"/>
      <c r="S158" s="22" t="n"/>
      <c r="T158" s="41" t="n"/>
      <c r="U158" s="41" t="n"/>
      <c r="V158" s="40" t="n"/>
      <c r="W158" s="24" t="n"/>
      <c r="X158" s="27" t="n"/>
      <c r="Y158" s="42">
        <f>IF($A158="","",IF(OR($B158="",$M158=""),"",$B158+$M158))</f>
        <v/>
      </c>
      <c r="Z158" s="42">
        <f>IF($A158="","",IF(OR($B158="",$O158=""),"",$B158+$O158))</f>
        <v/>
      </c>
      <c r="AA158" s="42">
        <f>IF($A158="","",IF(OR($B158="",$P158=""),"",$B158+$P158))</f>
        <v/>
      </c>
      <c r="AB158" s="29">
        <f>IF($A158="","",IF(OR($Y158="",$Z158=""),"",ROUND(($Z158-$Y158)*1440,0)))</f>
        <v/>
      </c>
      <c r="AC158" s="29">
        <f>IF($A158="","",IF(OR($AA158="",$B158="",$C158="",AND($J158&lt;&gt;"Outbound",$J158&lt;&gt;"One-way")),"",ROUND(($AA158-($B158+$C158))*1440,0)))</f>
        <v/>
      </c>
      <c r="AD158" s="30">
        <f>IF($A158="","",IF(OR($Q158&lt;&gt;"Completed",$AB158="",$N158=""),"",IF($AB158&lt;=$N158,"Yes","No")))</f>
        <v/>
      </c>
      <c r="AE158" s="30">
        <f>IF($A158="","",IF(COUNTIF($A$2:$A$501,$A158)&gt;1,"Duplicate Trip ID",IF($B158="","Missing service date",IF($D158="","Missing patient reference",IF($E158="","Missing clinic",IF($J158="","Missing trip leg",IF($Q158="","Missing status",IF($R158="","Missing coordinator",IF(AND(OR($Q158="Scheduled",$Q158="Confirmed",$Q158="En Route"),$K158=""),"Vendor not assigned",IF(AND(OR($Q158="Scheduled",$Q158="Confirmed",$Q158="En Route"),$M158=""),"Missing scheduled pickup",IF(AND($Q158="Completed",$O158=""),"Missing actual pickup",IF(AND($Q158="Completed",OR($J158="Outbound",$J158="One-way"),$P158=""),"Missing actual arrival",IF(AND(OR($Q158="Canceled",$Q158="No Show"),$S158=""),"Missing cancellation reason",IF(AND($Q158&lt;&gt;"Canceled",$Q158&lt;&gt;"No Show",$S158&lt;&gt;""),"Clear cancellation reason",IF(AND($O158&lt;&gt;"",$M158=""),"Actual pickup without schedule",IF(AND($P158&lt;&gt;"",$O158=""),"Arrival entered without pickup",""))))))))))))))))</f>
        <v/>
      </c>
      <c r="AF158" s="30">
        <f>IF($A158="","",AND($B158&gt;='Dashboard'!$B$4,$B158&lt;='Dashboard'!$B$5,OR('Dashboard'!$B$6="All Clinics",$E158='Dashboard'!$B$6),OR('Dashboard'!$B$7="All Coordinators",$R158='Dashboard'!$B$7)))</f>
        <v/>
      </c>
    </row>
    <row r="159" ht="20" customHeight="1">
      <c r="A159" s="22" t="n"/>
      <c r="B159" s="40" t="n"/>
      <c r="C159" s="24" t="n"/>
      <c r="D159" s="22" t="n"/>
      <c r="E159" s="22" t="n"/>
      <c r="F159" s="22" t="n"/>
      <c r="G159" s="22" t="n"/>
      <c r="H159" s="22" t="n"/>
      <c r="I159" s="22" t="n"/>
      <c r="J159" s="22" t="n"/>
      <c r="K159" s="22" t="n"/>
      <c r="L159" s="22" t="n"/>
      <c r="M159" s="24" t="n"/>
      <c r="N159" s="25" t="n"/>
      <c r="O159" s="24" t="n"/>
      <c r="P159" s="24" t="n"/>
      <c r="Q159" s="22" t="n"/>
      <c r="R159" s="22" t="n"/>
      <c r="S159" s="22" t="n"/>
      <c r="T159" s="41" t="n"/>
      <c r="U159" s="41" t="n"/>
      <c r="V159" s="40" t="n"/>
      <c r="W159" s="24" t="n"/>
      <c r="X159" s="27" t="n"/>
      <c r="Y159" s="42">
        <f>IF($A159="","",IF(OR($B159="",$M159=""),"",$B159+$M159))</f>
        <v/>
      </c>
      <c r="Z159" s="42">
        <f>IF($A159="","",IF(OR($B159="",$O159=""),"",$B159+$O159))</f>
        <v/>
      </c>
      <c r="AA159" s="42">
        <f>IF($A159="","",IF(OR($B159="",$P159=""),"",$B159+$P159))</f>
        <v/>
      </c>
      <c r="AB159" s="29">
        <f>IF($A159="","",IF(OR($Y159="",$Z159=""),"",ROUND(($Z159-$Y159)*1440,0)))</f>
        <v/>
      </c>
      <c r="AC159" s="29">
        <f>IF($A159="","",IF(OR($AA159="",$B159="",$C159="",AND($J159&lt;&gt;"Outbound",$J159&lt;&gt;"One-way")),"",ROUND(($AA159-($B159+$C159))*1440,0)))</f>
        <v/>
      </c>
      <c r="AD159" s="30">
        <f>IF($A159="","",IF(OR($Q159&lt;&gt;"Completed",$AB159="",$N159=""),"",IF($AB159&lt;=$N159,"Yes","No")))</f>
        <v/>
      </c>
      <c r="AE159" s="30">
        <f>IF($A159="","",IF(COUNTIF($A$2:$A$501,$A159)&gt;1,"Duplicate Trip ID",IF($B159="","Missing service date",IF($D159="","Missing patient reference",IF($E159="","Missing clinic",IF($J159="","Missing trip leg",IF($Q159="","Missing status",IF($R159="","Missing coordinator",IF(AND(OR($Q159="Scheduled",$Q159="Confirmed",$Q159="En Route"),$K159=""),"Vendor not assigned",IF(AND(OR($Q159="Scheduled",$Q159="Confirmed",$Q159="En Route"),$M159=""),"Missing scheduled pickup",IF(AND($Q159="Completed",$O159=""),"Missing actual pickup",IF(AND($Q159="Completed",OR($J159="Outbound",$J159="One-way"),$P159=""),"Missing actual arrival",IF(AND(OR($Q159="Canceled",$Q159="No Show"),$S159=""),"Missing cancellation reason",IF(AND($Q159&lt;&gt;"Canceled",$Q159&lt;&gt;"No Show",$S159&lt;&gt;""),"Clear cancellation reason",IF(AND($O159&lt;&gt;"",$M159=""),"Actual pickup without schedule",IF(AND($P159&lt;&gt;"",$O159=""),"Arrival entered without pickup",""))))))))))))))))</f>
        <v/>
      </c>
      <c r="AF159" s="30">
        <f>IF($A159="","",AND($B159&gt;='Dashboard'!$B$4,$B159&lt;='Dashboard'!$B$5,OR('Dashboard'!$B$6="All Clinics",$E159='Dashboard'!$B$6),OR('Dashboard'!$B$7="All Coordinators",$R159='Dashboard'!$B$7)))</f>
        <v/>
      </c>
    </row>
    <row r="160" ht="20" customHeight="1">
      <c r="A160" s="22" t="n"/>
      <c r="B160" s="40" t="n"/>
      <c r="C160" s="24" t="n"/>
      <c r="D160" s="22" t="n"/>
      <c r="E160" s="22" t="n"/>
      <c r="F160" s="22" t="n"/>
      <c r="G160" s="22" t="n"/>
      <c r="H160" s="22" t="n"/>
      <c r="I160" s="22" t="n"/>
      <c r="J160" s="22" t="n"/>
      <c r="K160" s="22" t="n"/>
      <c r="L160" s="22" t="n"/>
      <c r="M160" s="24" t="n"/>
      <c r="N160" s="25" t="n"/>
      <c r="O160" s="24" t="n"/>
      <c r="P160" s="24" t="n"/>
      <c r="Q160" s="22" t="n"/>
      <c r="R160" s="22" t="n"/>
      <c r="S160" s="22" t="n"/>
      <c r="T160" s="41" t="n"/>
      <c r="U160" s="41" t="n"/>
      <c r="V160" s="40" t="n"/>
      <c r="W160" s="24" t="n"/>
      <c r="X160" s="27" t="n"/>
      <c r="Y160" s="42">
        <f>IF($A160="","",IF(OR($B160="",$M160=""),"",$B160+$M160))</f>
        <v/>
      </c>
      <c r="Z160" s="42">
        <f>IF($A160="","",IF(OR($B160="",$O160=""),"",$B160+$O160))</f>
        <v/>
      </c>
      <c r="AA160" s="42">
        <f>IF($A160="","",IF(OR($B160="",$P160=""),"",$B160+$P160))</f>
        <v/>
      </c>
      <c r="AB160" s="29">
        <f>IF($A160="","",IF(OR($Y160="",$Z160=""),"",ROUND(($Z160-$Y160)*1440,0)))</f>
        <v/>
      </c>
      <c r="AC160" s="29">
        <f>IF($A160="","",IF(OR($AA160="",$B160="",$C160="",AND($J160&lt;&gt;"Outbound",$J160&lt;&gt;"One-way")),"",ROUND(($AA160-($B160+$C160))*1440,0)))</f>
        <v/>
      </c>
      <c r="AD160" s="30">
        <f>IF($A160="","",IF(OR($Q160&lt;&gt;"Completed",$AB160="",$N160=""),"",IF($AB160&lt;=$N160,"Yes","No")))</f>
        <v/>
      </c>
      <c r="AE160" s="30">
        <f>IF($A160="","",IF(COUNTIF($A$2:$A$501,$A160)&gt;1,"Duplicate Trip ID",IF($B160="","Missing service date",IF($D160="","Missing patient reference",IF($E160="","Missing clinic",IF($J160="","Missing trip leg",IF($Q160="","Missing status",IF($R160="","Missing coordinator",IF(AND(OR($Q160="Scheduled",$Q160="Confirmed",$Q160="En Route"),$K160=""),"Vendor not assigned",IF(AND(OR($Q160="Scheduled",$Q160="Confirmed",$Q160="En Route"),$M160=""),"Missing scheduled pickup",IF(AND($Q160="Completed",$O160=""),"Missing actual pickup",IF(AND($Q160="Completed",OR($J160="Outbound",$J160="One-way"),$P160=""),"Missing actual arrival",IF(AND(OR($Q160="Canceled",$Q160="No Show"),$S160=""),"Missing cancellation reason",IF(AND($Q160&lt;&gt;"Canceled",$Q160&lt;&gt;"No Show",$S160&lt;&gt;""),"Clear cancellation reason",IF(AND($O160&lt;&gt;"",$M160=""),"Actual pickup without schedule",IF(AND($P160&lt;&gt;"",$O160=""),"Arrival entered without pickup",""))))))))))))))))</f>
        <v/>
      </c>
      <c r="AF160" s="30">
        <f>IF($A160="","",AND($B160&gt;='Dashboard'!$B$4,$B160&lt;='Dashboard'!$B$5,OR('Dashboard'!$B$6="All Clinics",$E160='Dashboard'!$B$6),OR('Dashboard'!$B$7="All Coordinators",$R160='Dashboard'!$B$7)))</f>
        <v/>
      </c>
    </row>
    <row r="161" ht="20" customHeight="1">
      <c r="A161" s="22" t="n"/>
      <c r="B161" s="40" t="n"/>
      <c r="C161" s="24" t="n"/>
      <c r="D161" s="22" t="n"/>
      <c r="E161" s="22" t="n"/>
      <c r="F161" s="22" t="n"/>
      <c r="G161" s="22" t="n"/>
      <c r="H161" s="22" t="n"/>
      <c r="I161" s="22" t="n"/>
      <c r="J161" s="22" t="n"/>
      <c r="K161" s="22" t="n"/>
      <c r="L161" s="22" t="n"/>
      <c r="M161" s="24" t="n"/>
      <c r="N161" s="25" t="n"/>
      <c r="O161" s="24" t="n"/>
      <c r="P161" s="24" t="n"/>
      <c r="Q161" s="22" t="n"/>
      <c r="R161" s="22" t="n"/>
      <c r="S161" s="22" t="n"/>
      <c r="T161" s="41" t="n"/>
      <c r="U161" s="41" t="n"/>
      <c r="V161" s="40" t="n"/>
      <c r="W161" s="24" t="n"/>
      <c r="X161" s="27" t="n"/>
      <c r="Y161" s="42">
        <f>IF($A161="","",IF(OR($B161="",$M161=""),"",$B161+$M161))</f>
        <v/>
      </c>
      <c r="Z161" s="42">
        <f>IF($A161="","",IF(OR($B161="",$O161=""),"",$B161+$O161))</f>
        <v/>
      </c>
      <c r="AA161" s="42">
        <f>IF($A161="","",IF(OR($B161="",$P161=""),"",$B161+$P161))</f>
        <v/>
      </c>
      <c r="AB161" s="29">
        <f>IF($A161="","",IF(OR($Y161="",$Z161=""),"",ROUND(($Z161-$Y161)*1440,0)))</f>
        <v/>
      </c>
      <c r="AC161" s="29">
        <f>IF($A161="","",IF(OR($AA161="",$B161="",$C161="",AND($J161&lt;&gt;"Outbound",$J161&lt;&gt;"One-way")),"",ROUND(($AA161-($B161+$C161))*1440,0)))</f>
        <v/>
      </c>
      <c r="AD161" s="30">
        <f>IF($A161="","",IF(OR($Q161&lt;&gt;"Completed",$AB161="",$N161=""),"",IF($AB161&lt;=$N161,"Yes","No")))</f>
        <v/>
      </c>
      <c r="AE161" s="30">
        <f>IF($A161="","",IF(COUNTIF($A$2:$A$501,$A161)&gt;1,"Duplicate Trip ID",IF($B161="","Missing service date",IF($D161="","Missing patient reference",IF($E161="","Missing clinic",IF($J161="","Missing trip leg",IF($Q161="","Missing status",IF($R161="","Missing coordinator",IF(AND(OR($Q161="Scheduled",$Q161="Confirmed",$Q161="En Route"),$K161=""),"Vendor not assigned",IF(AND(OR($Q161="Scheduled",$Q161="Confirmed",$Q161="En Route"),$M161=""),"Missing scheduled pickup",IF(AND($Q161="Completed",$O161=""),"Missing actual pickup",IF(AND($Q161="Completed",OR($J161="Outbound",$J161="One-way"),$P161=""),"Missing actual arrival",IF(AND(OR($Q161="Canceled",$Q161="No Show"),$S161=""),"Missing cancellation reason",IF(AND($Q161&lt;&gt;"Canceled",$Q161&lt;&gt;"No Show",$S161&lt;&gt;""),"Clear cancellation reason",IF(AND($O161&lt;&gt;"",$M161=""),"Actual pickup without schedule",IF(AND($P161&lt;&gt;"",$O161=""),"Arrival entered without pickup",""))))))))))))))))</f>
        <v/>
      </c>
      <c r="AF161" s="30">
        <f>IF($A161="","",AND($B161&gt;='Dashboard'!$B$4,$B161&lt;='Dashboard'!$B$5,OR('Dashboard'!$B$6="All Clinics",$E161='Dashboard'!$B$6),OR('Dashboard'!$B$7="All Coordinators",$R161='Dashboard'!$B$7)))</f>
        <v/>
      </c>
    </row>
    <row r="162" ht="20" customHeight="1">
      <c r="A162" s="22" t="n"/>
      <c r="B162" s="40" t="n"/>
      <c r="C162" s="24" t="n"/>
      <c r="D162" s="22" t="n"/>
      <c r="E162" s="22" t="n"/>
      <c r="F162" s="22" t="n"/>
      <c r="G162" s="22" t="n"/>
      <c r="H162" s="22" t="n"/>
      <c r="I162" s="22" t="n"/>
      <c r="J162" s="22" t="n"/>
      <c r="K162" s="22" t="n"/>
      <c r="L162" s="22" t="n"/>
      <c r="M162" s="24" t="n"/>
      <c r="N162" s="25" t="n"/>
      <c r="O162" s="24" t="n"/>
      <c r="P162" s="24" t="n"/>
      <c r="Q162" s="22" t="n"/>
      <c r="R162" s="22" t="n"/>
      <c r="S162" s="22" t="n"/>
      <c r="T162" s="41" t="n"/>
      <c r="U162" s="41" t="n"/>
      <c r="V162" s="40" t="n"/>
      <c r="W162" s="24" t="n"/>
      <c r="X162" s="27" t="n"/>
      <c r="Y162" s="42">
        <f>IF($A162="","",IF(OR($B162="",$M162=""),"",$B162+$M162))</f>
        <v/>
      </c>
      <c r="Z162" s="42">
        <f>IF($A162="","",IF(OR($B162="",$O162=""),"",$B162+$O162))</f>
        <v/>
      </c>
      <c r="AA162" s="42">
        <f>IF($A162="","",IF(OR($B162="",$P162=""),"",$B162+$P162))</f>
        <v/>
      </c>
      <c r="AB162" s="29">
        <f>IF($A162="","",IF(OR($Y162="",$Z162=""),"",ROUND(($Z162-$Y162)*1440,0)))</f>
        <v/>
      </c>
      <c r="AC162" s="29">
        <f>IF($A162="","",IF(OR($AA162="",$B162="",$C162="",AND($J162&lt;&gt;"Outbound",$J162&lt;&gt;"One-way")),"",ROUND(($AA162-($B162+$C162))*1440,0)))</f>
        <v/>
      </c>
      <c r="AD162" s="30">
        <f>IF($A162="","",IF(OR($Q162&lt;&gt;"Completed",$AB162="",$N162=""),"",IF($AB162&lt;=$N162,"Yes","No")))</f>
        <v/>
      </c>
      <c r="AE162" s="30">
        <f>IF($A162="","",IF(COUNTIF($A$2:$A$501,$A162)&gt;1,"Duplicate Trip ID",IF($B162="","Missing service date",IF($D162="","Missing patient reference",IF($E162="","Missing clinic",IF($J162="","Missing trip leg",IF($Q162="","Missing status",IF($R162="","Missing coordinator",IF(AND(OR($Q162="Scheduled",$Q162="Confirmed",$Q162="En Route"),$K162=""),"Vendor not assigned",IF(AND(OR($Q162="Scheduled",$Q162="Confirmed",$Q162="En Route"),$M162=""),"Missing scheduled pickup",IF(AND($Q162="Completed",$O162=""),"Missing actual pickup",IF(AND($Q162="Completed",OR($J162="Outbound",$J162="One-way"),$P162=""),"Missing actual arrival",IF(AND(OR($Q162="Canceled",$Q162="No Show"),$S162=""),"Missing cancellation reason",IF(AND($Q162&lt;&gt;"Canceled",$Q162&lt;&gt;"No Show",$S162&lt;&gt;""),"Clear cancellation reason",IF(AND($O162&lt;&gt;"",$M162=""),"Actual pickup without schedule",IF(AND($P162&lt;&gt;"",$O162=""),"Arrival entered without pickup",""))))))))))))))))</f>
        <v/>
      </c>
      <c r="AF162" s="30">
        <f>IF($A162="","",AND($B162&gt;='Dashboard'!$B$4,$B162&lt;='Dashboard'!$B$5,OR('Dashboard'!$B$6="All Clinics",$E162='Dashboard'!$B$6),OR('Dashboard'!$B$7="All Coordinators",$R162='Dashboard'!$B$7)))</f>
        <v/>
      </c>
    </row>
    <row r="163" ht="20" customHeight="1">
      <c r="A163" s="22" t="n"/>
      <c r="B163" s="40" t="n"/>
      <c r="C163" s="24" t="n"/>
      <c r="D163" s="22" t="n"/>
      <c r="E163" s="22" t="n"/>
      <c r="F163" s="22" t="n"/>
      <c r="G163" s="22" t="n"/>
      <c r="H163" s="22" t="n"/>
      <c r="I163" s="22" t="n"/>
      <c r="J163" s="22" t="n"/>
      <c r="K163" s="22" t="n"/>
      <c r="L163" s="22" t="n"/>
      <c r="M163" s="24" t="n"/>
      <c r="N163" s="25" t="n"/>
      <c r="O163" s="24" t="n"/>
      <c r="P163" s="24" t="n"/>
      <c r="Q163" s="22" t="n"/>
      <c r="R163" s="22" t="n"/>
      <c r="S163" s="22" t="n"/>
      <c r="T163" s="41" t="n"/>
      <c r="U163" s="41" t="n"/>
      <c r="V163" s="40" t="n"/>
      <c r="W163" s="24" t="n"/>
      <c r="X163" s="27" t="n"/>
      <c r="Y163" s="42">
        <f>IF($A163="","",IF(OR($B163="",$M163=""),"",$B163+$M163))</f>
        <v/>
      </c>
      <c r="Z163" s="42">
        <f>IF($A163="","",IF(OR($B163="",$O163=""),"",$B163+$O163))</f>
        <v/>
      </c>
      <c r="AA163" s="42">
        <f>IF($A163="","",IF(OR($B163="",$P163=""),"",$B163+$P163))</f>
        <v/>
      </c>
      <c r="AB163" s="29">
        <f>IF($A163="","",IF(OR($Y163="",$Z163=""),"",ROUND(($Z163-$Y163)*1440,0)))</f>
        <v/>
      </c>
      <c r="AC163" s="29">
        <f>IF($A163="","",IF(OR($AA163="",$B163="",$C163="",AND($J163&lt;&gt;"Outbound",$J163&lt;&gt;"One-way")),"",ROUND(($AA163-($B163+$C163))*1440,0)))</f>
        <v/>
      </c>
      <c r="AD163" s="30">
        <f>IF($A163="","",IF(OR($Q163&lt;&gt;"Completed",$AB163="",$N163=""),"",IF($AB163&lt;=$N163,"Yes","No")))</f>
        <v/>
      </c>
      <c r="AE163" s="30">
        <f>IF($A163="","",IF(COUNTIF($A$2:$A$501,$A163)&gt;1,"Duplicate Trip ID",IF($B163="","Missing service date",IF($D163="","Missing patient reference",IF($E163="","Missing clinic",IF($J163="","Missing trip leg",IF($Q163="","Missing status",IF($R163="","Missing coordinator",IF(AND(OR($Q163="Scheduled",$Q163="Confirmed",$Q163="En Route"),$K163=""),"Vendor not assigned",IF(AND(OR($Q163="Scheduled",$Q163="Confirmed",$Q163="En Route"),$M163=""),"Missing scheduled pickup",IF(AND($Q163="Completed",$O163=""),"Missing actual pickup",IF(AND($Q163="Completed",OR($J163="Outbound",$J163="One-way"),$P163=""),"Missing actual arrival",IF(AND(OR($Q163="Canceled",$Q163="No Show"),$S163=""),"Missing cancellation reason",IF(AND($Q163&lt;&gt;"Canceled",$Q163&lt;&gt;"No Show",$S163&lt;&gt;""),"Clear cancellation reason",IF(AND($O163&lt;&gt;"",$M163=""),"Actual pickup without schedule",IF(AND($P163&lt;&gt;"",$O163=""),"Arrival entered without pickup",""))))))))))))))))</f>
        <v/>
      </c>
      <c r="AF163" s="30">
        <f>IF($A163="","",AND($B163&gt;='Dashboard'!$B$4,$B163&lt;='Dashboard'!$B$5,OR('Dashboard'!$B$6="All Clinics",$E163='Dashboard'!$B$6),OR('Dashboard'!$B$7="All Coordinators",$R163='Dashboard'!$B$7)))</f>
        <v/>
      </c>
    </row>
    <row r="164" ht="20" customHeight="1">
      <c r="A164" s="22" t="n"/>
      <c r="B164" s="40" t="n"/>
      <c r="C164" s="24" t="n"/>
      <c r="D164" s="22" t="n"/>
      <c r="E164" s="22" t="n"/>
      <c r="F164" s="22" t="n"/>
      <c r="G164" s="22" t="n"/>
      <c r="H164" s="22" t="n"/>
      <c r="I164" s="22" t="n"/>
      <c r="J164" s="22" t="n"/>
      <c r="K164" s="22" t="n"/>
      <c r="L164" s="22" t="n"/>
      <c r="M164" s="24" t="n"/>
      <c r="N164" s="25" t="n"/>
      <c r="O164" s="24" t="n"/>
      <c r="P164" s="24" t="n"/>
      <c r="Q164" s="22" t="n"/>
      <c r="R164" s="22" t="n"/>
      <c r="S164" s="22" t="n"/>
      <c r="T164" s="41" t="n"/>
      <c r="U164" s="41" t="n"/>
      <c r="V164" s="40" t="n"/>
      <c r="W164" s="24" t="n"/>
      <c r="X164" s="27" t="n"/>
      <c r="Y164" s="42">
        <f>IF($A164="","",IF(OR($B164="",$M164=""),"",$B164+$M164))</f>
        <v/>
      </c>
      <c r="Z164" s="42">
        <f>IF($A164="","",IF(OR($B164="",$O164=""),"",$B164+$O164))</f>
        <v/>
      </c>
      <c r="AA164" s="42">
        <f>IF($A164="","",IF(OR($B164="",$P164=""),"",$B164+$P164))</f>
        <v/>
      </c>
      <c r="AB164" s="29">
        <f>IF($A164="","",IF(OR($Y164="",$Z164=""),"",ROUND(($Z164-$Y164)*1440,0)))</f>
        <v/>
      </c>
      <c r="AC164" s="29">
        <f>IF($A164="","",IF(OR($AA164="",$B164="",$C164="",AND($J164&lt;&gt;"Outbound",$J164&lt;&gt;"One-way")),"",ROUND(($AA164-($B164+$C164))*1440,0)))</f>
        <v/>
      </c>
      <c r="AD164" s="30">
        <f>IF($A164="","",IF(OR($Q164&lt;&gt;"Completed",$AB164="",$N164=""),"",IF($AB164&lt;=$N164,"Yes","No")))</f>
        <v/>
      </c>
      <c r="AE164" s="30">
        <f>IF($A164="","",IF(COUNTIF($A$2:$A$501,$A164)&gt;1,"Duplicate Trip ID",IF($B164="","Missing service date",IF($D164="","Missing patient reference",IF($E164="","Missing clinic",IF($J164="","Missing trip leg",IF($Q164="","Missing status",IF($R164="","Missing coordinator",IF(AND(OR($Q164="Scheduled",$Q164="Confirmed",$Q164="En Route"),$K164=""),"Vendor not assigned",IF(AND(OR($Q164="Scheduled",$Q164="Confirmed",$Q164="En Route"),$M164=""),"Missing scheduled pickup",IF(AND($Q164="Completed",$O164=""),"Missing actual pickup",IF(AND($Q164="Completed",OR($J164="Outbound",$J164="One-way"),$P164=""),"Missing actual arrival",IF(AND(OR($Q164="Canceled",$Q164="No Show"),$S164=""),"Missing cancellation reason",IF(AND($Q164&lt;&gt;"Canceled",$Q164&lt;&gt;"No Show",$S164&lt;&gt;""),"Clear cancellation reason",IF(AND($O164&lt;&gt;"",$M164=""),"Actual pickup without schedule",IF(AND($P164&lt;&gt;"",$O164=""),"Arrival entered without pickup",""))))))))))))))))</f>
        <v/>
      </c>
      <c r="AF164" s="30">
        <f>IF($A164="","",AND($B164&gt;='Dashboard'!$B$4,$B164&lt;='Dashboard'!$B$5,OR('Dashboard'!$B$6="All Clinics",$E164='Dashboard'!$B$6),OR('Dashboard'!$B$7="All Coordinators",$R164='Dashboard'!$B$7)))</f>
        <v/>
      </c>
    </row>
    <row r="165" ht="20" customHeight="1">
      <c r="A165" s="22" t="n"/>
      <c r="B165" s="40" t="n"/>
      <c r="C165" s="24" t="n"/>
      <c r="D165" s="22" t="n"/>
      <c r="E165" s="22" t="n"/>
      <c r="F165" s="22" t="n"/>
      <c r="G165" s="22" t="n"/>
      <c r="H165" s="22" t="n"/>
      <c r="I165" s="22" t="n"/>
      <c r="J165" s="22" t="n"/>
      <c r="K165" s="22" t="n"/>
      <c r="L165" s="22" t="n"/>
      <c r="M165" s="24" t="n"/>
      <c r="N165" s="25" t="n"/>
      <c r="O165" s="24" t="n"/>
      <c r="P165" s="24" t="n"/>
      <c r="Q165" s="22" t="n"/>
      <c r="R165" s="22" t="n"/>
      <c r="S165" s="22" t="n"/>
      <c r="T165" s="41" t="n"/>
      <c r="U165" s="41" t="n"/>
      <c r="V165" s="40" t="n"/>
      <c r="W165" s="24" t="n"/>
      <c r="X165" s="27" t="n"/>
      <c r="Y165" s="42">
        <f>IF($A165="","",IF(OR($B165="",$M165=""),"",$B165+$M165))</f>
        <v/>
      </c>
      <c r="Z165" s="42">
        <f>IF($A165="","",IF(OR($B165="",$O165=""),"",$B165+$O165))</f>
        <v/>
      </c>
      <c r="AA165" s="42">
        <f>IF($A165="","",IF(OR($B165="",$P165=""),"",$B165+$P165))</f>
        <v/>
      </c>
      <c r="AB165" s="29">
        <f>IF($A165="","",IF(OR($Y165="",$Z165=""),"",ROUND(($Z165-$Y165)*1440,0)))</f>
        <v/>
      </c>
      <c r="AC165" s="29">
        <f>IF($A165="","",IF(OR($AA165="",$B165="",$C165="",AND($J165&lt;&gt;"Outbound",$J165&lt;&gt;"One-way")),"",ROUND(($AA165-($B165+$C165))*1440,0)))</f>
        <v/>
      </c>
      <c r="AD165" s="30">
        <f>IF($A165="","",IF(OR($Q165&lt;&gt;"Completed",$AB165="",$N165=""),"",IF($AB165&lt;=$N165,"Yes","No")))</f>
        <v/>
      </c>
      <c r="AE165" s="30">
        <f>IF($A165="","",IF(COUNTIF($A$2:$A$501,$A165)&gt;1,"Duplicate Trip ID",IF($B165="","Missing service date",IF($D165="","Missing patient reference",IF($E165="","Missing clinic",IF($J165="","Missing trip leg",IF($Q165="","Missing status",IF($R165="","Missing coordinator",IF(AND(OR($Q165="Scheduled",$Q165="Confirmed",$Q165="En Route"),$K165=""),"Vendor not assigned",IF(AND(OR($Q165="Scheduled",$Q165="Confirmed",$Q165="En Route"),$M165=""),"Missing scheduled pickup",IF(AND($Q165="Completed",$O165=""),"Missing actual pickup",IF(AND($Q165="Completed",OR($J165="Outbound",$J165="One-way"),$P165=""),"Missing actual arrival",IF(AND(OR($Q165="Canceled",$Q165="No Show"),$S165=""),"Missing cancellation reason",IF(AND($Q165&lt;&gt;"Canceled",$Q165&lt;&gt;"No Show",$S165&lt;&gt;""),"Clear cancellation reason",IF(AND($O165&lt;&gt;"",$M165=""),"Actual pickup without schedule",IF(AND($P165&lt;&gt;"",$O165=""),"Arrival entered without pickup",""))))))))))))))))</f>
        <v/>
      </c>
      <c r="AF165" s="30">
        <f>IF($A165="","",AND($B165&gt;='Dashboard'!$B$4,$B165&lt;='Dashboard'!$B$5,OR('Dashboard'!$B$6="All Clinics",$E165='Dashboard'!$B$6),OR('Dashboard'!$B$7="All Coordinators",$R165='Dashboard'!$B$7)))</f>
        <v/>
      </c>
    </row>
    <row r="166" ht="20" customHeight="1">
      <c r="A166" s="22" t="n"/>
      <c r="B166" s="40" t="n"/>
      <c r="C166" s="24" t="n"/>
      <c r="D166" s="22" t="n"/>
      <c r="E166" s="22" t="n"/>
      <c r="F166" s="22" t="n"/>
      <c r="G166" s="22" t="n"/>
      <c r="H166" s="22" t="n"/>
      <c r="I166" s="22" t="n"/>
      <c r="J166" s="22" t="n"/>
      <c r="K166" s="22" t="n"/>
      <c r="L166" s="22" t="n"/>
      <c r="M166" s="24" t="n"/>
      <c r="N166" s="25" t="n"/>
      <c r="O166" s="24" t="n"/>
      <c r="P166" s="24" t="n"/>
      <c r="Q166" s="22" t="n"/>
      <c r="R166" s="22" t="n"/>
      <c r="S166" s="22" t="n"/>
      <c r="T166" s="41" t="n"/>
      <c r="U166" s="41" t="n"/>
      <c r="V166" s="40" t="n"/>
      <c r="W166" s="24" t="n"/>
      <c r="X166" s="27" t="n"/>
      <c r="Y166" s="42">
        <f>IF($A166="","",IF(OR($B166="",$M166=""),"",$B166+$M166))</f>
        <v/>
      </c>
      <c r="Z166" s="42">
        <f>IF($A166="","",IF(OR($B166="",$O166=""),"",$B166+$O166))</f>
        <v/>
      </c>
      <c r="AA166" s="42">
        <f>IF($A166="","",IF(OR($B166="",$P166=""),"",$B166+$P166))</f>
        <v/>
      </c>
      <c r="AB166" s="29">
        <f>IF($A166="","",IF(OR($Y166="",$Z166=""),"",ROUND(($Z166-$Y166)*1440,0)))</f>
        <v/>
      </c>
      <c r="AC166" s="29">
        <f>IF($A166="","",IF(OR($AA166="",$B166="",$C166="",AND($J166&lt;&gt;"Outbound",$J166&lt;&gt;"One-way")),"",ROUND(($AA166-($B166+$C166))*1440,0)))</f>
        <v/>
      </c>
      <c r="AD166" s="30">
        <f>IF($A166="","",IF(OR($Q166&lt;&gt;"Completed",$AB166="",$N166=""),"",IF($AB166&lt;=$N166,"Yes","No")))</f>
        <v/>
      </c>
      <c r="AE166" s="30">
        <f>IF($A166="","",IF(COUNTIF($A$2:$A$501,$A166)&gt;1,"Duplicate Trip ID",IF($B166="","Missing service date",IF($D166="","Missing patient reference",IF($E166="","Missing clinic",IF($J166="","Missing trip leg",IF($Q166="","Missing status",IF($R166="","Missing coordinator",IF(AND(OR($Q166="Scheduled",$Q166="Confirmed",$Q166="En Route"),$K166=""),"Vendor not assigned",IF(AND(OR($Q166="Scheduled",$Q166="Confirmed",$Q166="En Route"),$M166=""),"Missing scheduled pickup",IF(AND($Q166="Completed",$O166=""),"Missing actual pickup",IF(AND($Q166="Completed",OR($J166="Outbound",$J166="One-way"),$P166=""),"Missing actual arrival",IF(AND(OR($Q166="Canceled",$Q166="No Show"),$S166=""),"Missing cancellation reason",IF(AND($Q166&lt;&gt;"Canceled",$Q166&lt;&gt;"No Show",$S166&lt;&gt;""),"Clear cancellation reason",IF(AND($O166&lt;&gt;"",$M166=""),"Actual pickup without schedule",IF(AND($P166&lt;&gt;"",$O166=""),"Arrival entered without pickup",""))))))))))))))))</f>
        <v/>
      </c>
      <c r="AF166" s="30">
        <f>IF($A166="","",AND($B166&gt;='Dashboard'!$B$4,$B166&lt;='Dashboard'!$B$5,OR('Dashboard'!$B$6="All Clinics",$E166='Dashboard'!$B$6),OR('Dashboard'!$B$7="All Coordinators",$R166='Dashboard'!$B$7)))</f>
        <v/>
      </c>
    </row>
    <row r="167" ht="20" customHeight="1">
      <c r="A167" s="22" t="n"/>
      <c r="B167" s="40" t="n"/>
      <c r="C167" s="24" t="n"/>
      <c r="D167" s="22" t="n"/>
      <c r="E167" s="22" t="n"/>
      <c r="F167" s="22" t="n"/>
      <c r="G167" s="22" t="n"/>
      <c r="H167" s="22" t="n"/>
      <c r="I167" s="22" t="n"/>
      <c r="J167" s="22" t="n"/>
      <c r="K167" s="22" t="n"/>
      <c r="L167" s="22" t="n"/>
      <c r="M167" s="24" t="n"/>
      <c r="N167" s="25" t="n"/>
      <c r="O167" s="24" t="n"/>
      <c r="P167" s="24" t="n"/>
      <c r="Q167" s="22" t="n"/>
      <c r="R167" s="22" t="n"/>
      <c r="S167" s="22" t="n"/>
      <c r="T167" s="41" t="n"/>
      <c r="U167" s="41" t="n"/>
      <c r="V167" s="40" t="n"/>
      <c r="W167" s="24" t="n"/>
      <c r="X167" s="27" t="n"/>
      <c r="Y167" s="42">
        <f>IF($A167="","",IF(OR($B167="",$M167=""),"",$B167+$M167))</f>
        <v/>
      </c>
      <c r="Z167" s="42">
        <f>IF($A167="","",IF(OR($B167="",$O167=""),"",$B167+$O167))</f>
        <v/>
      </c>
      <c r="AA167" s="42">
        <f>IF($A167="","",IF(OR($B167="",$P167=""),"",$B167+$P167))</f>
        <v/>
      </c>
      <c r="AB167" s="29">
        <f>IF($A167="","",IF(OR($Y167="",$Z167=""),"",ROUND(($Z167-$Y167)*1440,0)))</f>
        <v/>
      </c>
      <c r="AC167" s="29">
        <f>IF($A167="","",IF(OR($AA167="",$B167="",$C167="",AND($J167&lt;&gt;"Outbound",$J167&lt;&gt;"One-way")),"",ROUND(($AA167-($B167+$C167))*1440,0)))</f>
        <v/>
      </c>
      <c r="AD167" s="30">
        <f>IF($A167="","",IF(OR($Q167&lt;&gt;"Completed",$AB167="",$N167=""),"",IF($AB167&lt;=$N167,"Yes","No")))</f>
        <v/>
      </c>
      <c r="AE167" s="30">
        <f>IF($A167="","",IF(COUNTIF($A$2:$A$501,$A167)&gt;1,"Duplicate Trip ID",IF($B167="","Missing service date",IF($D167="","Missing patient reference",IF($E167="","Missing clinic",IF($J167="","Missing trip leg",IF($Q167="","Missing status",IF($R167="","Missing coordinator",IF(AND(OR($Q167="Scheduled",$Q167="Confirmed",$Q167="En Route"),$K167=""),"Vendor not assigned",IF(AND(OR($Q167="Scheduled",$Q167="Confirmed",$Q167="En Route"),$M167=""),"Missing scheduled pickup",IF(AND($Q167="Completed",$O167=""),"Missing actual pickup",IF(AND($Q167="Completed",OR($J167="Outbound",$J167="One-way"),$P167=""),"Missing actual arrival",IF(AND(OR($Q167="Canceled",$Q167="No Show"),$S167=""),"Missing cancellation reason",IF(AND($Q167&lt;&gt;"Canceled",$Q167&lt;&gt;"No Show",$S167&lt;&gt;""),"Clear cancellation reason",IF(AND($O167&lt;&gt;"",$M167=""),"Actual pickup without schedule",IF(AND($P167&lt;&gt;"",$O167=""),"Arrival entered without pickup",""))))))))))))))))</f>
        <v/>
      </c>
      <c r="AF167" s="30">
        <f>IF($A167="","",AND($B167&gt;='Dashboard'!$B$4,$B167&lt;='Dashboard'!$B$5,OR('Dashboard'!$B$6="All Clinics",$E167='Dashboard'!$B$6),OR('Dashboard'!$B$7="All Coordinators",$R167='Dashboard'!$B$7)))</f>
        <v/>
      </c>
    </row>
    <row r="168" ht="20" customHeight="1">
      <c r="A168" s="22" t="n"/>
      <c r="B168" s="40" t="n"/>
      <c r="C168" s="24" t="n"/>
      <c r="D168" s="22" t="n"/>
      <c r="E168" s="22" t="n"/>
      <c r="F168" s="22" t="n"/>
      <c r="G168" s="22" t="n"/>
      <c r="H168" s="22" t="n"/>
      <c r="I168" s="22" t="n"/>
      <c r="J168" s="22" t="n"/>
      <c r="K168" s="22" t="n"/>
      <c r="L168" s="22" t="n"/>
      <c r="M168" s="24" t="n"/>
      <c r="N168" s="25" t="n"/>
      <c r="O168" s="24" t="n"/>
      <c r="P168" s="24" t="n"/>
      <c r="Q168" s="22" t="n"/>
      <c r="R168" s="22" t="n"/>
      <c r="S168" s="22" t="n"/>
      <c r="T168" s="41" t="n"/>
      <c r="U168" s="41" t="n"/>
      <c r="V168" s="40" t="n"/>
      <c r="W168" s="24" t="n"/>
      <c r="X168" s="27" t="n"/>
      <c r="Y168" s="42">
        <f>IF($A168="","",IF(OR($B168="",$M168=""),"",$B168+$M168))</f>
        <v/>
      </c>
      <c r="Z168" s="42">
        <f>IF($A168="","",IF(OR($B168="",$O168=""),"",$B168+$O168))</f>
        <v/>
      </c>
      <c r="AA168" s="42">
        <f>IF($A168="","",IF(OR($B168="",$P168=""),"",$B168+$P168))</f>
        <v/>
      </c>
      <c r="AB168" s="29">
        <f>IF($A168="","",IF(OR($Y168="",$Z168=""),"",ROUND(($Z168-$Y168)*1440,0)))</f>
        <v/>
      </c>
      <c r="AC168" s="29">
        <f>IF($A168="","",IF(OR($AA168="",$B168="",$C168="",AND($J168&lt;&gt;"Outbound",$J168&lt;&gt;"One-way")),"",ROUND(($AA168-($B168+$C168))*1440,0)))</f>
        <v/>
      </c>
      <c r="AD168" s="30">
        <f>IF($A168="","",IF(OR($Q168&lt;&gt;"Completed",$AB168="",$N168=""),"",IF($AB168&lt;=$N168,"Yes","No")))</f>
        <v/>
      </c>
      <c r="AE168" s="30">
        <f>IF($A168="","",IF(COUNTIF($A$2:$A$501,$A168)&gt;1,"Duplicate Trip ID",IF($B168="","Missing service date",IF($D168="","Missing patient reference",IF($E168="","Missing clinic",IF($J168="","Missing trip leg",IF($Q168="","Missing status",IF($R168="","Missing coordinator",IF(AND(OR($Q168="Scheduled",$Q168="Confirmed",$Q168="En Route"),$K168=""),"Vendor not assigned",IF(AND(OR($Q168="Scheduled",$Q168="Confirmed",$Q168="En Route"),$M168=""),"Missing scheduled pickup",IF(AND($Q168="Completed",$O168=""),"Missing actual pickup",IF(AND($Q168="Completed",OR($J168="Outbound",$J168="One-way"),$P168=""),"Missing actual arrival",IF(AND(OR($Q168="Canceled",$Q168="No Show"),$S168=""),"Missing cancellation reason",IF(AND($Q168&lt;&gt;"Canceled",$Q168&lt;&gt;"No Show",$S168&lt;&gt;""),"Clear cancellation reason",IF(AND($O168&lt;&gt;"",$M168=""),"Actual pickup without schedule",IF(AND($P168&lt;&gt;"",$O168=""),"Arrival entered without pickup",""))))))))))))))))</f>
        <v/>
      </c>
      <c r="AF168" s="30">
        <f>IF($A168="","",AND($B168&gt;='Dashboard'!$B$4,$B168&lt;='Dashboard'!$B$5,OR('Dashboard'!$B$6="All Clinics",$E168='Dashboard'!$B$6),OR('Dashboard'!$B$7="All Coordinators",$R168='Dashboard'!$B$7)))</f>
        <v/>
      </c>
    </row>
    <row r="169" ht="20" customHeight="1">
      <c r="A169" s="22" t="n"/>
      <c r="B169" s="40" t="n"/>
      <c r="C169" s="24" t="n"/>
      <c r="D169" s="22" t="n"/>
      <c r="E169" s="22" t="n"/>
      <c r="F169" s="22" t="n"/>
      <c r="G169" s="22" t="n"/>
      <c r="H169" s="22" t="n"/>
      <c r="I169" s="22" t="n"/>
      <c r="J169" s="22" t="n"/>
      <c r="K169" s="22" t="n"/>
      <c r="L169" s="22" t="n"/>
      <c r="M169" s="24" t="n"/>
      <c r="N169" s="25" t="n"/>
      <c r="O169" s="24" t="n"/>
      <c r="P169" s="24" t="n"/>
      <c r="Q169" s="22" t="n"/>
      <c r="R169" s="22" t="n"/>
      <c r="S169" s="22" t="n"/>
      <c r="T169" s="41" t="n"/>
      <c r="U169" s="41" t="n"/>
      <c r="V169" s="40" t="n"/>
      <c r="W169" s="24" t="n"/>
      <c r="X169" s="27" t="n"/>
      <c r="Y169" s="42">
        <f>IF($A169="","",IF(OR($B169="",$M169=""),"",$B169+$M169))</f>
        <v/>
      </c>
      <c r="Z169" s="42">
        <f>IF($A169="","",IF(OR($B169="",$O169=""),"",$B169+$O169))</f>
        <v/>
      </c>
      <c r="AA169" s="42">
        <f>IF($A169="","",IF(OR($B169="",$P169=""),"",$B169+$P169))</f>
        <v/>
      </c>
      <c r="AB169" s="29">
        <f>IF($A169="","",IF(OR($Y169="",$Z169=""),"",ROUND(($Z169-$Y169)*1440,0)))</f>
        <v/>
      </c>
      <c r="AC169" s="29">
        <f>IF($A169="","",IF(OR($AA169="",$B169="",$C169="",AND($J169&lt;&gt;"Outbound",$J169&lt;&gt;"One-way")),"",ROUND(($AA169-($B169+$C169))*1440,0)))</f>
        <v/>
      </c>
      <c r="AD169" s="30">
        <f>IF($A169="","",IF(OR($Q169&lt;&gt;"Completed",$AB169="",$N169=""),"",IF($AB169&lt;=$N169,"Yes","No")))</f>
        <v/>
      </c>
      <c r="AE169" s="30">
        <f>IF($A169="","",IF(COUNTIF($A$2:$A$501,$A169)&gt;1,"Duplicate Trip ID",IF($B169="","Missing service date",IF($D169="","Missing patient reference",IF($E169="","Missing clinic",IF($J169="","Missing trip leg",IF($Q169="","Missing status",IF($R169="","Missing coordinator",IF(AND(OR($Q169="Scheduled",$Q169="Confirmed",$Q169="En Route"),$K169=""),"Vendor not assigned",IF(AND(OR($Q169="Scheduled",$Q169="Confirmed",$Q169="En Route"),$M169=""),"Missing scheduled pickup",IF(AND($Q169="Completed",$O169=""),"Missing actual pickup",IF(AND($Q169="Completed",OR($J169="Outbound",$J169="One-way"),$P169=""),"Missing actual arrival",IF(AND(OR($Q169="Canceled",$Q169="No Show"),$S169=""),"Missing cancellation reason",IF(AND($Q169&lt;&gt;"Canceled",$Q169&lt;&gt;"No Show",$S169&lt;&gt;""),"Clear cancellation reason",IF(AND($O169&lt;&gt;"",$M169=""),"Actual pickup without schedule",IF(AND($P169&lt;&gt;"",$O169=""),"Arrival entered without pickup",""))))))))))))))))</f>
        <v/>
      </c>
      <c r="AF169" s="30">
        <f>IF($A169="","",AND($B169&gt;='Dashboard'!$B$4,$B169&lt;='Dashboard'!$B$5,OR('Dashboard'!$B$6="All Clinics",$E169='Dashboard'!$B$6),OR('Dashboard'!$B$7="All Coordinators",$R169='Dashboard'!$B$7)))</f>
        <v/>
      </c>
    </row>
    <row r="170" ht="20" customHeight="1">
      <c r="A170" s="22" t="n"/>
      <c r="B170" s="40" t="n"/>
      <c r="C170" s="24" t="n"/>
      <c r="D170" s="22" t="n"/>
      <c r="E170" s="22" t="n"/>
      <c r="F170" s="22" t="n"/>
      <c r="G170" s="22" t="n"/>
      <c r="H170" s="22" t="n"/>
      <c r="I170" s="22" t="n"/>
      <c r="J170" s="22" t="n"/>
      <c r="K170" s="22" t="n"/>
      <c r="L170" s="22" t="n"/>
      <c r="M170" s="24" t="n"/>
      <c r="N170" s="25" t="n"/>
      <c r="O170" s="24" t="n"/>
      <c r="P170" s="24" t="n"/>
      <c r="Q170" s="22" t="n"/>
      <c r="R170" s="22" t="n"/>
      <c r="S170" s="22" t="n"/>
      <c r="T170" s="41" t="n"/>
      <c r="U170" s="41" t="n"/>
      <c r="V170" s="40" t="n"/>
      <c r="W170" s="24" t="n"/>
      <c r="X170" s="27" t="n"/>
      <c r="Y170" s="42">
        <f>IF($A170="","",IF(OR($B170="",$M170=""),"",$B170+$M170))</f>
        <v/>
      </c>
      <c r="Z170" s="42">
        <f>IF($A170="","",IF(OR($B170="",$O170=""),"",$B170+$O170))</f>
        <v/>
      </c>
      <c r="AA170" s="42">
        <f>IF($A170="","",IF(OR($B170="",$P170=""),"",$B170+$P170))</f>
        <v/>
      </c>
      <c r="AB170" s="29">
        <f>IF($A170="","",IF(OR($Y170="",$Z170=""),"",ROUND(($Z170-$Y170)*1440,0)))</f>
        <v/>
      </c>
      <c r="AC170" s="29">
        <f>IF($A170="","",IF(OR($AA170="",$B170="",$C170="",AND($J170&lt;&gt;"Outbound",$J170&lt;&gt;"One-way")),"",ROUND(($AA170-($B170+$C170))*1440,0)))</f>
        <v/>
      </c>
      <c r="AD170" s="30">
        <f>IF($A170="","",IF(OR($Q170&lt;&gt;"Completed",$AB170="",$N170=""),"",IF($AB170&lt;=$N170,"Yes","No")))</f>
        <v/>
      </c>
      <c r="AE170" s="30">
        <f>IF($A170="","",IF(COUNTIF($A$2:$A$501,$A170)&gt;1,"Duplicate Trip ID",IF($B170="","Missing service date",IF($D170="","Missing patient reference",IF($E170="","Missing clinic",IF($J170="","Missing trip leg",IF($Q170="","Missing status",IF($R170="","Missing coordinator",IF(AND(OR($Q170="Scheduled",$Q170="Confirmed",$Q170="En Route"),$K170=""),"Vendor not assigned",IF(AND(OR($Q170="Scheduled",$Q170="Confirmed",$Q170="En Route"),$M170=""),"Missing scheduled pickup",IF(AND($Q170="Completed",$O170=""),"Missing actual pickup",IF(AND($Q170="Completed",OR($J170="Outbound",$J170="One-way"),$P170=""),"Missing actual arrival",IF(AND(OR($Q170="Canceled",$Q170="No Show"),$S170=""),"Missing cancellation reason",IF(AND($Q170&lt;&gt;"Canceled",$Q170&lt;&gt;"No Show",$S170&lt;&gt;""),"Clear cancellation reason",IF(AND($O170&lt;&gt;"",$M170=""),"Actual pickup without schedule",IF(AND($P170&lt;&gt;"",$O170=""),"Arrival entered without pickup",""))))))))))))))))</f>
        <v/>
      </c>
      <c r="AF170" s="30">
        <f>IF($A170="","",AND($B170&gt;='Dashboard'!$B$4,$B170&lt;='Dashboard'!$B$5,OR('Dashboard'!$B$6="All Clinics",$E170='Dashboard'!$B$6),OR('Dashboard'!$B$7="All Coordinators",$R170='Dashboard'!$B$7)))</f>
        <v/>
      </c>
    </row>
    <row r="171" ht="20" customHeight="1">
      <c r="A171" s="22" t="n"/>
      <c r="B171" s="40" t="n"/>
      <c r="C171" s="24" t="n"/>
      <c r="D171" s="22" t="n"/>
      <c r="E171" s="22" t="n"/>
      <c r="F171" s="22" t="n"/>
      <c r="G171" s="22" t="n"/>
      <c r="H171" s="22" t="n"/>
      <c r="I171" s="22" t="n"/>
      <c r="J171" s="22" t="n"/>
      <c r="K171" s="22" t="n"/>
      <c r="L171" s="22" t="n"/>
      <c r="M171" s="24" t="n"/>
      <c r="N171" s="25" t="n"/>
      <c r="O171" s="24" t="n"/>
      <c r="P171" s="24" t="n"/>
      <c r="Q171" s="22" t="n"/>
      <c r="R171" s="22" t="n"/>
      <c r="S171" s="22" t="n"/>
      <c r="T171" s="41" t="n"/>
      <c r="U171" s="41" t="n"/>
      <c r="V171" s="40" t="n"/>
      <c r="W171" s="24" t="n"/>
      <c r="X171" s="27" t="n"/>
      <c r="Y171" s="42">
        <f>IF($A171="","",IF(OR($B171="",$M171=""),"",$B171+$M171))</f>
        <v/>
      </c>
      <c r="Z171" s="42">
        <f>IF($A171="","",IF(OR($B171="",$O171=""),"",$B171+$O171))</f>
        <v/>
      </c>
      <c r="AA171" s="42">
        <f>IF($A171="","",IF(OR($B171="",$P171=""),"",$B171+$P171))</f>
        <v/>
      </c>
      <c r="AB171" s="29">
        <f>IF($A171="","",IF(OR($Y171="",$Z171=""),"",ROUND(($Z171-$Y171)*1440,0)))</f>
        <v/>
      </c>
      <c r="AC171" s="29">
        <f>IF($A171="","",IF(OR($AA171="",$B171="",$C171="",AND($J171&lt;&gt;"Outbound",$J171&lt;&gt;"One-way")),"",ROUND(($AA171-($B171+$C171))*1440,0)))</f>
        <v/>
      </c>
      <c r="AD171" s="30">
        <f>IF($A171="","",IF(OR($Q171&lt;&gt;"Completed",$AB171="",$N171=""),"",IF($AB171&lt;=$N171,"Yes","No")))</f>
        <v/>
      </c>
      <c r="AE171" s="30">
        <f>IF($A171="","",IF(COUNTIF($A$2:$A$501,$A171)&gt;1,"Duplicate Trip ID",IF($B171="","Missing service date",IF($D171="","Missing patient reference",IF($E171="","Missing clinic",IF($J171="","Missing trip leg",IF($Q171="","Missing status",IF($R171="","Missing coordinator",IF(AND(OR($Q171="Scheduled",$Q171="Confirmed",$Q171="En Route"),$K171=""),"Vendor not assigned",IF(AND(OR($Q171="Scheduled",$Q171="Confirmed",$Q171="En Route"),$M171=""),"Missing scheduled pickup",IF(AND($Q171="Completed",$O171=""),"Missing actual pickup",IF(AND($Q171="Completed",OR($J171="Outbound",$J171="One-way"),$P171=""),"Missing actual arrival",IF(AND(OR($Q171="Canceled",$Q171="No Show"),$S171=""),"Missing cancellation reason",IF(AND($Q171&lt;&gt;"Canceled",$Q171&lt;&gt;"No Show",$S171&lt;&gt;""),"Clear cancellation reason",IF(AND($O171&lt;&gt;"",$M171=""),"Actual pickup without schedule",IF(AND($P171&lt;&gt;"",$O171=""),"Arrival entered without pickup",""))))))))))))))))</f>
        <v/>
      </c>
      <c r="AF171" s="30">
        <f>IF($A171="","",AND($B171&gt;='Dashboard'!$B$4,$B171&lt;='Dashboard'!$B$5,OR('Dashboard'!$B$6="All Clinics",$E171='Dashboard'!$B$6),OR('Dashboard'!$B$7="All Coordinators",$R171='Dashboard'!$B$7)))</f>
        <v/>
      </c>
    </row>
    <row r="172" ht="20" customHeight="1">
      <c r="A172" s="22" t="n"/>
      <c r="B172" s="40" t="n"/>
      <c r="C172" s="24" t="n"/>
      <c r="D172" s="22" t="n"/>
      <c r="E172" s="22" t="n"/>
      <c r="F172" s="22" t="n"/>
      <c r="G172" s="22" t="n"/>
      <c r="H172" s="22" t="n"/>
      <c r="I172" s="22" t="n"/>
      <c r="J172" s="22" t="n"/>
      <c r="K172" s="22" t="n"/>
      <c r="L172" s="22" t="n"/>
      <c r="M172" s="24" t="n"/>
      <c r="N172" s="25" t="n"/>
      <c r="O172" s="24" t="n"/>
      <c r="P172" s="24" t="n"/>
      <c r="Q172" s="22" t="n"/>
      <c r="R172" s="22" t="n"/>
      <c r="S172" s="22" t="n"/>
      <c r="T172" s="41" t="n"/>
      <c r="U172" s="41" t="n"/>
      <c r="V172" s="40" t="n"/>
      <c r="W172" s="24" t="n"/>
      <c r="X172" s="27" t="n"/>
      <c r="Y172" s="42">
        <f>IF($A172="","",IF(OR($B172="",$M172=""),"",$B172+$M172))</f>
        <v/>
      </c>
      <c r="Z172" s="42">
        <f>IF($A172="","",IF(OR($B172="",$O172=""),"",$B172+$O172))</f>
        <v/>
      </c>
      <c r="AA172" s="42">
        <f>IF($A172="","",IF(OR($B172="",$P172=""),"",$B172+$P172))</f>
        <v/>
      </c>
      <c r="AB172" s="29">
        <f>IF($A172="","",IF(OR($Y172="",$Z172=""),"",ROUND(($Z172-$Y172)*1440,0)))</f>
        <v/>
      </c>
      <c r="AC172" s="29">
        <f>IF($A172="","",IF(OR($AA172="",$B172="",$C172="",AND($J172&lt;&gt;"Outbound",$J172&lt;&gt;"One-way")),"",ROUND(($AA172-($B172+$C172))*1440,0)))</f>
        <v/>
      </c>
      <c r="AD172" s="30">
        <f>IF($A172="","",IF(OR($Q172&lt;&gt;"Completed",$AB172="",$N172=""),"",IF($AB172&lt;=$N172,"Yes","No")))</f>
        <v/>
      </c>
      <c r="AE172" s="30">
        <f>IF($A172="","",IF(COUNTIF($A$2:$A$501,$A172)&gt;1,"Duplicate Trip ID",IF($B172="","Missing service date",IF($D172="","Missing patient reference",IF($E172="","Missing clinic",IF($J172="","Missing trip leg",IF($Q172="","Missing status",IF($R172="","Missing coordinator",IF(AND(OR($Q172="Scheduled",$Q172="Confirmed",$Q172="En Route"),$K172=""),"Vendor not assigned",IF(AND(OR($Q172="Scheduled",$Q172="Confirmed",$Q172="En Route"),$M172=""),"Missing scheduled pickup",IF(AND($Q172="Completed",$O172=""),"Missing actual pickup",IF(AND($Q172="Completed",OR($J172="Outbound",$J172="One-way"),$P172=""),"Missing actual arrival",IF(AND(OR($Q172="Canceled",$Q172="No Show"),$S172=""),"Missing cancellation reason",IF(AND($Q172&lt;&gt;"Canceled",$Q172&lt;&gt;"No Show",$S172&lt;&gt;""),"Clear cancellation reason",IF(AND($O172&lt;&gt;"",$M172=""),"Actual pickup without schedule",IF(AND($P172&lt;&gt;"",$O172=""),"Arrival entered without pickup",""))))))))))))))))</f>
        <v/>
      </c>
      <c r="AF172" s="30">
        <f>IF($A172="","",AND($B172&gt;='Dashboard'!$B$4,$B172&lt;='Dashboard'!$B$5,OR('Dashboard'!$B$6="All Clinics",$E172='Dashboard'!$B$6),OR('Dashboard'!$B$7="All Coordinators",$R172='Dashboard'!$B$7)))</f>
        <v/>
      </c>
    </row>
    <row r="173" ht="20" customHeight="1">
      <c r="A173" s="22" t="n"/>
      <c r="B173" s="40" t="n"/>
      <c r="C173" s="24" t="n"/>
      <c r="D173" s="22" t="n"/>
      <c r="E173" s="22" t="n"/>
      <c r="F173" s="22" t="n"/>
      <c r="G173" s="22" t="n"/>
      <c r="H173" s="22" t="n"/>
      <c r="I173" s="22" t="n"/>
      <c r="J173" s="22" t="n"/>
      <c r="K173" s="22" t="n"/>
      <c r="L173" s="22" t="n"/>
      <c r="M173" s="24" t="n"/>
      <c r="N173" s="25" t="n"/>
      <c r="O173" s="24" t="n"/>
      <c r="P173" s="24" t="n"/>
      <c r="Q173" s="22" t="n"/>
      <c r="R173" s="22" t="n"/>
      <c r="S173" s="22" t="n"/>
      <c r="T173" s="41" t="n"/>
      <c r="U173" s="41" t="n"/>
      <c r="V173" s="40" t="n"/>
      <c r="W173" s="24" t="n"/>
      <c r="X173" s="27" t="n"/>
      <c r="Y173" s="42">
        <f>IF($A173="","",IF(OR($B173="",$M173=""),"",$B173+$M173))</f>
        <v/>
      </c>
      <c r="Z173" s="42">
        <f>IF($A173="","",IF(OR($B173="",$O173=""),"",$B173+$O173))</f>
        <v/>
      </c>
      <c r="AA173" s="42">
        <f>IF($A173="","",IF(OR($B173="",$P173=""),"",$B173+$P173))</f>
        <v/>
      </c>
      <c r="AB173" s="29">
        <f>IF($A173="","",IF(OR($Y173="",$Z173=""),"",ROUND(($Z173-$Y173)*1440,0)))</f>
        <v/>
      </c>
      <c r="AC173" s="29">
        <f>IF($A173="","",IF(OR($AA173="",$B173="",$C173="",AND($J173&lt;&gt;"Outbound",$J173&lt;&gt;"One-way")),"",ROUND(($AA173-($B173+$C173))*1440,0)))</f>
        <v/>
      </c>
      <c r="AD173" s="30">
        <f>IF($A173="","",IF(OR($Q173&lt;&gt;"Completed",$AB173="",$N173=""),"",IF($AB173&lt;=$N173,"Yes","No")))</f>
        <v/>
      </c>
      <c r="AE173" s="30">
        <f>IF($A173="","",IF(COUNTIF($A$2:$A$501,$A173)&gt;1,"Duplicate Trip ID",IF($B173="","Missing service date",IF($D173="","Missing patient reference",IF($E173="","Missing clinic",IF($J173="","Missing trip leg",IF($Q173="","Missing status",IF($R173="","Missing coordinator",IF(AND(OR($Q173="Scheduled",$Q173="Confirmed",$Q173="En Route"),$K173=""),"Vendor not assigned",IF(AND(OR($Q173="Scheduled",$Q173="Confirmed",$Q173="En Route"),$M173=""),"Missing scheduled pickup",IF(AND($Q173="Completed",$O173=""),"Missing actual pickup",IF(AND($Q173="Completed",OR($J173="Outbound",$J173="One-way"),$P173=""),"Missing actual arrival",IF(AND(OR($Q173="Canceled",$Q173="No Show"),$S173=""),"Missing cancellation reason",IF(AND($Q173&lt;&gt;"Canceled",$Q173&lt;&gt;"No Show",$S173&lt;&gt;""),"Clear cancellation reason",IF(AND($O173&lt;&gt;"",$M173=""),"Actual pickup without schedule",IF(AND($P173&lt;&gt;"",$O173=""),"Arrival entered without pickup",""))))))))))))))))</f>
        <v/>
      </c>
      <c r="AF173" s="30">
        <f>IF($A173="","",AND($B173&gt;='Dashboard'!$B$4,$B173&lt;='Dashboard'!$B$5,OR('Dashboard'!$B$6="All Clinics",$E173='Dashboard'!$B$6),OR('Dashboard'!$B$7="All Coordinators",$R173='Dashboard'!$B$7)))</f>
        <v/>
      </c>
    </row>
    <row r="174" ht="20" customHeight="1">
      <c r="A174" s="22" t="n"/>
      <c r="B174" s="40" t="n"/>
      <c r="C174" s="24" t="n"/>
      <c r="D174" s="22" t="n"/>
      <c r="E174" s="22" t="n"/>
      <c r="F174" s="22" t="n"/>
      <c r="G174" s="22" t="n"/>
      <c r="H174" s="22" t="n"/>
      <c r="I174" s="22" t="n"/>
      <c r="J174" s="22" t="n"/>
      <c r="K174" s="22" t="n"/>
      <c r="L174" s="22" t="n"/>
      <c r="M174" s="24" t="n"/>
      <c r="N174" s="25" t="n"/>
      <c r="O174" s="24" t="n"/>
      <c r="P174" s="24" t="n"/>
      <c r="Q174" s="22" t="n"/>
      <c r="R174" s="22" t="n"/>
      <c r="S174" s="22" t="n"/>
      <c r="T174" s="41" t="n"/>
      <c r="U174" s="41" t="n"/>
      <c r="V174" s="40" t="n"/>
      <c r="W174" s="24" t="n"/>
      <c r="X174" s="27" t="n"/>
      <c r="Y174" s="42">
        <f>IF($A174="","",IF(OR($B174="",$M174=""),"",$B174+$M174))</f>
        <v/>
      </c>
      <c r="Z174" s="42">
        <f>IF($A174="","",IF(OR($B174="",$O174=""),"",$B174+$O174))</f>
        <v/>
      </c>
      <c r="AA174" s="42">
        <f>IF($A174="","",IF(OR($B174="",$P174=""),"",$B174+$P174))</f>
        <v/>
      </c>
      <c r="AB174" s="29">
        <f>IF($A174="","",IF(OR($Y174="",$Z174=""),"",ROUND(($Z174-$Y174)*1440,0)))</f>
        <v/>
      </c>
      <c r="AC174" s="29">
        <f>IF($A174="","",IF(OR($AA174="",$B174="",$C174="",AND($J174&lt;&gt;"Outbound",$J174&lt;&gt;"One-way")),"",ROUND(($AA174-($B174+$C174))*1440,0)))</f>
        <v/>
      </c>
      <c r="AD174" s="30">
        <f>IF($A174="","",IF(OR($Q174&lt;&gt;"Completed",$AB174="",$N174=""),"",IF($AB174&lt;=$N174,"Yes","No")))</f>
        <v/>
      </c>
      <c r="AE174" s="30">
        <f>IF($A174="","",IF(COUNTIF($A$2:$A$501,$A174)&gt;1,"Duplicate Trip ID",IF($B174="","Missing service date",IF($D174="","Missing patient reference",IF($E174="","Missing clinic",IF($J174="","Missing trip leg",IF($Q174="","Missing status",IF($R174="","Missing coordinator",IF(AND(OR($Q174="Scheduled",$Q174="Confirmed",$Q174="En Route"),$K174=""),"Vendor not assigned",IF(AND(OR($Q174="Scheduled",$Q174="Confirmed",$Q174="En Route"),$M174=""),"Missing scheduled pickup",IF(AND($Q174="Completed",$O174=""),"Missing actual pickup",IF(AND($Q174="Completed",OR($J174="Outbound",$J174="One-way"),$P174=""),"Missing actual arrival",IF(AND(OR($Q174="Canceled",$Q174="No Show"),$S174=""),"Missing cancellation reason",IF(AND($Q174&lt;&gt;"Canceled",$Q174&lt;&gt;"No Show",$S174&lt;&gt;""),"Clear cancellation reason",IF(AND($O174&lt;&gt;"",$M174=""),"Actual pickup without schedule",IF(AND($P174&lt;&gt;"",$O174=""),"Arrival entered without pickup",""))))))))))))))))</f>
        <v/>
      </c>
      <c r="AF174" s="30">
        <f>IF($A174="","",AND($B174&gt;='Dashboard'!$B$4,$B174&lt;='Dashboard'!$B$5,OR('Dashboard'!$B$6="All Clinics",$E174='Dashboard'!$B$6),OR('Dashboard'!$B$7="All Coordinators",$R174='Dashboard'!$B$7)))</f>
        <v/>
      </c>
    </row>
    <row r="175" ht="20" customHeight="1">
      <c r="A175" s="22" t="n"/>
      <c r="B175" s="40" t="n"/>
      <c r="C175" s="24" t="n"/>
      <c r="D175" s="22" t="n"/>
      <c r="E175" s="22" t="n"/>
      <c r="F175" s="22" t="n"/>
      <c r="G175" s="22" t="n"/>
      <c r="H175" s="22" t="n"/>
      <c r="I175" s="22" t="n"/>
      <c r="J175" s="22" t="n"/>
      <c r="K175" s="22" t="n"/>
      <c r="L175" s="22" t="n"/>
      <c r="M175" s="24" t="n"/>
      <c r="N175" s="25" t="n"/>
      <c r="O175" s="24" t="n"/>
      <c r="P175" s="24" t="n"/>
      <c r="Q175" s="22" t="n"/>
      <c r="R175" s="22" t="n"/>
      <c r="S175" s="22" t="n"/>
      <c r="T175" s="41" t="n"/>
      <c r="U175" s="41" t="n"/>
      <c r="V175" s="40" t="n"/>
      <c r="W175" s="24" t="n"/>
      <c r="X175" s="27" t="n"/>
      <c r="Y175" s="42">
        <f>IF($A175="","",IF(OR($B175="",$M175=""),"",$B175+$M175))</f>
        <v/>
      </c>
      <c r="Z175" s="42">
        <f>IF($A175="","",IF(OR($B175="",$O175=""),"",$B175+$O175))</f>
        <v/>
      </c>
      <c r="AA175" s="42">
        <f>IF($A175="","",IF(OR($B175="",$P175=""),"",$B175+$P175))</f>
        <v/>
      </c>
      <c r="AB175" s="29">
        <f>IF($A175="","",IF(OR($Y175="",$Z175=""),"",ROUND(($Z175-$Y175)*1440,0)))</f>
        <v/>
      </c>
      <c r="AC175" s="29">
        <f>IF($A175="","",IF(OR($AA175="",$B175="",$C175="",AND($J175&lt;&gt;"Outbound",$J175&lt;&gt;"One-way")),"",ROUND(($AA175-($B175+$C175))*1440,0)))</f>
        <v/>
      </c>
      <c r="AD175" s="30">
        <f>IF($A175="","",IF(OR($Q175&lt;&gt;"Completed",$AB175="",$N175=""),"",IF($AB175&lt;=$N175,"Yes","No")))</f>
        <v/>
      </c>
      <c r="AE175" s="30">
        <f>IF($A175="","",IF(COUNTIF($A$2:$A$501,$A175)&gt;1,"Duplicate Trip ID",IF($B175="","Missing service date",IF($D175="","Missing patient reference",IF($E175="","Missing clinic",IF($J175="","Missing trip leg",IF($Q175="","Missing status",IF($R175="","Missing coordinator",IF(AND(OR($Q175="Scheduled",$Q175="Confirmed",$Q175="En Route"),$K175=""),"Vendor not assigned",IF(AND(OR($Q175="Scheduled",$Q175="Confirmed",$Q175="En Route"),$M175=""),"Missing scheduled pickup",IF(AND($Q175="Completed",$O175=""),"Missing actual pickup",IF(AND($Q175="Completed",OR($J175="Outbound",$J175="One-way"),$P175=""),"Missing actual arrival",IF(AND(OR($Q175="Canceled",$Q175="No Show"),$S175=""),"Missing cancellation reason",IF(AND($Q175&lt;&gt;"Canceled",$Q175&lt;&gt;"No Show",$S175&lt;&gt;""),"Clear cancellation reason",IF(AND($O175&lt;&gt;"",$M175=""),"Actual pickup without schedule",IF(AND($P175&lt;&gt;"",$O175=""),"Arrival entered without pickup",""))))))))))))))))</f>
        <v/>
      </c>
      <c r="AF175" s="30">
        <f>IF($A175="","",AND($B175&gt;='Dashboard'!$B$4,$B175&lt;='Dashboard'!$B$5,OR('Dashboard'!$B$6="All Clinics",$E175='Dashboard'!$B$6),OR('Dashboard'!$B$7="All Coordinators",$R175='Dashboard'!$B$7)))</f>
        <v/>
      </c>
    </row>
    <row r="176" ht="20" customHeight="1">
      <c r="A176" s="22" t="n"/>
      <c r="B176" s="40" t="n"/>
      <c r="C176" s="24" t="n"/>
      <c r="D176" s="22" t="n"/>
      <c r="E176" s="22" t="n"/>
      <c r="F176" s="22" t="n"/>
      <c r="G176" s="22" t="n"/>
      <c r="H176" s="22" t="n"/>
      <c r="I176" s="22" t="n"/>
      <c r="J176" s="22" t="n"/>
      <c r="K176" s="22" t="n"/>
      <c r="L176" s="22" t="n"/>
      <c r="M176" s="24" t="n"/>
      <c r="N176" s="25" t="n"/>
      <c r="O176" s="24" t="n"/>
      <c r="P176" s="24" t="n"/>
      <c r="Q176" s="22" t="n"/>
      <c r="R176" s="22" t="n"/>
      <c r="S176" s="22" t="n"/>
      <c r="T176" s="41" t="n"/>
      <c r="U176" s="41" t="n"/>
      <c r="V176" s="40" t="n"/>
      <c r="W176" s="24" t="n"/>
      <c r="X176" s="27" t="n"/>
      <c r="Y176" s="42">
        <f>IF($A176="","",IF(OR($B176="",$M176=""),"",$B176+$M176))</f>
        <v/>
      </c>
      <c r="Z176" s="42">
        <f>IF($A176="","",IF(OR($B176="",$O176=""),"",$B176+$O176))</f>
        <v/>
      </c>
      <c r="AA176" s="42">
        <f>IF($A176="","",IF(OR($B176="",$P176=""),"",$B176+$P176))</f>
        <v/>
      </c>
      <c r="AB176" s="29">
        <f>IF($A176="","",IF(OR($Y176="",$Z176=""),"",ROUND(($Z176-$Y176)*1440,0)))</f>
        <v/>
      </c>
      <c r="AC176" s="29">
        <f>IF($A176="","",IF(OR($AA176="",$B176="",$C176="",AND($J176&lt;&gt;"Outbound",$J176&lt;&gt;"One-way")),"",ROUND(($AA176-($B176+$C176))*1440,0)))</f>
        <v/>
      </c>
      <c r="AD176" s="30">
        <f>IF($A176="","",IF(OR($Q176&lt;&gt;"Completed",$AB176="",$N176=""),"",IF($AB176&lt;=$N176,"Yes","No")))</f>
        <v/>
      </c>
      <c r="AE176" s="30">
        <f>IF($A176="","",IF(COUNTIF($A$2:$A$501,$A176)&gt;1,"Duplicate Trip ID",IF($B176="","Missing service date",IF($D176="","Missing patient reference",IF($E176="","Missing clinic",IF($J176="","Missing trip leg",IF($Q176="","Missing status",IF($R176="","Missing coordinator",IF(AND(OR($Q176="Scheduled",$Q176="Confirmed",$Q176="En Route"),$K176=""),"Vendor not assigned",IF(AND(OR($Q176="Scheduled",$Q176="Confirmed",$Q176="En Route"),$M176=""),"Missing scheduled pickup",IF(AND($Q176="Completed",$O176=""),"Missing actual pickup",IF(AND($Q176="Completed",OR($J176="Outbound",$J176="One-way"),$P176=""),"Missing actual arrival",IF(AND(OR($Q176="Canceled",$Q176="No Show"),$S176=""),"Missing cancellation reason",IF(AND($Q176&lt;&gt;"Canceled",$Q176&lt;&gt;"No Show",$S176&lt;&gt;""),"Clear cancellation reason",IF(AND($O176&lt;&gt;"",$M176=""),"Actual pickup without schedule",IF(AND($P176&lt;&gt;"",$O176=""),"Arrival entered without pickup",""))))))))))))))))</f>
        <v/>
      </c>
      <c r="AF176" s="30">
        <f>IF($A176="","",AND($B176&gt;='Dashboard'!$B$4,$B176&lt;='Dashboard'!$B$5,OR('Dashboard'!$B$6="All Clinics",$E176='Dashboard'!$B$6),OR('Dashboard'!$B$7="All Coordinators",$R176='Dashboard'!$B$7)))</f>
        <v/>
      </c>
    </row>
    <row r="177" ht="20" customHeight="1">
      <c r="A177" s="22" t="n"/>
      <c r="B177" s="40" t="n"/>
      <c r="C177" s="24" t="n"/>
      <c r="D177" s="22" t="n"/>
      <c r="E177" s="22" t="n"/>
      <c r="F177" s="22" t="n"/>
      <c r="G177" s="22" t="n"/>
      <c r="H177" s="22" t="n"/>
      <c r="I177" s="22" t="n"/>
      <c r="J177" s="22" t="n"/>
      <c r="K177" s="22" t="n"/>
      <c r="L177" s="22" t="n"/>
      <c r="M177" s="24" t="n"/>
      <c r="N177" s="25" t="n"/>
      <c r="O177" s="24" t="n"/>
      <c r="P177" s="24" t="n"/>
      <c r="Q177" s="22" t="n"/>
      <c r="R177" s="22" t="n"/>
      <c r="S177" s="22" t="n"/>
      <c r="T177" s="41" t="n"/>
      <c r="U177" s="41" t="n"/>
      <c r="V177" s="40" t="n"/>
      <c r="W177" s="24" t="n"/>
      <c r="X177" s="27" t="n"/>
      <c r="Y177" s="42">
        <f>IF($A177="","",IF(OR($B177="",$M177=""),"",$B177+$M177))</f>
        <v/>
      </c>
      <c r="Z177" s="42">
        <f>IF($A177="","",IF(OR($B177="",$O177=""),"",$B177+$O177))</f>
        <v/>
      </c>
      <c r="AA177" s="42">
        <f>IF($A177="","",IF(OR($B177="",$P177=""),"",$B177+$P177))</f>
        <v/>
      </c>
      <c r="AB177" s="29">
        <f>IF($A177="","",IF(OR($Y177="",$Z177=""),"",ROUND(($Z177-$Y177)*1440,0)))</f>
        <v/>
      </c>
      <c r="AC177" s="29">
        <f>IF($A177="","",IF(OR($AA177="",$B177="",$C177="",AND($J177&lt;&gt;"Outbound",$J177&lt;&gt;"One-way")),"",ROUND(($AA177-($B177+$C177))*1440,0)))</f>
        <v/>
      </c>
      <c r="AD177" s="30">
        <f>IF($A177="","",IF(OR($Q177&lt;&gt;"Completed",$AB177="",$N177=""),"",IF($AB177&lt;=$N177,"Yes","No")))</f>
        <v/>
      </c>
      <c r="AE177" s="30">
        <f>IF($A177="","",IF(COUNTIF($A$2:$A$501,$A177)&gt;1,"Duplicate Trip ID",IF($B177="","Missing service date",IF($D177="","Missing patient reference",IF($E177="","Missing clinic",IF($J177="","Missing trip leg",IF($Q177="","Missing status",IF($R177="","Missing coordinator",IF(AND(OR($Q177="Scheduled",$Q177="Confirmed",$Q177="En Route"),$K177=""),"Vendor not assigned",IF(AND(OR($Q177="Scheduled",$Q177="Confirmed",$Q177="En Route"),$M177=""),"Missing scheduled pickup",IF(AND($Q177="Completed",$O177=""),"Missing actual pickup",IF(AND($Q177="Completed",OR($J177="Outbound",$J177="One-way"),$P177=""),"Missing actual arrival",IF(AND(OR($Q177="Canceled",$Q177="No Show"),$S177=""),"Missing cancellation reason",IF(AND($Q177&lt;&gt;"Canceled",$Q177&lt;&gt;"No Show",$S177&lt;&gt;""),"Clear cancellation reason",IF(AND($O177&lt;&gt;"",$M177=""),"Actual pickup without schedule",IF(AND($P177&lt;&gt;"",$O177=""),"Arrival entered without pickup",""))))))))))))))))</f>
        <v/>
      </c>
      <c r="AF177" s="30">
        <f>IF($A177="","",AND($B177&gt;='Dashboard'!$B$4,$B177&lt;='Dashboard'!$B$5,OR('Dashboard'!$B$6="All Clinics",$E177='Dashboard'!$B$6),OR('Dashboard'!$B$7="All Coordinators",$R177='Dashboard'!$B$7)))</f>
        <v/>
      </c>
    </row>
    <row r="178" ht="20" customHeight="1">
      <c r="A178" s="22" t="n"/>
      <c r="B178" s="40" t="n"/>
      <c r="C178" s="24" t="n"/>
      <c r="D178" s="22" t="n"/>
      <c r="E178" s="22" t="n"/>
      <c r="F178" s="22" t="n"/>
      <c r="G178" s="22" t="n"/>
      <c r="H178" s="22" t="n"/>
      <c r="I178" s="22" t="n"/>
      <c r="J178" s="22" t="n"/>
      <c r="K178" s="22" t="n"/>
      <c r="L178" s="22" t="n"/>
      <c r="M178" s="24" t="n"/>
      <c r="N178" s="25" t="n"/>
      <c r="O178" s="24" t="n"/>
      <c r="P178" s="24" t="n"/>
      <c r="Q178" s="22" t="n"/>
      <c r="R178" s="22" t="n"/>
      <c r="S178" s="22" t="n"/>
      <c r="T178" s="41" t="n"/>
      <c r="U178" s="41" t="n"/>
      <c r="V178" s="40" t="n"/>
      <c r="W178" s="24" t="n"/>
      <c r="X178" s="27" t="n"/>
      <c r="Y178" s="42">
        <f>IF($A178="","",IF(OR($B178="",$M178=""),"",$B178+$M178))</f>
        <v/>
      </c>
      <c r="Z178" s="42">
        <f>IF($A178="","",IF(OR($B178="",$O178=""),"",$B178+$O178))</f>
        <v/>
      </c>
      <c r="AA178" s="42">
        <f>IF($A178="","",IF(OR($B178="",$P178=""),"",$B178+$P178))</f>
        <v/>
      </c>
      <c r="AB178" s="29">
        <f>IF($A178="","",IF(OR($Y178="",$Z178=""),"",ROUND(($Z178-$Y178)*1440,0)))</f>
        <v/>
      </c>
      <c r="AC178" s="29">
        <f>IF($A178="","",IF(OR($AA178="",$B178="",$C178="",AND($J178&lt;&gt;"Outbound",$J178&lt;&gt;"One-way")),"",ROUND(($AA178-($B178+$C178))*1440,0)))</f>
        <v/>
      </c>
      <c r="AD178" s="30">
        <f>IF($A178="","",IF(OR($Q178&lt;&gt;"Completed",$AB178="",$N178=""),"",IF($AB178&lt;=$N178,"Yes","No")))</f>
        <v/>
      </c>
      <c r="AE178" s="30">
        <f>IF($A178="","",IF(COUNTIF($A$2:$A$501,$A178)&gt;1,"Duplicate Trip ID",IF($B178="","Missing service date",IF($D178="","Missing patient reference",IF($E178="","Missing clinic",IF($J178="","Missing trip leg",IF($Q178="","Missing status",IF($R178="","Missing coordinator",IF(AND(OR($Q178="Scheduled",$Q178="Confirmed",$Q178="En Route"),$K178=""),"Vendor not assigned",IF(AND(OR($Q178="Scheduled",$Q178="Confirmed",$Q178="En Route"),$M178=""),"Missing scheduled pickup",IF(AND($Q178="Completed",$O178=""),"Missing actual pickup",IF(AND($Q178="Completed",OR($J178="Outbound",$J178="One-way"),$P178=""),"Missing actual arrival",IF(AND(OR($Q178="Canceled",$Q178="No Show"),$S178=""),"Missing cancellation reason",IF(AND($Q178&lt;&gt;"Canceled",$Q178&lt;&gt;"No Show",$S178&lt;&gt;""),"Clear cancellation reason",IF(AND($O178&lt;&gt;"",$M178=""),"Actual pickup without schedule",IF(AND($P178&lt;&gt;"",$O178=""),"Arrival entered without pickup",""))))))))))))))))</f>
        <v/>
      </c>
      <c r="AF178" s="30">
        <f>IF($A178="","",AND($B178&gt;='Dashboard'!$B$4,$B178&lt;='Dashboard'!$B$5,OR('Dashboard'!$B$6="All Clinics",$E178='Dashboard'!$B$6),OR('Dashboard'!$B$7="All Coordinators",$R178='Dashboard'!$B$7)))</f>
        <v/>
      </c>
    </row>
    <row r="179" ht="20" customHeight="1">
      <c r="A179" s="22" t="n"/>
      <c r="B179" s="40" t="n"/>
      <c r="C179" s="24" t="n"/>
      <c r="D179" s="22" t="n"/>
      <c r="E179" s="22" t="n"/>
      <c r="F179" s="22" t="n"/>
      <c r="G179" s="22" t="n"/>
      <c r="H179" s="22" t="n"/>
      <c r="I179" s="22" t="n"/>
      <c r="J179" s="22" t="n"/>
      <c r="K179" s="22" t="n"/>
      <c r="L179" s="22" t="n"/>
      <c r="M179" s="24" t="n"/>
      <c r="N179" s="25" t="n"/>
      <c r="O179" s="24" t="n"/>
      <c r="P179" s="24" t="n"/>
      <c r="Q179" s="22" t="n"/>
      <c r="R179" s="22" t="n"/>
      <c r="S179" s="22" t="n"/>
      <c r="T179" s="41" t="n"/>
      <c r="U179" s="41" t="n"/>
      <c r="V179" s="40" t="n"/>
      <c r="W179" s="24" t="n"/>
      <c r="X179" s="27" t="n"/>
      <c r="Y179" s="42">
        <f>IF($A179="","",IF(OR($B179="",$M179=""),"",$B179+$M179))</f>
        <v/>
      </c>
      <c r="Z179" s="42">
        <f>IF($A179="","",IF(OR($B179="",$O179=""),"",$B179+$O179))</f>
        <v/>
      </c>
      <c r="AA179" s="42">
        <f>IF($A179="","",IF(OR($B179="",$P179=""),"",$B179+$P179))</f>
        <v/>
      </c>
      <c r="AB179" s="29">
        <f>IF($A179="","",IF(OR($Y179="",$Z179=""),"",ROUND(($Z179-$Y179)*1440,0)))</f>
        <v/>
      </c>
      <c r="AC179" s="29">
        <f>IF($A179="","",IF(OR($AA179="",$B179="",$C179="",AND($J179&lt;&gt;"Outbound",$J179&lt;&gt;"One-way")),"",ROUND(($AA179-($B179+$C179))*1440,0)))</f>
        <v/>
      </c>
      <c r="AD179" s="30">
        <f>IF($A179="","",IF(OR($Q179&lt;&gt;"Completed",$AB179="",$N179=""),"",IF($AB179&lt;=$N179,"Yes","No")))</f>
        <v/>
      </c>
      <c r="AE179" s="30">
        <f>IF($A179="","",IF(COUNTIF($A$2:$A$501,$A179)&gt;1,"Duplicate Trip ID",IF($B179="","Missing service date",IF($D179="","Missing patient reference",IF($E179="","Missing clinic",IF($J179="","Missing trip leg",IF($Q179="","Missing status",IF($R179="","Missing coordinator",IF(AND(OR($Q179="Scheduled",$Q179="Confirmed",$Q179="En Route"),$K179=""),"Vendor not assigned",IF(AND(OR($Q179="Scheduled",$Q179="Confirmed",$Q179="En Route"),$M179=""),"Missing scheduled pickup",IF(AND($Q179="Completed",$O179=""),"Missing actual pickup",IF(AND($Q179="Completed",OR($J179="Outbound",$J179="One-way"),$P179=""),"Missing actual arrival",IF(AND(OR($Q179="Canceled",$Q179="No Show"),$S179=""),"Missing cancellation reason",IF(AND($Q179&lt;&gt;"Canceled",$Q179&lt;&gt;"No Show",$S179&lt;&gt;""),"Clear cancellation reason",IF(AND($O179&lt;&gt;"",$M179=""),"Actual pickup without schedule",IF(AND($P179&lt;&gt;"",$O179=""),"Arrival entered without pickup",""))))))))))))))))</f>
        <v/>
      </c>
      <c r="AF179" s="30">
        <f>IF($A179="","",AND($B179&gt;='Dashboard'!$B$4,$B179&lt;='Dashboard'!$B$5,OR('Dashboard'!$B$6="All Clinics",$E179='Dashboard'!$B$6),OR('Dashboard'!$B$7="All Coordinators",$R179='Dashboard'!$B$7)))</f>
        <v/>
      </c>
    </row>
    <row r="180" ht="20" customHeight="1">
      <c r="A180" s="22" t="n"/>
      <c r="B180" s="40" t="n"/>
      <c r="C180" s="24" t="n"/>
      <c r="D180" s="22" t="n"/>
      <c r="E180" s="22" t="n"/>
      <c r="F180" s="22" t="n"/>
      <c r="G180" s="22" t="n"/>
      <c r="H180" s="22" t="n"/>
      <c r="I180" s="22" t="n"/>
      <c r="J180" s="22" t="n"/>
      <c r="K180" s="22" t="n"/>
      <c r="L180" s="22" t="n"/>
      <c r="M180" s="24" t="n"/>
      <c r="N180" s="25" t="n"/>
      <c r="O180" s="24" t="n"/>
      <c r="P180" s="24" t="n"/>
      <c r="Q180" s="22" t="n"/>
      <c r="R180" s="22" t="n"/>
      <c r="S180" s="22" t="n"/>
      <c r="T180" s="41" t="n"/>
      <c r="U180" s="41" t="n"/>
      <c r="V180" s="40" t="n"/>
      <c r="W180" s="24" t="n"/>
      <c r="X180" s="27" t="n"/>
      <c r="Y180" s="42">
        <f>IF($A180="","",IF(OR($B180="",$M180=""),"",$B180+$M180))</f>
        <v/>
      </c>
      <c r="Z180" s="42">
        <f>IF($A180="","",IF(OR($B180="",$O180=""),"",$B180+$O180))</f>
        <v/>
      </c>
      <c r="AA180" s="42">
        <f>IF($A180="","",IF(OR($B180="",$P180=""),"",$B180+$P180))</f>
        <v/>
      </c>
      <c r="AB180" s="29">
        <f>IF($A180="","",IF(OR($Y180="",$Z180=""),"",ROUND(($Z180-$Y180)*1440,0)))</f>
        <v/>
      </c>
      <c r="AC180" s="29">
        <f>IF($A180="","",IF(OR($AA180="",$B180="",$C180="",AND($J180&lt;&gt;"Outbound",$J180&lt;&gt;"One-way")),"",ROUND(($AA180-($B180+$C180))*1440,0)))</f>
        <v/>
      </c>
      <c r="AD180" s="30">
        <f>IF($A180="","",IF(OR($Q180&lt;&gt;"Completed",$AB180="",$N180=""),"",IF($AB180&lt;=$N180,"Yes","No")))</f>
        <v/>
      </c>
      <c r="AE180" s="30">
        <f>IF($A180="","",IF(COUNTIF($A$2:$A$501,$A180)&gt;1,"Duplicate Trip ID",IF($B180="","Missing service date",IF($D180="","Missing patient reference",IF($E180="","Missing clinic",IF($J180="","Missing trip leg",IF($Q180="","Missing status",IF($R180="","Missing coordinator",IF(AND(OR($Q180="Scheduled",$Q180="Confirmed",$Q180="En Route"),$K180=""),"Vendor not assigned",IF(AND(OR($Q180="Scheduled",$Q180="Confirmed",$Q180="En Route"),$M180=""),"Missing scheduled pickup",IF(AND($Q180="Completed",$O180=""),"Missing actual pickup",IF(AND($Q180="Completed",OR($J180="Outbound",$J180="One-way"),$P180=""),"Missing actual arrival",IF(AND(OR($Q180="Canceled",$Q180="No Show"),$S180=""),"Missing cancellation reason",IF(AND($Q180&lt;&gt;"Canceled",$Q180&lt;&gt;"No Show",$S180&lt;&gt;""),"Clear cancellation reason",IF(AND($O180&lt;&gt;"",$M180=""),"Actual pickup without schedule",IF(AND($P180&lt;&gt;"",$O180=""),"Arrival entered without pickup",""))))))))))))))))</f>
        <v/>
      </c>
      <c r="AF180" s="30">
        <f>IF($A180="","",AND($B180&gt;='Dashboard'!$B$4,$B180&lt;='Dashboard'!$B$5,OR('Dashboard'!$B$6="All Clinics",$E180='Dashboard'!$B$6),OR('Dashboard'!$B$7="All Coordinators",$R180='Dashboard'!$B$7)))</f>
        <v/>
      </c>
    </row>
    <row r="181" ht="20" customHeight="1">
      <c r="A181" s="22" t="n"/>
      <c r="B181" s="40" t="n"/>
      <c r="C181" s="24" t="n"/>
      <c r="D181" s="22" t="n"/>
      <c r="E181" s="22" t="n"/>
      <c r="F181" s="22" t="n"/>
      <c r="G181" s="22" t="n"/>
      <c r="H181" s="22" t="n"/>
      <c r="I181" s="22" t="n"/>
      <c r="J181" s="22" t="n"/>
      <c r="K181" s="22" t="n"/>
      <c r="L181" s="22" t="n"/>
      <c r="M181" s="24" t="n"/>
      <c r="N181" s="25" t="n"/>
      <c r="O181" s="24" t="n"/>
      <c r="P181" s="24" t="n"/>
      <c r="Q181" s="22" t="n"/>
      <c r="R181" s="22" t="n"/>
      <c r="S181" s="22" t="n"/>
      <c r="T181" s="41" t="n"/>
      <c r="U181" s="41" t="n"/>
      <c r="V181" s="40" t="n"/>
      <c r="W181" s="24" t="n"/>
      <c r="X181" s="27" t="n"/>
      <c r="Y181" s="42">
        <f>IF($A181="","",IF(OR($B181="",$M181=""),"",$B181+$M181))</f>
        <v/>
      </c>
      <c r="Z181" s="42">
        <f>IF($A181="","",IF(OR($B181="",$O181=""),"",$B181+$O181))</f>
        <v/>
      </c>
      <c r="AA181" s="42">
        <f>IF($A181="","",IF(OR($B181="",$P181=""),"",$B181+$P181))</f>
        <v/>
      </c>
      <c r="AB181" s="29">
        <f>IF($A181="","",IF(OR($Y181="",$Z181=""),"",ROUND(($Z181-$Y181)*1440,0)))</f>
        <v/>
      </c>
      <c r="AC181" s="29">
        <f>IF($A181="","",IF(OR($AA181="",$B181="",$C181="",AND($J181&lt;&gt;"Outbound",$J181&lt;&gt;"One-way")),"",ROUND(($AA181-($B181+$C181))*1440,0)))</f>
        <v/>
      </c>
      <c r="AD181" s="30">
        <f>IF($A181="","",IF(OR($Q181&lt;&gt;"Completed",$AB181="",$N181=""),"",IF($AB181&lt;=$N181,"Yes","No")))</f>
        <v/>
      </c>
      <c r="AE181" s="30">
        <f>IF($A181="","",IF(COUNTIF($A$2:$A$501,$A181)&gt;1,"Duplicate Trip ID",IF($B181="","Missing service date",IF($D181="","Missing patient reference",IF($E181="","Missing clinic",IF($J181="","Missing trip leg",IF($Q181="","Missing status",IF($R181="","Missing coordinator",IF(AND(OR($Q181="Scheduled",$Q181="Confirmed",$Q181="En Route"),$K181=""),"Vendor not assigned",IF(AND(OR($Q181="Scheduled",$Q181="Confirmed",$Q181="En Route"),$M181=""),"Missing scheduled pickup",IF(AND($Q181="Completed",$O181=""),"Missing actual pickup",IF(AND($Q181="Completed",OR($J181="Outbound",$J181="One-way"),$P181=""),"Missing actual arrival",IF(AND(OR($Q181="Canceled",$Q181="No Show"),$S181=""),"Missing cancellation reason",IF(AND($Q181&lt;&gt;"Canceled",$Q181&lt;&gt;"No Show",$S181&lt;&gt;""),"Clear cancellation reason",IF(AND($O181&lt;&gt;"",$M181=""),"Actual pickup without schedule",IF(AND($P181&lt;&gt;"",$O181=""),"Arrival entered without pickup",""))))))))))))))))</f>
        <v/>
      </c>
      <c r="AF181" s="30">
        <f>IF($A181="","",AND($B181&gt;='Dashboard'!$B$4,$B181&lt;='Dashboard'!$B$5,OR('Dashboard'!$B$6="All Clinics",$E181='Dashboard'!$B$6),OR('Dashboard'!$B$7="All Coordinators",$R181='Dashboard'!$B$7)))</f>
        <v/>
      </c>
    </row>
    <row r="182" ht="20" customHeight="1">
      <c r="A182" s="22" t="n"/>
      <c r="B182" s="40" t="n"/>
      <c r="C182" s="24" t="n"/>
      <c r="D182" s="22" t="n"/>
      <c r="E182" s="22" t="n"/>
      <c r="F182" s="22" t="n"/>
      <c r="G182" s="22" t="n"/>
      <c r="H182" s="22" t="n"/>
      <c r="I182" s="22" t="n"/>
      <c r="J182" s="22" t="n"/>
      <c r="K182" s="22" t="n"/>
      <c r="L182" s="22" t="n"/>
      <c r="M182" s="24" t="n"/>
      <c r="N182" s="25" t="n"/>
      <c r="O182" s="24" t="n"/>
      <c r="P182" s="24" t="n"/>
      <c r="Q182" s="22" t="n"/>
      <c r="R182" s="22" t="n"/>
      <c r="S182" s="22" t="n"/>
      <c r="T182" s="41" t="n"/>
      <c r="U182" s="41" t="n"/>
      <c r="V182" s="40" t="n"/>
      <c r="W182" s="24" t="n"/>
      <c r="X182" s="27" t="n"/>
      <c r="Y182" s="42">
        <f>IF($A182="","",IF(OR($B182="",$M182=""),"",$B182+$M182))</f>
        <v/>
      </c>
      <c r="Z182" s="42">
        <f>IF($A182="","",IF(OR($B182="",$O182=""),"",$B182+$O182))</f>
        <v/>
      </c>
      <c r="AA182" s="42">
        <f>IF($A182="","",IF(OR($B182="",$P182=""),"",$B182+$P182))</f>
        <v/>
      </c>
      <c r="AB182" s="29">
        <f>IF($A182="","",IF(OR($Y182="",$Z182=""),"",ROUND(($Z182-$Y182)*1440,0)))</f>
        <v/>
      </c>
      <c r="AC182" s="29">
        <f>IF($A182="","",IF(OR($AA182="",$B182="",$C182="",AND($J182&lt;&gt;"Outbound",$J182&lt;&gt;"One-way")),"",ROUND(($AA182-($B182+$C182))*1440,0)))</f>
        <v/>
      </c>
      <c r="AD182" s="30">
        <f>IF($A182="","",IF(OR($Q182&lt;&gt;"Completed",$AB182="",$N182=""),"",IF($AB182&lt;=$N182,"Yes","No")))</f>
        <v/>
      </c>
      <c r="AE182" s="30">
        <f>IF($A182="","",IF(COUNTIF($A$2:$A$501,$A182)&gt;1,"Duplicate Trip ID",IF($B182="","Missing service date",IF($D182="","Missing patient reference",IF($E182="","Missing clinic",IF($J182="","Missing trip leg",IF($Q182="","Missing status",IF($R182="","Missing coordinator",IF(AND(OR($Q182="Scheduled",$Q182="Confirmed",$Q182="En Route"),$K182=""),"Vendor not assigned",IF(AND(OR($Q182="Scheduled",$Q182="Confirmed",$Q182="En Route"),$M182=""),"Missing scheduled pickup",IF(AND($Q182="Completed",$O182=""),"Missing actual pickup",IF(AND($Q182="Completed",OR($J182="Outbound",$J182="One-way"),$P182=""),"Missing actual arrival",IF(AND(OR($Q182="Canceled",$Q182="No Show"),$S182=""),"Missing cancellation reason",IF(AND($Q182&lt;&gt;"Canceled",$Q182&lt;&gt;"No Show",$S182&lt;&gt;""),"Clear cancellation reason",IF(AND($O182&lt;&gt;"",$M182=""),"Actual pickup without schedule",IF(AND($P182&lt;&gt;"",$O182=""),"Arrival entered without pickup",""))))))))))))))))</f>
        <v/>
      </c>
      <c r="AF182" s="30">
        <f>IF($A182="","",AND($B182&gt;='Dashboard'!$B$4,$B182&lt;='Dashboard'!$B$5,OR('Dashboard'!$B$6="All Clinics",$E182='Dashboard'!$B$6),OR('Dashboard'!$B$7="All Coordinators",$R182='Dashboard'!$B$7)))</f>
        <v/>
      </c>
    </row>
    <row r="183" ht="20" customHeight="1">
      <c r="A183" s="22" t="n"/>
      <c r="B183" s="40" t="n"/>
      <c r="C183" s="24" t="n"/>
      <c r="D183" s="22" t="n"/>
      <c r="E183" s="22" t="n"/>
      <c r="F183" s="22" t="n"/>
      <c r="G183" s="22" t="n"/>
      <c r="H183" s="22" t="n"/>
      <c r="I183" s="22" t="n"/>
      <c r="J183" s="22" t="n"/>
      <c r="K183" s="22" t="n"/>
      <c r="L183" s="22" t="n"/>
      <c r="M183" s="24" t="n"/>
      <c r="N183" s="25" t="n"/>
      <c r="O183" s="24" t="n"/>
      <c r="P183" s="24" t="n"/>
      <c r="Q183" s="22" t="n"/>
      <c r="R183" s="22" t="n"/>
      <c r="S183" s="22" t="n"/>
      <c r="T183" s="41" t="n"/>
      <c r="U183" s="41" t="n"/>
      <c r="V183" s="40" t="n"/>
      <c r="W183" s="24" t="n"/>
      <c r="X183" s="27" t="n"/>
      <c r="Y183" s="42">
        <f>IF($A183="","",IF(OR($B183="",$M183=""),"",$B183+$M183))</f>
        <v/>
      </c>
      <c r="Z183" s="42">
        <f>IF($A183="","",IF(OR($B183="",$O183=""),"",$B183+$O183))</f>
        <v/>
      </c>
      <c r="AA183" s="42">
        <f>IF($A183="","",IF(OR($B183="",$P183=""),"",$B183+$P183))</f>
        <v/>
      </c>
      <c r="AB183" s="29">
        <f>IF($A183="","",IF(OR($Y183="",$Z183=""),"",ROUND(($Z183-$Y183)*1440,0)))</f>
        <v/>
      </c>
      <c r="AC183" s="29">
        <f>IF($A183="","",IF(OR($AA183="",$B183="",$C183="",AND($J183&lt;&gt;"Outbound",$J183&lt;&gt;"One-way")),"",ROUND(($AA183-($B183+$C183))*1440,0)))</f>
        <v/>
      </c>
      <c r="AD183" s="30">
        <f>IF($A183="","",IF(OR($Q183&lt;&gt;"Completed",$AB183="",$N183=""),"",IF($AB183&lt;=$N183,"Yes","No")))</f>
        <v/>
      </c>
      <c r="AE183" s="30">
        <f>IF($A183="","",IF(COUNTIF($A$2:$A$501,$A183)&gt;1,"Duplicate Trip ID",IF($B183="","Missing service date",IF($D183="","Missing patient reference",IF($E183="","Missing clinic",IF($J183="","Missing trip leg",IF($Q183="","Missing status",IF($R183="","Missing coordinator",IF(AND(OR($Q183="Scheduled",$Q183="Confirmed",$Q183="En Route"),$K183=""),"Vendor not assigned",IF(AND(OR($Q183="Scheduled",$Q183="Confirmed",$Q183="En Route"),$M183=""),"Missing scheduled pickup",IF(AND($Q183="Completed",$O183=""),"Missing actual pickup",IF(AND($Q183="Completed",OR($J183="Outbound",$J183="One-way"),$P183=""),"Missing actual arrival",IF(AND(OR($Q183="Canceled",$Q183="No Show"),$S183=""),"Missing cancellation reason",IF(AND($Q183&lt;&gt;"Canceled",$Q183&lt;&gt;"No Show",$S183&lt;&gt;""),"Clear cancellation reason",IF(AND($O183&lt;&gt;"",$M183=""),"Actual pickup without schedule",IF(AND($P183&lt;&gt;"",$O183=""),"Arrival entered without pickup",""))))))))))))))))</f>
        <v/>
      </c>
      <c r="AF183" s="30">
        <f>IF($A183="","",AND($B183&gt;='Dashboard'!$B$4,$B183&lt;='Dashboard'!$B$5,OR('Dashboard'!$B$6="All Clinics",$E183='Dashboard'!$B$6),OR('Dashboard'!$B$7="All Coordinators",$R183='Dashboard'!$B$7)))</f>
        <v/>
      </c>
    </row>
    <row r="184" ht="20" customHeight="1">
      <c r="A184" s="22" t="n"/>
      <c r="B184" s="40" t="n"/>
      <c r="C184" s="24" t="n"/>
      <c r="D184" s="22" t="n"/>
      <c r="E184" s="22" t="n"/>
      <c r="F184" s="22" t="n"/>
      <c r="G184" s="22" t="n"/>
      <c r="H184" s="22" t="n"/>
      <c r="I184" s="22" t="n"/>
      <c r="J184" s="22" t="n"/>
      <c r="K184" s="22" t="n"/>
      <c r="L184" s="22" t="n"/>
      <c r="M184" s="24" t="n"/>
      <c r="N184" s="25" t="n"/>
      <c r="O184" s="24" t="n"/>
      <c r="P184" s="24" t="n"/>
      <c r="Q184" s="22" t="n"/>
      <c r="R184" s="22" t="n"/>
      <c r="S184" s="22" t="n"/>
      <c r="T184" s="41" t="n"/>
      <c r="U184" s="41" t="n"/>
      <c r="V184" s="40" t="n"/>
      <c r="W184" s="24" t="n"/>
      <c r="X184" s="27" t="n"/>
      <c r="Y184" s="42">
        <f>IF($A184="","",IF(OR($B184="",$M184=""),"",$B184+$M184))</f>
        <v/>
      </c>
      <c r="Z184" s="42">
        <f>IF($A184="","",IF(OR($B184="",$O184=""),"",$B184+$O184))</f>
        <v/>
      </c>
      <c r="AA184" s="42">
        <f>IF($A184="","",IF(OR($B184="",$P184=""),"",$B184+$P184))</f>
        <v/>
      </c>
      <c r="AB184" s="29">
        <f>IF($A184="","",IF(OR($Y184="",$Z184=""),"",ROUND(($Z184-$Y184)*1440,0)))</f>
        <v/>
      </c>
      <c r="AC184" s="29">
        <f>IF($A184="","",IF(OR($AA184="",$B184="",$C184="",AND($J184&lt;&gt;"Outbound",$J184&lt;&gt;"One-way")),"",ROUND(($AA184-($B184+$C184))*1440,0)))</f>
        <v/>
      </c>
      <c r="AD184" s="30">
        <f>IF($A184="","",IF(OR($Q184&lt;&gt;"Completed",$AB184="",$N184=""),"",IF($AB184&lt;=$N184,"Yes","No")))</f>
        <v/>
      </c>
      <c r="AE184" s="30">
        <f>IF($A184="","",IF(COUNTIF($A$2:$A$501,$A184)&gt;1,"Duplicate Trip ID",IF($B184="","Missing service date",IF($D184="","Missing patient reference",IF($E184="","Missing clinic",IF($J184="","Missing trip leg",IF($Q184="","Missing status",IF($R184="","Missing coordinator",IF(AND(OR($Q184="Scheduled",$Q184="Confirmed",$Q184="En Route"),$K184=""),"Vendor not assigned",IF(AND(OR($Q184="Scheduled",$Q184="Confirmed",$Q184="En Route"),$M184=""),"Missing scheduled pickup",IF(AND($Q184="Completed",$O184=""),"Missing actual pickup",IF(AND($Q184="Completed",OR($J184="Outbound",$J184="One-way"),$P184=""),"Missing actual arrival",IF(AND(OR($Q184="Canceled",$Q184="No Show"),$S184=""),"Missing cancellation reason",IF(AND($Q184&lt;&gt;"Canceled",$Q184&lt;&gt;"No Show",$S184&lt;&gt;""),"Clear cancellation reason",IF(AND($O184&lt;&gt;"",$M184=""),"Actual pickup without schedule",IF(AND($P184&lt;&gt;"",$O184=""),"Arrival entered without pickup",""))))))))))))))))</f>
        <v/>
      </c>
      <c r="AF184" s="30">
        <f>IF($A184="","",AND($B184&gt;='Dashboard'!$B$4,$B184&lt;='Dashboard'!$B$5,OR('Dashboard'!$B$6="All Clinics",$E184='Dashboard'!$B$6),OR('Dashboard'!$B$7="All Coordinators",$R184='Dashboard'!$B$7)))</f>
        <v/>
      </c>
    </row>
    <row r="185" ht="20" customHeight="1">
      <c r="A185" s="22" t="n"/>
      <c r="B185" s="40" t="n"/>
      <c r="C185" s="24" t="n"/>
      <c r="D185" s="22" t="n"/>
      <c r="E185" s="22" t="n"/>
      <c r="F185" s="22" t="n"/>
      <c r="G185" s="22" t="n"/>
      <c r="H185" s="22" t="n"/>
      <c r="I185" s="22" t="n"/>
      <c r="J185" s="22" t="n"/>
      <c r="K185" s="22" t="n"/>
      <c r="L185" s="22" t="n"/>
      <c r="M185" s="24" t="n"/>
      <c r="N185" s="25" t="n"/>
      <c r="O185" s="24" t="n"/>
      <c r="P185" s="24" t="n"/>
      <c r="Q185" s="22" t="n"/>
      <c r="R185" s="22" t="n"/>
      <c r="S185" s="22" t="n"/>
      <c r="T185" s="41" t="n"/>
      <c r="U185" s="41" t="n"/>
      <c r="V185" s="40" t="n"/>
      <c r="W185" s="24" t="n"/>
      <c r="X185" s="27" t="n"/>
      <c r="Y185" s="42">
        <f>IF($A185="","",IF(OR($B185="",$M185=""),"",$B185+$M185))</f>
        <v/>
      </c>
      <c r="Z185" s="42">
        <f>IF($A185="","",IF(OR($B185="",$O185=""),"",$B185+$O185))</f>
        <v/>
      </c>
      <c r="AA185" s="42">
        <f>IF($A185="","",IF(OR($B185="",$P185=""),"",$B185+$P185))</f>
        <v/>
      </c>
      <c r="AB185" s="29">
        <f>IF($A185="","",IF(OR($Y185="",$Z185=""),"",ROUND(($Z185-$Y185)*1440,0)))</f>
        <v/>
      </c>
      <c r="AC185" s="29">
        <f>IF($A185="","",IF(OR($AA185="",$B185="",$C185="",AND($J185&lt;&gt;"Outbound",$J185&lt;&gt;"One-way")),"",ROUND(($AA185-($B185+$C185))*1440,0)))</f>
        <v/>
      </c>
      <c r="AD185" s="30">
        <f>IF($A185="","",IF(OR($Q185&lt;&gt;"Completed",$AB185="",$N185=""),"",IF($AB185&lt;=$N185,"Yes","No")))</f>
        <v/>
      </c>
      <c r="AE185" s="30">
        <f>IF($A185="","",IF(COUNTIF($A$2:$A$501,$A185)&gt;1,"Duplicate Trip ID",IF($B185="","Missing service date",IF($D185="","Missing patient reference",IF($E185="","Missing clinic",IF($J185="","Missing trip leg",IF($Q185="","Missing status",IF($R185="","Missing coordinator",IF(AND(OR($Q185="Scheduled",$Q185="Confirmed",$Q185="En Route"),$K185=""),"Vendor not assigned",IF(AND(OR($Q185="Scheduled",$Q185="Confirmed",$Q185="En Route"),$M185=""),"Missing scheduled pickup",IF(AND($Q185="Completed",$O185=""),"Missing actual pickup",IF(AND($Q185="Completed",OR($J185="Outbound",$J185="One-way"),$P185=""),"Missing actual arrival",IF(AND(OR($Q185="Canceled",$Q185="No Show"),$S185=""),"Missing cancellation reason",IF(AND($Q185&lt;&gt;"Canceled",$Q185&lt;&gt;"No Show",$S185&lt;&gt;""),"Clear cancellation reason",IF(AND($O185&lt;&gt;"",$M185=""),"Actual pickup without schedule",IF(AND($P185&lt;&gt;"",$O185=""),"Arrival entered without pickup",""))))))))))))))))</f>
        <v/>
      </c>
      <c r="AF185" s="30">
        <f>IF($A185="","",AND($B185&gt;='Dashboard'!$B$4,$B185&lt;='Dashboard'!$B$5,OR('Dashboard'!$B$6="All Clinics",$E185='Dashboard'!$B$6),OR('Dashboard'!$B$7="All Coordinators",$R185='Dashboard'!$B$7)))</f>
        <v/>
      </c>
    </row>
    <row r="186" ht="20" customHeight="1">
      <c r="A186" s="22" t="n"/>
      <c r="B186" s="40" t="n"/>
      <c r="C186" s="24" t="n"/>
      <c r="D186" s="22" t="n"/>
      <c r="E186" s="22" t="n"/>
      <c r="F186" s="22" t="n"/>
      <c r="G186" s="22" t="n"/>
      <c r="H186" s="22" t="n"/>
      <c r="I186" s="22" t="n"/>
      <c r="J186" s="22" t="n"/>
      <c r="K186" s="22" t="n"/>
      <c r="L186" s="22" t="n"/>
      <c r="M186" s="24" t="n"/>
      <c r="N186" s="25" t="n"/>
      <c r="O186" s="24" t="n"/>
      <c r="P186" s="24" t="n"/>
      <c r="Q186" s="22" t="n"/>
      <c r="R186" s="22" t="n"/>
      <c r="S186" s="22" t="n"/>
      <c r="T186" s="41" t="n"/>
      <c r="U186" s="41" t="n"/>
      <c r="V186" s="40" t="n"/>
      <c r="W186" s="24" t="n"/>
      <c r="X186" s="27" t="n"/>
      <c r="Y186" s="42">
        <f>IF($A186="","",IF(OR($B186="",$M186=""),"",$B186+$M186))</f>
        <v/>
      </c>
      <c r="Z186" s="42">
        <f>IF($A186="","",IF(OR($B186="",$O186=""),"",$B186+$O186))</f>
        <v/>
      </c>
      <c r="AA186" s="42">
        <f>IF($A186="","",IF(OR($B186="",$P186=""),"",$B186+$P186))</f>
        <v/>
      </c>
      <c r="AB186" s="29">
        <f>IF($A186="","",IF(OR($Y186="",$Z186=""),"",ROUND(($Z186-$Y186)*1440,0)))</f>
        <v/>
      </c>
      <c r="AC186" s="29">
        <f>IF($A186="","",IF(OR($AA186="",$B186="",$C186="",AND($J186&lt;&gt;"Outbound",$J186&lt;&gt;"One-way")),"",ROUND(($AA186-($B186+$C186))*1440,0)))</f>
        <v/>
      </c>
      <c r="AD186" s="30">
        <f>IF($A186="","",IF(OR($Q186&lt;&gt;"Completed",$AB186="",$N186=""),"",IF($AB186&lt;=$N186,"Yes","No")))</f>
        <v/>
      </c>
      <c r="AE186" s="30">
        <f>IF($A186="","",IF(COUNTIF($A$2:$A$501,$A186)&gt;1,"Duplicate Trip ID",IF($B186="","Missing service date",IF($D186="","Missing patient reference",IF($E186="","Missing clinic",IF($J186="","Missing trip leg",IF($Q186="","Missing status",IF($R186="","Missing coordinator",IF(AND(OR($Q186="Scheduled",$Q186="Confirmed",$Q186="En Route"),$K186=""),"Vendor not assigned",IF(AND(OR($Q186="Scheduled",$Q186="Confirmed",$Q186="En Route"),$M186=""),"Missing scheduled pickup",IF(AND($Q186="Completed",$O186=""),"Missing actual pickup",IF(AND($Q186="Completed",OR($J186="Outbound",$J186="One-way"),$P186=""),"Missing actual arrival",IF(AND(OR($Q186="Canceled",$Q186="No Show"),$S186=""),"Missing cancellation reason",IF(AND($Q186&lt;&gt;"Canceled",$Q186&lt;&gt;"No Show",$S186&lt;&gt;""),"Clear cancellation reason",IF(AND($O186&lt;&gt;"",$M186=""),"Actual pickup without schedule",IF(AND($P186&lt;&gt;"",$O186=""),"Arrival entered without pickup",""))))))))))))))))</f>
        <v/>
      </c>
      <c r="AF186" s="30">
        <f>IF($A186="","",AND($B186&gt;='Dashboard'!$B$4,$B186&lt;='Dashboard'!$B$5,OR('Dashboard'!$B$6="All Clinics",$E186='Dashboard'!$B$6),OR('Dashboard'!$B$7="All Coordinators",$R186='Dashboard'!$B$7)))</f>
        <v/>
      </c>
    </row>
    <row r="187" ht="20" customHeight="1">
      <c r="A187" s="22" t="n"/>
      <c r="B187" s="40" t="n"/>
      <c r="C187" s="24" t="n"/>
      <c r="D187" s="22" t="n"/>
      <c r="E187" s="22" t="n"/>
      <c r="F187" s="22" t="n"/>
      <c r="G187" s="22" t="n"/>
      <c r="H187" s="22" t="n"/>
      <c r="I187" s="22" t="n"/>
      <c r="J187" s="22" t="n"/>
      <c r="K187" s="22" t="n"/>
      <c r="L187" s="22" t="n"/>
      <c r="M187" s="24" t="n"/>
      <c r="N187" s="25" t="n"/>
      <c r="O187" s="24" t="n"/>
      <c r="P187" s="24" t="n"/>
      <c r="Q187" s="22" t="n"/>
      <c r="R187" s="22" t="n"/>
      <c r="S187" s="22" t="n"/>
      <c r="T187" s="41" t="n"/>
      <c r="U187" s="41" t="n"/>
      <c r="V187" s="40" t="n"/>
      <c r="W187" s="24" t="n"/>
      <c r="X187" s="27" t="n"/>
      <c r="Y187" s="42">
        <f>IF($A187="","",IF(OR($B187="",$M187=""),"",$B187+$M187))</f>
        <v/>
      </c>
      <c r="Z187" s="42">
        <f>IF($A187="","",IF(OR($B187="",$O187=""),"",$B187+$O187))</f>
        <v/>
      </c>
      <c r="AA187" s="42">
        <f>IF($A187="","",IF(OR($B187="",$P187=""),"",$B187+$P187))</f>
        <v/>
      </c>
      <c r="AB187" s="29">
        <f>IF($A187="","",IF(OR($Y187="",$Z187=""),"",ROUND(($Z187-$Y187)*1440,0)))</f>
        <v/>
      </c>
      <c r="AC187" s="29">
        <f>IF($A187="","",IF(OR($AA187="",$B187="",$C187="",AND($J187&lt;&gt;"Outbound",$J187&lt;&gt;"One-way")),"",ROUND(($AA187-($B187+$C187))*1440,0)))</f>
        <v/>
      </c>
      <c r="AD187" s="30">
        <f>IF($A187="","",IF(OR($Q187&lt;&gt;"Completed",$AB187="",$N187=""),"",IF($AB187&lt;=$N187,"Yes","No")))</f>
        <v/>
      </c>
      <c r="AE187" s="30">
        <f>IF($A187="","",IF(COUNTIF($A$2:$A$501,$A187)&gt;1,"Duplicate Trip ID",IF($B187="","Missing service date",IF($D187="","Missing patient reference",IF($E187="","Missing clinic",IF($J187="","Missing trip leg",IF($Q187="","Missing status",IF($R187="","Missing coordinator",IF(AND(OR($Q187="Scheduled",$Q187="Confirmed",$Q187="En Route"),$K187=""),"Vendor not assigned",IF(AND(OR($Q187="Scheduled",$Q187="Confirmed",$Q187="En Route"),$M187=""),"Missing scheduled pickup",IF(AND($Q187="Completed",$O187=""),"Missing actual pickup",IF(AND($Q187="Completed",OR($J187="Outbound",$J187="One-way"),$P187=""),"Missing actual arrival",IF(AND(OR($Q187="Canceled",$Q187="No Show"),$S187=""),"Missing cancellation reason",IF(AND($Q187&lt;&gt;"Canceled",$Q187&lt;&gt;"No Show",$S187&lt;&gt;""),"Clear cancellation reason",IF(AND($O187&lt;&gt;"",$M187=""),"Actual pickup without schedule",IF(AND($P187&lt;&gt;"",$O187=""),"Arrival entered without pickup",""))))))))))))))))</f>
        <v/>
      </c>
      <c r="AF187" s="30">
        <f>IF($A187="","",AND($B187&gt;='Dashboard'!$B$4,$B187&lt;='Dashboard'!$B$5,OR('Dashboard'!$B$6="All Clinics",$E187='Dashboard'!$B$6),OR('Dashboard'!$B$7="All Coordinators",$R187='Dashboard'!$B$7)))</f>
        <v/>
      </c>
    </row>
    <row r="188" ht="20" customHeight="1">
      <c r="A188" s="22" t="n"/>
      <c r="B188" s="40" t="n"/>
      <c r="C188" s="24" t="n"/>
      <c r="D188" s="22" t="n"/>
      <c r="E188" s="22" t="n"/>
      <c r="F188" s="22" t="n"/>
      <c r="G188" s="22" t="n"/>
      <c r="H188" s="22" t="n"/>
      <c r="I188" s="22" t="n"/>
      <c r="J188" s="22" t="n"/>
      <c r="K188" s="22" t="n"/>
      <c r="L188" s="22" t="n"/>
      <c r="M188" s="24" t="n"/>
      <c r="N188" s="25" t="n"/>
      <c r="O188" s="24" t="n"/>
      <c r="P188" s="24" t="n"/>
      <c r="Q188" s="22" t="n"/>
      <c r="R188" s="22" t="n"/>
      <c r="S188" s="22" t="n"/>
      <c r="T188" s="41" t="n"/>
      <c r="U188" s="41" t="n"/>
      <c r="V188" s="40" t="n"/>
      <c r="W188" s="24" t="n"/>
      <c r="X188" s="27" t="n"/>
      <c r="Y188" s="42">
        <f>IF($A188="","",IF(OR($B188="",$M188=""),"",$B188+$M188))</f>
        <v/>
      </c>
      <c r="Z188" s="42">
        <f>IF($A188="","",IF(OR($B188="",$O188=""),"",$B188+$O188))</f>
        <v/>
      </c>
      <c r="AA188" s="42">
        <f>IF($A188="","",IF(OR($B188="",$P188=""),"",$B188+$P188))</f>
        <v/>
      </c>
      <c r="AB188" s="29">
        <f>IF($A188="","",IF(OR($Y188="",$Z188=""),"",ROUND(($Z188-$Y188)*1440,0)))</f>
        <v/>
      </c>
      <c r="AC188" s="29">
        <f>IF($A188="","",IF(OR($AA188="",$B188="",$C188="",AND($J188&lt;&gt;"Outbound",$J188&lt;&gt;"One-way")),"",ROUND(($AA188-($B188+$C188))*1440,0)))</f>
        <v/>
      </c>
      <c r="AD188" s="30">
        <f>IF($A188="","",IF(OR($Q188&lt;&gt;"Completed",$AB188="",$N188=""),"",IF($AB188&lt;=$N188,"Yes","No")))</f>
        <v/>
      </c>
      <c r="AE188" s="30">
        <f>IF($A188="","",IF(COUNTIF($A$2:$A$501,$A188)&gt;1,"Duplicate Trip ID",IF($B188="","Missing service date",IF($D188="","Missing patient reference",IF($E188="","Missing clinic",IF($J188="","Missing trip leg",IF($Q188="","Missing status",IF($R188="","Missing coordinator",IF(AND(OR($Q188="Scheduled",$Q188="Confirmed",$Q188="En Route"),$K188=""),"Vendor not assigned",IF(AND(OR($Q188="Scheduled",$Q188="Confirmed",$Q188="En Route"),$M188=""),"Missing scheduled pickup",IF(AND($Q188="Completed",$O188=""),"Missing actual pickup",IF(AND($Q188="Completed",OR($J188="Outbound",$J188="One-way"),$P188=""),"Missing actual arrival",IF(AND(OR($Q188="Canceled",$Q188="No Show"),$S188=""),"Missing cancellation reason",IF(AND($Q188&lt;&gt;"Canceled",$Q188&lt;&gt;"No Show",$S188&lt;&gt;""),"Clear cancellation reason",IF(AND($O188&lt;&gt;"",$M188=""),"Actual pickup without schedule",IF(AND($P188&lt;&gt;"",$O188=""),"Arrival entered without pickup",""))))))))))))))))</f>
        <v/>
      </c>
      <c r="AF188" s="30">
        <f>IF($A188="","",AND($B188&gt;='Dashboard'!$B$4,$B188&lt;='Dashboard'!$B$5,OR('Dashboard'!$B$6="All Clinics",$E188='Dashboard'!$B$6),OR('Dashboard'!$B$7="All Coordinators",$R188='Dashboard'!$B$7)))</f>
        <v/>
      </c>
    </row>
    <row r="189" ht="20" customHeight="1">
      <c r="A189" s="22" t="n"/>
      <c r="B189" s="40" t="n"/>
      <c r="C189" s="24" t="n"/>
      <c r="D189" s="22" t="n"/>
      <c r="E189" s="22" t="n"/>
      <c r="F189" s="22" t="n"/>
      <c r="G189" s="22" t="n"/>
      <c r="H189" s="22" t="n"/>
      <c r="I189" s="22" t="n"/>
      <c r="J189" s="22" t="n"/>
      <c r="K189" s="22" t="n"/>
      <c r="L189" s="22" t="n"/>
      <c r="M189" s="24" t="n"/>
      <c r="N189" s="25" t="n"/>
      <c r="O189" s="24" t="n"/>
      <c r="P189" s="24" t="n"/>
      <c r="Q189" s="22" t="n"/>
      <c r="R189" s="22" t="n"/>
      <c r="S189" s="22" t="n"/>
      <c r="T189" s="41" t="n"/>
      <c r="U189" s="41" t="n"/>
      <c r="V189" s="40" t="n"/>
      <c r="W189" s="24" t="n"/>
      <c r="X189" s="27" t="n"/>
      <c r="Y189" s="42">
        <f>IF($A189="","",IF(OR($B189="",$M189=""),"",$B189+$M189))</f>
        <v/>
      </c>
      <c r="Z189" s="42">
        <f>IF($A189="","",IF(OR($B189="",$O189=""),"",$B189+$O189))</f>
        <v/>
      </c>
      <c r="AA189" s="42">
        <f>IF($A189="","",IF(OR($B189="",$P189=""),"",$B189+$P189))</f>
        <v/>
      </c>
      <c r="AB189" s="29">
        <f>IF($A189="","",IF(OR($Y189="",$Z189=""),"",ROUND(($Z189-$Y189)*1440,0)))</f>
        <v/>
      </c>
      <c r="AC189" s="29">
        <f>IF($A189="","",IF(OR($AA189="",$B189="",$C189="",AND($J189&lt;&gt;"Outbound",$J189&lt;&gt;"One-way")),"",ROUND(($AA189-($B189+$C189))*1440,0)))</f>
        <v/>
      </c>
      <c r="AD189" s="30">
        <f>IF($A189="","",IF(OR($Q189&lt;&gt;"Completed",$AB189="",$N189=""),"",IF($AB189&lt;=$N189,"Yes","No")))</f>
        <v/>
      </c>
      <c r="AE189" s="30">
        <f>IF($A189="","",IF(COUNTIF($A$2:$A$501,$A189)&gt;1,"Duplicate Trip ID",IF($B189="","Missing service date",IF($D189="","Missing patient reference",IF($E189="","Missing clinic",IF($J189="","Missing trip leg",IF($Q189="","Missing status",IF($R189="","Missing coordinator",IF(AND(OR($Q189="Scheduled",$Q189="Confirmed",$Q189="En Route"),$K189=""),"Vendor not assigned",IF(AND(OR($Q189="Scheduled",$Q189="Confirmed",$Q189="En Route"),$M189=""),"Missing scheduled pickup",IF(AND($Q189="Completed",$O189=""),"Missing actual pickup",IF(AND($Q189="Completed",OR($J189="Outbound",$J189="One-way"),$P189=""),"Missing actual arrival",IF(AND(OR($Q189="Canceled",$Q189="No Show"),$S189=""),"Missing cancellation reason",IF(AND($Q189&lt;&gt;"Canceled",$Q189&lt;&gt;"No Show",$S189&lt;&gt;""),"Clear cancellation reason",IF(AND($O189&lt;&gt;"",$M189=""),"Actual pickup without schedule",IF(AND($P189&lt;&gt;"",$O189=""),"Arrival entered without pickup",""))))))))))))))))</f>
        <v/>
      </c>
      <c r="AF189" s="30">
        <f>IF($A189="","",AND($B189&gt;='Dashboard'!$B$4,$B189&lt;='Dashboard'!$B$5,OR('Dashboard'!$B$6="All Clinics",$E189='Dashboard'!$B$6),OR('Dashboard'!$B$7="All Coordinators",$R189='Dashboard'!$B$7)))</f>
        <v/>
      </c>
    </row>
    <row r="190" ht="20" customHeight="1">
      <c r="A190" s="22" t="n"/>
      <c r="B190" s="40" t="n"/>
      <c r="C190" s="24" t="n"/>
      <c r="D190" s="22" t="n"/>
      <c r="E190" s="22" t="n"/>
      <c r="F190" s="22" t="n"/>
      <c r="G190" s="22" t="n"/>
      <c r="H190" s="22" t="n"/>
      <c r="I190" s="22" t="n"/>
      <c r="J190" s="22" t="n"/>
      <c r="K190" s="22" t="n"/>
      <c r="L190" s="22" t="n"/>
      <c r="M190" s="24" t="n"/>
      <c r="N190" s="25" t="n"/>
      <c r="O190" s="24" t="n"/>
      <c r="P190" s="24" t="n"/>
      <c r="Q190" s="22" t="n"/>
      <c r="R190" s="22" t="n"/>
      <c r="S190" s="22" t="n"/>
      <c r="T190" s="41" t="n"/>
      <c r="U190" s="41" t="n"/>
      <c r="V190" s="40" t="n"/>
      <c r="W190" s="24" t="n"/>
      <c r="X190" s="27" t="n"/>
      <c r="Y190" s="42">
        <f>IF($A190="","",IF(OR($B190="",$M190=""),"",$B190+$M190))</f>
        <v/>
      </c>
      <c r="Z190" s="42">
        <f>IF($A190="","",IF(OR($B190="",$O190=""),"",$B190+$O190))</f>
        <v/>
      </c>
      <c r="AA190" s="42">
        <f>IF($A190="","",IF(OR($B190="",$P190=""),"",$B190+$P190))</f>
        <v/>
      </c>
      <c r="AB190" s="29">
        <f>IF($A190="","",IF(OR($Y190="",$Z190=""),"",ROUND(($Z190-$Y190)*1440,0)))</f>
        <v/>
      </c>
      <c r="AC190" s="29">
        <f>IF($A190="","",IF(OR($AA190="",$B190="",$C190="",AND($J190&lt;&gt;"Outbound",$J190&lt;&gt;"One-way")),"",ROUND(($AA190-($B190+$C190))*1440,0)))</f>
        <v/>
      </c>
      <c r="AD190" s="30">
        <f>IF($A190="","",IF(OR($Q190&lt;&gt;"Completed",$AB190="",$N190=""),"",IF($AB190&lt;=$N190,"Yes","No")))</f>
        <v/>
      </c>
      <c r="AE190" s="30">
        <f>IF($A190="","",IF(COUNTIF($A$2:$A$501,$A190)&gt;1,"Duplicate Trip ID",IF($B190="","Missing service date",IF($D190="","Missing patient reference",IF($E190="","Missing clinic",IF($J190="","Missing trip leg",IF($Q190="","Missing status",IF($R190="","Missing coordinator",IF(AND(OR($Q190="Scheduled",$Q190="Confirmed",$Q190="En Route"),$K190=""),"Vendor not assigned",IF(AND(OR($Q190="Scheduled",$Q190="Confirmed",$Q190="En Route"),$M190=""),"Missing scheduled pickup",IF(AND($Q190="Completed",$O190=""),"Missing actual pickup",IF(AND($Q190="Completed",OR($J190="Outbound",$J190="One-way"),$P190=""),"Missing actual arrival",IF(AND(OR($Q190="Canceled",$Q190="No Show"),$S190=""),"Missing cancellation reason",IF(AND($Q190&lt;&gt;"Canceled",$Q190&lt;&gt;"No Show",$S190&lt;&gt;""),"Clear cancellation reason",IF(AND($O190&lt;&gt;"",$M190=""),"Actual pickup without schedule",IF(AND($P190&lt;&gt;"",$O190=""),"Arrival entered without pickup",""))))))))))))))))</f>
        <v/>
      </c>
      <c r="AF190" s="30">
        <f>IF($A190="","",AND($B190&gt;='Dashboard'!$B$4,$B190&lt;='Dashboard'!$B$5,OR('Dashboard'!$B$6="All Clinics",$E190='Dashboard'!$B$6),OR('Dashboard'!$B$7="All Coordinators",$R190='Dashboard'!$B$7)))</f>
        <v/>
      </c>
    </row>
    <row r="191" ht="20" customHeight="1">
      <c r="A191" s="22" t="n"/>
      <c r="B191" s="40" t="n"/>
      <c r="C191" s="24" t="n"/>
      <c r="D191" s="22" t="n"/>
      <c r="E191" s="22" t="n"/>
      <c r="F191" s="22" t="n"/>
      <c r="G191" s="22" t="n"/>
      <c r="H191" s="22" t="n"/>
      <c r="I191" s="22" t="n"/>
      <c r="J191" s="22" t="n"/>
      <c r="K191" s="22" t="n"/>
      <c r="L191" s="22" t="n"/>
      <c r="M191" s="24" t="n"/>
      <c r="N191" s="25" t="n"/>
      <c r="O191" s="24" t="n"/>
      <c r="P191" s="24" t="n"/>
      <c r="Q191" s="22" t="n"/>
      <c r="R191" s="22" t="n"/>
      <c r="S191" s="22" t="n"/>
      <c r="T191" s="41" t="n"/>
      <c r="U191" s="41" t="n"/>
      <c r="V191" s="40" t="n"/>
      <c r="W191" s="24" t="n"/>
      <c r="X191" s="27" t="n"/>
      <c r="Y191" s="42">
        <f>IF($A191="","",IF(OR($B191="",$M191=""),"",$B191+$M191))</f>
        <v/>
      </c>
      <c r="Z191" s="42">
        <f>IF($A191="","",IF(OR($B191="",$O191=""),"",$B191+$O191))</f>
        <v/>
      </c>
      <c r="AA191" s="42">
        <f>IF($A191="","",IF(OR($B191="",$P191=""),"",$B191+$P191))</f>
        <v/>
      </c>
      <c r="AB191" s="29">
        <f>IF($A191="","",IF(OR($Y191="",$Z191=""),"",ROUND(($Z191-$Y191)*1440,0)))</f>
        <v/>
      </c>
      <c r="AC191" s="29">
        <f>IF($A191="","",IF(OR($AA191="",$B191="",$C191="",AND($J191&lt;&gt;"Outbound",$J191&lt;&gt;"One-way")),"",ROUND(($AA191-($B191+$C191))*1440,0)))</f>
        <v/>
      </c>
      <c r="AD191" s="30">
        <f>IF($A191="","",IF(OR($Q191&lt;&gt;"Completed",$AB191="",$N191=""),"",IF($AB191&lt;=$N191,"Yes","No")))</f>
        <v/>
      </c>
      <c r="AE191" s="30">
        <f>IF($A191="","",IF(COUNTIF($A$2:$A$501,$A191)&gt;1,"Duplicate Trip ID",IF($B191="","Missing service date",IF($D191="","Missing patient reference",IF($E191="","Missing clinic",IF($J191="","Missing trip leg",IF($Q191="","Missing status",IF($R191="","Missing coordinator",IF(AND(OR($Q191="Scheduled",$Q191="Confirmed",$Q191="En Route"),$K191=""),"Vendor not assigned",IF(AND(OR($Q191="Scheduled",$Q191="Confirmed",$Q191="En Route"),$M191=""),"Missing scheduled pickup",IF(AND($Q191="Completed",$O191=""),"Missing actual pickup",IF(AND($Q191="Completed",OR($J191="Outbound",$J191="One-way"),$P191=""),"Missing actual arrival",IF(AND(OR($Q191="Canceled",$Q191="No Show"),$S191=""),"Missing cancellation reason",IF(AND($Q191&lt;&gt;"Canceled",$Q191&lt;&gt;"No Show",$S191&lt;&gt;""),"Clear cancellation reason",IF(AND($O191&lt;&gt;"",$M191=""),"Actual pickup without schedule",IF(AND($P191&lt;&gt;"",$O191=""),"Arrival entered without pickup",""))))))))))))))))</f>
        <v/>
      </c>
      <c r="AF191" s="30">
        <f>IF($A191="","",AND($B191&gt;='Dashboard'!$B$4,$B191&lt;='Dashboard'!$B$5,OR('Dashboard'!$B$6="All Clinics",$E191='Dashboard'!$B$6),OR('Dashboard'!$B$7="All Coordinators",$R191='Dashboard'!$B$7)))</f>
        <v/>
      </c>
    </row>
    <row r="192" ht="20" customHeight="1">
      <c r="A192" s="22" t="n"/>
      <c r="B192" s="40" t="n"/>
      <c r="C192" s="24" t="n"/>
      <c r="D192" s="22" t="n"/>
      <c r="E192" s="22" t="n"/>
      <c r="F192" s="22" t="n"/>
      <c r="G192" s="22" t="n"/>
      <c r="H192" s="22" t="n"/>
      <c r="I192" s="22" t="n"/>
      <c r="J192" s="22" t="n"/>
      <c r="K192" s="22" t="n"/>
      <c r="L192" s="22" t="n"/>
      <c r="M192" s="24" t="n"/>
      <c r="N192" s="25" t="n"/>
      <c r="O192" s="24" t="n"/>
      <c r="P192" s="24" t="n"/>
      <c r="Q192" s="22" t="n"/>
      <c r="R192" s="22" t="n"/>
      <c r="S192" s="22" t="n"/>
      <c r="T192" s="41" t="n"/>
      <c r="U192" s="41" t="n"/>
      <c r="V192" s="40" t="n"/>
      <c r="W192" s="24" t="n"/>
      <c r="X192" s="27" t="n"/>
      <c r="Y192" s="42">
        <f>IF($A192="","",IF(OR($B192="",$M192=""),"",$B192+$M192))</f>
        <v/>
      </c>
      <c r="Z192" s="42">
        <f>IF($A192="","",IF(OR($B192="",$O192=""),"",$B192+$O192))</f>
        <v/>
      </c>
      <c r="AA192" s="42">
        <f>IF($A192="","",IF(OR($B192="",$P192=""),"",$B192+$P192))</f>
        <v/>
      </c>
      <c r="AB192" s="29">
        <f>IF($A192="","",IF(OR($Y192="",$Z192=""),"",ROUND(($Z192-$Y192)*1440,0)))</f>
        <v/>
      </c>
      <c r="AC192" s="29">
        <f>IF($A192="","",IF(OR($AA192="",$B192="",$C192="",AND($J192&lt;&gt;"Outbound",$J192&lt;&gt;"One-way")),"",ROUND(($AA192-($B192+$C192))*1440,0)))</f>
        <v/>
      </c>
      <c r="AD192" s="30">
        <f>IF($A192="","",IF(OR($Q192&lt;&gt;"Completed",$AB192="",$N192=""),"",IF($AB192&lt;=$N192,"Yes","No")))</f>
        <v/>
      </c>
      <c r="AE192" s="30">
        <f>IF($A192="","",IF(COUNTIF($A$2:$A$501,$A192)&gt;1,"Duplicate Trip ID",IF($B192="","Missing service date",IF($D192="","Missing patient reference",IF($E192="","Missing clinic",IF($J192="","Missing trip leg",IF($Q192="","Missing status",IF($R192="","Missing coordinator",IF(AND(OR($Q192="Scheduled",$Q192="Confirmed",$Q192="En Route"),$K192=""),"Vendor not assigned",IF(AND(OR($Q192="Scheduled",$Q192="Confirmed",$Q192="En Route"),$M192=""),"Missing scheduled pickup",IF(AND($Q192="Completed",$O192=""),"Missing actual pickup",IF(AND($Q192="Completed",OR($J192="Outbound",$J192="One-way"),$P192=""),"Missing actual arrival",IF(AND(OR($Q192="Canceled",$Q192="No Show"),$S192=""),"Missing cancellation reason",IF(AND($Q192&lt;&gt;"Canceled",$Q192&lt;&gt;"No Show",$S192&lt;&gt;""),"Clear cancellation reason",IF(AND($O192&lt;&gt;"",$M192=""),"Actual pickup without schedule",IF(AND($P192&lt;&gt;"",$O192=""),"Arrival entered without pickup",""))))))))))))))))</f>
        <v/>
      </c>
      <c r="AF192" s="30">
        <f>IF($A192="","",AND($B192&gt;='Dashboard'!$B$4,$B192&lt;='Dashboard'!$B$5,OR('Dashboard'!$B$6="All Clinics",$E192='Dashboard'!$B$6),OR('Dashboard'!$B$7="All Coordinators",$R192='Dashboard'!$B$7)))</f>
        <v/>
      </c>
    </row>
    <row r="193" ht="20" customHeight="1">
      <c r="A193" s="22" t="n"/>
      <c r="B193" s="40" t="n"/>
      <c r="C193" s="24" t="n"/>
      <c r="D193" s="22" t="n"/>
      <c r="E193" s="22" t="n"/>
      <c r="F193" s="22" t="n"/>
      <c r="G193" s="22" t="n"/>
      <c r="H193" s="22" t="n"/>
      <c r="I193" s="22" t="n"/>
      <c r="J193" s="22" t="n"/>
      <c r="K193" s="22" t="n"/>
      <c r="L193" s="22" t="n"/>
      <c r="M193" s="24" t="n"/>
      <c r="N193" s="25" t="n"/>
      <c r="O193" s="24" t="n"/>
      <c r="P193" s="24" t="n"/>
      <c r="Q193" s="22" t="n"/>
      <c r="R193" s="22" t="n"/>
      <c r="S193" s="22" t="n"/>
      <c r="T193" s="41" t="n"/>
      <c r="U193" s="41" t="n"/>
      <c r="V193" s="40" t="n"/>
      <c r="W193" s="24" t="n"/>
      <c r="X193" s="27" t="n"/>
      <c r="Y193" s="42">
        <f>IF($A193="","",IF(OR($B193="",$M193=""),"",$B193+$M193))</f>
        <v/>
      </c>
      <c r="Z193" s="42">
        <f>IF($A193="","",IF(OR($B193="",$O193=""),"",$B193+$O193))</f>
        <v/>
      </c>
      <c r="AA193" s="42">
        <f>IF($A193="","",IF(OR($B193="",$P193=""),"",$B193+$P193))</f>
        <v/>
      </c>
      <c r="AB193" s="29">
        <f>IF($A193="","",IF(OR($Y193="",$Z193=""),"",ROUND(($Z193-$Y193)*1440,0)))</f>
        <v/>
      </c>
      <c r="AC193" s="29">
        <f>IF($A193="","",IF(OR($AA193="",$B193="",$C193="",AND($J193&lt;&gt;"Outbound",$J193&lt;&gt;"One-way")),"",ROUND(($AA193-($B193+$C193))*1440,0)))</f>
        <v/>
      </c>
      <c r="AD193" s="30">
        <f>IF($A193="","",IF(OR($Q193&lt;&gt;"Completed",$AB193="",$N193=""),"",IF($AB193&lt;=$N193,"Yes","No")))</f>
        <v/>
      </c>
      <c r="AE193" s="30">
        <f>IF($A193="","",IF(COUNTIF($A$2:$A$501,$A193)&gt;1,"Duplicate Trip ID",IF($B193="","Missing service date",IF($D193="","Missing patient reference",IF($E193="","Missing clinic",IF($J193="","Missing trip leg",IF($Q193="","Missing status",IF($R193="","Missing coordinator",IF(AND(OR($Q193="Scheduled",$Q193="Confirmed",$Q193="En Route"),$K193=""),"Vendor not assigned",IF(AND(OR($Q193="Scheduled",$Q193="Confirmed",$Q193="En Route"),$M193=""),"Missing scheduled pickup",IF(AND($Q193="Completed",$O193=""),"Missing actual pickup",IF(AND($Q193="Completed",OR($J193="Outbound",$J193="One-way"),$P193=""),"Missing actual arrival",IF(AND(OR($Q193="Canceled",$Q193="No Show"),$S193=""),"Missing cancellation reason",IF(AND($Q193&lt;&gt;"Canceled",$Q193&lt;&gt;"No Show",$S193&lt;&gt;""),"Clear cancellation reason",IF(AND($O193&lt;&gt;"",$M193=""),"Actual pickup without schedule",IF(AND($P193&lt;&gt;"",$O193=""),"Arrival entered without pickup",""))))))))))))))))</f>
        <v/>
      </c>
      <c r="AF193" s="30">
        <f>IF($A193="","",AND($B193&gt;='Dashboard'!$B$4,$B193&lt;='Dashboard'!$B$5,OR('Dashboard'!$B$6="All Clinics",$E193='Dashboard'!$B$6),OR('Dashboard'!$B$7="All Coordinators",$R193='Dashboard'!$B$7)))</f>
        <v/>
      </c>
    </row>
    <row r="194" ht="20" customHeight="1">
      <c r="A194" s="22" t="n"/>
      <c r="B194" s="40" t="n"/>
      <c r="C194" s="24" t="n"/>
      <c r="D194" s="22" t="n"/>
      <c r="E194" s="22" t="n"/>
      <c r="F194" s="22" t="n"/>
      <c r="G194" s="22" t="n"/>
      <c r="H194" s="22" t="n"/>
      <c r="I194" s="22" t="n"/>
      <c r="J194" s="22" t="n"/>
      <c r="K194" s="22" t="n"/>
      <c r="L194" s="22" t="n"/>
      <c r="M194" s="24" t="n"/>
      <c r="N194" s="25" t="n"/>
      <c r="O194" s="24" t="n"/>
      <c r="P194" s="24" t="n"/>
      <c r="Q194" s="22" t="n"/>
      <c r="R194" s="22" t="n"/>
      <c r="S194" s="22" t="n"/>
      <c r="T194" s="41" t="n"/>
      <c r="U194" s="41" t="n"/>
      <c r="V194" s="40" t="n"/>
      <c r="W194" s="24" t="n"/>
      <c r="X194" s="27" t="n"/>
      <c r="Y194" s="42">
        <f>IF($A194="","",IF(OR($B194="",$M194=""),"",$B194+$M194))</f>
        <v/>
      </c>
      <c r="Z194" s="42">
        <f>IF($A194="","",IF(OR($B194="",$O194=""),"",$B194+$O194))</f>
        <v/>
      </c>
      <c r="AA194" s="42">
        <f>IF($A194="","",IF(OR($B194="",$P194=""),"",$B194+$P194))</f>
        <v/>
      </c>
      <c r="AB194" s="29">
        <f>IF($A194="","",IF(OR($Y194="",$Z194=""),"",ROUND(($Z194-$Y194)*1440,0)))</f>
        <v/>
      </c>
      <c r="AC194" s="29">
        <f>IF($A194="","",IF(OR($AA194="",$B194="",$C194="",AND($J194&lt;&gt;"Outbound",$J194&lt;&gt;"One-way")),"",ROUND(($AA194-($B194+$C194))*1440,0)))</f>
        <v/>
      </c>
      <c r="AD194" s="30">
        <f>IF($A194="","",IF(OR($Q194&lt;&gt;"Completed",$AB194="",$N194=""),"",IF($AB194&lt;=$N194,"Yes","No")))</f>
        <v/>
      </c>
      <c r="AE194" s="30">
        <f>IF($A194="","",IF(COUNTIF($A$2:$A$501,$A194)&gt;1,"Duplicate Trip ID",IF($B194="","Missing service date",IF($D194="","Missing patient reference",IF($E194="","Missing clinic",IF($J194="","Missing trip leg",IF($Q194="","Missing status",IF($R194="","Missing coordinator",IF(AND(OR($Q194="Scheduled",$Q194="Confirmed",$Q194="En Route"),$K194=""),"Vendor not assigned",IF(AND(OR($Q194="Scheduled",$Q194="Confirmed",$Q194="En Route"),$M194=""),"Missing scheduled pickup",IF(AND($Q194="Completed",$O194=""),"Missing actual pickup",IF(AND($Q194="Completed",OR($J194="Outbound",$J194="One-way"),$P194=""),"Missing actual arrival",IF(AND(OR($Q194="Canceled",$Q194="No Show"),$S194=""),"Missing cancellation reason",IF(AND($Q194&lt;&gt;"Canceled",$Q194&lt;&gt;"No Show",$S194&lt;&gt;""),"Clear cancellation reason",IF(AND($O194&lt;&gt;"",$M194=""),"Actual pickup without schedule",IF(AND($P194&lt;&gt;"",$O194=""),"Arrival entered without pickup",""))))))))))))))))</f>
        <v/>
      </c>
      <c r="AF194" s="30">
        <f>IF($A194="","",AND($B194&gt;='Dashboard'!$B$4,$B194&lt;='Dashboard'!$B$5,OR('Dashboard'!$B$6="All Clinics",$E194='Dashboard'!$B$6),OR('Dashboard'!$B$7="All Coordinators",$R194='Dashboard'!$B$7)))</f>
        <v/>
      </c>
    </row>
    <row r="195" ht="20" customHeight="1">
      <c r="A195" s="22" t="n"/>
      <c r="B195" s="40" t="n"/>
      <c r="C195" s="24" t="n"/>
      <c r="D195" s="22" t="n"/>
      <c r="E195" s="22" t="n"/>
      <c r="F195" s="22" t="n"/>
      <c r="G195" s="22" t="n"/>
      <c r="H195" s="22" t="n"/>
      <c r="I195" s="22" t="n"/>
      <c r="J195" s="22" t="n"/>
      <c r="K195" s="22" t="n"/>
      <c r="L195" s="22" t="n"/>
      <c r="M195" s="24" t="n"/>
      <c r="N195" s="25" t="n"/>
      <c r="O195" s="24" t="n"/>
      <c r="P195" s="24" t="n"/>
      <c r="Q195" s="22" t="n"/>
      <c r="R195" s="22" t="n"/>
      <c r="S195" s="22" t="n"/>
      <c r="T195" s="41" t="n"/>
      <c r="U195" s="41" t="n"/>
      <c r="V195" s="40" t="n"/>
      <c r="W195" s="24" t="n"/>
      <c r="X195" s="27" t="n"/>
      <c r="Y195" s="42">
        <f>IF($A195="","",IF(OR($B195="",$M195=""),"",$B195+$M195))</f>
        <v/>
      </c>
      <c r="Z195" s="42">
        <f>IF($A195="","",IF(OR($B195="",$O195=""),"",$B195+$O195))</f>
        <v/>
      </c>
      <c r="AA195" s="42">
        <f>IF($A195="","",IF(OR($B195="",$P195=""),"",$B195+$P195))</f>
        <v/>
      </c>
      <c r="AB195" s="29">
        <f>IF($A195="","",IF(OR($Y195="",$Z195=""),"",ROUND(($Z195-$Y195)*1440,0)))</f>
        <v/>
      </c>
      <c r="AC195" s="29">
        <f>IF($A195="","",IF(OR($AA195="",$B195="",$C195="",AND($J195&lt;&gt;"Outbound",$J195&lt;&gt;"One-way")),"",ROUND(($AA195-($B195+$C195))*1440,0)))</f>
        <v/>
      </c>
      <c r="AD195" s="30">
        <f>IF($A195="","",IF(OR($Q195&lt;&gt;"Completed",$AB195="",$N195=""),"",IF($AB195&lt;=$N195,"Yes","No")))</f>
        <v/>
      </c>
      <c r="AE195" s="30">
        <f>IF($A195="","",IF(COUNTIF($A$2:$A$501,$A195)&gt;1,"Duplicate Trip ID",IF($B195="","Missing service date",IF($D195="","Missing patient reference",IF($E195="","Missing clinic",IF($J195="","Missing trip leg",IF($Q195="","Missing status",IF($R195="","Missing coordinator",IF(AND(OR($Q195="Scheduled",$Q195="Confirmed",$Q195="En Route"),$K195=""),"Vendor not assigned",IF(AND(OR($Q195="Scheduled",$Q195="Confirmed",$Q195="En Route"),$M195=""),"Missing scheduled pickup",IF(AND($Q195="Completed",$O195=""),"Missing actual pickup",IF(AND($Q195="Completed",OR($J195="Outbound",$J195="One-way"),$P195=""),"Missing actual arrival",IF(AND(OR($Q195="Canceled",$Q195="No Show"),$S195=""),"Missing cancellation reason",IF(AND($Q195&lt;&gt;"Canceled",$Q195&lt;&gt;"No Show",$S195&lt;&gt;""),"Clear cancellation reason",IF(AND($O195&lt;&gt;"",$M195=""),"Actual pickup without schedule",IF(AND($P195&lt;&gt;"",$O195=""),"Arrival entered without pickup",""))))))))))))))))</f>
        <v/>
      </c>
      <c r="AF195" s="30">
        <f>IF($A195="","",AND($B195&gt;='Dashboard'!$B$4,$B195&lt;='Dashboard'!$B$5,OR('Dashboard'!$B$6="All Clinics",$E195='Dashboard'!$B$6),OR('Dashboard'!$B$7="All Coordinators",$R195='Dashboard'!$B$7)))</f>
        <v/>
      </c>
    </row>
    <row r="196" ht="20" customHeight="1">
      <c r="A196" s="22" t="n"/>
      <c r="B196" s="40" t="n"/>
      <c r="C196" s="24" t="n"/>
      <c r="D196" s="22" t="n"/>
      <c r="E196" s="22" t="n"/>
      <c r="F196" s="22" t="n"/>
      <c r="G196" s="22" t="n"/>
      <c r="H196" s="22" t="n"/>
      <c r="I196" s="22" t="n"/>
      <c r="J196" s="22" t="n"/>
      <c r="K196" s="22" t="n"/>
      <c r="L196" s="22" t="n"/>
      <c r="M196" s="24" t="n"/>
      <c r="N196" s="25" t="n"/>
      <c r="O196" s="24" t="n"/>
      <c r="P196" s="24" t="n"/>
      <c r="Q196" s="22" t="n"/>
      <c r="R196" s="22" t="n"/>
      <c r="S196" s="22" t="n"/>
      <c r="T196" s="41" t="n"/>
      <c r="U196" s="41" t="n"/>
      <c r="V196" s="40" t="n"/>
      <c r="W196" s="24" t="n"/>
      <c r="X196" s="27" t="n"/>
      <c r="Y196" s="42">
        <f>IF($A196="","",IF(OR($B196="",$M196=""),"",$B196+$M196))</f>
        <v/>
      </c>
      <c r="Z196" s="42">
        <f>IF($A196="","",IF(OR($B196="",$O196=""),"",$B196+$O196))</f>
        <v/>
      </c>
      <c r="AA196" s="42">
        <f>IF($A196="","",IF(OR($B196="",$P196=""),"",$B196+$P196))</f>
        <v/>
      </c>
      <c r="AB196" s="29">
        <f>IF($A196="","",IF(OR($Y196="",$Z196=""),"",ROUND(($Z196-$Y196)*1440,0)))</f>
        <v/>
      </c>
      <c r="AC196" s="29">
        <f>IF($A196="","",IF(OR($AA196="",$B196="",$C196="",AND($J196&lt;&gt;"Outbound",$J196&lt;&gt;"One-way")),"",ROUND(($AA196-($B196+$C196))*1440,0)))</f>
        <v/>
      </c>
      <c r="AD196" s="30">
        <f>IF($A196="","",IF(OR($Q196&lt;&gt;"Completed",$AB196="",$N196=""),"",IF($AB196&lt;=$N196,"Yes","No")))</f>
        <v/>
      </c>
      <c r="AE196" s="30">
        <f>IF($A196="","",IF(COUNTIF($A$2:$A$501,$A196)&gt;1,"Duplicate Trip ID",IF($B196="","Missing service date",IF($D196="","Missing patient reference",IF($E196="","Missing clinic",IF($J196="","Missing trip leg",IF($Q196="","Missing status",IF($R196="","Missing coordinator",IF(AND(OR($Q196="Scheduled",$Q196="Confirmed",$Q196="En Route"),$K196=""),"Vendor not assigned",IF(AND(OR($Q196="Scheduled",$Q196="Confirmed",$Q196="En Route"),$M196=""),"Missing scheduled pickup",IF(AND($Q196="Completed",$O196=""),"Missing actual pickup",IF(AND($Q196="Completed",OR($J196="Outbound",$J196="One-way"),$P196=""),"Missing actual arrival",IF(AND(OR($Q196="Canceled",$Q196="No Show"),$S196=""),"Missing cancellation reason",IF(AND($Q196&lt;&gt;"Canceled",$Q196&lt;&gt;"No Show",$S196&lt;&gt;""),"Clear cancellation reason",IF(AND($O196&lt;&gt;"",$M196=""),"Actual pickup without schedule",IF(AND($P196&lt;&gt;"",$O196=""),"Arrival entered without pickup",""))))))))))))))))</f>
        <v/>
      </c>
      <c r="AF196" s="30">
        <f>IF($A196="","",AND($B196&gt;='Dashboard'!$B$4,$B196&lt;='Dashboard'!$B$5,OR('Dashboard'!$B$6="All Clinics",$E196='Dashboard'!$B$6),OR('Dashboard'!$B$7="All Coordinators",$R196='Dashboard'!$B$7)))</f>
        <v/>
      </c>
    </row>
    <row r="197" ht="20" customHeight="1">
      <c r="A197" s="22" t="n"/>
      <c r="B197" s="40" t="n"/>
      <c r="C197" s="24" t="n"/>
      <c r="D197" s="22" t="n"/>
      <c r="E197" s="22" t="n"/>
      <c r="F197" s="22" t="n"/>
      <c r="G197" s="22" t="n"/>
      <c r="H197" s="22" t="n"/>
      <c r="I197" s="22" t="n"/>
      <c r="J197" s="22" t="n"/>
      <c r="K197" s="22" t="n"/>
      <c r="L197" s="22" t="n"/>
      <c r="M197" s="24" t="n"/>
      <c r="N197" s="25" t="n"/>
      <c r="O197" s="24" t="n"/>
      <c r="P197" s="24" t="n"/>
      <c r="Q197" s="22" t="n"/>
      <c r="R197" s="22" t="n"/>
      <c r="S197" s="22" t="n"/>
      <c r="T197" s="41" t="n"/>
      <c r="U197" s="41" t="n"/>
      <c r="V197" s="40" t="n"/>
      <c r="W197" s="24" t="n"/>
      <c r="X197" s="27" t="n"/>
      <c r="Y197" s="42">
        <f>IF($A197="","",IF(OR($B197="",$M197=""),"",$B197+$M197))</f>
        <v/>
      </c>
      <c r="Z197" s="42">
        <f>IF($A197="","",IF(OR($B197="",$O197=""),"",$B197+$O197))</f>
        <v/>
      </c>
      <c r="AA197" s="42">
        <f>IF($A197="","",IF(OR($B197="",$P197=""),"",$B197+$P197))</f>
        <v/>
      </c>
      <c r="AB197" s="29">
        <f>IF($A197="","",IF(OR($Y197="",$Z197=""),"",ROUND(($Z197-$Y197)*1440,0)))</f>
        <v/>
      </c>
      <c r="AC197" s="29">
        <f>IF($A197="","",IF(OR($AA197="",$B197="",$C197="",AND($J197&lt;&gt;"Outbound",$J197&lt;&gt;"One-way")),"",ROUND(($AA197-($B197+$C197))*1440,0)))</f>
        <v/>
      </c>
      <c r="AD197" s="30">
        <f>IF($A197="","",IF(OR($Q197&lt;&gt;"Completed",$AB197="",$N197=""),"",IF($AB197&lt;=$N197,"Yes","No")))</f>
        <v/>
      </c>
      <c r="AE197" s="30">
        <f>IF($A197="","",IF(COUNTIF($A$2:$A$501,$A197)&gt;1,"Duplicate Trip ID",IF($B197="","Missing service date",IF($D197="","Missing patient reference",IF($E197="","Missing clinic",IF($J197="","Missing trip leg",IF($Q197="","Missing status",IF($R197="","Missing coordinator",IF(AND(OR($Q197="Scheduled",$Q197="Confirmed",$Q197="En Route"),$K197=""),"Vendor not assigned",IF(AND(OR($Q197="Scheduled",$Q197="Confirmed",$Q197="En Route"),$M197=""),"Missing scheduled pickup",IF(AND($Q197="Completed",$O197=""),"Missing actual pickup",IF(AND($Q197="Completed",OR($J197="Outbound",$J197="One-way"),$P197=""),"Missing actual arrival",IF(AND(OR($Q197="Canceled",$Q197="No Show"),$S197=""),"Missing cancellation reason",IF(AND($Q197&lt;&gt;"Canceled",$Q197&lt;&gt;"No Show",$S197&lt;&gt;""),"Clear cancellation reason",IF(AND($O197&lt;&gt;"",$M197=""),"Actual pickup without schedule",IF(AND($P197&lt;&gt;"",$O197=""),"Arrival entered without pickup",""))))))))))))))))</f>
        <v/>
      </c>
      <c r="AF197" s="30">
        <f>IF($A197="","",AND($B197&gt;='Dashboard'!$B$4,$B197&lt;='Dashboard'!$B$5,OR('Dashboard'!$B$6="All Clinics",$E197='Dashboard'!$B$6),OR('Dashboard'!$B$7="All Coordinators",$R197='Dashboard'!$B$7)))</f>
        <v/>
      </c>
    </row>
    <row r="198" ht="20" customHeight="1">
      <c r="A198" s="22" t="n"/>
      <c r="B198" s="40" t="n"/>
      <c r="C198" s="24" t="n"/>
      <c r="D198" s="22" t="n"/>
      <c r="E198" s="22" t="n"/>
      <c r="F198" s="22" t="n"/>
      <c r="G198" s="22" t="n"/>
      <c r="H198" s="22" t="n"/>
      <c r="I198" s="22" t="n"/>
      <c r="J198" s="22" t="n"/>
      <c r="K198" s="22" t="n"/>
      <c r="L198" s="22" t="n"/>
      <c r="M198" s="24" t="n"/>
      <c r="N198" s="25" t="n"/>
      <c r="O198" s="24" t="n"/>
      <c r="P198" s="24" t="n"/>
      <c r="Q198" s="22" t="n"/>
      <c r="R198" s="22" t="n"/>
      <c r="S198" s="22" t="n"/>
      <c r="T198" s="41" t="n"/>
      <c r="U198" s="41" t="n"/>
      <c r="V198" s="40" t="n"/>
      <c r="W198" s="24" t="n"/>
      <c r="X198" s="27" t="n"/>
      <c r="Y198" s="42">
        <f>IF($A198="","",IF(OR($B198="",$M198=""),"",$B198+$M198))</f>
        <v/>
      </c>
      <c r="Z198" s="42">
        <f>IF($A198="","",IF(OR($B198="",$O198=""),"",$B198+$O198))</f>
        <v/>
      </c>
      <c r="AA198" s="42">
        <f>IF($A198="","",IF(OR($B198="",$P198=""),"",$B198+$P198))</f>
        <v/>
      </c>
      <c r="AB198" s="29">
        <f>IF($A198="","",IF(OR($Y198="",$Z198=""),"",ROUND(($Z198-$Y198)*1440,0)))</f>
        <v/>
      </c>
      <c r="AC198" s="29">
        <f>IF($A198="","",IF(OR($AA198="",$B198="",$C198="",AND($J198&lt;&gt;"Outbound",$J198&lt;&gt;"One-way")),"",ROUND(($AA198-($B198+$C198))*1440,0)))</f>
        <v/>
      </c>
      <c r="AD198" s="30">
        <f>IF($A198="","",IF(OR($Q198&lt;&gt;"Completed",$AB198="",$N198=""),"",IF($AB198&lt;=$N198,"Yes","No")))</f>
        <v/>
      </c>
      <c r="AE198" s="30">
        <f>IF($A198="","",IF(COUNTIF($A$2:$A$501,$A198)&gt;1,"Duplicate Trip ID",IF($B198="","Missing service date",IF($D198="","Missing patient reference",IF($E198="","Missing clinic",IF($J198="","Missing trip leg",IF($Q198="","Missing status",IF($R198="","Missing coordinator",IF(AND(OR($Q198="Scheduled",$Q198="Confirmed",$Q198="En Route"),$K198=""),"Vendor not assigned",IF(AND(OR($Q198="Scheduled",$Q198="Confirmed",$Q198="En Route"),$M198=""),"Missing scheduled pickup",IF(AND($Q198="Completed",$O198=""),"Missing actual pickup",IF(AND($Q198="Completed",OR($J198="Outbound",$J198="One-way"),$P198=""),"Missing actual arrival",IF(AND(OR($Q198="Canceled",$Q198="No Show"),$S198=""),"Missing cancellation reason",IF(AND($Q198&lt;&gt;"Canceled",$Q198&lt;&gt;"No Show",$S198&lt;&gt;""),"Clear cancellation reason",IF(AND($O198&lt;&gt;"",$M198=""),"Actual pickup without schedule",IF(AND($P198&lt;&gt;"",$O198=""),"Arrival entered without pickup",""))))))))))))))))</f>
        <v/>
      </c>
      <c r="AF198" s="30">
        <f>IF($A198="","",AND($B198&gt;='Dashboard'!$B$4,$B198&lt;='Dashboard'!$B$5,OR('Dashboard'!$B$6="All Clinics",$E198='Dashboard'!$B$6),OR('Dashboard'!$B$7="All Coordinators",$R198='Dashboard'!$B$7)))</f>
        <v/>
      </c>
    </row>
    <row r="199" ht="20" customHeight="1">
      <c r="A199" s="22" t="n"/>
      <c r="B199" s="40" t="n"/>
      <c r="C199" s="24" t="n"/>
      <c r="D199" s="22" t="n"/>
      <c r="E199" s="22" t="n"/>
      <c r="F199" s="22" t="n"/>
      <c r="G199" s="22" t="n"/>
      <c r="H199" s="22" t="n"/>
      <c r="I199" s="22" t="n"/>
      <c r="J199" s="22" t="n"/>
      <c r="K199" s="22" t="n"/>
      <c r="L199" s="22" t="n"/>
      <c r="M199" s="24" t="n"/>
      <c r="N199" s="25" t="n"/>
      <c r="O199" s="24" t="n"/>
      <c r="P199" s="24" t="n"/>
      <c r="Q199" s="22" t="n"/>
      <c r="R199" s="22" t="n"/>
      <c r="S199" s="22" t="n"/>
      <c r="T199" s="41" t="n"/>
      <c r="U199" s="41" t="n"/>
      <c r="V199" s="40" t="n"/>
      <c r="W199" s="24" t="n"/>
      <c r="X199" s="27" t="n"/>
      <c r="Y199" s="42">
        <f>IF($A199="","",IF(OR($B199="",$M199=""),"",$B199+$M199))</f>
        <v/>
      </c>
      <c r="Z199" s="42">
        <f>IF($A199="","",IF(OR($B199="",$O199=""),"",$B199+$O199))</f>
        <v/>
      </c>
      <c r="AA199" s="42">
        <f>IF($A199="","",IF(OR($B199="",$P199=""),"",$B199+$P199))</f>
        <v/>
      </c>
      <c r="AB199" s="29">
        <f>IF($A199="","",IF(OR($Y199="",$Z199=""),"",ROUND(($Z199-$Y199)*1440,0)))</f>
        <v/>
      </c>
      <c r="AC199" s="29">
        <f>IF($A199="","",IF(OR($AA199="",$B199="",$C199="",AND($J199&lt;&gt;"Outbound",$J199&lt;&gt;"One-way")),"",ROUND(($AA199-($B199+$C199))*1440,0)))</f>
        <v/>
      </c>
      <c r="AD199" s="30">
        <f>IF($A199="","",IF(OR($Q199&lt;&gt;"Completed",$AB199="",$N199=""),"",IF($AB199&lt;=$N199,"Yes","No")))</f>
        <v/>
      </c>
      <c r="AE199" s="30">
        <f>IF($A199="","",IF(COUNTIF($A$2:$A$501,$A199)&gt;1,"Duplicate Trip ID",IF($B199="","Missing service date",IF($D199="","Missing patient reference",IF($E199="","Missing clinic",IF($J199="","Missing trip leg",IF($Q199="","Missing status",IF($R199="","Missing coordinator",IF(AND(OR($Q199="Scheduled",$Q199="Confirmed",$Q199="En Route"),$K199=""),"Vendor not assigned",IF(AND(OR($Q199="Scheduled",$Q199="Confirmed",$Q199="En Route"),$M199=""),"Missing scheduled pickup",IF(AND($Q199="Completed",$O199=""),"Missing actual pickup",IF(AND($Q199="Completed",OR($J199="Outbound",$J199="One-way"),$P199=""),"Missing actual arrival",IF(AND(OR($Q199="Canceled",$Q199="No Show"),$S199=""),"Missing cancellation reason",IF(AND($Q199&lt;&gt;"Canceled",$Q199&lt;&gt;"No Show",$S199&lt;&gt;""),"Clear cancellation reason",IF(AND($O199&lt;&gt;"",$M199=""),"Actual pickup without schedule",IF(AND($P199&lt;&gt;"",$O199=""),"Arrival entered without pickup",""))))))))))))))))</f>
        <v/>
      </c>
      <c r="AF199" s="30">
        <f>IF($A199="","",AND($B199&gt;='Dashboard'!$B$4,$B199&lt;='Dashboard'!$B$5,OR('Dashboard'!$B$6="All Clinics",$E199='Dashboard'!$B$6),OR('Dashboard'!$B$7="All Coordinators",$R199='Dashboard'!$B$7)))</f>
        <v/>
      </c>
    </row>
    <row r="200" ht="20" customHeight="1">
      <c r="A200" s="22" t="n"/>
      <c r="B200" s="40" t="n"/>
      <c r="C200" s="24" t="n"/>
      <c r="D200" s="22" t="n"/>
      <c r="E200" s="22" t="n"/>
      <c r="F200" s="22" t="n"/>
      <c r="G200" s="22" t="n"/>
      <c r="H200" s="22" t="n"/>
      <c r="I200" s="22" t="n"/>
      <c r="J200" s="22" t="n"/>
      <c r="K200" s="22" t="n"/>
      <c r="L200" s="22" t="n"/>
      <c r="M200" s="24" t="n"/>
      <c r="N200" s="25" t="n"/>
      <c r="O200" s="24" t="n"/>
      <c r="P200" s="24" t="n"/>
      <c r="Q200" s="22" t="n"/>
      <c r="R200" s="22" t="n"/>
      <c r="S200" s="22" t="n"/>
      <c r="T200" s="41" t="n"/>
      <c r="U200" s="41" t="n"/>
      <c r="V200" s="40" t="n"/>
      <c r="W200" s="24" t="n"/>
      <c r="X200" s="27" t="n"/>
      <c r="Y200" s="42">
        <f>IF($A200="","",IF(OR($B200="",$M200=""),"",$B200+$M200))</f>
        <v/>
      </c>
      <c r="Z200" s="42">
        <f>IF($A200="","",IF(OR($B200="",$O200=""),"",$B200+$O200))</f>
        <v/>
      </c>
      <c r="AA200" s="42">
        <f>IF($A200="","",IF(OR($B200="",$P200=""),"",$B200+$P200))</f>
        <v/>
      </c>
      <c r="AB200" s="29">
        <f>IF($A200="","",IF(OR($Y200="",$Z200=""),"",ROUND(($Z200-$Y200)*1440,0)))</f>
        <v/>
      </c>
      <c r="AC200" s="29">
        <f>IF($A200="","",IF(OR($AA200="",$B200="",$C200="",AND($J200&lt;&gt;"Outbound",$J200&lt;&gt;"One-way")),"",ROUND(($AA200-($B200+$C200))*1440,0)))</f>
        <v/>
      </c>
      <c r="AD200" s="30">
        <f>IF($A200="","",IF(OR($Q200&lt;&gt;"Completed",$AB200="",$N200=""),"",IF($AB200&lt;=$N200,"Yes","No")))</f>
        <v/>
      </c>
      <c r="AE200" s="30">
        <f>IF($A200="","",IF(COUNTIF($A$2:$A$501,$A200)&gt;1,"Duplicate Trip ID",IF($B200="","Missing service date",IF($D200="","Missing patient reference",IF($E200="","Missing clinic",IF($J200="","Missing trip leg",IF($Q200="","Missing status",IF($R200="","Missing coordinator",IF(AND(OR($Q200="Scheduled",$Q200="Confirmed",$Q200="En Route"),$K200=""),"Vendor not assigned",IF(AND(OR($Q200="Scheduled",$Q200="Confirmed",$Q200="En Route"),$M200=""),"Missing scheduled pickup",IF(AND($Q200="Completed",$O200=""),"Missing actual pickup",IF(AND($Q200="Completed",OR($J200="Outbound",$J200="One-way"),$P200=""),"Missing actual arrival",IF(AND(OR($Q200="Canceled",$Q200="No Show"),$S200=""),"Missing cancellation reason",IF(AND($Q200&lt;&gt;"Canceled",$Q200&lt;&gt;"No Show",$S200&lt;&gt;""),"Clear cancellation reason",IF(AND($O200&lt;&gt;"",$M200=""),"Actual pickup without schedule",IF(AND($P200&lt;&gt;"",$O200=""),"Arrival entered without pickup",""))))))))))))))))</f>
        <v/>
      </c>
      <c r="AF200" s="30">
        <f>IF($A200="","",AND($B200&gt;='Dashboard'!$B$4,$B200&lt;='Dashboard'!$B$5,OR('Dashboard'!$B$6="All Clinics",$E200='Dashboard'!$B$6),OR('Dashboard'!$B$7="All Coordinators",$R200='Dashboard'!$B$7)))</f>
        <v/>
      </c>
    </row>
    <row r="201" ht="20" customHeight="1">
      <c r="A201" s="22" t="n"/>
      <c r="B201" s="40" t="n"/>
      <c r="C201" s="24" t="n"/>
      <c r="D201" s="22" t="n"/>
      <c r="E201" s="22" t="n"/>
      <c r="F201" s="22" t="n"/>
      <c r="G201" s="22" t="n"/>
      <c r="H201" s="22" t="n"/>
      <c r="I201" s="22" t="n"/>
      <c r="J201" s="22" t="n"/>
      <c r="K201" s="22" t="n"/>
      <c r="L201" s="22" t="n"/>
      <c r="M201" s="24" t="n"/>
      <c r="N201" s="25" t="n"/>
      <c r="O201" s="24" t="n"/>
      <c r="P201" s="24" t="n"/>
      <c r="Q201" s="22" t="n"/>
      <c r="R201" s="22" t="n"/>
      <c r="S201" s="22" t="n"/>
      <c r="T201" s="41" t="n"/>
      <c r="U201" s="41" t="n"/>
      <c r="V201" s="40" t="n"/>
      <c r="W201" s="24" t="n"/>
      <c r="X201" s="27" t="n"/>
      <c r="Y201" s="42">
        <f>IF($A201="","",IF(OR($B201="",$M201=""),"",$B201+$M201))</f>
        <v/>
      </c>
      <c r="Z201" s="42">
        <f>IF($A201="","",IF(OR($B201="",$O201=""),"",$B201+$O201))</f>
        <v/>
      </c>
      <c r="AA201" s="42">
        <f>IF($A201="","",IF(OR($B201="",$P201=""),"",$B201+$P201))</f>
        <v/>
      </c>
      <c r="AB201" s="29">
        <f>IF($A201="","",IF(OR($Y201="",$Z201=""),"",ROUND(($Z201-$Y201)*1440,0)))</f>
        <v/>
      </c>
      <c r="AC201" s="29">
        <f>IF($A201="","",IF(OR($AA201="",$B201="",$C201="",AND($J201&lt;&gt;"Outbound",$J201&lt;&gt;"One-way")),"",ROUND(($AA201-($B201+$C201))*1440,0)))</f>
        <v/>
      </c>
      <c r="AD201" s="30">
        <f>IF($A201="","",IF(OR($Q201&lt;&gt;"Completed",$AB201="",$N201=""),"",IF($AB201&lt;=$N201,"Yes","No")))</f>
        <v/>
      </c>
      <c r="AE201" s="30">
        <f>IF($A201="","",IF(COUNTIF($A$2:$A$501,$A201)&gt;1,"Duplicate Trip ID",IF($B201="","Missing service date",IF($D201="","Missing patient reference",IF($E201="","Missing clinic",IF($J201="","Missing trip leg",IF($Q201="","Missing status",IF($R201="","Missing coordinator",IF(AND(OR($Q201="Scheduled",$Q201="Confirmed",$Q201="En Route"),$K201=""),"Vendor not assigned",IF(AND(OR($Q201="Scheduled",$Q201="Confirmed",$Q201="En Route"),$M201=""),"Missing scheduled pickup",IF(AND($Q201="Completed",$O201=""),"Missing actual pickup",IF(AND($Q201="Completed",OR($J201="Outbound",$J201="One-way"),$P201=""),"Missing actual arrival",IF(AND(OR($Q201="Canceled",$Q201="No Show"),$S201=""),"Missing cancellation reason",IF(AND($Q201&lt;&gt;"Canceled",$Q201&lt;&gt;"No Show",$S201&lt;&gt;""),"Clear cancellation reason",IF(AND($O201&lt;&gt;"",$M201=""),"Actual pickup without schedule",IF(AND($P201&lt;&gt;"",$O201=""),"Arrival entered without pickup",""))))))))))))))))</f>
        <v/>
      </c>
      <c r="AF201" s="30">
        <f>IF($A201="","",AND($B201&gt;='Dashboard'!$B$4,$B201&lt;='Dashboard'!$B$5,OR('Dashboard'!$B$6="All Clinics",$E201='Dashboard'!$B$6),OR('Dashboard'!$B$7="All Coordinators",$R201='Dashboard'!$B$7)))</f>
        <v/>
      </c>
    </row>
    <row r="202" ht="20" customHeight="1">
      <c r="A202" s="22" t="n"/>
      <c r="B202" s="40" t="n"/>
      <c r="C202" s="24" t="n"/>
      <c r="D202" s="22" t="n"/>
      <c r="E202" s="22" t="n"/>
      <c r="F202" s="22" t="n"/>
      <c r="G202" s="22" t="n"/>
      <c r="H202" s="22" t="n"/>
      <c r="I202" s="22" t="n"/>
      <c r="J202" s="22" t="n"/>
      <c r="K202" s="22" t="n"/>
      <c r="L202" s="22" t="n"/>
      <c r="M202" s="24" t="n"/>
      <c r="N202" s="25" t="n"/>
      <c r="O202" s="24" t="n"/>
      <c r="P202" s="24" t="n"/>
      <c r="Q202" s="22" t="n"/>
      <c r="R202" s="22" t="n"/>
      <c r="S202" s="22" t="n"/>
      <c r="T202" s="41" t="n"/>
      <c r="U202" s="41" t="n"/>
      <c r="V202" s="40" t="n"/>
      <c r="W202" s="24" t="n"/>
      <c r="X202" s="27" t="n"/>
      <c r="Y202" s="42">
        <f>IF($A202="","",IF(OR($B202="",$M202=""),"",$B202+$M202))</f>
        <v/>
      </c>
      <c r="Z202" s="42">
        <f>IF($A202="","",IF(OR($B202="",$O202=""),"",$B202+$O202))</f>
        <v/>
      </c>
      <c r="AA202" s="42">
        <f>IF($A202="","",IF(OR($B202="",$P202=""),"",$B202+$P202))</f>
        <v/>
      </c>
      <c r="AB202" s="29">
        <f>IF($A202="","",IF(OR($Y202="",$Z202=""),"",ROUND(($Z202-$Y202)*1440,0)))</f>
        <v/>
      </c>
      <c r="AC202" s="29">
        <f>IF($A202="","",IF(OR($AA202="",$B202="",$C202="",AND($J202&lt;&gt;"Outbound",$J202&lt;&gt;"One-way")),"",ROUND(($AA202-($B202+$C202))*1440,0)))</f>
        <v/>
      </c>
      <c r="AD202" s="30">
        <f>IF($A202="","",IF(OR($Q202&lt;&gt;"Completed",$AB202="",$N202=""),"",IF($AB202&lt;=$N202,"Yes","No")))</f>
        <v/>
      </c>
      <c r="AE202" s="30">
        <f>IF($A202="","",IF(COUNTIF($A$2:$A$501,$A202)&gt;1,"Duplicate Trip ID",IF($B202="","Missing service date",IF($D202="","Missing patient reference",IF($E202="","Missing clinic",IF($J202="","Missing trip leg",IF($Q202="","Missing status",IF($R202="","Missing coordinator",IF(AND(OR($Q202="Scheduled",$Q202="Confirmed",$Q202="En Route"),$K202=""),"Vendor not assigned",IF(AND(OR($Q202="Scheduled",$Q202="Confirmed",$Q202="En Route"),$M202=""),"Missing scheduled pickup",IF(AND($Q202="Completed",$O202=""),"Missing actual pickup",IF(AND($Q202="Completed",OR($J202="Outbound",$J202="One-way"),$P202=""),"Missing actual arrival",IF(AND(OR($Q202="Canceled",$Q202="No Show"),$S202=""),"Missing cancellation reason",IF(AND($Q202&lt;&gt;"Canceled",$Q202&lt;&gt;"No Show",$S202&lt;&gt;""),"Clear cancellation reason",IF(AND($O202&lt;&gt;"",$M202=""),"Actual pickup without schedule",IF(AND($P202&lt;&gt;"",$O202=""),"Arrival entered without pickup",""))))))))))))))))</f>
        <v/>
      </c>
      <c r="AF202" s="30">
        <f>IF($A202="","",AND($B202&gt;='Dashboard'!$B$4,$B202&lt;='Dashboard'!$B$5,OR('Dashboard'!$B$6="All Clinics",$E202='Dashboard'!$B$6),OR('Dashboard'!$B$7="All Coordinators",$R202='Dashboard'!$B$7)))</f>
        <v/>
      </c>
    </row>
    <row r="203" ht="20" customHeight="1">
      <c r="A203" s="22" t="n"/>
      <c r="B203" s="40" t="n"/>
      <c r="C203" s="24" t="n"/>
      <c r="D203" s="22" t="n"/>
      <c r="E203" s="22" t="n"/>
      <c r="F203" s="22" t="n"/>
      <c r="G203" s="22" t="n"/>
      <c r="H203" s="22" t="n"/>
      <c r="I203" s="22" t="n"/>
      <c r="J203" s="22" t="n"/>
      <c r="K203" s="22" t="n"/>
      <c r="L203" s="22" t="n"/>
      <c r="M203" s="24" t="n"/>
      <c r="N203" s="25" t="n"/>
      <c r="O203" s="24" t="n"/>
      <c r="P203" s="24" t="n"/>
      <c r="Q203" s="22" t="n"/>
      <c r="R203" s="22" t="n"/>
      <c r="S203" s="22" t="n"/>
      <c r="T203" s="41" t="n"/>
      <c r="U203" s="41" t="n"/>
      <c r="V203" s="40" t="n"/>
      <c r="W203" s="24" t="n"/>
      <c r="X203" s="27" t="n"/>
      <c r="Y203" s="42">
        <f>IF($A203="","",IF(OR($B203="",$M203=""),"",$B203+$M203))</f>
        <v/>
      </c>
      <c r="Z203" s="42">
        <f>IF($A203="","",IF(OR($B203="",$O203=""),"",$B203+$O203))</f>
        <v/>
      </c>
      <c r="AA203" s="42">
        <f>IF($A203="","",IF(OR($B203="",$P203=""),"",$B203+$P203))</f>
        <v/>
      </c>
      <c r="AB203" s="29">
        <f>IF($A203="","",IF(OR($Y203="",$Z203=""),"",ROUND(($Z203-$Y203)*1440,0)))</f>
        <v/>
      </c>
      <c r="AC203" s="29">
        <f>IF($A203="","",IF(OR($AA203="",$B203="",$C203="",AND($J203&lt;&gt;"Outbound",$J203&lt;&gt;"One-way")),"",ROUND(($AA203-($B203+$C203))*1440,0)))</f>
        <v/>
      </c>
      <c r="AD203" s="30">
        <f>IF($A203="","",IF(OR($Q203&lt;&gt;"Completed",$AB203="",$N203=""),"",IF($AB203&lt;=$N203,"Yes","No")))</f>
        <v/>
      </c>
      <c r="AE203" s="30">
        <f>IF($A203="","",IF(COUNTIF($A$2:$A$501,$A203)&gt;1,"Duplicate Trip ID",IF($B203="","Missing service date",IF($D203="","Missing patient reference",IF($E203="","Missing clinic",IF($J203="","Missing trip leg",IF($Q203="","Missing status",IF($R203="","Missing coordinator",IF(AND(OR($Q203="Scheduled",$Q203="Confirmed",$Q203="En Route"),$K203=""),"Vendor not assigned",IF(AND(OR($Q203="Scheduled",$Q203="Confirmed",$Q203="En Route"),$M203=""),"Missing scheduled pickup",IF(AND($Q203="Completed",$O203=""),"Missing actual pickup",IF(AND($Q203="Completed",OR($J203="Outbound",$J203="One-way"),$P203=""),"Missing actual arrival",IF(AND(OR($Q203="Canceled",$Q203="No Show"),$S203=""),"Missing cancellation reason",IF(AND($Q203&lt;&gt;"Canceled",$Q203&lt;&gt;"No Show",$S203&lt;&gt;""),"Clear cancellation reason",IF(AND($O203&lt;&gt;"",$M203=""),"Actual pickup without schedule",IF(AND($P203&lt;&gt;"",$O203=""),"Arrival entered without pickup",""))))))))))))))))</f>
        <v/>
      </c>
      <c r="AF203" s="30">
        <f>IF($A203="","",AND($B203&gt;='Dashboard'!$B$4,$B203&lt;='Dashboard'!$B$5,OR('Dashboard'!$B$6="All Clinics",$E203='Dashboard'!$B$6),OR('Dashboard'!$B$7="All Coordinators",$R203='Dashboard'!$B$7)))</f>
        <v/>
      </c>
    </row>
    <row r="204" ht="20" customHeight="1">
      <c r="A204" s="22" t="n"/>
      <c r="B204" s="40" t="n"/>
      <c r="C204" s="24" t="n"/>
      <c r="D204" s="22" t="n"/>
      <c r="E204" s="22" t="n"/>
      <c r="F204" s="22" t="n"/>
      <c r="G204" s="22" t="n"/>
      <c r="H204" s="22" t="n"/>
      <c r="I204" s="22" t="n"/>
      <c r="J204" s="22" t="n"/>
      <c r="K204" s="22" t="n"/>
      <c r="L204" s="22" t="n"/>
      <c r="M204" s="24" t="n"/>
      <c r="N204" s="25" t="n"/>
      <c r="O204" s="24" t="n"/>
      <c r="P204" s="24" t="n"/>
      <c r="Q204" s="22" t="n"/>
      <c r="R204" s="22" t="n"/>
      <c r="S204" s="22" t="n"/>
      <c r="T204" s="41" t="n"/>
      <c r="U204" s="41" t="n"/>
      <c r="V204" s="40" t="n"/>
      <c r="W204" s="24" t="n"/>
      <c r="X204" s="27" t="n"/>
      <c r="Y204" s="42">
        <f>IF($A204="","",IF(OR($B204="",$M204=""),"",$B204+$M204))</f>
        <v/>
      </c>
      <c r="Z204" s="42">
        <f>IF($A204="","",IF(OR($B204="",$O204=""),"",$B204+$O204))</f>
        <v/>
      </c>
      <c r="AA204" s="42">
        <f>IF($A204="","",IF(OR($B204="",$P204=""),"",$B204+$P204))</f>
        <v/>
      </c>
      <c r="AB204" s="29">
        <f>IF($A204="","",IF(OR($Y204="",$Z204=""),"",ROUND(($Z204-$Y204)*1440,0)))</f>
        <v/>
      </c>
      <c r="AC204" s="29">
        <f>IF($A204="","",IF(OR($AA204="",$B204="",$C204="",AND($J204&lt;&gt;"Outbound",$J204&lt;&gt;"One-way")),"",ROUND(($AA204-($B204+$C204))*1440,0)))</f>
        <v/>
      </c>
      <c r="AD204" s="30">
        <f>IF($A204="","",IF(OR($Q204&lt;&gt;"Completed",$AB204="",$N204=""),"",IF($AB204&lt;=$N204,"Yes","No")))</f>
        <v/>
      </c>
      <c r="AE204" s="30">
        <f>IF($A204="","",IF(COUNTIF($A$2:$A$501,$A204)&gt;1,"Duplicate Trip ID",IF($B204="","Missing service date",IF($D204="","Missing patient reference",IF($E204="","Missing clinic",IF($J204="","Missing trip leg",IF($Q204="","Missing status",IF($R204="","Missing coordinator",IF(AND(OR($Q204="Scheduled",$Q204="Confirmed",$Q204="En Route"),$K204=""),"Vendor not assigned",IF(AND(OR($Q204="Scheduled",$Q204="Confirmed",$Q204="En Route"),$M204=""),"Missing scheduled pickup",IF(AND($Q204="Completed",$O204=""),"Missing actual pickup",IF(AND($Q204="Completed",OR($J204="Outbound",$J204="One-way"),$P204=""),"Missing actual arrival",IF(AND(OR($Q204="Canceled",$Q204="No Show"),$S204=""),"Missing cancellation reason",IF(AND($Q204&lt;&gt;"Canceled",$Q204&lt;&gt;"No Show",$S204&lt;&gt;""),"Clear cancellation reason",IF(AND($O204&lt;&gt;"",$M204=""),"Actual pickup without schedule",IF(AND($P204&lt;&gt;"",$O204=""),"Arrival entered without pickup",""))))))))))))))))</f>
        <v/>
      </c>
      <c r="AF204" s="30">
        <f>IF($A204="","",AND($B204&gt;='Dashboard'!$B$4,$B204&lt;='Dashboard'!$B$5,OR('Dashboard'!$B$6="All Clinics",$E204='Dashboard'!$B$6),OR('Dashboard'!$B$7="All Coordinators",$R204='Dashboard'!$B$7)))</f>
        <v/>
      </c>
    </row>
    <row r="205" ht="20" customHeight="1">
      <c r="A205" s="22" t="n"/>
      <c r="B205" s="40" t="n"/>
      <c r="C205" s="24" t="n"/>
      <c r="D205" s="22" t="n"/>
      <c r="E205" s="22" t="n"/>
      <c r="F205" s="22" t="n"/>
      <c r="G205" s="22" t="n"/>
      <c r="H205" s="22" t="n"/>
      <c r="I205" s="22" t="n"/>
      <c r="J205" s="22" t="n"/>
      <c r="K205" s="22" t="n"/>
      <c r="L205" s="22" t="n"/>
      <c r="M205" s="24" t="n"/>
      <c r="N205" s="25" t="n"/>
      <c r="O205" s="24" t="n"/>
      <c r="P205" s="24" t="n"/>
      <c r="Q205" s="22" t="n"/>
      <c r="R205" s="22" t="n"/>
      <c r="S205" s="22" t="n"/>
      <c r="T205" s="41" t="n"/>
      <c r="U205" s="41" t="n"/>
      <c r="V205" s="40" t="n"/>
      <c r="W205" s="24" t="n"/>
      <c r="X205" s="27" t="n"/>
      <c r="Y205" s="42">
        <f>IF($A205="","",IF(OR($B205="",$M205=""),"",$B205+$M205))</f>
        <v/>
      </c>
      <c r="Z205" s="42">
        <f>IF($A205="","",IF(OR($B205="",$O205=""),"",$B205+$O205))</f>
        <v/>
      </c>
      <c r="AA205" s="42">
        <f>IF($A205="","",IF(OR($B205="",$P205=""),"",$B205+$P205))</f>
        <v/>
      </c>
      <c r="AB205" s="29">
        <f>IF($A205="","",IF(OR($Y205="",$Z205=""),"",ROUND(($Z205-$Y205)*1440,0)))</f>
        <v/>
      </c>
      <c r="AC205" s="29">
        <f>IF($A205="","",IF(OR($AA205="",$B205="",$C205="",AND($J205&lt;&gt;"Outbound",$J205&lt;&gt;"One-way")),"",ROUND(($AA205-($B205+$C205))*1440,0)))</f>
        <v/>
      </c>
      <c r="AD205" s="30">
        <f>IF($A205="","",IF(OR($Q205&lt;&gt;"Completed",$AB205="",$N205=""),"",IF($AB205&lt;=$N205,"Yes","No")))</f>
        <v/>
      </c>
      <c r="AE205" s="30">
        <f>IF($A205="","",IF(COUNTIF($A$2:$A$501,$A205)&gt;1,"Duplicate Trip ID",IF($B205="","Missing service date",IF($D205="","Missing patient reference",IF($E205="","Missing clinic",IF($J205="","Missing trip leg",IF($Q205="","Missing status",IF($R205="","Missing coordinator",IF(AND(OR($Q205="Scheduled",$Q205="Confirmed",$Q205="En Route"),$K205=""),"Vendor not assigned",IF(AND(OR($Q205="Scheduled",$Q205="Confirmed",$Q205="En Route"),$M205=""),"Missing scheduled pickup",IF(AND($Q205="Completed",$O205=""),"Missing actual pickup",IF(AND($Q205="Completed",OR($J205="Outbound",$J205="One-way"),$P205=""),"Missing actual arrival",IF(AND(OR($Q205="Canceled",$Q205="No Show"),$S205=""),"Missing cancellation reason",IF(AND($Q205&lt;&gt;"Canceled",$Q205&lt;&gt;"No Show",$S205&lt;&gt;""),"Clear cancellation reason",IF(AND($O205&lt;&gt;"",$M205=""),"Actual pickup without schedule",IF(AND($P205&lt;&gt;"",$O205=""),"Arrival entered without pickup",""))))))))))))))))</f>
        <v/>
      </c>
      <c r="AF205" s="30">
        <f>IF($A205="","",AND($B205&gt;='Dashboard'!$B$4,$B205&lt;='Dashboard'!$B$5,OR('Dashboard'!$B$6="All Clinics",$E205='Dashboard'!$B$6),OR('Dashboard'!$B$7="All Coordinators",$R205='Dashboard'!$B$7)))</f>
        <v/>
      </c>
    </row>
    <row r="206" ht="20" customHeight="1">
      <c r="A206" s="22" t="n"/>
      <c r="B206" s="40" t="n"/>
      <c r="C206" s="24" t="n"/>
      <c r="D206" s="22" t="n"/>
      <c r="E206" s="22" t="n"/>
      <c r="F206" s="22" t="n"/>
      <c r="G206" s="22" t="n"/>
      <c r="H206" s="22" t="n"/>
      <c r="I206" s="22" t="n"/>
      <c r="J206" s="22" t="n"/>
      <c r="K206" s="22" t="n"/>
      <c r="L206" s="22" t="n"/>
      <c r="M206" s="24" t="n"/>
      <c r="N206" s="25" t="n"/>
      <c r="O206" s="24" t="n"/>
      <c r="P206" s="24" t="n"/>
      <c r="Q206" s="22" t="n"/>
      <c r="R206" s="22" t="n"/>
      <c r="S206" s="22" t="n"/>
      <c r="T206" s="41" t="n"/>
      <c r="U206" s="41" t="n"/>
      <c r="V206" s="40" t="n"/>
      <c r="W206" s="24" t="n"/>
      <c r="X206" s="27" t="n"/>
      <c r="Y206" s="42">
        <f>IF($A206="","",IF(OR($B206="",$M206=""),"",$B206+$M206))</f>
        <v/>
      </c>
      <c r="Z206" s="42">
        <f>IF($A206="","",IF(OR($B206="",$O206=""),"",$B206+$O206))</f>
        <v/>
      </c>
      <c r="AA206" s="42">
        <f>IF($A206="","",IF(OR($B206="",$P206=""),"",$B206+$P206))</f>
        <v/>
      </c>
      <c r="AB206" s="29">
        <f>IF($A206="","",IF(OR($Y206="",$Z206=""),"",ROUND(($Z206-$Y206)*1440,0)))</f>
        <v/>
      </c>
      <c r="AC206" s="29">
        <f>IF($A206="","",IF(OR($AA206="",$B206="",$C206="",AND($J206&lt;&gt;"Outbound",$J206&lt;&gt;"One-way")),"",ROUND(($AA206-($B206+$C206))*1440,0)))</f>
        <v/>
      </c>
      <c r="AD206" s="30">
        <f>IF($A206="","",IF(OR($Q206&lt;&gt;"Completed",$AB206="",$N206=""),"",IF($AB206&lt;=$N206,"Yes","No")))</f>
        <v/>
      </c>
      <c r="AE206" s="30">
        <f>IF($A206="","",IF(COUNTIF($A$2:$A$501,$A206)&gt;1,"Duplicate Trip ID",IF($B206="","Missing service date",IF($D206="","Missing patient reference",IF($E206="","Missing clinic",IF($J206="","Missing trip leg",IF($Q206="","Missing status",IF($R206="","Missing coordinator",IF(AND(OR($Q206="Scheduled",$Q206="Confirmed",$Q206="En Route"),$K206=""),"Vendor not assigned",IF(AND(OR($Q206="Scheduled",$Q206="Confirmed",$Q206="En Route"),$M206=""),"Missing scheduled pickup",IF(AND($Q206="Completed",$O206=""),"Missing actual pickup",IF(AND($Q206="Completed",OR($J206="Outbound",$J206="One-way"),$P206=""),"Missing actual arrival",IF(AND(OR($Q206="Canceled",$Q206="No Show"),$S206=""),"Missing cancellation reason",IF(AND($Q206&lt;&gt;"Canceled",$Q206&lt;&gt;"No Show",$S206&lt;&gt;""),"Clear cancellation reason",IF(AND($O206&lt;&gt;"",$M206=""),"Actual pickup without schedule",IF(AND($P206&lt;&gt;"",$O206=""),"Arrival entered without pickup",""))))))))))))))))</f>
        <v/>
      </c>
      <c r="AF206" s="30">
        <f>IF($A206="","",AND($B206&gt;='Dashboard'!$B$4,$B206&lt;='Dashboard'!$B$5,OR('Dashboard'!$B$6="All Clinics",$E206='Dashboard'!$B$6),OR('Dashboard'!$B$7="All Coordinators",$R206='Dashboard'!$B$7)))</f>
        <v/>
      </c>
    </row>
    <row r="207" ht="20" customHeight="1">
      <c r="A207" s="22" t="n"/>
      <c r="B207" s="40" t="n"/>
      <c r="C207" s="24" t="n"/>
      <c r="D207" s="22" t="n"/>
      <c r="E207" s="22" t="n"/>
      <c r="F207" s="22" t="n"/>
      <c r="G207" s="22" t="n"/>
      <c r="H207" s="22" t="n"/>
      <c r="I207" s="22" t="n"/>
      <c r="J207" s="22" t="n"/>
      <c r="K207" s="22" t="n"/>
      <c r="L207" s="22" t="n"/>
      <c r="M207" s="24" t="n"/>
      <c r="N207" s="25" t="n"/>
      <c r="O207" s="24" t="n"/>
      <c r="P207" s="24" t="n"/>
      <c r="Q207" s="22" t="n"/>
      <c r="R207" s="22" t="n"/>
      <c r="S207" s="22" t="n"/>
      <c r="T207" s="41" t="n"/>
      <c r="U207" s="41" t="n"/>
      <c r="V207" s="40" t="n"/>
      <c r="W207" s="24" t="n"/>
      <c r="X207" s="27" t="n"/>
      <c r="Y207" s="42">
        <f>IF($A207="","",IF(OR($B207="",$M207=""),"",$B207+$M207))</f>
        <v/>
      </c>
      <c r="Z207" s="42">
        <f>IF($A207="","",IF(OR($B207="",$O207=""),"",$B207+$O207))</f>
        <v/>
      </c>
      <c r="AA207" s="42">
        <f>IF($A207="","",IF(OR($B207="",$P207=""),"",$B207+$P207))</f>
        <v/>
      </c>
      <c r="AB207" s="29">
        <f>IF($A207="","",IF(OR($Y207="",$Z207=""),"",ROUND(($Z207-$Y207)*1440,0)))</f>
        <v/>
      </c>
      <c r="AC207" s="29">
        <f>IF($A207="","",IF(OR($AA207="",$B207="",$C207="",AND($J207&lt;&gt;"Outbound",$J207&lt;&gt;"One-way")),"",ROUND(($AA207-($B207+$C207))*1440,0)))</f>
        <v/>
      </c>
      <c r="AD207" s="30">
        <f>IF($A207="","",IF(OR($Q207&lt;&gt;"Completed",$AB207="",$N207=""),"",IF($AB207&lt;=$N207,"Yes","No")))</f>
        <v/>
      </c>
      <c r="AE207" s="30">
        <f>IF($A207="","",IF(COUNTIF($A$2:$A$501,$A207)&gt;1,"Duplicate Trip ID",IF($B207="","Missing service date",IF($D207="","Missing patient reference",IF($E207="","Missing clinic",IF($J207="","Missing trip leg",IF($Q207="","Missing status",IF($R207="","Missing coordinator",IF(AND(OR($Q207="Scheduled",$Q207="Confirmed",$Q207="En Route"),$K207=""),"Vendor not assigned",IF(AND(OR($Q207="Scheduled",$Q207="Confirmed",$Q207="En Route"),$M207=""),"Missing scheduled pickup",IF(AND($Q207="Completed",$O207=""),"Missing actual pickup",IF(AND($Q207="Completed",OR($J207="Outbound",$J207="One-way"),$P207=""),"Missing actual arrival",IF(AND(OR($Q207="Canceled",$Q207="No Show"),$S207=""),"Missing cancellation reason",IF(AND($Q207&lt;&gt;"Canceled",$Q207&lt;&gt;"No Show",$S207&lt;&gt;""),"Clear cancellation reason",IF(AND($O207&lt;&gt;"",$M207=""),"Actual pickup without schedule",IF(AND($P207&lt;&gt;"",$O207=""),"Arrival entered without pickup",""))))))))))))))))</f>
        <v/>
      </c>
      <c r="AF207" s="30">
        <f>IF($A207="","",AND($B207&gt;='Dashboard'!$B$4,$B207&lt;='Dashboard'!$B$5,OR('Dashboard'!$B$6="All Clinics",$E207='Dashboard'!$B$6),OR('Dashboard'!$B$7="All Coordinators",$R207='Dashboard'!$B$7)))</f>
        <v/>
      </c>
    </row>
    <row r="208" ht="20" customHeight="1">
      <c r="A208" s="22" t="n"/>
      <c r="B208" s="40" t="n"/>
      <c r="C208" s="24" t="n"/>
      <c r="D208" s="22" t="n"/>
      <c r="E208" s="22" t="n"/>
      <c r="F208" s="22" t="n"/>
      <c r="G208" s="22" t="n"/>
      <c r="H208" s="22" t="n"/>
      <c r="I208" s="22" t="n"/>
      <c r="J208" s="22" t="n"/>
      <c r="K208" s="22" t="n"/>
      <c r="L208" s="22" t="n"/>
      <c r="M208" s="24" t="n"/>
      <c r="N208" s="25" t="n"/>
      <c r="O208" s="24" t="n"/>
      <c r="P208" s="24" t="n"/>
      <c r="Q208" s="22" t="n"/>
      <c r="R208" s="22" t="n"/>
      <c r="S208" s="22" t="n"/>
      <c r="T208" s="41" t="n"/>
      <c r="U208" s="41" t="n"/>
      <c r="V208" s="40" t="n"/>
      <c r="W208" s="24" t="n"/>
      <c r="X208" s="27" t="n"/>
      <c r="Y208" s="42">
        <f>IF($A208="","",IF(OR($B208="",$M208=""),"",$B208+$M208))</f>
        <v/>
      </c>
      <c r="Z208" s="42">
        <f>IF($A208="","",IF(OR($B208="",$O208=""),"",$B208+$O208))</f>
        <v/>
      </c>
      <c r="AA208" s="42">
        <f>IF($A208="","",IF(OR($B208="",$P208=""),"",$B208+$P208))</f>
        <v/>
      </c>
      <c r="AB208" s="29">
        <f>IF($A208="","",IF(OR($Y208="",$Z208=""),"",ROUND(($Z208-$Y208)*1440,0)))</f>
        <v/>
      </c>
      <c r="AC208" s="29">
        <f>IF($A208="","",IF(OR($AA208="",$B208="",$C208="",AND($J208&lt;&gt;"Outbound",$J208&lt;&gt;"One-way")),"",ROUND(($AA208-($B208+$C208))*1440,0)))</f>
        <v/>
      </c>
      <c r="AD208" s="30">
        <f>IF($A208="","",IF(OR($Q208&lt;&gt;"Completed",$AB208="",$N208=""),"",IF($AB208&lt;=$N208,"Yes","No")))</f>
        <v/>
      </c>
      <c r="AE208" s="30">
        <f>IF($A208="","",IF(COUNTIF($A$2:$A$501,$A208)&gt;1,"Duplicate Trip ID",IF($B208="","Missing service date",IF($D208="","Missing patient reference",IF($E208="","Missing clinic",IF($J208="","Missing trip leg",IF($Q208="","Missing status",IF($R208="","Missing coordinator",IF(AND(OR($Q208="Scheduled",$Q208="Confirmed",$Q208="En Route"),$K208=""),"Vendor not assigned",IF(AND(OR($Q208="Scheduled",$Q208="Confirmed",$Q208="En Route"),$M208=""),"Missing scheduled pickup",IF(AND($Q208="Completed",$O208=""),"Missing actual pickup",IF(AND($Q208="Completed",OR($J208="Outbound",$J208="One-way"),$P208=""),"Missing actual arrival",IF(AND(OR($Q208="Canceled",$Q208="No Show"),$S208=""),"Missing cancellation reason",IF(AND($Q208&lt;&gt;"Canceled",$Q208&lt;&gt;"No Show",$S208&lt;&gt;""),"Clear cancellation reason",IF(AND($O208&lt;&gt;"",$M208=""),"Actual pickup without schedule",IF(AND($P208&lt;&gt;"",$O208=""),"Arrival entered without pickup",""))))))))))))))))</f>
        <v/>
      </c>
      <c r="AF208" s="30">
        <f>IF($A208="","",AND($B208&gt;='Dashboard'!$B$4,$B208&lt;='Dashboard'!$B$5,OR('Dashboard'!$B$6="All Clinics",$E208='Dashboard'!$B$6),OR('Dashboard'!$B$7="All Coordinators",$R208='Dashboard'!$B$7)))</f>
        <v/>
      </c>
    </row>
    <row r="209" ht="20" customHeight="1">
      <c r="A209" s="22" t="n"/>
      <c r="B209" s="40" t="n"/>
      <c r="C209" s="24" t="n"/>
      <c r="D209" s="22" t="n"/>
      <c r="E209" s="22" t="n"/>
      <c r="F209" s="22" t="n"/>
      <c r="G209" s="22" t="n"/>
      <c r="H209" s="22" t="n"/>
      <c r="I209" s="22" t="n"/>
      <c r="J209" s="22" t="n"/>
      <c r="K209" s="22" t="n"/>
      <c r="L209" s="22" t="n"/>
      <c r="M209" s="24" t="n"/>
      <c r="N209" s="25" t="n"/>
      <c r="O209" s="24" t="n"/>
      <c r="P209" s="24" t="n"/>
      <c r="Q209" s="22" t="n"/>
      <c r="R209" s="22" t="n"/>
      <c r="S209" s="22" t="n"/>
      <c r="T209" s="41" t="n"/>
      <c r="U209" s="41" t="n"/>
      <c r="V209" s="40" t="n"/>
      <c r="W209" s="24" t="n"/>
      <c r="X209" s="27" t="n"/>
      <c r="Y209" s="42">
        <f>IF($A209="","",IF(OR($B209="",$M209=""),"",$B209+$M209))</f>
        <v/>
      </c>
      <c r="Z209" s="42">
        <f>IF($A209="","",IF(OR($B209="",$O209=""),"",$B209+$O209))</f>
        <v/>
      </c>
      <c r="AA209" s="42">
        <f>IF($A209="","",IF(OR($B209="",$P209=""),"",$B209+$P209))</f>
        <v/>
      </c>
      <c r="AB209" s="29">
        <f>IF($A209="","",IF(OR($Y209="",$Z209=""),"",ROUND(($Z209-$Y209)*1440,0)))</f>
        <v/>
      </c>
      <c r="AC209" s="29">
        <f>IF($A209="","",IF(OR($AA209="",$B209="",$C209="",AND($J209&lt;&gt;"Outbound",$J209&lt;&gt;"One-way")),"",ROUND(($AA209-($B209+$C209))*1440,0)))</f>
        <v/>
      </c>
      <c r="AD209" s="30">
        <f>IF($A209="","",IF(OR($Q209&lt;&gt;"Completed",$AB209="",$N209=""),"",IF($AB209&lt;=$N209,"Yes","No")))</f>
        <v/>
      </c>
      <c r="AE209" s="30">
        <f>IF($A209="","",IF(COUNTIF($A$2:$A$501,$A209)&gt;1,"Duplicate Trip ID",IF($B209="","Missing service date",IF($D209="","Missing patient reference",IF($E209="","Missing clinic",IF($J209="","Missing trip leg",IF($Q209="","Missing status",IF($R209="","Missing coordinator",IF(AND(OR($Q209="Scheduled",$Q209="Confirmed",$Q209="En Route"),$K209=""),"Vendor not assigned",IF(AND(OR($Q209="Scheduled",$Q209="Confirmed",$Q209="En Route"),$M209=""),"Missing scheduled pickup",IF(AND($Q209="Completed",$O209=""),"Missing actual pickup",IF(AND($Q209="Completed",OR($J209="Outbound",$J209="One-way"),$P209=""),"Missing actual arrival",IF(AND(OR($Q209="Canceled",$Q209="No Show"),$S209=""),"Missing cancellation reason",IF(AND($Q209&lt;&gt;"Canceled",$Q209&lt;&gt;"No Show",$S209&lt;&gt;""),"Clear cancellation reason",IF(AND($O209&lt;&gt;"",$M209=""),"Actual pickup without schedule",IF(AND($P209&lt;&gt;"",$O209=""),"Arrival entered without pickup",""))))))))))))))))</f>
        <v/>
      </c>
      <c r="AF209" s="30">
        <f>IF($A209="","",AND($B209&gt;='Dashboard'!$B$4,$B209&lt;='Dashboard'!$B$5,OR('Dashboard'!$B$6="All Clinics",$E209='Dashboard'!$B$6),OR('Dashboard'!$B$7="All Coordinators",$R209='Dashboard'!$B$7)))</f>
        <v/>
      </c>
    </row>
    <row r="210" ht="20" customHeight="1">
      <c r="A210" s="22" t="n"/>
      <c r="B210" s="40" t="n"/>
      <c r="C210" s="24" t="n"/>
      <c r="D210" s="22" t="n"/>
      <c r="E210" s="22" t="n"/>
      <c r="F210" s="22" t="n"/>
      <c r="G210" s="22" t="n"/>
      <c r="H210" s="22" t="n"/>
      <c r="I210" s="22" t="n"/>
      <c r="J210" s="22" t="n"/>
      <c r="K210" s="22" t="n"/>
      <c r="L210" s="22" t="n"/>
      <c r="M210" s="24" t="n"/>
      <c r="N210" s="25" t="n"/>
      <c r="O210" s="24" t="n"/>
      <c r="P210" s="24" t="n"/>
      <c r="Q210" s="22" t="n"/>
      <c r="R210" s="22" t="n"/>
      <c r="S210" s="22" t="n"/>
      <c r="T210" s="41" t="n"/>
      <c r="U210" s="41" t="n"/>
      <c r="V210" s="40" t="n"/>
      <c r="W210" s="24" t="n"/>
      <c r="X210" s="27" t="n"/>
      <c r="Y210" s="42">
        <f>IF($A210="","",IF(OR($B210="",$M210=""),"",$B210+$M210))</f>
        <v/>
      </c>
      <c r="Z210" s="42">
        <f>IF($A210="","",IF(OR($B210="",$O210=""),"",$B210+$O210))</f>
        <v/>
      </c>
      <c r="AA210" s="42">
        <f>IF($A210="","",IF(OR($B210="",$P210=""),"",$B210+$P210))</f>
        <v/>
      </c>
      <c r="AB210" s="29">
        <f>IF($A210="","",IF(OR($Y210="",$Z210=""),"",ROUND(($Z210-$Y210)*1440,0)))</f>
        <v/>
      </c>
      <c r="AC210" s="29">
        <f>IF($A210="","",IF(OR($AA210="",$B210="",$C210="",AND($J210&lt;&gt;"Outbound",$J210&lt;&gt;"One-way")),"",ROUND(($AA210-($B210+$C210))*1440,0)))</f>
        <v/>
      </c>
      <c r="AD210" s="30">
        <f>IF($A210="","",IF(OR($Q210&lt;&gt;"Completed",$AB210="",$N210=""),"",IF($AB210&lt;=$N210,"Yes","No")))</f>
        <v/>
      </c>
      <c r="AE210" s="30">
        <f>IF($A210="","",IF(COUNTIF($A$2:$A$501,$A210)&gt;1,"Duplicate Trip ID",IF($B210="","Missing service date",IF($D210="","Missing patient reference",IF($E210="","Missing clinic",IF($J210="","Missing trip leg",IF($Q210="","Missing status",IF($R210="","Missing coordinator",IF(AND(OR($Q210="Scheduled",$Q210="Confirmed",$Q210="En Route"),$K210=""),"Vendor not assigned",IF(AND(OR($Q210="Scheduled",$Q210="Confirmed",$Q210="En Route"),$M210=""),"Missing scheduled pickup",IF(AND($Q210="Completed",$O210=""),"Missing actual pickup",IF(AND($Q210="Completed",OR($J210="Outbound",$J210="One-way"),$P210=""),"Missing actual arrival",IF(AND(OR($Q210="Canceled",$Q210="No Show"),$S210=""),"Missing cancellation reason",IF(AND($Q210&lt;&gt;"Canceled",$Q210&lt;&gt;"No Show",$S210&lt;&gt;""),"Clear cancellation reason",IF(AND($O210&lt;&gt;"",$M210=""),"Actual pickup without schedule",IF(AND($P210&lt;&gt;"",$O210=""),"Arrival entered without pickup",""))))))))))))))))</f>
        <v/>
      </c>
      <c r="AF210" s="30">
        <f>IF($A210="","",AND($B210&gt;='Dashboard'!$B$4,$B210&lt;='Dashboard'!$B$5,OR('Dashboard'!$B$6="All Clinics",$E210='Dashboard'!$B$6),OR('Dashboard'!$B$7="All Coordinators",$R210='Dashboard'!$B$7)))</f>
        <v/>
      </c>
    </row>
    <row r="211" ht="20" customHeight="1">
      <c r="A211" s="22" t="n"/>
      <c r="B211" s="40" t="n"/>
      <c r="C211" s="24" t="n"/>
      <c r="D211" s="22" t="n"/>
      <c r="E211" s="22" t="n"/>
      <c r="F211" s="22" t="n"/>
      <c r="G211" s="22" t="n"/>
      <c r="H211" s="22" t="n"/>
      <c r="I211" s="22" t="n"/>
      <c r="J211" s="22" t="n"/>
      <c r="K211" s="22" t="n"/>
      <c r="L211" s="22" t="n"/>
      <c r="M211" s="24" t="n"/>
      <c r="N211" s="25" t="n"/>
      <c r="O211" s="24" t="n"/>
      <c r="P211" s="24" t="n"/>
      <c r="Q211" s="22" t="n"/>
      <c r="R211" s="22" t="n"/>
      <c r="S211" s="22" t="n"/>
      <c r="T211" s="41" t="n"/>
      <c r="U211" s="41" t="n"/>
      <c r="V211" s="40" t="n"/>
      <c r="W211" s="24" t="n"/>
      <c r="X211" s="27" t="n"/>
      <c r="Y211" s="42">
        <f>IF($A211="","",IF(OR($B211="",$M211=""),"",$B211+$M211))</f>
        <v/>
      </c>
      <c r="Z211" s="42">
        <f>IF($A211="","",IF(OR($B211="",$O211=""),"",$B211+$O211))</f>
        <v/>
      </c>
      <c r="AA211" s="42">
        <f>IF($A211="","",IF(OR($B211="",$P211=""),"",$B211+$P211))</f>
        <v/>
      </c>
      <c r="AB211" s="29">
        <f>IF($A211="","",IF(OR($Y211="",$Z211=""),"",ROUND(($Z211-$Y211)*1440,0)))</f>
        <v/>
      </c>
      <c r="AC211" s="29">
        <f>IF($A211="","",IF(OR($AA211="",$B211="",$C211="",AND($J211&lt;&gt;"Outbound",$J211&lt;&gt;"One-way")),"",ROUND(($AA211-($B211+$C211))*1440,0)))</f>
        <v/>
      </c>
      <c r="AD211" s="30">
        <f>IF($A211="","",IF(OR($Q211&lt;&gt;"Completed",$AB211="",$N211=""),"",IF($AB211&lt;=$N211,"Yes","No")))</f>
        <v/>
      </c>
      <c r="AE211" s="30">
        <f>IF($A211="","",IF(COUNTIF($A$2:$A$501,$A211)&gt;1,"Duplicate Trip ID",IF($B211="","Missing service date",IF($D211="","Missing patient reference",IF($E211="","Missing clinic",IF($J211="","Missing trip leg",IF($Q211="","Missing status",IF($R211="","Missing coordinator",IF(AND(OR($Q211="Scheduled",$Q211="Confirmed",$Q211="En Route"),$K211=""),"Vendor not assigned",IF(AND(OR($Q211="Scheduled",$Q211="Confirmed",$Q211="En Route"),$M211=""),"Missing scheduled pickup",IF(AND($Q211="Completed",$O211=""),"Missing actual pickup",IF(AND($Q211="Completed",OR($J211="Outbound",$J211="One-way"),$P211=""),"Missing actual arrival",IF(AND(OR($Q211="Canceled",$Q211="No Show"),$S211=""),"Missing cancellation reason",IF(AND($Q211&lt;&gt;"Canceled",$Q211&lt;&gt;"No Show",$S211&lt;&gt;""),"Clear cancellation reason",IF(AND($O211&lt;&gt;"",$M211=""),"Actual pickup without schedule",IF(AND($P211&lt;&gt;"",$O211=""),"Arrival entered without pickup",""))))))))))))))))</f>
        <v/>
      </c>
      <c r="AF211" s="30">
        <f>IF($A211="","",AND($B211&gt;='Dashboard'!$B$4,$B211&lt;='Dashboard'!$B$5,OR('Dashboard'!$B$6="All Clinics",$E211='Dashboard'!$B$6),OR('Dashboard'!$B$7="All Coordinators",$R211='Dashboard'!$B$7)))</f>
        <v/>
      </c>
    </row>
    <row r="212" ht="20" customHeight="1">
      <c r="A212" s="22" t="n"/>
      <c r="B212" s="40" t="n"/>
      <c r="C212" s="24" t="n"/>
      <c r="D212" s="22" t="n"/>
      <c r="E212" s="22" t="n"/>
      <c r="F212" s="22" t="n"/>
      <c r="G212" s="22" t="n"/>
      <c r="H212" s="22" t="n"/>
      <c r="I212" s="22" t="n"/>
      <c r="J212" s="22" t="n"/>
      <c r="K212" s="22" t="n"/>
      <c r="L212" s="22" t="n"/>
      <c r="M212" s="24" t="n"/>
      <c r="N212" s="25" t="n"/>
      <c r="O212" s="24" t="n"/>
      <c r="P212" s="24" t="n"/>
      <c r="Q212" s="22" t="n"/>
      <c r="R212" s="22" t="n"/>
      <c r="S212" s="22" t="n"/>
      <c r="T212" s="41" t="n"/>
      <c r="U212" s="41" t="n"/>
      <c r="V212" s="40" t="n"/>
      <c r="W212" s="24" t="n"/>
      <c r="X212" s="27" t="n"/>
      <c r="Y212" s="42">
        <f>IF($A212="","",IF(OR($B212="",$M212=""),"",$B212+$M212))</f>
        <v/>
      </c>
      <c r="Z212" s="42">
        <f>IF($A212="","",IF(OR($B212="",$O212=""),"",$B212+$O212))</f>
        <v/>
      </c>
      <c r="AA212" s="42">
        <f>IF($A212="","",IF(OR($B212="",$P212=""),"",$B212+$P212))</f>
        <v/>
      </c>
      <c r="AB212" s="29">
        <f>IF($A212="","",IF(OR($Y212="",$Z212=""),"",ROUND(($Z212-$Y212)*1440,0)))</f>
        <v/>
      </c>
      <c r="AC212" s="29">
        <f>IF($A212="","",IF(OR($AA212="",$B212="",$C212="",AND($J212&lt;&gt;"Outbound",$J212&lt;&gt;"One-way")),"",ROUND(($AA212-($B212+$C212))*1440,0)))</f>
        <v/>
      </c>
      <c r="AD212" s="30">
        <f>IF($A212="","",IF(OR($Q212&lt;&gt;"Completed",$AB212="",$N212=""),"",IF($AB212&lt;=$N212,"Yes","No")))</f>
        <v/>
      </c>
      <c r="AE212" s="30">
        <f>IF($A212="","",IF(COUNTIF($A$2:$A$501,$A212)&gt;1,"Duplicate Trip ID",IF($B212="","Missing service date",IF($D212="","Missing patient reference",IF($E212="","Missing clinic",IF($J212="","Missing trip leg",IF($Q212="","Missing status",IF($R212="","Missing coordinator",IF(AND(OR($Q212="Scheduled",$Q212="Confirmed",$Q212="En Route"),$K212=""),"Vendor not assigned",IF(AND(OR($Q212="Scheduled",$Q212="Confirmed",$Q212="En Route"),$M212=""),"Missing scheduled pickup",IF(AND($Q212="Completed",$O212=""),"Missing actual pickup",IF(AND($Q212="Completed",OR($J212="Outbound",$J212="One-way"),$P212=""),"Missing actual arrival",IF(AND(OR($Q212="Canceled",$Q212="No Show"),$S212=""),"Missing cancellation reason",IF(AND($Q212&lt;&gt;"Canceled",$Q212&lt;&gt;"No Show",$S212&lt;&gt;""),"Clear cancellation reason",IF(AND($O212&lt;&gt;"",$M212=""),"Actual pickup without schedule",IF(AND($P212&lt;&gt;"",$O212=""),"Arrival entered without pickup",""))))))))))))))))</f>
        <v/>
      </c>
      <c r="AF212" s="30">
        <f>IF($A212="","",AND($B212&gt;='Dashboard'!$B$4,$B212&lt;='Dashboard'!$B$5,OR('Dashboard'!$B$6="All Clinics",$E212='Dashboard'!$B$6),OR('Dashboard'!$B$7="All Coordinators",$R212='Dashboard'!$B$7)))</f>
        <v/>
      </c>
    </row>
    <row r="213" ht="20" customHeight="1">
      <c r="A213" s="22" t="n"/>
      <c r="B213" s="40" t="n"/>
      <c r="C213" s="24" t="n"/>
      <c r="D213" s="22" t="n"/>
      <c r="E213" s="22" t="n"/>
      <c r="F213" s="22" t="n"/>
      <c r="G213" s="22" t="n"/>
      <c r="H213" s="22" t="n"/>
      <c r="I213" s="22" t="n"/>
      <c r="J213" s="22" t="n"/>
      <c r="K213" s="22" t="n"/>
      <c r="L213" s="22" t="n"/>
      <c r="M213" s="24" t="n"/>
      <c r="N213" s="25" t="n"/>
      <c r="O213" s="24" t="n"/>
      <c r="P213" s="24" t="n"/>
      <c r="Q213" s="22" t="n"/>
      <c r="R213" s="22" t="n"/>
      <c r="S213" s="22" t="n"/>
      <c r="T213" s="41" t="n"/>
      <c r="U213" s="41" t="n"/>
      <c r="V213" s="40" t="n"/>
      <c r="W213" s="24" t="n"/>
      <c r="X213" s="27" t="n"/>
      <c r="Y213" s="42">
        <f>IF($A213="","",IF(OR($B213="",$M213=""),"",$B213+$M213))</f>
        <v/>
      </c>
      <c r="Z213" s="42">
        <f>IF($A213="","",IF(OR($B213="",$O213=""),"",$B213+$O213))</f>
        <v/>
      </c>
      <c r="AA213" s="42">
        <f>IF($A213="","",IF(OR($B213="",$P213=""),"",$B213+$P213))</f>
        <v/>
      </c>
      <c r="AB213" s="29">
        <f>IF($A213="","",IF(OR($Y213="",$Z213=""),"",ROUND(($Z213-$Y213)*1440,0)))</f>
        <v/>
      </c>
      <c r="AC213" s="29">
        <f>IF($A213="","",IF(OR($AA213="",$B213="",$C213="",AND($J213&lt;&gt;"Outbound",$J213&lt;&gt;"One-way")),"",ROUND(($AA213-($B213+$C213))*1440,0)))</f>
        <v/>
      </c>
      <c r="AD213" s="30">
        <f>IF($A213="","",IF(OR($Q213&lt;&gt;"Completed",$AB213="",$N213=""),"",IF($AB213&lt;=$N213,"Yes","No")))</f>
        <v/>
      </c>
      <c r="AE213" s="30">
        <f>IF($A213="","",IF(COUNTIF($A$2:$A$501,$A213)&gt;1,"Duplicate Trip ID",IF($B213="","Missing service date",IF($D213="","Missing patient reference",IF($E213="","Missing clinic",IF($J213="","Missing trip leg",IF($Q213="","Missing status",IF($R213="","Missing coordinator",IF(AND(OR($Q213="Scheduled",$Q213="Confirmed",$Q213="En Route"),$K213=""),"Vendor not assigned",IF(AND(OR($Q213="Scheduled",$Q213="Confirmed",$Q213="En Route"),$M213=""),"Missing scheduled pickup",IF(AND($Q213="Completed",$O213=""),"Missing actual pickup",IF(AND($Q213="Completed",OR($J213="Outbound",$J213="One-way"),$P213=""),"Missing actual arrival",IF(AND(OR($Q213="Canceled",$Q213="No Show"),$S213=""),"Missing cancellation reason",IF(AND($Q213&lt;&gt;"Canceled",$Q213&lt;&gt;"No Show",$S213&lt;&gt;""),"Clear cancellation reason",IF(AND($O213&lt;&gt;"",$M213=""),"Actual pickup without schedule",IF(AND($P213&lt;&gt;"",$O213=""),"Arrival entered without pickup",""))))))))))))))))</f>
        <v/>
      </c>
      <c r="AF213" s="30">
        <f>IF($A213="","",AND($B213&gt;='Dashboard'!$B$4,$B213&lt;='Dashboard'!$B$5,OR('Dashboard'!$B$6="All Clinics",$E213='Dashboard'!$B$6),OR('Dashboard'!$B$7="All Coordinators",$R213='Dashboard'!$B$7)))</f>
        <v/>
      </c>
    </row>
    <row r="214" ht="20" customHeight="1">
      <c r="A214" s="22" t="n"/>
      <c r="B214" s="40" t="n"/>
      <c r="C214" s="24" t="n"/>
      <c r="D214" s="22" t="n"/>
      <c r="E214" s="22" t="n"/>
      <c r="F214" s="22" t="n"/>
      <c r="G214" s="22" t="n"/>
      <c r="H214" s="22" t="n"/>
      <c r="I214" s="22" t="n"/>
      <c r="J214" s="22" t="n"/>
      <c r="K214" s="22" t="n"/>
      <c r="L214" s="22" t="n"/>
      <c r="M214" s="24" t="n"/>
      <c r="N214" s="25" t="n"/>
      <c r="O214" s="24" t="n"/>
      <c r="P214" s="24" t="n"/>
      <c r="Q214" s="22" t="n"/>
      <c r="R214" s="22" t="n"/>
      <c r="S214" s="22" t="n"/>
      <c r="T214" s="41" t="n"/>
      <c r="U214" s="41" t="n"/>
      <c r="V214" s="40" t="n"/>
      <c r="W214" s="24" t="n"/>
      <c r="X214" s="27" t="n"/>
      <c r="Y214" s="42">
        <f>IF($A214="","",IF(OR($B214="",$M214=""),"",$B214+$M214))</f>
        <v/>
      </c>
      <c r="Z214" s="42">
        <f>IF($A214="","",IF(OR($B214="",$O214=""),"",$B214+$O214))</f>
        <v/>
      </c>
      <c r="AA214" s="42">
        <f>IF($A214="","",IF(OR($B214="",$P214=""),"",$B214+$P214))</f>
        <v/>
      </c>
      <c r="AB214" s="29">
        <f>IF($A214="","",IF(OR($Y214="",$Z214=""),"",ROUND(($Z214-$Y214)*1440,0)))</f>
        <v/>
      </c>
      <c r="AC214" s="29">
        <f>IF($A214="","",IF(OR($AA214="",$B214="",$C214="",AND($J214&lt;&gt;"Outbound",$J214&lt;&gt;"One-way")),"",ROUND(($AA214-($B214+$C214))*1440,0)))</f>
        <v/>
      </c>
      <c r="AD214" s="30">
        <f>IF($A214="","",IF(OR($Q214&lt;&gt;"Completed",$AB214="",$N214=""),"",IF($AB214&lt;=$N214,"Yes","No")))</f>
        <v/>
      </c>
      <c r="AE214" s="30">
        <f>IF($A214="","",IF(COUNTIF($A$2:$A$501,$A214)&gt;1,"Duplicate Trip ID",IF($B214="","Missing service date",IF($D214="","Missing patient reference",IF($E214="","Missing clinic",IF($J214="","Missing trip leg",IF($Q214="","Missing status",IF($R214="","Missing coordinator",IF(AND(OR($Q214="Scheduled",$Q214="Confirmed",$Q214="En Route"),$K214=""),"Vendor not assigned",IF(AND(OR($Q214="Scheduled",$Q214="Confirmed",$Q214="En Route"),$M214=""),"Missing scheduled pickup",IF(AND($Q214="Completed",$O214=""),"Missing actual pickup",IF(AND($Q214="Completed",OR($J214="Outbound",$J214="One-way"),$P214=""),"Missing actual arrival",IF(AND(OR($Q214="Canceled",$Q214="No Show"),$S214=""),"Missing cancellation reason",IF(AND($Q214&lt;&gt;"Canceled",$Q214&lt;&gt;"No Show",$S214&lt;&gt;""),"Clear cancellation reason",IF(AND($O214&lt;&gt;"",$M214=""),"Actual pickup without schedule",IF(AND($P214&lt;&gt;"",$O214=""),"Arrival entered without pickup",""))))))))))))))))</f>
        <v/>
      </c>
      <c r="AF214" s="30">
        <f>IF($A214="","",AND($B214&gt;='Dashboard'!$B$4,$B214&lt;='Dashboard'!$B$5,OR('Dashboard'!$B$6="All Clinics",$E214='Dashboard'!$B$6),OR('Dashboard'!$B$7="All Coordinators",$R214='Dashboard'!$B$7)))</f>
        <v/>
      </c>
    </row>
    <row r="215" ht="20" customHeight="1">
      <c r="A215" s="22" t="n"/>
      <c r="B215" s="40" t="n"/>
      <c r="C215" s="24" t="n"/>
      <c r="D215" s="22" t="n"/>
      <c r="E215" s="22" t="n"/>
      <c r="F215" s="22" t="n"/>
      <c r="G215" s="22" t="n"/>
      <c r="H215" s="22" t="n"/>
      <c r="I215" s="22" t="n"/>
      <c r="J215" s="22" t="n"/>
      <c r="K215" s="22" t="n"/>
      <c r="L215" s="22" t="n"/>
      <c r="M215" s="24" t="n"/>
      <c r="N215" s="25" t="n"/>
      <c r="O215" s="24" t="n"/>
      <c r="P215" s="24" t="n"/>
      <c r="Q215" s="22" t="n"/>
      <c r="R215" s="22" t="n"/>
      <c r="S215" s="22" t="n"/>
      <c r="T215" s="41" t="n"/>
      <c r="U215" s="41" t="n"/>
      <c r="V215" s="40" t="n"/>
      <c r="W215" s="24" t="n"/>
      <c r="X215" s="27" t="n"/>
      <c r="Y215" s="42">
        <f>IF($A215="","",IF(OR($B215="",$M215=""),"",$B215+$M215))</f>
        <v/>
      </c>
      <c r="Z215" s="42">
        <f>IF($A215="","",IF(OR($B215="",$O215=""),"",$B215+$O215))</f>
        <v/>
      </c>
      <c r="AA215" s="42">
        <f>IF($A215="","",IF(OR($B215="",$P215=""),"",$B215+$P215))</f>
        <v/>
      </c>
      <c r="AB215" s="29">
        <f>IF($A215="","",IF(OR($Y215="",$Z215=""),"",ROUND(($Z215-$Y215)*1440,0)))</f>
        <v/>
      </c>
      <c r="AC215" s="29">
        <f>IF($A215="","",IF(OR($AA215="",$B215="",$C215="",AND($J215&lt;&gt;"Outbound",$J215&lt;&gt;"One-way")),"",ROUND(($AA215-($B215+$C215))*1440,0)))</f>
        <v/>
      </c>
      <c r="AD215" s="30">
        <f>IF($A215="","",IF(OR($Q215&lt;&gt;"Completed",$AB215="",$N215=""),"",IF($AB215&lt;=$N215,"Yes","No")))</f>
        <v/>
      </c>
      <c r="AE215" s="30">
        <f>IF($A215="","",IF(COUNTIF($A$2:$A$501,$A215)&gt;1,"Duplicate Trip ID",IF($B215="","Missing service date",IF($D215="","Missing patient reference",IF($E215="","Missing clinic",IF($J215="","Missing trip leg",IF($Q215="","Missing status",IF($R215="","Missing coordinator",IF(AND(OR($Q215="Scheduled",$Q215="Confirmed",$Q215="En Route"),$K215=""),"Vendor not assigned",IF(AND(OR($Q215="Scheduled",$Q215="Confirmed",$Q215="En Route"),$M215=""),"Missing scheduled pickup",IF(AND($Q215="Completed",$O215=""),"Missing actual pickup",IF(AND($Q215="Completed",OR($J215="Outbound",$J215="One-way"),$P215=""),"Missing actual arrival",IF(AND(OR($Q215="Canceled",$Q215="No Show"),$S215=""),"Missing cancellation reason",IF(AND($Q215&lt;&gt;"Canceled",$Q215&lt;&gt;"No Show",$S215&lt;&gt;""),"Clear cancellation reason",IF(AND($O215&lt;&gt;"",$M215=""),"Actual pickup without schedule",IF(AND($P215&lt;&gt;"",$O215=""),"Arrival entered without pickup",""))))))))))))))))</f>
        <v/>
      </c>
      <c r="AF215" s="30">
        <f>IF($A215="","",AND($B215&gt;='Dashboard'!$B$4,$B215&lt;='Dashboard'!$B$5,OR('Dashboard'!$B$6="All Clinics",$E215='Dashboard'!$B$6),OR('Dashboard'!$B$7="All Coordinators",$R215='Dashboard'!$B$7)))</f>
        <v/>
      </c>
    </row>
    <row r="216" ht="20" customHeight="1">
      <c r="A216" s="22" t="n"/>
      <c r="B216" s="40" t="n"/>
      <c r="C216" s="24" t="n"/>
      <c r="D216" s="22" t="n"/>
      <c r="E216" s="22" t="n"/>
      <c r="F216" s="22" t="n"/>
      <c r="G216" s="22" t="n"/>
      <c r="H216" s="22" t="n"/>
      <c r="I216" s="22" t="n"/>
      <c r="J216" s="22" t="n"/>
      <c r="K216" s="22" t="n"/>
      <c r="L216" s="22" t="n"/>
      <c r="M216" s="24" t="n"/>
      <c r="N216" s="25" t="n"/>
      <c r="O216" s="24" t="n"/>
      <c r="P216" s="24" t="n"/>
      <c r="Q216" s="22" t="n"/>
      <c r="R216" s="22" t="n"/>
      <c r="S216" s="22" t="n"/>
      <c r="T216" s="41" t="n"/>
      <c r="U216" s="41" t="n"/>
      <c r="V216" s="40" t="n"/>
      <c r="W216" s="24" t="n"/>
      <c r="X216" s="27" t="n"/>
      <c r="Y216" s="42">
        <f>IF($A216="","",IF(OR($B216="",$M216=""),"",$B216+$M216))</f>
        <v/>
      </c>
      <c r="Z216" s="42">
        <f>IF($A216="","",IF(OR($B216="",$O216=""),"",$B216+$O216))</f>
        <v/>
      </c>
      <c r="AA216" s="42">
        <f>IF($A216="","",IF(OR($B216="",$P216=""),"",$B216+$P216))</f>
        <v/>
      </c>
      <c r="AB216" s="29">
        <f>IF($A216="","",IF(OR($Y216="",$Z216=""),"",ROUND(($Z216-$Y216)*1440,0)))</f>
        <v/>
      </c>
      <c r="AC216" s="29">
        <f>IF($A216="","",IF(OR($AA216="",$B216="",$C216="",AND($J216&lt;&gt;"Outbound",$J216&lt;&gt;"One-way")),"",ROUND(($AA216-($B216+$C216))*1440,0)))</f>
        <v/>
      </c>
      <c r="AD216" s="30">
        <f>IF($A216="","",IF(OR($Q216&lt;&gt;"Completed",$AB216="",$N216=""),"",IF($AB216&lt;=$N216,"Yes","No")))</f>
        <v/>
      </c>
      <c r="AE216" s="30">
        <f>IF($A216="","",IF(COUNTIF($A$2:$A$501,$A216)&gt;1,"Duplicate Trip ID",IF($B216="","Missing service date",IF($D216="","Missing patient reference",IF($E216="","Missing clinic",IF($J216="","Missing trip leg",IF($Q216="","Missing status",IF($R216="","Missing coordinator",IF(AND(OR($Q216="Scheduled",$Q216="Confirmed",$Q216="En Route"),$K216=""),"Vendor not assigned",IF(AND(OR($Q216="Scheduled",$Q216="Confirmed",$Q216="En Route"),$M216=""),"Missing scheduled pickup",IF(AND($Q216="Completed",$O216=""),"Missing actual pickup",IF(AND($Q216="Completed",OR($J216="Outbound",$J216="One-way"),$P216=""),"Missing actual arrival",IF(AND(OR($Q216="Canceled",$Q216="No Show"),$S216=""),"Missing cancellation reason",IF(AND($Q216&lt;&gt;"Canceled",$Q216&lt;&gt;"No Show",$S216&lt;&gt;""),"Clear cancellation reason",IF(AND($O216&lt;&gt;"",$M216=""),"Actual pickup without schedule",IF(AND($P216&lt;&gt;"",$O216=""),"Arrival entered without pickup",""))))))))))))))))</f>
        <v/>
      </c>
      <c r="AF216" s="30">
        <f>IF($A216="","",AND($B216&gt;='Dashboard'!$B$4,$B216&lt;='Dashboard'!$B$5,OR('Dashboard'!$B$6="All Clinics",$E216='Dashboard'!$B$6),OR('Dashboard'!$B$7="All Coordinators",$R216='Dashboard'!$B$7)))</f>
        <v/>
      </c>
    </row>
    <row r="217" ht="20" customHeight="1">
      <c r="A217" s="22" t="n"/>
      <c r="B217" s="40" t="n"/>
      <c r="C217" s="24" t="n"/>
      <c r="D217" s="22" t="n"/>
      <c r="E217" s="22" t="n"/>
      <c r="F217" s="22" t="n"/>
      <c r="G217" s="22" t="n"/>
      <c r="H217" s="22" t="n"/>
      <c r="I217" s="22" t="n"/>
      <c r="J217" s="22" t="n"/>
      <c r="K217" s="22" t="n"/>
      <c r="L217" s="22" t="n"/>
      <c r="M217" s="24" t="n"/>
      <c r="N217" s="25" t="n"/>
      <c r="O217" s="24" t="n"/>
      <c r="P217" s="24" t="n"/>
      <c r="Q217" s="22" t="n"/>
      <c r="R217" s="22" t="n"/>
      <c r="S217" s="22" t="n"/>
      <c r="T217" s="41" t="n"/>
      <c r="U217" s="41" t="n"/>
      <c r="V217" s="40" t="n"/>
      <c r="W217" s="24" t="n"/>
      <c r="X217" s="27" t="n"/>
      <c r="Y217" s="42">
        <f>IF($A217="","",IF(OR($B217="",$M217=""),"",$B217+$M217))</f>
        <v/>
      </c>
      <c r="Z217" s="42">
        <f>IF($A217="","",IF(OR($B217="",$O217=""),"",$B217+$O217))</f>
        <v/>
      </c>
      <c r="AA217" s="42">
        <f>IF($A217="","",IF(OR($B217="",$P217=""),"",$B217+$P217))</f>
        <v/>
      </c>
      <c r="AB217" s="29">
        <f>IF($A217="","",IF(OR($Y217="",$Z217=""),"",ROUND(($Z217-$Y217)*1440,0)))</f>
        <v/>
      </c>
      <c r="AC217" s="29">
        <f>IF($A217="","",IF(OR($AA217="",$B217="",$C217="",AND($J217&lt;&gt;"Outbound",$J217&lt;&gt;"One-way")),"",ROUND(($AA217-($B217+$C217))*1440,0)))</f>
        <v/>
      </c>
      <c r="AD217" s="30">
        <f>IF($A217="","",IF(OR($Q217&lt;&gt;"Completed",$AB217="",$N217=""),"",IF($AB217&lt;=$N217,"Yes","No")))</f>
        <v/>
      </c>
      <c r="AE217" s="30">
        <f>IF($A217="","",IF(COUNTIF($A$2:$A$501,$A217)&gt;1,"Duplicate Trip ID",IF($B217="","Missing service date",IF($D217="","Missing patient reference",IF($E217="","Missing clinic",IF($J217="","Missing trip leg",IF($Q217="","Missing status",IF($R217="","Missing coordinator",IF(AND(OR($Q217="Scheduled",$Q217="Confirmed",$Q217="En Route"),$K217=""),"Vendor not assigned",IF(AND(OR($Q217="Scheduled",$Q217="Confirmed",$Q217="En Route"),$M217=""),"Missing scheduled pickup",IF(AND($Q217="Completed",$O217=""),"Missing actual pickup",IF(AND($Q217="Completed",OR($J217="Outbound",$J217="One-way"),$P217=""),"Missing actual arrival",IF(AND(OR($Q217="Canceled",$Q217="No Show"),$S217=""),"Missing cancellation reason",IF(AND($Q217&lt;&gt;"Canceled",$Q217&lt;&gt;"No Show",$S217&lt;&gt;""),"Clear cancellation reason",IF(AND($O217&lt;&gt;"",$M217=""),"Actual pickup without schedule",IF(AND($P217&lt;&gt;"",$O217=""),"Arrival entered without pickup",""))))))))))))))))</f>
        <v/>
      </c>
      <c r="AF217" s="30">
        <f>IF($A217="","",AND($B217&gt;='Dashboard'!$B$4,$B217&lt;='Dashboard'!$B$5,OR('Dashboard'!$B$6="All Clinics",$E217='Dashboard'!$B$6),OR('Dashboard'!$B$7="All Coordinators",$R217='Dashboard'!$B$7)))</f>
        <v/>
      </c>
    </row>
    <row r="218" ht="20" customHeight="1">
      <c r="A218" s="22" t="n"/>
      <c r="B218" s="40" t="n"/>
      <c r="C218" s="24" t="n"/>
      <c r="D218" s="22" t="n"/>
      <c r="E218" s="22" t="n"/>
      <c r="F218" s="22" t="n"/>
      <c r="G218" s="22" t="n"/>
      <c r="H218" s="22" t="n"/>
      <c r="I218" s="22" t="n"/>
      <c r="J218" s="22" t="n"/>
      <c r="K218" s="22" t="n"/>
      <c r="L218" s="22" t="n"/>
      <c r="M218" s="24" t="n"/>
      <c r="N218" s="25" t="n"/>
      <c r="O218" s="24" t="n"/>
      <c r="P218" s="24" t="n"/>
      <c r="Q218" s="22" t="n"/>
      <c r="R218" s="22" t="n"/>
      <c r="S218" s="22" t="n"/>
      <c r="T218" s="41" t="n"/>
      <c r="U218" s="41" t="n"/>
      <c r="V218" s="40" t="n"/>
      <c r="W218" s="24" t="n"/>
      <c r="X218" s="27" t="n"/>
      <c r="Y218" s="42">
        <f>IF($A218="","",IF(OR($B218="",$M218=""),"",$B218+$M218))</f>
        <v/>
      </c>
      <c r="Z218" s="42">
        <f>IF($A218="","",IF(OR($B218="",$O218=""),"",$B218+$O218))</f>
        <v/>
      </c>
      <c r="AA218" s="42">
        <f>IF($A218="","",IF(OR($B218="",$P218=""),"",$B218+$P218))</f>
        <v/>
      </c>
      <c r="AB218" s="29">
        <f>IF($A218="","",IF(OR($Y218="",$Z218=""),"",ROUND(($Z218-$Y218)*1440,0)))</f>
        <v/>
      </c>
      <c r="AC218" s="29">
        <f>IF($A218="","",IF(OR($AA218="",$B218="",$C218="",AND($J218&lt;&gt;"Outbound",$J218&lt;&gt;"One-way")),"",ROUND(($AA218-($B218+$C218))*1440,0)))</f>
        <v/>
      </c>
      <c r="AD218" s="30">
        <f>IF($A218="","",IF(OR($Q218&lt;&gt;"Completed",$AB218="",$N218=""),"",IF($AB218&lt;=$N218,"Yes","No")))</f>
        <v/>
      </c>
      <c r="AE218" s="30">
        <f>IF($A218="","",IF(COUNTIF($A$2:$A$501,$A218)&gt;1,"Duplicate Trip ID",IF($B218="","Missing service date",IF($D218="","Missing patient reference",IF($E218="","Missing clinic",IF($J218="","Missing trip leg",IF($Q218="","Missing status",IF($R218="","Missing coordinator",IF(AND(OR($Q218="Scheduled",$Q218="Confirmed",$Q218="En Route"),$K218=""),"Vendor not assigned",IF(AND(OR($Q218="Scheduled",$Q218="Confirmed",$Q218="En Route"),$M218=""),"Missing scheduled pickup",IF(AND($Q218="Completed",$O218=""),"Missing actual pickup",IF(AND($Q218="Completed",OR($J218="Outbound",$J218="One-way"),$P218=""),"Missing actual arrival",IF(AND(OR($Q218="Canceled",$Q218="No Show"),$S218=""),"Missing cancellation reason",IF(AND($Q218&lt;&gt;"Canceled",$Q218&lt;&gt;"No Show",$S218&lt;&gt;""),"Clear cancellation reason",IF(AND($O218&lt;&gt;"",$M218=""),"Actual pickup without schedule",IF(AND($P218&lt;&gt;"",$O218=""),"Arrival entered without pickup",""))))))))))))))))</f>
        <v/>
      </c>
      <c r="AF218" s="30">
        <f>IF($A218="","",AND($B218&gt;='Dashboard'!$B$4,$B218&lt;='Dashboard'!$B$5,OR('Dashboard'!$B$6="All Clinics",$E218='Dashboard'!$B$6),OR('Dashboard'!$B$7="All Coordinators",$R218='Dashboard'!$B$7)))</f>
        <v/>
      </c>
    </row>
    <row r="219" ht="20" customHeight="1">
      <c r="A219" s="22" t="n"/>
      <c r="B219" s="40" t="n"/>
      <c r="C219" s="24" t="n"/>
      <c r="D219" s="22" t="n"/>
      <c r="E219" s="22" t="n"/>
      <c r="F219" s="22" t="n"/>
      <c r="G219" s="22" t="n"/>
      <c r="H219" s="22" t="n"/>
      <c r="I219" s="22" t="n"/>
      <c r="J219" s="22" t="n"/>
      <c r="K219" s="22" t="n"/>
      <c r="L219" s="22" t="n"/>
      <c r="M219" s="24" t="n"/>
      <c r="N219" s="25" t="n"/>
      <c r="O219" s="24" t="n"/>
      <c r="P219" s="24" t="n"/>
      <c r="Q219" s="22" t="n"/>
      <c r="R219" s="22" t="n"/>
      <c r="S219" s="22" t="n"/>
      <c r="T219" s="41" t="n"/>
      <c r="U219" s="41" t="n"/>
      <c r="V219" s="40" t="n"/>
      <c r="W219" s="24" t="n"/>
      <c r="X219" s="27" t="n"/>
      <c r="Y219" s="42">
        <f>IF($A219="","",IF(OR($B219="",$M219=""),"",$B219+$M219))</f>
        <v/>
      </c>
      <c r="Z219" s="42">
        <f>IF($A219="","",IF(OR($B219="",$O219=""),"",$B219+$O219))</f>
        <v/>
      </c>
      <c r="AA219" s="42">
        <f>IF($A219="","",IF(OR($B219="",$P219=""),"",$B219+$P219))</f>
        <v/>
      </c>
      <c r="AB219" s="29">
        <f>IF($A219="","",IF(OR($Y219="",$Z219=""),"",ROUND(($Z219-$Y219)*1440,0)))</f>
        <v/>
      </c>
      <c r="AC219" s="29">
        <f>IF($A219="","",IF(OR($AA219="",$B219="",$C219="",AND($J219&lt;&gt;"Outbound",$J219&lt;&gt;"One-way")),"",ROUND(($AA219-($B219+$C219))*1440,0)))</f>
        <v/>
      </c>
      <c r="AD219" s="30">
        <f>IF($A219="","",IF(OR($Q219&lt;&gt;"Completed",$AB219="",$N219=""),"",IF($AB219&lt;=$N219,"Yes","No")))</f>
        <v/>
      </c>
      <c r="AE219" s="30">
        <f>IF($A219="","",IF(COUNTIF($A$2:$A$501,$A219)&gt;1,"Duplicate Trip ID",IF($B219="","Missing service date",IF($D219="","Missing patient reference",IF($E219="","Missing clinic",IF($J219="","Missing trip leg",IF($Q219="","Missing status",IF($R219="","Missing coordinator",IF(AND(OR($Q219="Scheduled",$Q219="Confirmed",$Q219="En Route"),$K219=""),"Vendor not assigned",IF(AND(OR($Q219="Scheduled",$Q219="Confirmed",$Q219="En Route"),$M219=""),"Missing scheduled pickup",IF(AND($Q219="Completed",$O219=""),"Missing actual pickup",IF(AND($Q219="Completed",OR($J219="Outbound",$J219="One-way"),$P219=""),"Missing actual arrival",IF(AND(OR($Q219="Canceled",$Q219="No Show"),$S219=""),"Missing cancellation reason",IF(AND($Q219&lt;&gt;"Canceled",$Q219&lt;&gt;"No Show",$S219&lt;&gt;""),"Clear cancellation reason",IF(AND($O219&lt;&gt;"",$M219=""),"Actual pickup without schedule",IF(AND($P219&lt;&gt;"",$O219=""),"Arrival entered without pickup",""))))))))))))))))</f>
        <v/>
      </c>
      <c r="AF219" s="30">
        <f>IF($A219="","",AND($B219&gt;='Dashboard'!$B$4,$B219&lt;='Dashboard'!$B$5,OR('Dashboard'!$B$6="All Clinics",$E219='Dashboard'!$B$6),OR('Dashboard'!$B$7="All Coordinators",$R219='Dashboard'!$B$7)))</f>
        <v/>
      </c>
    </row>
    <row r="220" ht="20" customHeight="1">
      <c r="A220" s="22" t="n"/>
      <c r="B220" s="40" t="n"/>
      <c r="C220" s="24" t="n"/>
      <c r="D220" s="22" t="n"/>
      <c r="E220" s="22" t="n"/>
      <c r="F220" s="22" t="n"/>
      <c r="G220" s="22" t="n"/>
      <c r="H220" s="22" t="n"/>
      <c r="I220" s="22" t="n"/>
      <c r="J220" s="22" t="n"/>
      <c r="K220" s="22" t="n"/>
      <c r="L220" s="22" t="n"/>
      <c r="M220" s="24" t="n"/>
      <c r="N220" s="25" t="n"/>
      <c r="O220" s="24" t="n"/>
      <c r="P220" s="24" t="n"/>
      <c r="Q220" s="22" t="n"/>
      <c r="R220" s="22" t="n"/>
      <c r="S220" s="22" t="n"/>
      <c r="T220" s="41" t="n"/>
      <c r="U220" s="41" t="n"/>
      <c r="V220" s="40" t="n"/>
      <c r="W220" s="24" t="n"/>
      <c r="X220" s="27" t="n"/>
      <c r="Y220" s="42">
        <f>IF($A220="","",IF(OR($B220="",$M220=""),"",$B220+$M220))</f>
        <v/>
      </c>
      <c r="Z220" s="42">
        <f>IF($A220="","",IF(OR($B220="",$O220=""),"",$B220+$O220))</f>
        <v/>
      </c>
      <c r="AA220" s="42">
        <f>IF($A220="","",IF(OR($B220="",$P220=""),"",$B220+$P220))</f>
        <v/>
      </c>
      <c r="AB220" s="29">
        <f>IF($A220="","",IF(OR($Y220="",$Z220=""),"",ROUND(($Z220-$Y220)*1440,0)))</f>
        <v/>
      </c>
      <c r="AC220" s="29">
        <f>IF($A220="","",IF(OR($AA220="",$B220="",$C220="",AND($J220&lt;&gt;"Outbound",$J220&lt;&gt;"One-way")),"",ROUND(($AA220-($B220+$C220))*1440,0)))</f>
        <v/>
      </c>
      <c r="AD220" s="30">
        <f>IF($A220="","",IF(OR($Q220&lt;&gt;"Completed",$AB220="",$N220=""),"",IF($AB220&lt;=$N220,"Yes","No")))</f>
        <v/>
      </c>
      <c r="AE220" s="30">
        <f>IF($A220="","",IF(COUNTIF($A$2:$A$501,$A220)&gt;1,"Duplicate Trip ID",IF($B220="","Missing service date",IF($D220="","Missing patient reference",IF($E220="","Missing clinic",IF($J220="","Missing trip leg",IF($Q220="","Missing status",IF($R220="","Missing coordinator",IF(AND(OR($Q220="Scheduled",$Q220="Confirmed",$Q220="En Route"),$K220=""),"Vendor not assigned",IF(AND(OR($Q220="Scheduled",$Q220="Confirmed",$Q220="En Route"),$M220=""),"Missing scheduled pickup",IF(AND($Q220="Completed",$O220=""),"Missing actual pickup",IF(AND($Q220="Completed",OR($J220="Outbound",$J220="One-way"),$P220=""),"Missing actual arrival",IF(AND(OR($Q220="Canceled",$Q220="No Show"),$S220=""),"Missing cancellation reason",IF(AND($Q220&lt;&gt;"Canceled",$Q220&lt;&gt;"No Show",$S220&lt;&gt;""),"Clear cancellation reason",IF(AND($O220&lt;&gt;"",$M220=""),"Actual pickup without schedule",IF(AND($P220&lt;&gt;"",$O220=""),"Arrival entered without pickup",""))))))))))))))))</f>
        <v/>
      </c>
      <c r="AF220" s="30">
        <f>IF($A220="","",AND($B220&gt;='Dashboard'!$B$4,$B220&lt;='Dashboard'!$B$5,OR('Dashboard'!$B$6="All Clinics",$E220='Dashboard'!$B$6),OR('Dashboard'!$B$7="All Coordinators",$R220='Dashboard'!$B$7)))</f>
        <v/>
      </c>
    </row>
    <row r="221" ht="20" customHeight="1">
      <c r="A221" s="22" t="n"/>
      <c r="B221" s="40" t="n"/>
      <c r="C221" s="24" t="n"/>
      <c r="D221" s="22" t="n"/>
      <c r="E221" s="22" t="n"/>
      <c r="F221" s="22" t="n"/>
      <c r="G221" s="22" t="n"/>
      <c r="H221" s="22" t="n"/>
      <c r="I221" s="22" t="n"/>
      <c r="J221" s="22" t="n"/>
      <c r="K221" s="22" t="n"/>
      <c r="L221" s="22" t="n"/>
      <c r="M221" s="24" t="n"/>
      <c r="N221" s="25" t="n"/>
      <c r="O221" s="24" t="n"/>
      <c r="P221" s="24" t="n"/>
      <c r="Q221" s="22" t="n"/>
      <c r="R221" s="22" t="n"/>
      <c r="S221" s="22" t="n"/>
      <c r="T221" s="41" t="n"/>
      <c r="U221" s="41" t="n"/>
      <c r="V221" s="40" t="n"/>
      <c r="W221" s="24" t="n"/>
      <c r="X221" s="27" t="n"/>
      <c r="Y221" s="42">
        <f>IF($A221="","",IF(OR($B221="",$M221=""),"",$B221+$M221))</f>
        <v/>
      </c>
      <c r="Z221" s="42">
        <f>IF($A221="","",IF(OR($B221="",$O221=""),"",$B221+$O221))</f>
        <v/>
      </c>
      <c r="AA221" s="42">
        <f>IF($A221="","",IF(OR($B221="",$P221=""),"",$B221+$P221))</f>
        <v/>
      </c>
      <c r="AB221" s="29">
        <f>IF($A221="","",IF(OR($Y221="",$Z221=""),"",ROUND(($Z221-$Y221)*1440,0)))</f>
        <v/>
      </c>
      <c r="AC221" s="29">
        <f>IF($A221="","",IF(OR($AA221="",$B221="",$C221="",AND($J221&lt;&gt;"Outbound",$J221&lt;&gt;"One-way")),"",ROUND(($AA221-($B221+$C221))*1440,0)))</f>
        <v/>
      </c>
      <c r="AD221" s="30">
        <f>IF($A221="","",IF(OR($Q221&lt;&gt;"Completed",$AB221="",$N221=""),"",IF($AB221&lt;=$N221,"Yes","No")))</f>
        <v/>
      </c>
      <c r="AE221" s="30">
        <f>IF($A221="","",IF(COUNTIF($A$2:$A$501,$A221)&gt;1,"Duplicate Trip ID",IF($B221="","Missing service date",IF($D221="","Missing patient reference",IF($E221="","Missing clinic",IF($J221="","Missing trip leg",IF($Q221="","Missing status",IF($R221="","Missing coordinator",IF(AND(OR($Q221="Scheduled",$Q221="Confirmed",$Q221="En Route"),$K221=""),"Vendor not assigned",IF(AND(OR($Q221="Scheduled",$Q221="Confirmed",$Q221="En Route"),$M221=""),"Missing scheduled pickup",IF(AND($Q221="Completed",$O221=""),"Missing actual pickup",IF(AND($Q221="Completed",OR($J221="Outbound",$J221="One-way"),$P221=""),"Missing actual arrival",IF(AND(OR($Q221="Canceled",$Q221="No Show"),$S221=""),"Missing cancellation reason",IF(AND($Q221&lt;&gt;"Canceled",$Q221&lt;&gt;"No Show",$S221&lt;&gt;""),"Clear cancellation reason",IF(AND($O221&lt;&gt;"",$M221=""),"Actual pickup without schedule",IF(AND($P221&lt;&gt;"",$O221=""),"Arrival entered without pickup",""))))))))))))))))</f>
        <v/>
      </c>
      <c r="AF221" s="30">
        <f>IF($A221="","",AND($B221&gt;='Dashboard'!$B$4,$B221&lt;='Dashboard'!$B$5,OR('Dashboard'!$B$6="All Clinics",$E221='Dashboard'!$B$6),OR('Dashboard'!$B$7="All Coordinators",$R221='Dashboard'!$B$7)))</f>
        <v/>
      </c>
    </row>
    <row r="222" ht="20" customHeight="1">
      <c r="A222" s="22" t="n"/>
      <c r="B222" s="40" t="n"/>
      <c r="C222" s="24" t="n"/>
      <c r="D222" s="22" t="n"/>
      <c r="E222" s="22" t="n"/>
      <c r="F222" s="22" t="n"/>
      <c r="G222" s="22" t="n"/>
      <c r="H222" s="22" t="n"/>
      <c r="I222" s="22" t="n"/>
      <c r="J222" s="22" t="n"/>
      <c r="K222" s="22" t="n"/>
      <c r="L222" s="22" t="n"/>
      <c r="M222" s="24" t="n"/>
      <c r="N222" s="25" t="n"/>
      <c r="O222" s="24" t="n"/>
      <c r="P222" s="24" t="n"/>
      <c r="Q222" s="22" t="n"/>
      <c r="R222" s="22" t="n"/>
      <c r="S222" s="22" t="n"/>
      <c r="T222" s="41" t="n"/>
      <c r="U222" s="41" t="n"/>
      <c r="V222" s="40" t="n"/>
      <c r="W222" s="24" t="n"/>
      <c r="X222" s="27" t="n"/>
      <c r="Y222" s="42">
        <f>IF($A222="","",IF(OR($B222="",$M222=""),"",$B222+$M222))</f>
        <v/>
      </c>
      <c r="Z222" s="42">
        <f>IF($A222="","",IF(OR($B222="",$O222=""),"",$B222+$O222))</f>
        <v/>
      </c>
      <c r="AA222" s="42">
        <f>IF($A222="","",IF(OR($B222="",$P222=""),"",$B222+$P222))</f>
        <v/>
      </c>
      <c r="AB222" s="29">
        <f>IF($A222="","",IF(OR($Y222="",$Z222=""),"",ROUND(($Z222-$Y222)*1440,0)))</f>
        <v/>
      </c>
      <c r="AC222" s="29">
        <f>IF($A222="","",IF(OR($AA222="",$B222="",$C222="",AND($J222&lt;&gt;"Outbound",$J222&lt;&gt;"One-way")),"",ROUND(($AA222-($B222+$C222))*1440,0)))</f>
        <v/>
      </c>
      <c r="AD222" s="30">
        <f>IF($A222="","",IF(OR($Q222&lt;&gt;"Completed",$AB222="",$N222=""),"",IF($AB222&lt;=$N222,"Yes","No")))</f>
        <v/>
      </c>
      <c r="AE222" s="30">
        <f>IF($A222="","",IF(COUNTIF($A$2:$A$501,$A222)&gt;1,"Duplicate Trip ID",IF($B222="","Missing service date",IF($D222="","Missing patient reference",IF($E222="","Missing clinic",IF($J222="","Missing trip leg",IF($Q222="","Missing status",IF($R222="","Missing coordinator",IF(AND(OR($Q222="Scheduled",$Q222="Confirmed",$Q222="En Route"),$K222=""),"Vendor not assigned",IF(AND(OR($Q222="Scheduled",$Q222="Confirmed",$Q222="En Route"),$M222=""),"Missing scheduled pickup",IF(AND($Q222="Completed",$O222=""),"Missing actual pickup",IF(AND($Q222="Completed",OR($J222="Outbound",$J222="One-way"),$P222=""),"Missing actual arrival",IF(AND(OR($Q222="Canceled",$Q222="No Show"),$S222=""),"Missing cancellation reason",IF(AND($Q222&lt;&gt;"Canceled",$Q222&lt;&gt;"No Show",$S222&lt;&gt;""),"Clear cancellation reason",IF(AND($O222&lt;&gt;"",$M222=""),"Actual pickup without schedule",IF(AND($P222&lt;&gt;"",$O222=""),"Arrival entered without pickup",""))))))))))))))))</f>
        <v/>
      </c>
      <c r="AF222" s="30">
        <f>IF($A222="","",AND($B222&gt;='Dashboard'!$B$4,$B222&lt;='Dashboard'!$B$5,OR('Dashboard'!$B$6="All Clinics",$E222='Dashboard'!$B$6),OR('Dashboard'!$B$7="All Coordinators",$R222='Dashboard'!$B$7)))</f>
        <v/>
      </c>
    </row>
    <row r="223" ht="20" customHeight="1">
      <c r="A223" s="22" t="n"/>
      <c r="B223" s="40" t="n"/>
      <c r="C223" s="24" t="n"/>
      <c r="D223" s="22" t="n"/>
      <c r="E223" s="22" t="n"/>
      <c r="F223" s="22" t="n"/>
      <c r="G223" s="22" t="n"/>
      <c r="H223" s="22" t="n"/>
      <c r="I223" s="22" t="n"/>
      <c r="J223" s="22" t="n"/>
      <c r="K223" s="22" t="n"/>
      <c r="L223" s="22" t="n"/>
      <c r="M223" s="24" t="n"/>
      <c r="N223" s="25" t="n"/>
      <c r="O223" s="24" t="n"/>
      <c r="P223" s="24" t="n"/>
      <c r="Q223" s="22" t="n"/>
      <c r="R223" s="22" t="n"/>
      <c r="S223" s="22" t="n"/>
      <c r="T223" s="41" t="n"/>
      <c r="U223" s="41" t="n"/>
      <c r="V223" s="40" t="n"/>
      <c r="W223" s="24" t="n"/>
      <c r="X223" s="27" t="n"/>
      <c r="Y223" s="42">
        <f>IF($A223="","",IF(OR($B223="",$M223=""),"",$B223+$M223))</f>
        <v/>
      </c>
      <c r="Z223" s="42">
        <f>IF($A223="","",IF(OR($B223="",$O223=""),"",$B223+$O223))</f>
        <v/>
      </c>
      <c r="AA223" s="42">
        <f>IF($A223="","",IF(OR($B223="",$P223=""),"",$B223+$P223))</f>
        <v/>
      </c>
      <c r="AB223" s="29">
        <f>IF($A223="","",IF(OR($Y223="",$Z223=""),"",ROUND(($Z223-$Y223)*1440,0)))</f>
        <v/>
      </c>
      <c r="AC223" s="29">
        <f>IF($A223="","",IF(OR($AA223="",$B223="",$C223="",AND($J223&lt;&gt;"Outbound",$J223&lt;&gt;"One-way")),"",ROUND(($AA223-($B223+$C223))*1440,0)))</f>
        <v/>
      </c>
      <c r="AD223" s="30">
        <f>IF($A223="","",IF(OR($Q223&lt;&gt;"Completed",$AB223="",$N223=""),"",IF($AB223&lt;=$N223,"Yes","No")))</f>
        <v/>
      </c>
      <c r="AE223" s="30">
        <f>IF($A223="","",IF(COUNTIF($A$2:$A$501,$A223)&gt;1,"Duplicate Trip ID",IF($B223="","Missing service date",IF($D223="","Missing patient reference",IF($E223="","Missing clinic",IF($J223="","Missing trip leg",IF($Q223="","Missing status",IF($R223="","Missing coordinator",IF(AND(OR($Q223="Scheduled",$Q223="Confirmed",$Q223="En Route"),$K223=""),"Vendor not assigned",IF(AND(OR($Q223="Scheduled",$Q223="Confirmed",$Q223="En Route"),$M223=""),"Missing scheduled pickup",IF(AND($Q223="Completed",$O223=""),"Missing actual pickup",IF(AND($Q223="Completed",OR($J223="Outbound",$J223="One-way"),$P223=""),"Missing actual arrival",IF(AND(OR($Q223="Canceled",$Q223="No Show"),$S223=""),"Missing cancellation reason",IF(AND($Q223&lt;&gt;"Canceled",$Q223&lt;&gt;"No Show",$S223&lt;&gt;""),"Clear cancellation reason",IF(AND($O223&lt;&gt;"",$M223=""),"Actual pickup without schedule",IF(AND($P223&lt;&gt;"",$O223=""),"Arrival entered without pickup",""))))))))))))))))</f>
        <v/>
      </c>
      <c r="AF223" s="30">
        <f>IF($A223="","",AND($B223&gt;='Dashboard'!$B$4,$B223&lt;='Dashboard'!$B$5,OR('Dashboard'!$B$6="All Clinics",$E223='Dashboard'!$B$6),OR('Dashboard'!$B$7="All Coordinators",$R223='Dashboard'!$B$7)))</f>
        <v/>
      </c>
    </row>
    <row r="224" ht="20" customHeight="1">
      <c r="A224" s="22" t="n"/>
      <c r="B224" s="40" t="n"/>
      <c r="C224" s="24" t="n"/>
      <c r="D224" s="22" t="n"/>
      <c r="E224" s="22" t="n"/>
      <c r="F224" s="22" t="n"/>
      <c r="G224" s="22" t="n"/>
      <c r="H224" s="22" t="n"/>
      <c r="I224" s="22" t="n"/>
      <c r="J224" s="22" t="n"/>
      <c r="K224" s="22" t="n"/>
      <c r="L224" s="22" t="n"/>
      <c r="M224" s="24" t="n"/>
      <c r="N224" s="25" t="n"/>
      <c r="O224" s="24" t="n"/>
      <c r="P224" s="24" t="n"/>
      <c r="Q224" s="22" t="n"/>
      <c r="R224" s="22" t="n"/>
      <c r="S224" s="22" t="n"/>
      <c r="T224" s="41" t="n"/>
      <c r="U224" s="41" t="n"/>
      <c r="V224" s="40" t="n"/>
      <c r="W224" s="24" t="n"/>
      <c r="X224" s="27" t="n"/>
      <c r="Y224" s="42">
        <f>IF($A224="","",IF(OR($B224="",$M224=""),"",$B224+$M224))</f>
        <v/>
      </c>
      <c r="Z224" s="42">
        <f>IF($A224="","",IF(OR($B224="",$O224=""),"",$B224+$O224))</f>
        <v/>
      </c>
      <c r="AA224" s="42">
        <f>IF($A224="","",IF(OR($B224="",$P224=""),"",$B224+$P224))</f>
        <v/>
      </c>
      <c r="AB224" s="29">
        <f>IF($A224="","",IF(OR($Y224="",$Z224=""),"",ROUND(($Z224-$Y224)*1440,0)))</f>
        <v/>
      </c>
      <c r="AC224" s="29">
        <f>IF($A224="","",IF(OR($AA224="",$B224="",$C224="",AND($J224&lt;&gt;"Outbound",$J224&lt;&gt;"One-way")),"",ROUND(($AA224-($B224+$C224))*1440,0)))</f>
        <v/>
      </c>
      <c r="AD224" s="30">
        <f>IF($A224="","",IF(OR($Q224&lt;&gt;"Completed",$AB224="",$N224=""),"",IF($AB224&lt;=$N224,"Yes","No")))</f>
        <v/>
      </c>
      <c r="AE224" s="30">
        <f>IF($A224="","",IF(COUNTIF($A$2:$A$501,$A224)&gt;1,"Duplicate Trip ID",IF($B224="","Missing service date",IF($D224="","Missing patient reference",IF($E224="","Missing clinic",IF($J224="","Missing trip leg",IF($Q224="","Missing status",IF($R224="","Missing coordinator",IF(AND(OR($Q224="Scheduled",$Q224="Confirmed",$Q224="En Route"),$K224=""),"Vendor not assigned",IF(AND(OR($Q224="Scheduled",$Q224="Confirmed",$Q224="En Route"),$M224=""),"Missing scheduled pickup",IF(AND($Q224="Completed",$O224=""),"Missing actual pickup",IF(AND($Q224="Completed",OR($J224="Outbound",$J224="One-way"),$P224=""),"Missing actual arrival",IF(AND(OR($Q224="Canceled",$Q224="No Show"),$S224=""),"Missing cancellation reason",IF(AND($Q224&lt;&gt;"Canceled",$Q224&lt;&gt;"No Show",$S224&lt;&gt;""),"Clear cancellation reason",IF(AND($O224&lt;&gt;"",$M224=""),"Actual pickup without schedule",IF(AND($P224&lt;&gt;"",$O224=""),"Arrival entered without pickup",""))))))))))))))))</f>
        <v/>
      </c>
      <c r="AF224" s="30">
        <f>IF($A224="","",AND($B224&gt;='Dashboard'!$B$4,$B224&lt;='Dashboard'!$B$5,OR('Dashboard'!$B$6="All Clinics",$E224='Dashboard'!$B$6),OR('Dashboard'!$B$7="All Coordinators",$R224='Dashboard'!$B$7)))</f>
        <v/>
      </c>
    </row>
    <row r="225" ht="20" customHeight="1">
      <c r="A225" s="22" t="n"/>
      <c r="B225" s="40" t="n"/>
      <c r="C225" s="24" t="n"/>
      <c r="D225" s="22" t="n"/>
      <c r="E225" s="22" t="n"/>
      <c r="F225" s="22" t="n"/>
      <c r="G225" s="22" t="n"/>
      <c r="H225" s="22" t="n"/>
      <c r="I225" s="22" t="n"/>
      <c r="J225" s="22" t="n"/>
      <c r="K225" s="22" t="n"/>
      <c r="L225" s="22" t="n"/>
      <c r="M225" s="24" t="n"/>
      <c r="N225" s="25" t="n"/>
      <c r="O225" s="24" t="n"/>
      <c r="P225" s="24" t="n"/>
      <c r="Q225" s="22" t="n"/>
      <c r="R225" s="22" t="n"/>
      <c r="S225" s="22" t="n"/>
      <c r="T225" s="41" t="n"/>
      <c r="U225" s="41" t="n"/>
      <c r="V225" s="40" t="n"/>
      <c r="W225" s="24" t="n"/>
      <c r="X225" s="27" t="n"/>
      <c r="Y225" s="42">
        <f>IF($A225="","",IF(OR($B225="",$M225=""),"",$B225+$M225))</f>
        <v/>
      </c>
      <c r="Z225" s="42">
        <f>IF($A225="","",IF(OR($B225="",$O225=""),"",$B225+$O225))</f>
        <v/>
      </c>
      <c r="AA225" s="42">
        <f>IF($A225="","",IF(OR($B225="",$P225=""),"",$B225+$P225))</f>
        <v/>
      </c>
      <c r="AB225" s="29">
        <f>IF($A225="","",IF(OR($Y225="",$Z225=""),"",ROUND(($Z225-$Y225)*1440,0)))</f>
        <v/>
      </c>
      <c r="AC225" s="29">
        <f>IF($A225="","",IF(OR($AA225="",$B225="",$C225="",AND($J225&lt;&gt;"Outbound",$J225&lt;&gt;"One-way")),"",ROUND(($AA225-($B225+$C225))*1440,0)))</f>
        <v/>
      </c>
      <c r="AD225" s="30">
        <f>IF($A225="","",IF(OR($Q225&lt;&gt;"Completed",$AB225="",$N225=""),"",IF($AB225&lt;=$N225,"Yes","No")))</f>
        <v/>
      </c>
      <c r="AE225" s="30">
        <f>IF($A225="","",IF(COUNTIF($A$2:$A$501,$A225)&gt;1,"Duplicate Trip ID",IF($B225="","Missing service date",IF($D225="","Missing patient reference",IF($E225="","Missing clinic",IF($J225="","Missing trip leg",IF($Q225="","Missing status",IF($R225="","Missing coordinator",IF(AND(OR($Q225="Scheduled",$Q225="Confirmed",$Q225="En Route"),$K225=""),"Vendor not assigned",IF(AND(OR($Q225="Scheduled",$Q225="Confirmed",$Q225="En Route"),$M225=""),"Missing scheduled pickup",IF(AND($Q225="Completed",$O225=""),"Missing actual pickup",IF(AND($Q225="Completed",OR($J225="Outbound",$J225="One-way"),$P225=""),"Missing actual arrival",IF(AND(OR($Q225="Canceled",$Q225="No Show"),$S225=""),"Missing cancellation reason",IF(AND($Q225&lt;&gt;"Canceled",$Q225&lt;&gt;"No Show",$S225&lt;&gt;""),"Clear cancellation reason",IF(AND($O225&lt;&gt;"",$M225=""),"Actual pickup without schedule",IF(AND($P225&lt;&gt;"",$O225=""),"Arrival entered without pickup",""))))))))))))))))</f>
        <v/>
      </c>
      <c r="AF225" s="30">
        <f>IF($A225="","",AND($B225&gt;='Dashboard'!$B$4,$B225&lt;='Dashboard'!$B$5,OR('Dashboard'!$B$6="All Clinics",$E225='Dashboard'!$B$6),OR('Dashboard'!$B$7="All Coordinators",$R225='Dashboard'!$B$7)))</f>
        <v/>
      </c>
    </row>
    <row r="226" ht="20" customHeight="1">
      <c r="A226" s="22" t="n"/>
      <c r="B226" s="40" t="n"/>
      <c r="C226" s="24" t="n"/>
      <c r="D226" s="22" t="n"/>
      <c r="E226" s="22" t="n"/>
      <c r="F226" s="22" t="n"/>
      <c r="G226" s="22" t="n"/>
      <c r="H226" s="22" t="n"/>
      <c r="I226" s="22" t="n"/>
      <c r="J226" s="22" t="n"/>
      <c r="K226" s="22" t="n"/>
      <c r="L226" s="22" t="n"/>
      <c r="M226" s="24" t="n"/>
      <c r="N226" s="25" t="n"/>
      <c r="O226" s="24" t="n"/>
      <c r="P226" s="24" t="n"/>
      <c r="Q226" s="22" t="n"/>
      <c r="R226" s="22" t="n"/>
      <c r="S226" s="22" t="n"/>
      <c r="T226" s="41" t="n"/>
      <c r="U226" s="41" t="n"/>
      <c r="V226" s="40" t="n"/>
      <c r="W226" s="24" t="n"/>
      <c r="X226" s="27" t="n"/>
      <c r="Y226" s="42">
        <f>IF($A226="","",IF(OR($B226="",$M226=""),"",$B226+$M226))</f>
        <v/>
      </c>
      <c r="Z226" s="42">
        <f>IF($A226="","",IF(OR($B226="",$O226=""),"",$B226+$O226))</f>
        <v/>
      </c>
      <c r="AA226" s="42">
        <f>IF($A226="","",IF(OR($B226="",$P226=""),"",$B226+$P226))</f>
        <v/>
      </c>
      <c r="AB226" s="29">
        <f>IF($A226="","",IF(OR($Y226="",$Z226=""),"",ROUND(($Z226-$Y226)*1440,0)))</f>
        <v/>
      </c>
      <c r="AC226" s="29">
        <f>IF($A226="","",IF(OR($AA226="",$B226="",$C226="",AND($J226&lt;&gt;"Outbound",$J226&lt;&gt;"One-way")),"",ROUND(($AA226-($B226+$C226))*1440,0)))</f>
        <v/>
      </c>
      <c r="AD226" s="30">
        <f>IF($A226="","",IF(OR($Q226&lt;&gt;"Completed",$AB226="",$N226=""),"",IF($AB226&lt;=$N226,"Yes","No")))</f>
        <v/>
      </c>
      <c r="AE226" s="30">
        <f>IF($A226="","",IF(COUNTIF($A$2:$A$501,$A226)&gt;1,"Duplicate Trip ID",IF($B226="","Missing service date",IF($D226="","Missing patient reference",IF($E226="","Missing clinic",IF($J226="","Missing trip leg",IF($Q226="","Missing status",IF($R226="","Missing coordinator",IF(AND(OR($Q226="Scheduled",$Q226="Confirmed",$Q226="En Route"),$K226=""),"Vendor not assigned",IF(AND(OR($Q226="Scheduled",$Q226="Confirmed",$Q226="En Route"),$M226=""),"Missing scheduled pickup",IF(AND($Q226="Completed",$O226=""),"Missing actual pickup",IF(AND($Q226="Completed",OR($J226="Outbound",$J226="One-way"),$P226=""),"Missing actual arrival",IF(AND(OR($Q226="Canceled",$Q226="No Show"),$S226=""),"Missing cancellation reason",IF(AND($Q226&lt;&gt;"Canceled",$Q226&lt;&gt;"No Show",$S226&lt;&gt;""),"Clear cancellation reason",IF(AND($O226&lt;&gt;"",$M226=""),"Actual pickup without schedule",IF(AND($P226&lt;&gt;"",$O226=""),"Arrival entered without pickup",""))))))))))))))))</f>
        <v/>
      </c>
      <c r="AF226" s="30">
        <f>IF($A226="","",AND($B226&gt;='Dashboard'!$B$4,$B226&lt;='Dashboard'!$B$5,OR('Dashboard'!$B$6="All Clinics",$E226='Dashboard'!$B$6),OR('Dashboard'!$B$7="All Coordinators",$R226='Dashboard'!$B$7)))</f>
        <v/>
      </c>
    </row>
    <row r="227" ht="20" customHeight="1">
      <c r="A227" s="22" t="n"/>
      <c r="B227" s="40" t="n"/>
      <c r="C227" s="24" t="n"/>
      <c r="D227" s="22" t="n"/>
      <c r="E227" s="22" t="n"/>
      <c r="F227" s="22" t="n"/>
      <c r="G227" s="22" t="n"/>
      <c r="H227" s="22" t="n"/>
      <c r="I227" s="22" t="n"/>
      <c r="J227" s="22" t="n"/>
      <c r="K227" s="22" t="n"/>
      <c r="L227" s="22" t="n"/>
      <c r="M227" s="24" t="n"/>
      <c r="N227" s="25" t="n"/>
      <c r="O227" s="24" t="n"/>
      <c r="P227" s="24" t="n"/>
      <c r="Q227" s="22" t="n"/>
      <c r="R227" s="22" t="n"/>
      <c r="S227" s="22" t="n"/>
      <c r="T227" s="41" t="n"/>
      <c r="U227" s="41" t="n"/>
      <c r="V227" s="40" t="n"/>
      <c r="W227" s="24" t="n"/>
      <c r="X227" s="27" t="n"/>
      <c r="Y227" s="42">
        <f>IF($A227="","",IF(OR($B227="",$M227=""),"",$B227+$M227))</f>
        <v/>
      </c>
      <c r="Z227" s="42">
        <f>IF($A227="","",IF(OR($B227="",$O227=""),"",$B227+$O227))</f>
        <v/>
      </c>
      <c r="AA227" s="42">
        <f>IF($A227="","",IF(OR($B227="",$P227=""),"",$B227+$P227))</f>
        <v/>
      </c>
      <c r="AB227" s="29">
        <f>IF($A227="","",IF(OR($Y227="",$Z227=""),"",ROUND(($Z227-$Y227)*1440,0)))</f>
        <v/>
      </c>
      <c r="AC227" s="29">
        <f>IF($A227="","",IF(OR($AA227="",$B227="",$C227="",AND($J227&lt;&gt;"Outbound",$J227&lt;&gt;"One-way")),"",ROUND(($AA227-($B227+$C227))*1440,0)))</f>
        <v/>
      </c>
      <c r="AD227" s="30">
        <f>IF($A227="","",IF(OR($Q227&lt;&gt;"Completed",$AB227="",$N227=""),"",IF($AB227&lt;=$N227,"Yes","No")))</f>
        <v/>
      </c>
      <c r="AE227" s="30">
        <f>IF($A227="","",IF(COUNTIF($A$2:$A$501,$A227)&gt;1,"Duplicate Trip ID",IF($B227="","Missing service date",IF($D227="","Missing patient reference",IF($E227="","Missing clinic",IF($J227="","Missing trip leg",IF($Q227="","Missing status",IF($R227="","Missing coordinator",IF(AND(OR($Q227="Scheduled",$Q227="Confirmed",$Q227="En Route"),$K227=""),"Vendor not assigned",IF(AND(OR($Q227="Scheduled",$Q227="Confirmed",$Q227="En Route"),$M227=""),"Missing scheduled pickup",IF(AND($Q227="Completed",$O227=""),"Missing actual pickup",IF(AND($Q227="Completed",OR($J227="Outbound",$J227="One-way"),$P227=""),"Missing actual arrival",IF(AND(OR($Q227="Canceled",$Q227="No Show"),$S227=""),"Missing cancellation reason",IF(AND($Q227&lt;&gt;"Canceled",$Q227&lt;&gt;"No Show",$S227&lt;&gt;""),"Clear cancellation reason",IF(AND($O227&lt;&gt;"",$M227=""),"Actual pickup without schedule",IF(AND($P227&lt;&gt;"",$O227=""),"Arrival entered without pickup",""))))))))))))))))</f>
        <v/>
      </c>
      <c r="AF227" s="30">
        <f>IF($A227="","",AND($B227&gt;='Dashboard'!$B$4,$B227&lt;='Dashboard'!$B$5,OR('Dashboard'!$B$6="All Clinics",$E227='Dashboard'!$B$6),OR('Dashboard'!$B$7="All Coordinators",$R227='Dashboard'!$B$7)))</f>
        <v/>
      </c>
    </row>
    <row r="228" ht="20" customHeight="1">
      <c r="A228" s="22" t="n"/>
      <c r="B228" s="40" t="n"/>
      <c r="C228" s="24" t="n"/>
      <c r="D228" s="22" t="n"/>
      <c r="E228" s="22" t="n"/>
      <c r="F228" s="22" t="n"/>
      <c r="G228" s="22" t="n"/>
      <c r="H228" s="22" t="n"/>
      <c r="I228" s="22" t="n"/>
      <c r="J228" s="22" t="n"/>
      <c r="K228" s="22" t="n"/>
      <c r="L228" s="22" t="n"/>
      <c r="M228" s="24" t="n"/>
      <c r="N228" s="25" t="n"/>
      <c r="O228" s="24" t="n"/>
      <c r="P228" s="24" t="n"/>
      <c r="Q228" s="22" t="n"/>
      <c r="R228" s="22" t="n"/>
      <c r="S228" s="22" t="n"/>
      <c r="T228" s="41" t="n"/>
      <c r="U228" s="41" t="n"/>
      <c r="V228" s="40" t="n"/>
      <c r="W228" s="24" t="n"/>
      <c r="X228" s="27" t="n"/>
      <c r="Y228" s="42">
        <f>IF($A228="","",IF(OR($B228="",$M228=""),"",$B228+$M228))</f>
        <v/>
      </c>
      <c r="Z228" s="42">
        <f>IF($A228="","",IF(OR($B228="",$O228=""),"",$B228+$O228))</f>
        <v/>
      </c>
      <c r="AA228" s="42">
        <f>IF($A228="","",IF(OR($B228="",$P228=""),"",$B228+$P228))</f>
        <v/>
      </c>
      <c r="AB228" s="29">
        <f>IF($A228="","",IF(OR($Y228="",$Z228=""),"",ROUND(($Z228-$Y228)*1440,0)))</f>
        <v/>
      </c>
      <c r="AC228" s="29">
        <f>IF($A228="","",IF(OR($AA228="",$B228="",$C228="",AND($J228&lt;&gt;"Outbound",$J228&lt;&gt;"One-way")),"",ROUND(($AA228-($B228+$C228))*1440,0)))</f>
        <v/>
      </c>
      <c r="AD228" s="30">
        <f>IF($A228="","",IF(OR($Q228&lt;&gt;"Completed",$AB228="",$N228=""),"",IF($AB228&lt;=$N228,"Yes","No")))</f>
        <v/>
      </c>
      <c r="AE228" s="30">
        <f>IF($A228="","",IF(COUNTIF($A$2:$A$501,$A228)&gt;1,"Duplicate Trip ID",IF($B228="","Missing service date",IF($D228="","Missing patient reference",IF($E228="","Missing clinic",IF($J228="","Missing trip leg",IF($Q228="","Missing status",IF($R228="","Missing coordinator",IF(AND(OR($Q228="Scheduled",$Q228="Confirmed",$Q228="En Route"),$K228=""),"Vendor not assigned",IF(AND(OR($Q228="Scheduled",$Q228="Confirmed",$Q228="En Route"),$M228=""),"Missing scheduled pickup",IF(AND($Q228="Completed",$O228=""),"Missing actual pickup",IF(AND($Q228="Completed",OR($J228="Outbound",$J228="One-way"),$P228=""),"Missing actual arrival",IF(AND(OR($Q228="Canceled",$Q228="No Show"),$S228=""),"Missing cancellation reason",IF(AND($Q228&lt;&gt;"Canceled",$Q228&lt;&gt;"No Show",$S228&lt;&gt;""),"Clear cancellation reason",IF(AND($O228&lt;&gt;"",$M228=""),"Actual pickup without schedule",IF(AND($P228&lt;&gt;"",$O228=""),"Arrival entered without pickup",""))))))))))))))))</f>
        <v/>
      </c>
      <c r="AF228" s="30">
        <f>IF($A228="","",AND($B228&gt;='Dashboard'!$B$4,$B228&lt;='Dashboard'!$B$5,OR('Dashboard'!$B$6="All Clinics",$E228='Dashboard'!$B$6),OR('Dashboard'!$B$7="All Coordinators",$R228='Dashboard'!$B$7)))</f>
        <v/>
      </c>
    </row>
    <row r="229" ht="20" customHeight="1">
      <c r="A229" s="22" t="n"/>
      <c r="B229" s="40" t="n"/>
      <c r="C229" s="24" t="n"/>
      <c r="D229" s="22" t="n"/>
      <c r="E229" s="22" t="n"/>
      <c r="F229" s="22" t="n"/>
      <c r="G229" s="22" t="n"/>
      <c r="H229" s="22" t="n"/>
      <c r="I229" s="22" t="n"/>
      <c r="J229" s="22" t="n"/>
      <c r="K229" s="22" t="n"/>
      <c r="L229" s="22" t="n"/>
      <c r="M229" s="24" t="n"/>
      <c r="N229" s="25" t="n"/>
      <c r="O229" s="24" t="n"/>
      <c r="P229" s="24" t="n"/>
      <c r="Q229" s="22" t="n"/>
      <c r="R229" s="22" t="n"/>
      <c r="S229" s="22" t="n"/>
      <c r="T229" s="41" t="n"/>
      <c r="U229" s="41" t="n"/>
      <c r="V229" s="40" t="n"/>
      <c r="W229" s="24" t="n"/>
      <c r="X229" s="27" t="n"/>
      <c r="Y229" s="42">
        <f>IF($A229="","",IF(OR($B229="",$M229=""),"",$B229+$M229))</f>
        <v/>
      </c>
      <c r="Z229" s="42">
        <f>IF($A229="","",IF(OR($B229="",$O229=""),"",$B229+$O229))</f>
        <v/>
      </c>
      <c r="AA229" s="42">
        <f>IF($A229="","",IF(OR($B229="",$P229=""),"",$B229+$P229))</f>
        <v/>
      </c>
      <c r="AB229" s="29">
        <f>IF($A229="","",IF(OR($Y229="",$Z229=""),"",ROUND(($Z229-$Y229)*1440,0)))</f>
        <v/>
      </c>
      <c r="AC229" s="29">
        <f>IF($A229="","",IF(OR($AA229="",$B229="",$C229="",AND($J229&lt;&gt;"Outbound",$J229&lt;&gt;"One-way")),"",ROUND(($AA229-($B229+$C229))*1440,0)))</f>
        <v/>
      </c>
      <c r="AD229" s="30">
        <f>IF($A229="","",IF(OR($Q229&lt;&gt;"Completed",$AB229="",$N229=""),"",IF($AB229&lt;=$N229,"Yes","No")))</f>
        <v/>
      </c>
      <c r="AE229" s="30">
        <f>IF($A229="","",IF(COUNTIF($A$2:$A$501,$A229)&gt;1,"Duplicate Trip ID",IF($B229="","Missing service date",IF($D229="","Missing patient reference",IF($E229="","Missing clinic",IF($J229="","Missing trip leg",IF($Q229="","Missing status",IF($R229="","Missing coordinator",IF(AND(OR($Q229="Scheduled",$Q229="Confirmed",$Q229="En Route"),$K229=""),"Vendor not assigned",IF(AND(OR($Q229="Scheduled",$Q229="Confirmed",$Q229="En Route"),$M229=""),"Missing scheduled pickup",IF(AND($Q229="Completed",$O229=""),"Missing actual pickup",IF(AND($Q229="Completed",OR($J229="Outbound",$J229="One-way"),$P229=""),"Missing actual arrival",IF(AND(OR($Q229="Canceled",$Q229="No Show"),$S229=""),"Missing cancellation reason",IF(AND($Q229&lt;&gt;"Canceled",$Q229&lt;&gt;"No Show",$S229&lt;&gt;""),"Clear cancellation reason",IF(AND($O229&lt;&gt;"",$M229=""),"Actual pickup without schedule",IF(AND($P229&lt;&gt;"",$O229=""),"Arrival entered without pickup",""))))))))))))))))</f>
        <v/>
      </c>
      <c r="AF229" s="30">
        <f>IF($A229="","",AND($B229&gt;='Dashboard'!$B$4,$B229&lt;='Dashboard'!$B$5,OR('Dashboard'!$B$6="All Clinics",$E229='Dashboard'!$B$6),OR('Dashboard'!$B$7="All Coordinators",$R229='Dashboard'!$B$7)))</f>
        <v/>
      </c>
    </row>
    <row r="230" ht="20" customHeight="1">
      <c r="A230" s="22" t="n"/>
      <c r="B230" s="40" t="n"/>
      <c r="C230" s="24" t="n"/>
      <c r="D230" s="22" t="n"/>
      <c r="E230" s="22" t="n"/>
      <c r="F230" s="22" t="n"/>
      <c r="G230" s="22" t="n"/>
      <c r="H230" s="22" t="n"/>
      <c r="I230" s="22" t="n"/>
      <c r="J230" s="22" t="n"/>
      <c r="K230" s="22" t="n"/>
      <c r="L230" s="22" t="n"/>
      <c r="M230" s="24" t="n"/>
      <c r="N230" s="25" t="n"/>
      <c r="O230" s="24" t="n"/>
      <c r="P230" s="24" t="n"/>
      <c r="Q230" s="22" t="n"/>
      <c r="R230" s="22" t="n"/>
      <c r="S230" s="22" t="n"/>
      <c r="T230" s="41" t="n"/>
      <c r="U230" s="41" t="n"/>
      <c r="V230" s="40" t="n"/>
      <c r="W230" s="24" t="n"/>
      <c r="X230" s="27" t="n"/>
      <c r="Y230" s="42">
        <f>IF($A230="","",IF(OR($B230="",$M230=""),"",$B230+$M230))</f>
        <v/>
      </c>
      <c r="Z230" s="42">
        <f>IF($A230="","",IF(OR($B230="",$O230=""),"",$B230+$O230))</f>
        <v/>
      </c>
      <c r="AA230" s="42">
        <f>IF($A230="","",IF(OR($B230="",$P230=""),"",$B230+$P230))</f>
        <v/>
      </c>
      <c r="AB230" s="29">
        <f>IF($A230="","",IF(OR($Y230="",$Z230=""),"",ROUND(($Z230-$Y230)*1440,0)))</f>
        <v/>
      </c>
      <c r="AC230" s="29">
        <f>IF($A230="","",IF(OR($AA230="",$B230="",$C230="",AND($J230&lt;&gt;"Outbound",$J230&lt;&gt;"One-way")),"",ROUND(($AA230-($B230+$C230))*1440,0)))</f>
        <v/>
      </c>
      <c r="AD230" s="30">
        <f>IF($A230="","",IF(OR($Q230&lt;&gt;"Completed",$AB230="",$N230=""),"",IF($AB230&lt;=$N230,"Yes","No")))</f>
        <v/>
      </c>
      <c r="AE230" s="30">
        <f>IF($A230="","",IF(COUNTIF($A$2:$A$501,$A230)&gt;1,"Duplicate Trip ID",IF($B230="","Missing service date",IF($D230="","Missing patient reference",IF($E230="","Missing clinic",IF($J230="","Missing trip leg",IF($Q230="","Missing status",IF($R230="","Missing coordinator",IF(AND(OR($Q230="Scheduled",$Q230="Confirmed",$Q230="En Route"),$K230=""),"Vendor not assigned",IF(AND(OR($Q230="Scheduled",$Q230="Confirmed",$Q230="En Route"),$M230=""),"Missing scheduled pickup",IF(AND($Q230="Completed",$O230=""),"Missing actual pickup",IF(AND($Q230="Completed",OR($J230="Outbound",$J230="One-way"),$P230=""),"Missing actual arrival",IF(AND(OR($Q230="Canceled",$Q230="No Show"),$S230=""),"Missing cancellation reason",IF(AND($Q230&lt;&gt;"Canceled",$Q230&lt;&gt;"No Show",$S230&lt;&gt;""),"Clear cancellation reason",IF(AND($O230&lt;&gt;"",$M230=""),"Actual pickup without schedule",IF(AND($P230&lt;&gt;"",$O230=""),"Arrival entered without pickup",""))))))))))))))))</f>
        <v/>
      </c>
      <c r="AF230" s="30">
        <f>IF($A230="","",AND($B230&gt;='Dashboard'!$B$4,$B230&lt;='Dashboard'!$B$5,OR('Dashboard'!$B$6="All Clinics",$E230='Dashboard'!$B$6),OR('Dashboard'!$B$7="All Coordinators",$R230='Dashboard'!$B$7)))</f>
        <v/>
      </c>
    </row>
    <row r="231" ht="20" customHeight="1">
      <c r="A231" s="22" t="n"/>
      <c r="B231" s="40" t="n"/>
      <c r="C231" s="24" t="n"/>
      <c r="D231" s="22" t="n"/>
      <c r="E231" s="22" t="n"/>
      <c r="F231" s="22" t="n"/>
      <c r="G231" s="22" t="n"/>
      <c r="H231" s="22" t="n"/>
      <c r="I231" s="22" t="n"/>
      <c r="J231" s="22" t="n"/>
      <c r="K231" s="22" t="n"/>
      <c r="L231" s="22" t="n"/>
      <c r="M231" s="24" t="n"/>
      <c r="N231" s="25" t="n"/>
      <c r="O231" s="24" t="n"/>
      <c r="P231" s="24" t="n"/>
      <c r="Q231" s="22" t="n"/>
      <c r="R231" s="22" t="n"/>
      <c r="S231" s="22" t="n"/>
      <c r="T231" s="41" t="n"/>
      <c r="U231" s="41" t="n"/>
      <c r="V231" s="40" t="n"/>
      <c r="W231" s="24" t="n"/>
      <c r="X231" s="27" t="n"/>
      <c r="Y231" s="42">
        <f>IF($A231="","",IF(OR($B231="",$M231=""),"",$B231+$M231))</f>
        <v/>
      </c>
      <c r="Z231" s="42">
        <f>IF($A231="","",IF(OR($B231="",$O231=""),"",$B231+$O231))</f>
        <v/>
      </c>
      <c r="AA231" s="42">
        <f>IF($A231="","",IF(OR($B231="",$P231=""),"",$B231+$P231))</f>
        <v/>
      </c>
      <c r="AB231" s="29">
        <f>IF($A231="","",IF(OR($Y231="",$Z231=""),"",ROUND(($Z231-$Y231)*1440,0)))</f>
        <v/>
      </c>
      <c r="AC231" s="29">
        <f>IF($A231="","",IF(OR($AA231="",$B231="",$C231="",AND($J231&lt;&gt;"Outbound",$J231&lt;&gt;"One-way")),"",ROUND(($AA231-($B231+$C231))*1440,0)))</f>
        <v/>
      </c>
      <c r="AD231" s="30">
        <f>IF($A231="","",IF(OR($Q231&lt;&gt;"Completed",$AB231="",$N231=""),"",IF($AB231&lt;=$N231,"Yes","No")))</f>
        <v/>
      </c>
      <c r="AE231" s="30">
        <f>IF($A231="","",IF(COUNTIF($A$2:$A$501,$A231)&gt;1,"Duplicate Trip ID",IF($B231="","Missing service date",IF($D231="","Missing patient reference",IF($E231="","Missing clinic",IF($J231="","Missing trip leg",IF($Q231="","Missing status",IF($R231="","Missing coordinator",IF(AND(OR($Q231="Scheduled",$Q231="Confirmed",$Q231="En Route"),$K231=""),"Vendor not assigned",IF(AND(OR($Q231="Scheduled",$Q231="Confirmed",$Q231="En Route"),$M231=""),"Missing scheduled pickup",IF(AND($Q231="Completed",$O231=""),"Missing actual pickup",IF(AND($Q231="Completed",OR($J231="Outbound",$J231="One-way"),$P231=""),"Missing actual arrival",IF(AND(OR($Q231="Canceled",$Q231="No Show"),$S231=""),"Missing cancellation reason",IF(AND($Q231&lt;&gt;"Canceled",$Q231&lt;&gt;"No Show",$S231&lt;&gt;""),"Clear cancellation reason",IF(AND($O231&lt;&gt;"",$M231=""),"Actual pickup without schedule",IF(AND($P231&lt;&gt;"",$O231=""),"Arrival entered without pickup",""))))))))))))))))</f>
        <v/>
      </c>
      <c r="AF231" s="30">
        <f>IF($A231="","",AND($B231&gt;='Dashboard'!$B$4,$B231&lt;='Dashboard'!$B$5,OR('Dashboard'!$B$6="All Clinics",$E231='Dashboard'!$B$6),OR('Dashboard'!$B$7="All Coordinators",$R231='Dashboard'!$B$7)))</f>
        <v/>
      </c>
    </row>
    <row r="232" ht="20" customHeight="1">
      <c r="A232" s="22" t="n"/>
      <c r="B232" s="40" t="n"/>
      <c r="C232" s="24" t="n"/>
      <c r="D232" s="22" t="n"/>
      <c r="E232" s="22" t="n"/>
      <c r="F232" s="22" t="n"/>
      <c r="G232" s="22" t="n"/>
      <c r="H232" s="22" t="n"/>
      <c r="I232" s="22" t="n"/>
      <c r="J232" s="22" t="n"/>
      <c r="K232" s="22" t="n"/>
      <c r="L232" s="22" t="n"/>
      <c r="M232" s="24" t="n"/>
      <c r="N232" s="25" t="n"/>
      <c r="O232" s="24" t="n"/>
      <c r="P232" s="24" t="n"/>
      <c r="Q232" s="22" t="n"/>
      <c r="R232" s="22" t="n"/>
      <c r="S232" s="22" t="n"/>
      <c r="T232" s="41" t="n"/>
      <c r="U232" s="41" t="n"/>
      <c r="V232" s="40" t="n"/>
      <c r="W232" s="24" t="n"/>
      <c r="X232" s="27" t="n"/>
      <c r="Y232" s="42">
        <f>IF($A232="","",IF(OR($B232="",$M232=""),"",$B232+$M232))</f>
        <v/>
      </c>
      <c r="Z232" s="42">
        <f>IF($A232="","",IF(OR($B232="",$O232=""),"",$B232+$O232))</f>
        <v/>
      </c>
      <c r="AA232" s="42">
        <f>IF($A232="","",IF(OR($B232="",$P232=""),"",$B232+$P232))</f>
        <v/>
      </c>
      <c r="AB232" s="29">
        <f>IF($A232="","",IF(OR($Y232="",$Z232=""),"",ROUND(($Z232-$Y232)*1440,0)))</f>
        <v/>
      </c>
      <c r="AC232" s="29">
        <f>IF($A232="","",IF(OR($AA232="",$B232="",$C232="",AND($J232&lt;&gt;"Outbound",$J232&lt;&gt;"One-way")),"",ROUND(($AA232-($B232+$C232))*1440,0)))</f>
        <v/>
      </c>
      <c r="AD232" s="30">
        <f>IF($A232="","",IF(OR($Q232&lt;&gt;"Completed",$AB232="",$N232=""),"",IF($AB232&lt;=$N232,"Yes","No")))</f>
        <v/>
      </c>
      <c r="AE232" s="30">
        <f>IF($A232="","",IF(COUNTIF($A$2:$A$501,$A232)&gt;1,"Duplicate Trip ID",IF($B232="","Missing service date",IF($D232="","Missing patient reference",IF($E232="","Missing clinic",IF($J232="","Missing trip leg",IF($Q232="","Missing status",IF($R232="","Missing coordinator",IF(AND(OR($Q232="Scheduled",$Q232="Confirmed",$Q232="En Route"),$K232=""),"Vendor not assigned",IF(AND(OR($Q232="Scheduled",$Q232="Confirmed",$Q232="En Route"),$M232=""),"Missing scheduled pickup",IF(AND($Q232="Completed",$O232=""),"Missing actual pickup",IF(AND($Q232="Completed",OR($J232="Outbound",$J232="One-way"),$P232=""),"Missing actual arrival",IF(AND(OR($Q232="Canceled",$Q232="No Show"),$S232=""),"Missing cancellation reason",IF(AND($Q232&lt;&gt;"Canceled",$Q232&lt;&gt;"No Show",$S232&lt;&gt;""),"Clear cancellation reason",IF(AND($O232&lt;&gt;"",$M232=""),"Actual pickup without schedule",IF(AND($P232&lt;&gt;"",$O232=""),"Arrival entered without pickup",""))))))))))))))))</f>
        <v/>
      </c>
      <c r="AF232" s="30">
        <f>IF($A232="","",AND($B232&gt;='Dashboard'!$B$4,$B232&lt;='Dashboard'!$B$5,OR('Dashboard'!$B$6="All Clinics",$E232='Dashboard'!$B$6),OR('Dashboard'!$B$7="All Coordinators",$R232='Dashboard'!$B$7)))</f>
        <v/>
      </c>
    </row>
    <row r="233" ht="20" customHeight="1">
      <c r="A233" s="22" t="n"/>
      <c r="B233" s="40" t="n"/>
      <c r="C233" s="24" t="n"/>
      <c r="D233" s="22" t="n"/>
      <c r="E233" s="22" t="n"/>
      <c r="F233" s="22" t="n"/>
      <c r="G233" s="22" t="n"/>
      <c r="H233" s="22" t="n"/>
      <c r="I233" s="22" t="n"/>
      <c r="J233" s="22" t="n"/>
      <c r="K233" s="22" t="n"/>
      <c r="L233" s="22" t="n"/>
      <c r="M233" s="24" t="n"/>
      <c r="N233" s="25" t="n"/>
      <c r="O233" s="24" t="n"/>
      <c r="P233" s="24" t="n"/>
      <c r="Q233" s="22" t="n"/>
      <c r="R233" s="22" t="n"/>
      <c r="S233" s="22" t="n"/>
      <c r="T233" s="41" t="n"/>
      <c r="U233" s="41" t="n"/>
      <c r="V233" s="40" t="n"/>
      <c r="W233" s="24" t="n"/>
      <c r="X233" s="27" t="n"/>
      <c r="Y233" s="42">
        <f>IF($A233="","",IF(OR($B233="",$M233=""),"",$B233+$M233))</f>
        <v/>
      </c>
      <c r="Z233" s="42">
        <f>IF($A233="","",IF(OR($B233="",$O233=""),"",$B233+$O233))</f>
        <v/>
      </c>
      <c r="AA233" s="42">
        <f>IF($A233="","",IF(OR($B233="",$P233=""),"",$B233+$P233))</f>
        <v/>
      </c>
      <c r="AB233" s="29">
        <f>IF($A233="","",IF(OR($Y233="",$Z233=""),"",ROUND(($Z233-$Y233)*1440,0)))</f>
        <v/>
      </c>
      <c r="AC233" s="29">
        <f>IF($A233="","",IF(OR($AA233="",$B233="",$C233="",AND($J233&lt;&gt;"Outbound",$J233&lt;&gt;"One-way")),"",ROUND(($AA233-($B233+$C233))*1440,0)))</f>
        <v/>
      </c>
      <c r="AD233" s="30">
        <f>IF($A233="","",IF(OR($Q233&lt;&gt;"Completed",$AB233="",$N233=""),"",IF($AB233&lt;=$N233,"Yes","No")))</f>
        <v/>
      </c>
      <c r="AE233" s="30">
        <f>IF($A233="","",IF(COUNTIF($A$2:$A$501,$A233)&gt;1,"Duplicate Trip ID",IF($B233="","Missing service date",IF($D233="","Missing patient reference",IF($E233="","Missing clinic",IF($J233="","Missing trip leg",IF($Q233="","Missing status",IF($R233="","Missing coordinator",IF(AND(OR($Q233="Scheduled",$Q233="Confirmed",$Q233="En Route"),$K233=""),"Vendor not assigned",IF(AND(OR($Q233="Scheduled",$Q233="Confirmed",$Q233="En Route"),$M233=""),"Missing scheduled pickup",IF(AND($Q233="Completed",$O233=""),"Missing actual pickup",IF(AND($Q233="Completed",OR($J233="Outbound",$J233="One-way"),$P233=""),"Missing actual arrival",IF(AND(OR($Q233="Canceled",$Q233="No Show"),$S233=""),"Missing cancellation reason",IF(AND($Q233&lt;&gt;"Canceled",$Q233&lt;&gt;"No Show",$S233&lt;&gt;""),"Clear cancellation reason",IF(AND($O233&lt;&gt;"",$M233=""),"Actual pickup without schedule",IF(AND($P233&lt;&gt;"",$O233=""),"Arrival entered without pickup",""))))))))))))))))</f>
        <v/>
      </c>
      <c r="AF233" s="30">
        <f>IF($A233="","",AND($B233&gt;='Dashboard'!$B$4,$B233&lt;='Dashboard'!$B$5,OR('Dashboard'!$B$6="All Clinics",$E233='Dashboard'!$B$6),OR('Dashboard'!$B$7="All Coordinators",$R233='Dashboard'!$B$7)))</f>
        <v/>
      </c>
    </row>
    <row r="234" ht="20" customHeight="1">
      <c r="A234" s="22" t="n"/>
      <c r="B234" s="40" t="n"/>
      <c r="C234" s="24" t="n"/>
      <c r="D234" s="22" t="n"/>
      <c r="E234" s="22" t="n"/>
      <c r="F234" s="22" t="n"/>
      <c r="G234" s="22" t="n"/>
      <c r="H234" s="22" t="n"/>
      <c r="I234" s="22" t="n"/>
      <c r="J234" s="22" t="n"/>
      <c r="K234" s="22" t="n"/>
      <c r="L234" s="22" t="n"/>
      <c r="M234" s="24" t="n"/>
      <c r="N234" s="25" t="n"/>
      <c r="O234" s="24" t="n"/>
      <c r="P234" s="24" t="n"/>
      <c r="Q234" s="22" t="n"/>
      <c r="R234" s="22" t="n"/>
      <c r="S234" s="22" t="n"/>
      <c r="T234" s="41" t="n"/>
      <c r="U234" s="41" t="n"/>
      <c r="V234" s="40" t="n"/>
      <c r="W234" s="24" t="n"/>
      <c r="X234" s="27" t="n"/>
      <c r="Y234" s="42">
        <f>IF($A234="","",IF(OR($B234="",$M234=""),"",$B234+$M234))</f>
        <v/>
      </c>
      <c r="Z234" s="42">
        <f>IF($A234="","",IF(OR($B234="",$O234=""),"",$B234+$O234))</f>
        <v/>
      </c>
      <c r="AA234" s="42">
        <f>IF($A234="","",IF(OR($B234="",$P234=""),"",$B234+$P234))</f>
        <v/>
      </c>
      <c r="AB234" s="29">
        <f>IF($A234="","",IF(OR($Y234="",$Z234=""),"",ROUND(($Z234-$Y234)*1440,0)))</f>
        <v/>
      </c>
      <c r="AC234" s="29">
        <f>IF($A234="","",IF(OR($AA234="",$B234="",$C234="",AND($J234&lt;&gt;"Outbound",$J234&lt;&gt;"One-way")),"",ROUND(($AA234-($B234+$C234))*1440,0)))</f>
        <v/>
      </c>
      <c r="AD234" s="30">
        <f>IF($A234="","",IF(OR($Q234&lt;&gt;"Completed",$AB234="",$N234=""),"",IF($AB234&lt;=$N234,"Yes","No")))</f>
        <v/>
      </c>
      <c r="AE234" s="30">
        <f>IF($A234="","",IF(COUNTIF($A$2:$A$501,$A234)&gt;1,"Duplicate Trip ID",IF($B234="","Missing service date",IF($D234="","Missing patient reference",IF($E234="","Missing clinic",IF($J234="","Missing trip leg",IF($Q234="","Missing status",IF($R234="","Missing coordinator",IF(AND(OR($Q234="Scheduled",$Q234="Confirmed",$Q234="En Route"),$K234=""),"Vendor not assigned",IF(AND(OR($Q234="Scheduled",$Q234="Confirmed",$Q234="En Route"),$M234=""),"Missing scheduled pickup",IF(AND($Q234="Completed",$O234=""),"Missing actual pickup",IF(AND($Q234="Completed",OR($J234="Outbound",$J234="One-way"),$P234=""),"Missing actual arrival",IF(AND(OR($Q234="Canceled",$Q234="No Show"),$S234=""),"Missing cancellation reason",IF(AND($Q234&lt;&gt;"Canceled",$Q234&lt;&gt;"No Show",$S234&lt;&gt;""),"Clear cancellation reason",IF(AND($O234&lt;&gt;"",$M234=""),"Actual pickup without schedule",IF(AND($P234&lt;&gt;"",$O234=""),"Arrival entered without pickup",""))))))))))))))))</f>
        <v/>
      </c>
      <c r="AF234" s="30">
        <f>IF($A234="","",AND($B234&gt;='Dashboard'!$B$4,$B234&lt;='Dashboard'!$B$5,OR('Dashboard'!$B$6="All Clinics",$E234='Dashboard'!$B$6),OR('Dashboard'!$B$7="All Coordinators",$R234='Dashboard'!$B$7)))</f>
        <v/>
      </c>
    </row>
    <row r="235" ht="20" customHeight="1">
      <c r="A235" s="22" t="n"/>
      <c r="B235" s="40" t="n"/>
      <c r="C235" s="24" t="n"/>
      <c r="D235" s="22" t="n"/>
      <c r="E235" s="22" t="n"/>
      <c r="F235" s="22" t="n"/>
      <c r="G235" s="22" t="n"/>
      <c r="H235" s="22" t="n"/>
      <c r="I235" s="22" t="n"/>
      <c r="J235" s="22" t="n"/>
      <c r="K235" s="22" t="n"/>
      <c r="L235" s="22" t="n"/>
      <c r="M235" s="24" t="n"/>
      <c r="N235" s="25" t="n"/>
      <c r="O235" s="24" t="n"/>
      <c r="P235" s="24" t="n"/>
      <c r="Q235" s="22" t="n"/>
      <c r="R235" s="22" t="n"/>
      <c r="S235" s="22" t="n"/>
      <c r="T235" s="41" t="n"/>
      <c r="U235" s="41" t="n"/>
      <c r="V235" s="40" t="n"/>
      <c r="W235" s="24" t="n"/>
      <c r="X235" s="27" t="n"/>
      <c r="Y235" s="42">
        <f>IF($A235="","",IF(OR($B235="",$M235=""),"",$B235+$M235))</f>
        <v/>
      </c>
      <c r="Z235" s="42">
        <f>IF($A235="","",IF(OR($B235="",$O235=""),"",$B235+$O235))</f>
        <v/>
      </c>
      <c r="AA235" s="42">
        <f>IF($A235="","",IF(OR($B235="",$P235=""),"",$B235+$P235))</f>
        <v/>
      </c>
      <c r="AB235" s="29">
        <f>IF($A235="","",IF(OR($Y235="",$Z235=""),"",ROUND(($Z235-$Y235)*1440,0)))</f>
        <v/>
      </c>
      <c r="AC235" s="29">
        <f>IF($A235="","",IF(OR($AA235="",$B235="",$C235="",AND($J235&lt;&gt;"Outbound",$J235&lt;&gt;"One-way")),"",ROUND(($AA235-($B235+$C235))*1440,0)))</f>
        <v/>
      </c>
      <c r="AD235" s="30">
        <f>IF($A235="","",IF(OR($Q235&lt;&gt;"Completed",$AB235="",$N235=""),"",IF($AB235&lt;=$N235,"Yes","No")))</f>
        <v/>
      </c>
      <c r="AE235" s="30">
        <f>IF($A235="","",IF(COUNTIF($A$2:$A$501,$A235)&gt;1,"Duplicate Trip ID",IF($B235="","Missing service date",IF($D235="","Missing patient reference",IF($E235="","Missing clinic",IF($J235="","Missing trip leg",IF($Q235="","Missing status",IF($R235="","Missing coordinator",IF(AND(OR($Q235="Scheduled",$Q235="Confirmed",$Q235="En Route"),$K235=""),"Vendor not assigned",IF(AND(OR($Q235="Scheduled",$Q235="Confirmed",$Q235="En Route"),$M235=""),"Missing scheduled pickup",IF(AND($Q235="Completed",$O235=""),"Missing actual pickup",IF(AND($Q235="Completed",OR($J235="Outbound",$J235="One-way"),$P235=""),"Missing actual arrival",IF(AND(OR($Q235="Canceled",$Q235="No Show"),$S235=""),"Missing cancellation reason",IF(AND($Q235&lt;&gt;"Canceled",$Q235&lt;&gt;"No Show",$S235&lt;&gt;""),"Clear cancellation reason",IF(AND($O235&lt;&gt;"",$M235=""),"Actual pickup without schedule",IF(AND($P235&lt;&gt;"",$O235=""),"Arrival entered without pickup",""))))))))))))))))</f>
        <v/>
      </c>
      <c r="AF235" s="30">
        <f>IF($A235="","",AND($B235&gt;='Dashboard'!$B$4,$B235&lt;='Dashboard'!$B$5,OR('Dashboard'!$B$6="All Clinics",$E235='Dashboard'!$B$6),OR('Dashboard'!$B$7="All Coordinators",$R235='Dashboard'!$B$7)))</f>
        <v/>
      </c>
    </row>
    <row r="236" ht="20" customHeight="1">
      <c r="A236" s="22" t="n"/>
      <c r="B236" s="40" t="n"/>
      <c r="C236" s="24" t="n"/>
      <c r="D236" s="22" t="n"/>
      <c r="E236" s="22" t="n"/>
      <c r="F236" s="22" t="n"/>
      <c r="G236" s="22" t="n"/>
      <c r="H236" s="22" t="n"/>
      <c r="I236" s="22" t="n"/>
      <c r="J236" s="22" t="n"/>
      <c r="K236" s="22" t="n"/>
      <c r="L236" s="22" t="n"/>
      <c r="M236" s="24" t="n"/>
      <c r="N236" s="25" t="n"/>
      <c r="O236" s="24" t="n"/>
      <c r="P236" s="24" t="n"/>
      <c r="Q236" s="22" t="n"/>
      <c r="R236" s="22" t="n"/>
      <c r="S236" s="22" t="n"/>
      <c r="T236" s="41" t="n"/>
      <c r="U236" s="41" t="n"/>
      <c r="V236" s="40" t="n"/>
      <c r="W236" s="24" t="n"/>
      <c r="X236" s="27" t="n"/>
      <c r="Y236" s="42">
        <f>IF($A236="","",IF(OR($B236="",$M236=""),"",$B236+$M236))</f>
        <v/>
      </c>
      <c r="Z236" s="42">
        <f>IF($A236="","",IF(OR($B236="",$O236=""),"",$B236+$O236))</f>
        <v/>
      </c>
      <c r="AA236" s="42">
        <f>IF($A236="","",IF(OR($B236="",$P236=""),"",$B236+$P236))</f>
        <v/>
      </c>
      <c r="AB236" s="29">
        <f>IF($A236="","",IF(OR($Y236="",$Z236=""),"",ROUND(($Z236-$Y236)*1440,0)))</f>
        <v/>
      </c>
      <c r="AC236" s="29">
        <f>IF($A236="","",IF(OR($AA236="",$B236="",$C236="",AND($J236&lt;&gt;"Outbound",$J236&lt;&gt;"One-way")),"",ROUND(($AA236-($B236+$C236))*1440,0)))</f>
        <v/>
      </c>
      <c r="AD236" s="30">
        <f>IF($A236="","",IF(OR($Q236&lt;&gt;"Completed",$AB236="",$N236=""),"",IF($AB236&lt;=$N236,"Yes","No")))</f>
        <v/>
      </c>
      <c r="AE236" s="30">
        <f>IF($A236="","",IF(COUNTIF($A$2:$A$501,$A236)&gt;1,"Duplicate Trip ID",IF($B236="","Missing service date",IF($D236="","Missing patient reference",IF($E236="","Missing clinic",IF($J236="","Missing trip leg",IF($Q236="","Missing status",IF($R236="","Missing coordinator",IF(AND(OR($Q236="Scheduled",$Q236="Confirmed",$Q236="En Route"),$K236=""),"Vendor not assigned",IF(AND(OR($Q236="Scheduled",$Q236="Confirmed",$Q236="En Route"),$M236=""),"Missing scheduled pickup",IF(AND($Q236="Completed",$O236=""),"Missing actual pickup",IF(AND($Q236="Completed",OR($J236="Outbound",$J236="One-way"),$P236=""),"Missing actual arrival",IF(AND(OR($Q236="Canceled",$Q236="No Show"),$S236=""),"Missing cancellation reason",IF(AND($Q236&lt;&gt;"Canceled",$Q236&lt;&gt;"No Show",$S236&lt;&gt;""),"Clear cancellation reason",IF(AND($O236&lt;&gt;"",$M236=""),"Actual pickup without schedule",IF(AND($P236&lt;&gt;"",$O236=""),"Arrival entered without pickup",""))))))))))))))))</f>
        <v/>
      </c>
      <c r="AF236" s="30">
        <f>IF($A236="","",AND($B236&gt;='Dashboard'!$B$4,$B236&lt;='Dashboard'!$B$5,OR('Dashboard'!$B$6="All Clinics",$E236='Dashboard'!$B$6),OR('Dashboard'!$B$7="All Coordinators",$R236='Dashboard'!$B$7)))</f>
        <v/>
      </c>
    </row>
    <row r="237" ht="20" customHeight="1">
      <c r="A237" s="22" t="n"/>
      <c r="B237" s="40" t="n"/>
      <c r="C237" s="24" t="n"/>
      <c r="D237" s="22" t="n"/>
      <c r="E237" s="22" t="n"/>
      <c r="F237" s="22" t="n"/>
      <c r="G237" s="22" t="n"/>
      <c r="H237" s="22" t="n"/>
      <c r="I237" s="22" t="n"/>
      <c r="J237" s="22" t="n"/>
      <c r="K237" s="22" t="n"/>
      <c r="L237" s="22" t="n"/>
      <c r="M237" s="24" t="n"/>
      <c r="N237" s="25" t="n"/>
      <c r="O237" s="24" t="n"/>
      <c r="P237" s="24" t="n"/>
      <c r="Q237" s="22" t="n"/>
      <c r="R237" s="22" t="n"/>
      <c r="S237" s="22" t="n"/>
      <c r="T237" s="41" t="n"/>
      <c r="U237" s="41" t="n"/>
      <c r="V237" s="40" t="n"/>
      <c r="W237" s="24" t="n"/>
      <c r="X237" s="27" t="n"/>
      <c r="Y237" s="42">
        <f>IF($A237="","",IF(OR($B237="",$M237=""),"",$B237+$M237))</f>
        <v/>
      </c>
      <c r="Z237" s="42">
        <f>IF($A237="","",IF(OR($B237="",$O237=""),"",$B237+$O237))</f>
        <v/>
      </c>
      <c r="AA237" s="42">
        <f>IF($A237="","",IF(OR($B237="",$P237=""),"",$B237+$P237))</f>
        <v/>
      </c>
      <c r="AB237" s="29">
        <f>IF($A237="","",IF(OR($Y237="",$Z237=""),"",ROUND(($Z237-$Y237)*1440,0)))</f>
        <v/>
      </c>
      <c r="AC237" s="29">
        <f>IF($A237="","",IF(OR($AA237="",$B237="",$C237="",AND($J237&lt;&gt;"Outbound",$J237&lt;&gt;"One-way")),"",ROUND(($AA237-($B237+$C237))*1440,0)))</f>
        <v/>
      </c>
      <c r="AD237" s="30">
        <f>IF($A237="","",IF(OR($Q237&lt;&gt;"Completed",$AB237="",$N237=""),"",IF($AB237&lt;=$N237,"Yes","No")))</f>
        <v/>
      </c>
      <c r="AE237" s="30">
        <f>IF($A237="","",IF(COUNTIF($A$2:$A$501,$A237)&gt;1,"Duplicate Trip ID",IF($B237="","Missing service date",IF($D237="","Missing patient reference",IF($E237="","Missing clinic",IF($J237="","Missing trip leg",IF($Q237="","Missing status",IF($R237="","Missing coordinator",IF(AND(OR($Q237="Scheduled",$Q237="Confirmed",$Q237="En Route"),$K237=""),"Vendor not assigned",IF(AND(OR($Q237="Scheduled",$Q237="Confirmed",$Q237="En Route"),$M237=""),"Missing scheduled pickup",IF(AND($Q237="Completed",$O237=""),"Missing actual pickup",IF(AND($Q237="Completed",OR($J237="Outbound",$J237="One-way"),$P237=""),"Missing actual arrival",IF(AND(OR($Q237="Canceled",$Q237="No Show"),$S237=""),"Missing cancellation reason",IF(AND($Q237&lt;&gt;"Canceled",$Q237&lt;&gt;"No Show",$S237&lt;&gt;""),"Clear cancellation reason",IF(AND($O237&lt;&gt;"",$M237=""),"Actual pickup without schedule",IF(AND($P237&lt;&gt;"",$O237=""),"Arrival entered without pickup",""))))))))))))))))</f>
        <v/>
      </c>
      <c r="AF237" s="30">
        <f>IF($A237="","",AND($B237&gt;='Dashboard'!$B$4,$B237&lt;='Dashboard'!$B$5,OR('Dashboard'!$B$6="All Clinics",$E237='Dashboard'!$B$6),OR('Dashboard'!$B$7="All Coordinators",$R237='Dashboard'!$B$7)))</f>
        <v/>
      </c>
    </row>
    <row r="238" ht="20" customHeight="1">
      <c r="A238" s="22" t="n"/>
      <c r="B238" s="40" t="n"/>
      <c r="C238" s="24" t="n"/>
      <c r="D238" s="22" t="n"/>
      <c r="E238" s="22" t="n"/>
      <c r="F238" s="22" t="n"/>
      <c r="G238" s="22" t="n"/>
      <c r="H238" s="22" t="n"/>
      <c r="I238" s="22" t="n"/>
      <c r="J238" s="22" t="n"/>
      <c r="K238" s="22" t="n"/>
      <c r="L238" s="22" t="n"/>
      <c r="M238" s="24" t="n"/>
      <c r="N238" s="25" t="n"/>
      <c r="O238" s="24" t="n"/>
      <c r="P238" s="24" t="n"/>
      <c r="Q238" s="22" t="n"/>
      <c r="R238" s="22" t="n"/>
      <c r="S238" s="22" t="n"/>
      <c r="T238" s="41" t="n"/>
      <c r="U238" s="41" t="n"/>
      <c r="V238" s="40" t="n"/>
      <c r="W238" s="24" t="n"/>
      <c r="X238" s="27" t="n"/>
      <c r="Y238" s="42">
        <f>IF($A238="","",IF(OR($B238="",$M238=""),"",$B238+$M238))</f>
        <v/>
      </c>
      <c r="Z238" s="42">
        <f>IF($A238="","",IF(OR($B238="",$O238=""),"",$B238+$O238))</f>
        <v/>
      </c>
      <c r="AA238" s="42">
        <f>IF($A238="","",IF(OR($B238="",$P238=""),"",$B238+$P238))</f>
        <v/>
      </c>
      <c r="AB238" s="29">
        <f>IF($A238="","",IF(OR($Y238="",$Z238=""),"",ROUND(($Z238-$Y238)*1440,0)))</f>
        <v/>
      </c>
      <c r="AC238" s="29">
        <f>IF($A238="","",IF(OR($AA238="",$B238="",$C238="",AND($J238&lt;&gt;"Outbound",$J238&lt;&gt;"One-way")),"",ROUND(($AA238-($B238+$C238))*1440,0)))</f>
        <v/>
      </c>
      <c r="AD238" s="30">
        <f>IF($A238="","",IF(OR($Q238&lt;&gt;"Completed",$AB238="",$N238=""),"",IF($AB238&lt;=$N238,"Yes","No")))</f>
        <v/>
      </c>
      <c r="AE238" s="30">
        <f>IF($A238="","",IF(COUNTIF($A$2:$A$501,$A238)&gt;1,"Duplicate Trip ID",IF($B238="","Missing service date",IF($D238="","Missing patient reference",IF($E238="","Missing clinic",IF($J238="","Missing trip leg",IF($Q238="","Missing status",IF($R238="","Missing coordinator",IF(AND(OR($Q238="Scheduled",$Q238="Confirmed",$Q238="En Route"),$K238=""),"Vendor not assigned",IF(AND(OR($Q238="Scheduled",$Q238="Confirmed",$Q238="En Route"),$M238=""),"Missing scheduled pickup",IF(AND($Q238="Completed",$O238=""),"Missing actual pickup",IF(AND($Q238="Completed",OR($J238="Outbound",$J238="One-way"),$P238=""),"Missing actual arrival",IF(AND(OR($Q238="Canceled",$Q238="No Show"),$S238=""),"Missing cancellation reason",IF(AND($Q238&lt;&gt;"Canceled",$Q238&lt;&gt;"No Show",$S238&lt;&gt;""),"Clear cancellation reason",IF(AND($O238&lt;&gt;"",$M238=""),"Actual pickup without schedule",IF(AND($P238&lt;&gt;"",$O238=""),"Arrival entered without pickup",""))))))))))))))))</f>
        <v/>
      </c>
      <c r="AF238" s="30">
        <f>IF($A238="","",AND($B238&gt;='Dashboard'!$B$4,$B238&lt;='Dashboard'!$B$5,OR('Dashboard'!$B$6="All Clinics",$E238='Dashboard'!$B$6),OR('Dashboard'!$B$7="All Coordinators",$R238='Dashboard'!$B$7)))</f>
        <v/>
      </c>
    </row>
    <row r="239" ht="20" customHeight="1">
      <c r="A239" s="22" t="n"/>
      <c r="B239" s="40" t="n"/>
      <c r="C239" s="24" t="n"/>
      <c r="D239" s="22" t="n"/>
      <c r="E239" s="22" t="n"/>
      <c r="F239" s="22" t="n"/>
      <c r="G239" s="22" t="n"/>
      <c r="H239" s="22" t="n"/>
      <c r="I239" s="22" t="n"/>
      <c r="J239" s="22" t="n"/>
      <c r="K239" s="22" t="n"/>
      <c r="L239" s="22" t="n"/>
      <c r="M239" s="24" t="n"/>
      <c r="N239" s="25" t="n"/>
      <c r="O239" s="24" t="n"/>
      <c r="P239" s="24" t="n"/>
      <c r="Q239" s="22" t="n"/>
      <c r="R239" s="22" t="n"/>
      <c r="S239" s="22" t="n"/>
      <c r="T239" s="41" t="n"/>
      <c r="U239" s="41" t="n"/>
      <c r="V239" s="40" t="n"/>
      <c r="W239" s="24" t="n"/>
      <c r="X239" s="27" t="n"/>
      <c r="Y239" s="42">
        <f>IF($A239="","",IF(OR($B239="",$M239=""),"",$B239+$M239))</f>
        <v/>
      </c>
      <c r="Z239" s="42">
        <f>IF($A239="","",IF(OR($B239="",$O239=""),"",$B239+$O239))</f>
        <v/>
      </c>
      <c r="AA239" s="42">
        <f>IF($A239="","",IF(OR($B239="",$P239=""),"",$B239+$P239))</f>
        <v/>
      </c>
      <c r="AB239" s="29">
        <f>IF($A239="","",IF(OR($Y239="",$Z239=""),"",ROUND(($Z239-$Y239)*1440,0)))</f>
        <v/>
      </c>
      <c r="AC239" s="29">
        <f>IF($A239="","",IF(OR($AA239="",$B239="",$C239="",AND($J239&lt;&gt;"Outbound",$J239&lt;&gt;"One-way")),"",ROUND(($AA239-($B239+$C239))*1440,0)))</f>
        <v/>
      </c>
      <c r="AD239" s="30">
        <f>IF($A239="","",IF(OR($Q239&lt;&gt;"Completed",$AB239="",$N239=""),"",IF($AB239&lt;=$N239,"Yes","No")))</f>
        <v/>
      </c>
      <c r="AE239" s="30">
        <f>IF($A239="","",IF(COUNTIF($A$2:$A$501,$A239)&gt;1,"Duplicate Trip ID",IF($B239="","Missing service date",IF($D239="","Missing patient reference",IF($E239="","Missing clinic",IF($J239="","Missing trip leg",IF($Q239="","Missing status",IF($R239="","Missing coordinator",IF(AND(OR($Q239="Scheduled",$Q239="Confirmed",$Q239="En Route"),$K239=""),"Vendor not assigned",IF(AND(OR($Q239="Scheduled",$Q239="Confirmed",$Q239="En Route"),$M239=""),"Missing scheduled pickup",IF(AND($Q239="Completed",$O239=""),"Missing actual pickup",IF(AND($Q239="Completed",OR($J239="Outbound",$J239="One-way"),$P239=""),"Missing actual arrival",IF(AND(OR($Q239="Canceled",$Q239="No Show"),$S239=""),"Missing cancellation reason",IF(AND($Q239&lt;&gt;"Canceled",$Q239&lt;&gt;"No Show",$S239&lt;&gt;""),"Clear cancellation reason",IF(AND($O239&lt;&gt;"",$M239=""),"Actual pickup without schedule",IF(AND($P239&lt;&gt;"",$O239=""),"Arrival entered without pickup",""))))))))))))))))</f>
        <v/>
      </c>
      <c r="AF239" s="30">
        <f>IF($A239="","",AND($B239&gt;='Dashboard'!$B$4,$B239&lt;='Dashboard'!$B$5,OR('Dashboard'!$B$6="All Clinics",$E239='Dashboard'!$B$6),OR('Dashboard'!$B$7="All Coordinators",$R239='Dashboard'!$B$7)))</f>
        <v/>
      </c>
    </row>
    <row r="240" ht="20" customHeight="1">
      <c r="A240" s="22" t="n"/>
      <c r="B240" s="40" t="n"/>
      <c r="C240" s="24" t="n"/>
      <c r="D240" s="22" t="n"/>
      <c r="E240" s="22" t="n"/>
      <c r="F240" s="22" t="n"/>
      <c r="G240" s="22" t="n"/>
      <c r="H240" s="22" t="n"/>
      <c r="I240" s="22" t="n"/>
      <c r="J240" s="22" t="n"/>
      <c r="K240" s="22" t="n"/>
      <c r="L240" s="22" t="n"/>
      <c r="M240" s="24" t="n"/>
      <c r="N240" s="25" t="n"/>
      <c r="O240" s="24" t="n"/>
      <c r="P240" s="24" t="n"/>
      <c r="Q240" s="22" t="n"/>
      <c r="R240" s="22" t="n"/>
      <c r="S240" s="22" t="n"/>
      <c r="T240" s="41" t="n"/>
      <c r="U240" s="41" t="n"/>
      <c r="V240" s="40" t="n"/>
      <c r="W240" s="24" t="n"/>
      <c r="X240" s="27" t="n"/>
      <c r="Y240" s="42">
        <f>IF($A240="","",IF(OR($B240="",$M240=""),"",$B240+$M240))</f>
        <v/>
      </c>
      <c r="Z240" s="42">
        <f>IF($A240="","",IF(OR($B240="",$O240=""),"",$B240+$O240))</f>
        <v/>
      </c>
      <c r="AA240" s="42">
        <f>IF($A240="","",IF(OR($B240="",$P240=""),"",$B240+$P240))</f>
        <v/>
      </c>
      <c r="AB240" s="29">
        <f>IF($A240="","",IF(OR($Y240="",$Z240=""),"",ROUND(($Z240-$Y240)*1440,0)))</f>
        <v/>
      </c>
      <c r="AC240" s="29">
        <f>IF($A240="","",IF(OR($AA240="",$B240="",$C240="",AND($J240&lt;&gt;"Outbound",$J240&lt;&gt;"One-way")),"",ROUND(($AA240-($B240+$C240))*1440,0)))</f>
        <v/>
      </c>
      <c r="AD240" s="30">
        <f>IF($A240="","",IF(OR($Q240&lt;&gt;"Completed",$AB240="",$N240=""),"",IF($AB240&lt;=$N240,"Yes","No")))</f>
        <v/>
      </c>
      <c r="AE240" s="30">
        <f>IF($A240="","",IF(COUNTIF($A$2:$A$501,$A240)&gt;1,"Duplicate Trip ID",IF($B240="","Missing service date",IF($D240="","Missing patient reference",IF($E240="","Missing clinic",IF($J240="","Missing trip leg",IF($Q240="","Missing status",IF($R240="","Missing coordinator",IF(AND(OR($Q240="Scheduled",$Q240="Confirmed",$Q240="En Route"),$K240=""),"Vendor not assigned",IF(AND(OR($Q240="Scheduled",$Q240="Confirmed",$Q240="En Route"),$M240=""),"Missing scheduled pickup",IF(AND($Q240="Completed",$O240=""),"Missing actual pickup",IF(AND($Q240="Completed",OR($J240="Outbound",$J240="One-way"),$P240=""),"Missing actual arrival",IF(AND(OR($Q240="Canceled",$Q240="No Show"),$S240=""),"Missing cancellation reason",IF(AND($Q240&lt;&gt;"Canceled",$Q240&lt;&gt;"No Show",$S240&lt;&gt;""),"Clear cancellation reason",IF(AND($O240&lt;&gt;"",$M240=""),"Actual pickup without schedule",IF(AND($P240&lt;&gt;"",$O240=""),"Arrival entered without pickup",""))))))))))))))))</f>
        <v/>
      </c>
      <c r="AF240" s="30">
        <f>IF($A240="","",AND($B240&gt;='Dashboard'!$B$4,$B240&lt;='Dashboard'!$B$5,OR('Dashboard'!$B$6="All Clinics",$E240='Dashboard'!$B$6),OR('Dashboard'!$B$7="All Coordinators",$R240='Dashboard'!$B$7)))</f>
        <v/>
      </c>
    </row>
    <row r="241" ht="20" customHeight="1">
      <c r="A241" s="22" t="n"/>
      <c r="B241" s="40" t="n"/>
      <c r="C241" s="24" t="n"/>
      <c r="D241" s="22" t="n"/>
      <c r="E241" s="22" t="n"/>
      <c r="F241" s="22" t="n"/>
      <c r="G241" s="22" t="n"/>
      <c r="H241" s="22" t="n"/>
      <c r="I241" s="22" t="n"/>
      <c r="J241" s="22" t="n"/>
      <c r="K241" s="22" t="n"/>
      <c r="L241" s="22" t="n"/>
      <c r="M241" s="24" t="n"/>
      <c r="N241" s="25" t="n"/>
      <c r="O241" s="24" t="n"/>
      <c r="P241" s="24" t="n"/>
      <c r="Q241" s="22" t="n"/>
      <c r="R241" s="22" t="n"/>
      <c r="S241" s="22" t="n"/>
      <c r="T241" s="41" t="n"/>
      <c r="U241" s="41" t="n"/>
      <c r="V241" s="40" t="n"/>
      <c r="W241" s="24" t="n"/>
      <c r="X241" s="27" t="n"/>
      <c r="Y241" s="42">
        <f>IF($A241="","",IF(OR($B241="",$M241=""),"",$B241+$M241))</f>
        <v/>
      </c>
      <c r="Z241" s="42">
        <f>IF($A241="","",IF(OR($B241="",$O241=""),"",$B241+$O241))</f>
        <v/>
      </c>
      <c r="AA241" s="42">
        <f>IF($A241="","",IF(OR($B241="",$P241=""),"",$B241+$P241))</f>
        <v/>
      </c>
      <c r="AB241" s="29">
        <f>IF($A241="","",IF(OR($Y241="",$Z241=""),"",ROUND(($Z241-$Y241)*1440,0)))</f>
        <v/>
      </c>
      <c r="AC241" s="29">
        <f>IF($A241="","",IF(OR($AA241="",$B241="",$C241="",AND($J241&lt;&gt;"Outbound",$J241&lt;&gt;"One-way")),"",ROUND(($AA241-($B241+$C241))*1440,0)))</f>
        <v/>
      </c>
      <c r="AD241" s="30">
        <f>IF($A241="","",IF(OR($Q241&lt;&gt;"Completed",$AB241="",$N241=""),"",IF($AB241&lt;=$N241,"Yes","No")))</f>
        <v/>
      </c>
      <c r="AE241" s="30">
        <f>IF($A241="","",IF(COUNTIF($A$2:$A$501,$A241)&gt;1,"Duplicate Trip ID",IF($B241="","Missing service date",IF($D241="","Missing patient reference",IF($E241="","Missing clinic",IF($J241="","Missing trip leg",IF($Q241="","Missing status",IF($R241="","Missing coordinator",IF(AND(OR($Q241="Scheduled",$Q241="Confirmed",$Q241="En Route"),$K241=""),"Vendor not assigned",IF(AND(OR($Q241="Scheduled",$Q241="Confirmed",$Q241="En Route"),$M241=""),"Missing scheduled pickup",IF(AND($Q241="Completed",$O241=""),"Missing actual pickup",IF(AND($Q241="Completed",OR($J241="Outbound",$J241="One-way"),$P241=""),"Missing actual arrival",IF(AND(OR($Q241="Canceled",$Q241="No Show"),$S241=""),"Missing cancellation reason",IF(AND($Q241&lt;&gt;"Canceled",$Q241&lt;&gt;"No Show",$S241&lt;&gt;""),"Clear cancellation reason",IF(AND($O241&lt;&gt;"",$M241=""),"Actual pickup without schedule",IF(AND($P241&lt;&gt;"",$O241=""),"Arrival entered without pickup",""))))))))))))))))</f>
        <v/>
      </c>
      <c r="AF241" s="30">
        <f>IF($A241="","",AND($B241&gt;='Dashboard'!$B$4,$B241&lt;='Dashboard'!$B$5,OR('Dashboard'!$B$6="All Clinics",$E241='Dashboard'!$B$6),OR('Dashboard'!$B$7="All Coordinators",$R241='Dashboard'!$B$7)))</f>
        <v/>
      </c>
    </row>
    <row r="242" ht="20" customHeight="1">
      <c r="A242" s="22" t="n"/>
      <c r="B242" s="40" t="n"/>
      <c r="C242" s="24" t="n"/>
      <c r="D242" s="22" t="n"/>
      <c r="E242" s="22" t="n"/>
      <c r="F242" s="22" t="n"/>
      <c r="G242" s="22" t="n"/>
      <c r="H242" s="22" t="n"/>
      <c r="I242" s="22" t="n"/>
      <c r="J242" s="22" t="n"/>
      <c r="K242" s="22" t="n"/>
      <c r="L242" s="22" t="n"/>
      <c r="M242" s="24" t="n"/>
      <c r="N242" s="25" t="n"/>
      <c r="O242" s="24" t="n"/>
      <c r="P242" s="24" t="n"/>
      <c r="Q242" s="22" t="n"/>
      <c r="R242" s="22" t="n"/>
      <c r="S242" s="22" t="n"/>
      <c r="T242" s="41" t="n"/>
      <c r="U242" s="41" t="n"/>
      <c r="V242" s="40" t="n"/>
      <c r="W242" s="24" t="n"/>
      <c r="X242" s="27" t="n"/>
      <c r="Y242" s="42">
        <f>IF($A242="","",IF(OR($B242="",$M242=""),"",$B242+$M242))</f>
        <v/>
      </c>
      <c r="Z242" s="42">
        <f>IF($A242="","",IF(OR($B242="",$O242=""),"",$B242+$O242))</f>
        <v/>
      </c>
      <c r="AA242" s="42">
        <f>IF($A242="","",IF(OR($B242="",$P242=""),"",$B242+$P242))</f>
        <v/>
      </c>
      <c r="AB242" s="29">
        <f>IF($A242="","",IF(OR($Y242="",$Z242=""),"",ROUND(($Z242-$Y242)*1440,0)))</f>
        <v/>
      </c>
      <c r="AC242" s="29">
        <f>IF($A242="","",IF(OR($AA242="",$B242="",$C242="",AND($J242&lt;&gt;"Outbound",$J242&lt;&gt;"One-way")),"",ROUND(($AA242-($B242+$C242))*1440,0)))</f>
        <v/>
      </c>
      <c r="AD242" s="30">
        <f>IF($A242="","",IF(OR($Q242&lt;&gt;"Completed",$AB242="",$N242=""),"",IF($AB242&lt;=$N242,"Yes","No")))</f>
        <v/>
      </c>
      <c r="AE242" s="30">
        <f>IF($A242="","",IF(COUNTIF($A$2:$A$501,$A242)&gt;1,"Duplicate Trip ID",IF($B242="","Missing service date",IF($D242="","Missing patient reference",IF($E242="","Missing clinic",IF($J242="","Missing trip leg",IF($Q242="","Missing status",IF($R242="","Missing coordinator",IF(AND(OR($Q242="Scheduled",$Q242="Confirmed",$Q242="En Route"),$K242=""),"Vendor not assigned",IF(AND(OR($Q242="Scheduled",$Q242="Confirmed",$Q242="En Route"),$M242=""),"Missing scheduled pickup",IF(AND($Q242="Completed",$O242=""),"Missing actual pickup",IF(AND($Q242="Completed",OR($J242="Outbound",$J242="One-way"),$P242=""),"Missing actual arrival",IF(AND(OR($Q242="Canceled",$Q242="No Show"),$S242=""),"Missing cancellation reason",IF(AND($Q242&lt;&gt;"Canceled",$Q242&lt;&gt;"No Show",$S242&lt;&gt;""),"Clear cancellation reason",IF(AND($O242&lt;&gt;"",$M242=""),"Actual pickup without schedule",IF(AND($P242&lt;&gt;"",$O242=""),"Arrival entered without pickup",""))))))))))))))))</f>
        <v/>
      </c>
      <c r="AF242" s="30">
        <f>IF($A242="","",AND($B242&gt;='Dashboard'!$B$4,$B242&lt;='Dashboard'!$B$5,OR('Dashboard'!$B$6="All Clinics",$E242='Dashboard'!$B$6),OR('Dashboard'!$B$7="All Coordinators",$R242='Dashboard'!$B$7)))</f>
        <v/>
      </c>
    </row>
    <row r="243" ht="20" customHeight="1">
      <c r="A243" s="22" t="n"/>
      <c r="B243" s="40" t="n"/>
      <c r="C243" s="24" t="n"/>
      <c r="D243" s="22" t="n"/>
      <c r="E243" s="22" t="n"/>
      <c r="F243" s="22" t="n"/>
      <c r="G243" s="22" t="n"/>
      <c r="H243" s="22" t="n"/>
      <c r="I243" s="22" t="n"/>
      <c r="J243" s="22" t="n"/>
      <c r="K243" s="22" t="n"/>
      <c r="L243" s="22" t="n"/>
      <c r="M243" s="24" t="n"/>
      <c r="N243" s="25" t="n"/>
      <c r="O243" s="24" t="n"/>
      <c r="P243" s="24" t="n"/>
      <c r="Q243" s="22" t="n"/>
      <c r="R243" s="22" t="n"/>
      <c r="S243" s="22" t="n"/>
      <c r="T243" s="41" t="n"/>
      <c r="U243" s="41" t="n"/>
      <c r="V243" s="40" t="n"/>
      <c r="W243" s="24" t="n"/>
      <c r="X243" s="27" t="n"/>
      <c r="Y243" s="42">
        <f>IF($A243="","",IF(OR($B243="",$M243=""),"",$B243+$M243))</f>
        <v/>
      </c>
      <c r="Z243" s="42">
        <f>IF($A243="","",IF(OR($B243="",$O243=""),"",$B243+$O243))</f>
        <v/>
      </c>
      <c r="AA243" s="42">
        <f>IF($A243="","",IF(OR($B243="",$P243=""),"",$B243+$P243))</f>
        <v/>
      </c>
      <c r="AB243" s="29">
        <f>IF($A243="","",IF(OR($Y243="",$Z243=""),"",ROUND(($Z243-$Y243)*1440,0)))</f>
        <v/>
      </c>
      <c r="AC243" s="29">
        <f>IF($A243="","",IF(OR($AA243="",$B243="",$C243="",AND($J243&lt;&gt;"Outbound",$J243&lt;&gt;"One-way")),"",ROUND(($AA243-($B243+$C243))*1440,0)))</f>
        <v/>
      </c>
      <c r="AD243" s="30">
        <f>IF($A243="","",IF(OR($Q243&lt;&gt;"Completed",$AB243="",$N243=""),"",IF($AB243&lt;=$N243,"Yes","No")))</f>
        <v/>
      </c>
      <c r="AE243" s="30">
        <f>IF($A243="","",IF(COUNTIF($A$2:$A$501,$A243)&gt;1,"Duplicate Trip ID",IF($B243="","Missing service date",IF($D243="","Missing patient reference",IF($E243="","Missing clinic",IF($J243="","Missing trip leg",IF($Q243="","Missing status",IF($R243="","Missing coordinator",IF(AND(OR($Q243="Scheduled",$Q243="Confirmed",$Q243="En Route"),$K243=""),"Vendor not assigned",IF(AND(OR($Q243="Scheduled",$Q243="Confirmed",$Q243="En Route"),$M243=""),"Missing scheduled pickup",IF(AND($Q243="Completed",$O243=""),"Missing actual pickup",IF(AND($Q243="Completed",OR($J243="Outbound",$J243="One-way"),$P243=""),"Missing actual arrival",IF(AND(OR($Q243="Canceled",$Q243="No Show"),$S243=""),"Missing cancellation reason",IF(AND($Q243&lt;&gt;"Canceled",$Q243&lt;&gt;"No Show",$S243&lt;&gt;""),"Clear cancellation reason",IF(AND($O243&lt;&gt;"",$M243=""),"Actual pickup without schedule",IF(AND($P243&lt;&gt;"",$O243=""),"Arrival entered without pickup",""))))))))))))))))</f>
        <v/>
      </c>
      <c r="AF243" s="30">
        <f>IF($A243="","",AND($B243&gt;='Dashboard'!$B$4,$B243&lt;='Dashboard'!$B$5,OR('Dashboard'!$B$6="All Clinics",$E243='Dashboard'!$B$6),OR('Dashboard'!$B$7="All Coordinators",$R243='Dashboard'!$B$7)))</f>
        <v/>
      </c>
    </row>
    <row r="244" ht="20" customHeight="1">
      <c r="A244" s="22" t="n"/>
      <c r="B244" s="40" t="n"/>
      <c r="C244" s="24" t="n"/>
      <c r="D244" s="22" t="n"/>
      <c r="E244" s="22" t="n"/>
      <c r="F244" s="22" t="n"/>
      <c r="G244" s="22" t="n"/>
      <c r="H244" s="22" t="n"/>
      <c r="I244" s="22" t="n"/>
      <c r="J244" s="22" t="n"/>
      <c r="K244" s="22" t="n"/>
      <c r="L244" s="22" t="n"/>
      <c r="M244" s="24" t="n"/>
      <c r="N244" s="25" t="n"/>
      <c r="O244" s="24" t="n"/>
      <c r="P244" s="24" t="n"/>
      <c r="Q244" s="22" t="n"/>
      <c r="R244" s="22" t="n"/>
      <c r="S244" s="22" t="n"/>
      <c r="T244" s="41" t="n"/>
      <c r="U244" s="41" t="n"/>
      <c r="V244" s="40" t="n"/>
      <c r="W244" s="24" t="n"/>
      <c r="X244" s="27" t="n"/>
      <c r="Y244" s="42">
        <f>IF($A244="","",IF(OR($B244="",$M244=""),"",$B244+$M244))</f>
        <v/>
      </c>
      <c r="Z244" s="42">
        <f>IF($A244="","",IF(OR($B244="",$O244=""),"",$B244+$O244))</f>
        <v/>
      </c>
      <c r="AA244" s="42">
        <f>IF($A244="","",IF(OR($B244="",$P244=""),"",$B244+$P244))</f>
        <v/>
      </c>
      <c r="AB244" s="29">
        <f>IF($A244="","",IF(OR($Y244="",$Z244=""),"",ROUND(($Z244-$Y244)*1440,0)))</f>
        <v/>
      </c>
      <c r="AC244" s="29">
        <f>IF($A244="","",IF(OR($AA244="",$B244="",$C244="",AND($J244&lt;&gt;"Outbound",$J244&lt;&gt;"One-way")),"",ROUND(($AA244-($B244+$C244))*1440,0)))</f>
        <v/>
      </c>
      <c r="AD244" s="30">
        <f>IF($A244="","",IF(OR($Q244&lt;&gt;"Completed",$AB244="",$N244=""),"",IF($AB244&lt;=$N244,"Yes","No")))</f>
        <v/>
      </c>
      <c r="AE244" s="30">
        <f>IF($A244="","",IF(COUNTIF($A$2:$A$501,$A244)&gt;1,"Duplicate Trip ID",IF($B244="","Missing service date",IF($D244="","Missing patient reference",IF($E244="","Missing clinic",IF($J244="","Missing trip leg",IF($Q244="","Missing status",IF($R244="","Missing coordinator",IF(AND(OR($Q244="Scheduled",$Q244="Confirmed",$Q244="En Route"),$K244=""),"Vendor not assigned",IF(AND(OR($Q244="Scheduled",$Q244="Confirmed",$Q244="En Route"),$M244=""),"Missing scheduled pickup",IF(AND($Q244="Completed",$O244=""),"Missing actual pickup",IF(AND($Q244="Completed",OR($J244="Outbound",$J244="One-way"),$P244=""),"Missing actual arrival",IF(AND(OR($Q244="Canceled",$Q244="No Show"),$S244=""),"Missing cancellation reason",IF(AND($Q244&lt;&gt;"Canceled",$Q244&lt;&gt;"No Show",$S244&lt;&gt;""),"Clear cancellation reason",IF(AND($O244&lt;&gt;"",$M244=""),"Actual pickup without schedule",IF(AND($P244&lt;&gt;"",$O244=""),"Arrival entered without pickup",""))))))))))))))))</f>
        <v/>
      </c>
      <c r="AF244" s="30">
        <f>IF($A244="","",AND($B244&gt;='Dashboard'!$B$4,$B244&lt;='Dashboard'!$B$5,OR('Dashboard'!$B$6="All Clinics",$E244='Dashboard'!$B$6),OR('Dashboard'!$B$7="All Coordinators",$R244='Dashboard'!$B$7)))</f>
        <v/>
      </c>
    </row>
    <row r="245" ht="20" customHeight="1">
      <c r="A245" s="22" t="n"/>
      <c r="B245" s="40" t="n"/>
      <c r="C245" s="24" t="n"/>
      <c r="D245" s="22" t="n"/>
      <c r="E245" s="22" t="n"/>
      <c r="F245" s="22" t="n"/>
      <c r="G245" s="22" t="n"/>
      <c r="H245" s="22" t="n"/>
      <c r="I245" s="22" t="n"/>
      <c r="J245" s="22" t="n"/>
      <c r="K245" s="22" t="n"/>
      <c r="L245" s="22" t="n"/>
      <c r="M245" s="24" t="n"/>
      <c r="N245" s="25" t="n"/>
      <c r="O245" s="24" t="n"/>
      <c r="P245" s="24" t="n"/>
      <c r="Q245" s="22" t="n"/>
      <c r="R245" s="22" t="n"/>
      <c r="S245" s="22" t="n"/>
      <c r="T245" s="41" t="n"/>
      <c r="U245" s="41" t="n"/>
      <c r="V245" s="40" t="n"/>
      <c r="W245" s="24" t="n"/>
      <c r="X245" s="27" t="n"/>
      <c r="Y245" s="42">
        <f>IF($A245="","",IF(OR($B245="",$M245=""),"",$B245+$M245))</f>
        <v/>
      </c>
      <c r="Z245" s="42">
        <f>IF($A245="","",IF(OR($B245="",$O245=""),"",$B245+$O245))</f>
        <v/>
      </c>
      <c r="AA245" s="42">
        <f>IF($A245="","",IF(OR($B245="",$P245=""),"",$B245+$P245))</f>
        <v/>
      </c>
      <c r="AB245" s="29">
        <f>IF($A245="","",IF(OR($Y245="",$Z245=""),"",ROUND(($Z245-$Y245)*1440,0)))</f>
        <v/>
      </c>
      <c r="AC245" s="29">
        <f>IF($A245="","",IF(OR($AA245="",$B245="",$C245="",AND($J245&lt;&gt;"Outbound",$J245&lt;&gt;"One-way")),"",ROUND(($AA245-($B245+$C245))*1440,0)))</f>
        <v/>
      </c>
      <c r="AD245" s="30">
        <f>IF($A245="","",IF(OR($Q245&lt;&gt;"Completed",$AB245="",$N245=""),"",IF($AB245&lt;=$N245,"Yes","No")))</f>
        <v/>
      </c>
      <c r="AE245" s="30">
        <f>IF($A245="","",IF(COUNTIF($A$2:$A$501,$A245)&gt;1,"Duplicate Trip ID",IF($B245="","Missing service date",IF($D245="","Missing patient reference",IF($E245="","Missing clinic",IF($J245="","Missing trip leg",IF($Q245="","Missing status",IF($R245="","Missing coordinator",IF(AND(OR($Q245="Scheduled",$Q245="Confirmed",$Q245="En Route"),$K245=""),"Vendor not assigned",IF(AND(OR($Q245="Scheduled",$Q245="Confirmed",$Q245="En Route"),$M245=""),"Missing scheduled pickup",IF(AND($Q245="Completed",$O245=""),"Missing actual pickup",IF(AND($Q245="Completed",OR($J245="Outbound",$J245="One-way"),$P245=""),"Missing actual arrival",IF(AND(OR($Q245="Canceled",$Q245="No Show"),$S245=""),"Missing cancellation reason",IF(AND($Q245&lt;&gt;"Canceled",$Q245&lt;&gt;"No Show",$S245&lt;&gt;""),"Clear cancellation reason",IF(AND($O245&lt;&gt;"",$M245=""),"Actual pickup without schedule",IF(AND($P245&lt;&gt;"",$O245=""),"Arrival entered without pickup",""))))))))))))))))</f>
        <v/>
      </c>
      <c r="AF245" s="30">
        <f>IF($A245="","",AND($B245&gt;='Dashboard'!$B$4,$B245&lt;='Dashboard'!$B$5,OR('Dashboard'!$B$6="All Clinics",$E245='Dashboard'!$B$6),OR('Dashboard'!$B$7="All Coordinators",$R245='Dashboard'!$B$7)))</f>
        <v/>
      </c>
    </row>
    <row r="246" ht="20" customHeight="1">
      <c r="A246" s="22" t="n"/>
      <c r="B246" s="40" t="n"/>
      <c r="C246" s="24" t="n"/>
      <c r="D246" s="22" t="n"/>
      <c r="E246" s="22" t="n"/>
      <c r="F246" s="22" t="n"/>
      <c r="G246" s="22" t="n"/>
      <c r="H246" s="22" t="n"/>
      <c r="I246" s="22" t="n"/>
      <c r="J246" s="22" t="n"/>
      <c r="K246" s="22" t="n"/>
      <c r="L246" s="22" t="n"/>
      <c r="M246" s="24" t="n"/>
      <c r="N246" s="25" t="n"/>
      <c r="O246" s="24" t="n"/>
      <c r="P246" s="24" t="n"/>
      <c r="Q246" s="22" t="n"/>
      <c r="R246" s="22" t="n"/>
      <c r="S246" s="22" t="n"/>
      <c r="T246" s="41" t="n"/>
      <c r="U246" s="41" t="n"/>
      <c r="V246" s="40" t="n"/>
      <c r="W246" s="24" t="n"/>
      <c r="X246" s="27" t="n"/>
      <c r="Y246" s="42">
        <f>IF($A246="","",IF(OR($B246="",$M246=""),"",$B246+$M246))</f>
        <v/>
      </c>
      <c r="Z246" s="42">
        <f>IF($A246="","",IF(OR($B246="",$O246=""),"",$B246+$O246))</f>
        <v/>
      </c>
      <c r="AA246" s="42">
        <f>IF($A246="","",IF(OR($B246="",$P246=""),"",$B246+$P246))</f>
        <v/>
      </c>
      <c r="AB246" s="29">
        <f>IF($A246="","",IF(OR($Y246="",$Z246=""),"",ROUND(($Z246-$Y246)*1440,0)))</f>
        <v/>
      </c>
      <c r="AC246" s="29">
        <f>IF($A246="","",IF(OR($AA246="",$B246="",$C246="",AND($J246&lt;&gt;"Outbound",$J246&lt;&gt;"One-way")),"",ROUND(($AA246-($B246+$C246))*1440,0)))</f>
        <v/>
      </c>
      <c r="AD246" s="30">
        <f>IF($A246="","",IF(OR($Q246&lt;&gt;"Completed",$AB246="",$N246=""),"",IF($AB246&lt;=$N246,"Yes","No")))</f>
        <v/>
      </c>
      <c r="AE246" s="30">
        <f>IF($A246="","",IF(COUNTIF($A$2:$A$501,$A246)&gt;1,"Duplicate Trip ID",IF($B246="","Missing service date",IF($D246="","Missing patient reference",IF($E246="","Missing clinic",IF($J246="","Missing trip leg",IF($Q246="","Missing status",IF($R246="","Missing coordinator",IF(AND(OR($Q246="Scheduled",$Q246="Confirmed",$Q246="En Route"),$K246=""),"Vendor not assigned",IF(AND(OR($Q246="Scheduled",$Q246="Confirmed",$Q246="En Route"),$M246=""),"Missing scheduled pickup",IF(AND($Q246="Completed",$O246=""),"Missing actual pickup",IF(AND($Q246="Completed",OR($J246="Outbound",$J246="One-way"),$P246=""),"Missing actual arrival",IF(AND(OR($Q246="Canceled",$Q246="No Show"),$S246=""),"Missing cancellation reason",IF(AND($Q246&lt;&gt;"Canceled",$Q246&lt;&gt;"No Show",$S246&lt;&gt;""),"Clear cancellation reason",IF(AND($O246&lt;&gt;"",$M246=""),"Actual pickup without schedule",IF(AND($P246&lt;&gt;"",$O246=""),"Arrival entered without pickup",""))))))))))))))))</f>
        <v/>
      </c>
      <c r="AF246" s="30">
        <f>IF($A246="","",AND($B246&gt;='Dashboard'!$B$4,$B246&lt;='Dashboard'!$B$5,OR('Dashboard'!$B$6="All Clinics",$E246='Dashboard'!$B$6),OR('Dashboard'!$B$7="All Coordinators",$R246='Dashboard'!$B$7)))</f>
        <v/>
      </c>
    </row>
    <row r="247" ht="20" customHeight="1">
      <c r="A247" s="22" t="n"/>
      <c r="B247" s="40" t="n"/>
      <c r="C247" s="24" t="n"/>
      <c r="D247" s="22" t="n"/>
      <c r="E247" s="22" t="n"/>
      <c r="F247" s="22" t="n"/>
      <c r="G247" s="22" t="n"/>
      <c r="H247" s="22" t="n"/>
      <c r="I247" s="22" t="n"/>
      <c r="J247" s="22" t="n"/>
      <c r="K247" s="22" t="n"/>
      <c r="L247" s="22" t="n"/>
      <c r="M247" s="24" t="n"/>
      <c r="N247" s="25" t="n"/>
      <c r="O247" s="24" t="n"/>
      <c r="P247" s="24" t="n"/>
      <c r="Q247" s="22" t="n"/>
      <c r="R247" s="22" t="n"/>
      <c r="S247" s="22" t="n"/>
      <c r="T247" s="41" t="n"/>
      <c r="U247" s="41" t="n"/>
      <c r="V247" s="40" t="n"/>
      <c r="W247" s="24" t="n"/>
      <c r="X247" s="27" t="n"/>
      <c r="Y247" s="42">
        <f>IF($A247="","",IF(OR($B247="",$M247=""),"",$B247+$M247))</f>
        <v/>
      </c>
      <c r="Z247" s="42">
        <f>IF($A247="","",IF(OR($B247="",$O247=""),"",$B247+$O247))</f>
        <v/>
      </c>
      <c r="AA247" s="42">
        <f>IF($A247="","",IF(OR($B247="",$P247=""),"",$B247+$P247))</f>
        <v/>
      </c>
      <c r="AB247" s="29">
        <f>IF($A247="","",IF(OR($Y247="",$Z247=""),"",ROUND(($Z247-$Y247)*1440,0)))</f>
        <v/>
      </c>
      <c r="AC247" s="29">
        <f>IF($A247="","",IF(OR($AA247="",$B247="",$C247="",AND($J247&lt;&gt;"Outbound",$J247&lt;&gt;"One-way")),"",ROUND(($AA247-($B247+$C247))*1440,0)))</f>
        <v/>
      </c>
      <c r="AD247" s="30">
        <f>IF($A247="","",IF(OR($Q247&lt;&gt;"Completed",$AB247="",$N247=""),"",IF($AB247&lt;=$N247,"Yes","No")))</f>
        <v/>
      </c>
      <c r="AE247" s="30">
        <f>IF($A247="","",IF(COUNTIF($A$2:$A$501,$A247)&gt;1,"Duplicate Trip ID",IF($B247="","Missing service date",IF($D247="","Missing patient reference",IF($E247="","Missing clinic",IF($J247="","Missing trip leg",IF($Q247="","Missing status",IF($R247="","Missing coordinator",IF(AND(OR($Q247="Scheduled",$Q247="Confirmed",$Q247="En Route"),$K247=""),"Vendor not assigned",IF(AND(OR($Q247="Scheduled",$Q247="Confirmed",$Q247="En Route"),$M247=""),"Missing scheduled pickup",IF(AND($Q247="Completed",$O247=""),"Missing actual pickup",IF(AND($Q247="Completed",OR($J247="Outbound",$J247="One-way"),$P247=""),"Missing actual arrival",IF(AND(OR($Q247="Canceled",$Q247="No Show"),$S247=""),"Missing cancellation reason",IF(AND($Q247&lt;&gt;"Canceled",$Q247&lt;&gt;"No Show",$S247&lt;&gt;""),"Clear cancellation reason",IF(AND($O247&lt;&gt;"",$M247=""),"Actual pickup without schedule",IF(AND($P247&lt;&gt;"",$O247=""),"Arrival entered without pickup",""))))))))))))))))</f>
        <v/>
      </c>
      <c r="AF247" s="30">
        <f>IF($A247="","",AND($B247&gt;='Dashboard'!$B$4,$B247&lt;='Dashboard'!$B$5,OR('Dashboard'!$B$6="All Clinics",$E247='Dashboard'!$B$6),OR('Dashboard'!$B$7="All Coordinators",$R247='Dashboard'!$B$7)))</f>
        <v/>
      </c>
    </row>
    <row r="248" ht="20" customHeight="1">
      <c r="A248" s="22" t="n"/>
      <c r="B248" s="40" t="n"/>
      <c r="C248" s="24" t="n"/>
      <c r="D248" s="22" t="n"/>
      <c r="E248" s="22" t="n"/>
      <c r="F248" s="22" t="n"/>
      <c r="G248" s="22" t="n"/>
      <c r="H248" s="22" t="n"/>
      <c r="I248" s="22" t="n"/>
      <c r="J248" s="22" t="n"/>
      <c r="K248" s="22" t="n"/>
      <c r="L248" s="22" t="n"/>
      <c r="M248" s="24" t="n"/>
      <c r="N248" s="25" t="n"/>
      <c r="O248" s="24" t="n"/>
      <c r="P248" s="24" t="n"/>
      <c r="Q248" s="22" t="n"/>
      <c r="R248" s="22" t="n"/>
      <c r="S248" s="22" t="n"/>
      <c r="T248" s="41" t="n"/>
      <c r="U248" s="41" t="n"/>
      <c r="V248" s="40" t="n"/>
      <c r="W248" s="24" t="n"/>
      <c r="X248" s="27" t="n"/>
      <c r="Y248" s="42">
        <f>IF($A248="","",IF(OR($B248="",$M248=""),"",$B248+$M248))</f>
        <v/>
      </c>
      <c r="Z248" s="42">
        <f>IF($A248="","",IF(OR($B248="",$O248=""),"",$B248+$O248))</f>
        <v/>
      </c>
      <c r="AA248" s="42">
        <f>IF($A248="","",IF(OR($B248="",$P248=""),"",$B248+$P248))</f>
        <v/>
      </c>
      <c r="AB248" s="29">
        <f>IF($A248="","",IF(OR($Y248="",$Z248=""),"",ROUND(($Z248-$Y248)*1440,0)))</f>
        <v/>
      </c>
      <c r="AC248" s="29">
        <f>IF($A248="","",IF(OR($AA248="",$B248="",$C248="",AND($J248&lt;&gt;"Outbound",$J248&lt;&gt;"One-way")),"",ROUND(($AA248-($B248+$C248))*1440,0)))</f>
        <v/>
      </c>
      <c r="AD248" s="30">
        <f>IF($A248="","",IF(OR($Q248&lt;&gt;"Completed",$AB248="",$N248=""),"",IF($AB248&lt;=$N248,"Yes","No")))</f>
        <v/>
      </c>
      <c r="AE248" s="30">
        <f>IF($A248="","",IF(COUNTIF($A$2:$A$501,$A248)&gt;1,"Duplicate Trip ID",IF($B248="","Missing service date",IF($D248="","Missing patient reference",IF($E248="","Missing clinic",IF($J248="","Missing trip leg",IF($Q248="","Missing status",IF($R248="","Missing coordinator",IF(AND(OR($Q248="Scheduled",$Q248="Confirmed",$Q248="En Route"),$K248=""),"Vendor not assigned",IF(AND(OR($Q248="Scheduled",$Q248="Confirmed",$Q248="En Route"),$M248=""),"Missing scheduled pickup",IF(AND($Q248="Completed",$O248=""),"Missing actual pickup",IF(AND($Q248="Completed",OR($J248="Outbound",$J248="One-way"),$P248=""),"Missing actual arrival",IF(AND(OR($Q248="Canceled",$Q248="No Show"),$S248=""),"Missing cancellation reason",IF(AND($Q248&lt;&gt;"Canceled",$Q248&lt;&gt;"No Show",$S248&lt;&gt;""),"Clear cancellation reason",IF(AND($O248&lt;&gt;"",$M248=""),"Actual pickup without schedule",IF(AND($P248&lt;&gt;"",$O248=""),"Arrival entered without pickup",""))))))))))))))))</f>
        <v/>
      </c>
      <c r="AF248" s="30">
        <f>IF($A248="","",AND($B248&gt;='Dashboard'!$B$4,$B248&lt;='Dashboard'!$B$5,OR('Dashboard'!$B$6="All Clinics",$E248='Dashboard'!$B$6),OR('Dashboard'!$B$7="All Coordinators",$R248='Dashboard'!$B$7)))</f>
        <v/>
      </c>
    </row>
    <row r="249" ht="20" customHeight="1">
      <c r="A249" s="22" t="n"/>
      <c r="B249" s="40" t="n"/>
      <c r="C249" s="24" t="n"/>
      <c r="D249" s="22" t="n"/>
      <c r="E249" s="22" t="n"/>
      <c r="F249" s="22" t="n"/>
      <c r="G249" s="22" t="n"/>
      <c r="H249" s="22" t="n"/>
      <c r="I249" s="22" t="n"/>
      <c r="J249" s="22" t="n"/>
      <c r="K249" s="22" t="n"/>
      <c r="L249" s="22" t="n"/>
      <c r="M249" s="24" t="n"/>
      <c r="N249" s="25" t="n"/>
      <c r="O249" s="24" t="n"/>
      <c r="P249" s="24" t="n"/>
      <c r="Q249" s="22" t="n"/>
      <c r="R249" s="22" t="n"/>
      <c r="S249" s="22" t="n"/>
      <c r="T249" s="41" t="n"/>
      <c r="U249" s="41" t="n"/>
      <c r="V249" s="40" t="n"/>
      <c r="W249" s="24" t="n"/>
      <c r="X249" s="27" t="n"/>
      <c r="Y249" s="42">
        <f>IF($A249="","",IF(OR($B249="",$M249=""),"",$B249+$M249))</f>
        <v/>
      </c>
      <c r="Z249" s="42">
        <f>IF($A249="","",IF(OR($B249="",$O249=""),"",$B249+$O249))</f>
        <v/>
      </c>
      <c r="AA249" s="42">
        <f>IF($A249="","",IF(OR($B249="",$P249=""),"",$B249+$P249))</f>
        <v/>
      </c>
      <c r="AB249" s="29">
        <f>IF($A249="","",IF(OR($Y249="",$Z249=""),"",ROUND(($Z249-$Y249)*1440,0)))</f>
        <v/>
      </c>
      <c r="AC249" s="29">
        <f>IF($A249="","",IF(OR($AA249="",$B249="",$C249="",AND($J249&lt;&gt;"Outbound",$J249&lt;&gt;"One-way")),"",ROUND(($AA249-($B249+$C249))*1440,0)))</f>
        <v/>
      </c>
      <c r="AD249" s="30">
        <f>IF($A249="","",IF(OR($Q249&lt;&gt;"Completed",$AB249="",$N249=""),"",IF($AB249&lt;=$N249,"Yes","No")))</f>
        <v/>
      </c>
      <c r="AE249" s="30">
        <f>IF($A249="","",IF(COUNTIF($A$2:$A$501,$A249)&gt;1,"Duplicate Trip ID",IF($B249="","Missing service date",IF($D249="","Missing patient reference",IF($E249="","Missing clinic",IF($J249="","Missing trip leg",IF($Q249="","Missing status",IF($R249="","Missing coordinator",IF(AND(OR($Q249="Scheduled",$Q249="Confirmed",$Q249="En Route"),$K249=""),"Vendor not assigned",IF(AND(OR($Q249="Scheduled",$Q249="Confirmed",$Q249="En Route"),$M249=""),"Missing scheduled pickup",IF(AND($Q249="Completed",$O249=""),"Missing actual pickup",IF(AND($Q249="Completed",OR($J249="Outbound",$J249="One-way"),$P249=""),"Missing actual arrival",IF(AND(OR($Q249="Canceled",$Q249="No Show"),$S249=""),"Missing cancellation reason",IF(AND($Q249&lt;&gt;"Canceled",$Q249&lt;&gt;"No Show",$S249&lt;&gt;""),"Clear cancellation reason",IF(AND($O249&lt;&gt;"",$M249=""),"Actual pickup without schedule",IF(AND($P249&lt;&gt;"",$O249=""),"Arrival entered without pickup",""))))))))))))))))</f>
        <v/>
      </c>
      <c r="AF249" s="30">
        <f>IF($A249="","",AND($B249&gt;='Dashboard'!$B$4,$B249&lt;='Dashboard'!$B$5,OR('Dashboard'!$B$6="All Clinics",$E249='Dashboard'!$B$6),OR('Dashboard'!$B$7="All Coordinators",$R249='Dashboard'!$B$7)))</f>
        <v/>
      </c>
    </row>
    <row r="250" ht="20" customHeight="1">
      <c r="A250" s="22" t="n"/>
      <c r="B250" s="40" t="n"/>
      <c r="C250" s="24" t="n"/>
      <c r="D250" s="22" t="n"/>
      <c r="E250" s="22" t="n"/>
      <c r="F250" s="22" t="n"/>
      <c r="G250" s="22" t="n"/>
      <c r="H250" s="22" t="n"/>
      <c r="I250" s="22" t="n"/>
      <c r="J250" s="22" t="n"/>
      <c r="K250" s="22" t="n"/>
      <c r="L250" s="22" t="n"/>
      <c r="M250" s="24" t="n"/>
      <c r="N250" s="25" t="n"/>
      <c r="O250" s="24" t="n"/>
      <c r="P250" s="24" t="n"/>
      <c r="Q250" s="22" t="n"/>
      <c r="R250" s="22" t="n"/>
      <c r="S250" s="22" t="n"/>
      <c r="T250" s="41" t="n"/>
      <c r="U250" s="41" t="n"/>
      <c r="V250" s="40" t="n"/>
      <c r="W250" s="24" t="n"/>
      <c r="X250" s="27" t="n"/>
      <c r="Y250" s="42">
        <f>IF($A250="","",IF(OR($B250="",$M250=""),"",$B250+$M250))</f>
        <v/>
      </c>
      <c r="Z250" s="42">
        <f>IF($A250="","",IF(OR($B250="",$O250=""),"",$B250+$O250))</f>
        <v/>
      </c>
      <c r="AA250" s="42">
        <f>IF($A250="","",IF(OR($B250="",$P250=""),"",$B250+$P250))</f>
        <v/>
      </c>
      <c r="AB250" s="29">
        <f>IF($A250="","",IF(OR($Y250="",$Z250=""),"",ROUND(($Z250-$Y250)*1440,0)))</f>
        <v/>
      </c>
      <c r="AC250" s="29">
        <f>IF($A250="","",IF(OR($AA250="",$B250="",$C250="",AND($J250&lt;&gt;"Outbound",$J250&lt;&gt;"One-way")),"",ROUND(($AA250-($B250+$C250))*1440,0)))</f>
        <v/>
      </c>
      <c r="AD250" s="30">
        <f>IF($A250="","",IF(OR($Q250&lt;&gt;"Completed",$AB250="",$N250=""),"",IF($AB250&lt;=$N250,"Yes","No")))</f>
        <v/>
      </c>
      <c r="AE250" s="30">
        <f>IF($A250="","",IF(COUNTIF($A$2:$A$501,$A250)&gt;1,"Duplicate Trip ID",IF($B250="","Missing service date",IF($D250="","Missing patient reference",IF($E250="","Missing clinic",IF($J250="","Missing trip leg",IF($Q250="","Missing status",IF($R250="","Missing coordinator",IF(AND(OR($Q250="Scheduled",$Q250="Confirmed",$Q250="En Route"),$K250=""),"Vendor not assigned",IF(AND(OR($Q250="Scheduled",$Q250="Confirmed",$Q250="En Route"),$M250=""),"Missing scheduled pickup",IF(AND($Q250="Completed",$O250=""),"Missing actual pickup",IF(AND($Q250="Completed",OR($J250="Outbound",$J250="One-way"),$P250=""),"Missing actual arrival",IF(AND(OR($Q250="Canceled",$Q250="No Show"),$S250=""),"Missing cancellation reason",IF(AND($Q250&lt;&gt;"Canceled",$Q250&lt;&gt;"No Show",$S250&lt;&gt;""),"Clear cancellation reason",IF(AND($O250&lt;&gt;"",$M250=""),"Actual pickup without schedule",IF(AND($P250&lt;&gt;"",$O250=""),"Arrival entered without pickup",""))))))))))))))))</f>
        <v/>
      </c>
      <c r="AF250" s="30">
        <f>IF($A250="","",AND($B250&gt;='Dashboard'!$B$4,$B250&lt;='Dashboard'!$B$5,OR('Dashboard'!$B$6="All Clinics",$E250='Dashboard'!$B$6),OR('Dashboard'!$B$7="All Coordinators",$R250='Dashboard'!$B$7)))</f>
        <v/>
      </c>
    </row>
    <row r="251" ht="20" customHeight="1">
      <c r="A251" s="22" t="n"/>
      <c r="B251" s="40" t="n"/>
      <c r="C251" s="24" t="n"/>
      <c r="D251" s="22" t="n"/>
      <c r="E251" s="22" t="n"/>
      <c r="F251" s="22" t="n"/>
      <c r="G251" s="22" t="n"/>
      <c r="H251" s="22" t="n"/>
      <c r="I251" s="22" t="n"/>
      <c r="J251" s="22" t="n"/>
      <c r="K251" s="22" t="n"/>
      <c r="L251" s="22" t="n"/>
      <c r="M251" s="24" t="n"/>
      <c r="N251" s="25" t="n"/>
      <c r="O251" s="24" t="n"/>
      <c r="P251" s="24" t="n"/>
      <c r="Q251" s="22" t="n"/>
      <c r="R251" s="22" t="n"/>
      <c r="S251" s="22" t="n"/>
      <c r="T251" s="41" t="n"/>
      <c r="U251" s="41" t="n"/>
      <c r="V251" s="40" t="n"/>
      <c r="W251" s="24" t="n"/>
      <c r="X251" s="27" t="n"/>
      <c r="Y251" s="42">
        <f>IF($A251="","",IF(OR($B251="",$M251=""),"",$B251+$M251))</f>
        <v/>
      </c>
      <c r="Z251" s="42">
        <f>IF($A251="","",IF(OR($B251="",$O251=""),"",$B251+$O251))</f>
        <v/>
      </c>
      <c r="AA251" s="42">
        <f>IF($A251="","",IF(OR($B251="",$P251=""),"",$B251+$P251))</f>
        <v/>
      </c>
      <c r="AB251" s="29">
        <f>IF($A251="","",IF(OR($Y251="",$Z251=""),"",ROUND(($Z251-$Y251)*1440,0)))</f>
        <v/>
      </c>
      <c r="AC251" s="29">
        <f>IF($A251="","",IF(OR($AA251="",$B251="",$C251="",AND($J251&lt;&gt;"Outbound",$J251&lt;&gt;"One-way")),"",ROUND(($AA251-($B251+$C251))*1440,0)))</f>
        <v/>
      </c>
      <c r="AD251" s="30">
        <f>IF($A251="","",IF(OR($Q251&lt;&gt;"Completed",$AB251="",$N251=""),"",IF($AB251&lt;=$N251,"Yes","No")))</f>
        <v/>
      </c>
      <c r="AE251" s="30">
        <f>IF($A251="","",IF(COUNTIF($A$2:$A$501,$A251)&gt;1,"Duplicate Trip ID",IF($B251="","Missing service date",IF($D251="","Missing patient reference",IF($E251="","Missing clinic",IF($J251="","Missing trip leg",IF($Q251="","Missing status",IF($R251="","Missing coordinator",IF(AND(OR($Q251="Scheduled",$Q251="Confirmed",$Q251="En Route"),$K251=""),"Vendor not assigned",IF(AND(OR($Q251="Scheduled",$Q251="Confirmed",$Q251="En Route"),$M251=""),"Missing scheduled pickup",IF(AND($Q251="Completed",$O251=""),"Missing actual pickup",IF(AND($Q251="Completed",OR($J251="Outbound",$J251="One-way"),$P251=""),"Missing actual arrival",IF(AND(OR($Q251="Canceled",$Q251="No Show"),$S251=""),"Missing cancellation reason",IF(AND($Q251&lt;&gt;"Canceled",$Q251&lt;&gt;"No Show",$S251&lt;&gt;""),"Clear cancellation reason",IF(AND($O251&lt;&gt;"",$M251=""),"Actual pickup without schedule",IF(AND($P251&lt;&gt;"",$O251=""),"Arrival entered without pickup",""))))))))))))))))</f>
        <v/>
      </c>
      <c r="AF251" s="30">
        <f>IF($A251="","",AND($B251&gt;='Dashboard'!$B$4,$B251&lt;='Dashboard'!$B$5,OR('Dashboard'!$B$6="All Clinics",$E251='Dashboard'!$B$6),OR('Dashboard'!$B$7="All Coordinators",$R251='Dashboard'!$B$7)))</f>
        <v/>
      </c>
    </row>
    <row r="252" ht="20" customHeight="1">
      <c r="A252" s="22" t="n"/>
      <c r="B252" s="40" t="n"/>
      <c r="C252" s="24" t="n"/>
      <c r="D252" s="22" t="n"/>
      <c r="E252" s="22" t="n"/>
      <c r="F252" s="22" t="n"/>
      <c r="G252" s="22" t="n"/>
      <c r="H252" s="22" t="n"/>
      <c r="I252" s="22" t="n"/>
      <c r="J252" s="22" t="n"/>
      <c r="K252" s="22" t="n"/>
      <c r="L252" s="22" t="n"/>
      <c r="M252" s="24" t="n"/>
      <c r="N252" s="25" t="n"/>
      <c r="O252" s="24" t="n"/>
      <c r="P252" s="24" t="n"/>
      <c r="Q252" s="22" t="n"/>
      <c r="R252" s="22" t="n"/>
      <c r="S252" s="22" t="n"/>
      <c r="T252" s="41" t="n"/>
      <c r="U252" s="41" t="n"/>
      <c r="V252" s="40" t="n"/>
      <c r="W252" s="24" t="n"/>
      <c r="X252" s="27" t="n"/>
      <c r="Y252" s="42">
        <f>IF($A252="","",IF(OR($B252="",$M252=""),"",$B252+$M252))</f>
        <v/>
      </c>
      <c r="Z252" s="42">
        <f>IF($A252="","",IF(OR($B252="",$O252=""),"",$B252+$O252))</f>
        <v/>
      </c>
      <c r="AA252" s="42">
        <f>IF($A252="","",IF(OR($B252="",$P252=""),"",$B252+$P252))</f>
        <v/>
      </c>
      <c r="AB252" s="29">
        <f>IF($A252="","",IF(OR($Y252="",$Z252=""),"",ROUND(($Z252-$Y252)*1440,0)))</f>
        <v/>
      </c>
      <c r="AC252" s="29">
        <f>IF($A252="","",IF(OR($AA252="",$B252="",$C252="",AND($J252&lt;&gt;"Outbound",$J252&lt;&gt;"One-way")),"",ROUND(($AA252-($B252+$C252))*1440,0)))</f>
        <v/>
      </c>
      <c r="AD252" s="30">
        <f>IF($A252="","",IF(OR($Q252&lt;&gt;"Completed",$AB252="",$N252=""),"",IF($AB252&lt;=$N252,"Yes","No")))</f>
        <v/>
      </c>
      <c r="AE252" s="30">
        <f>IF($A252="","",IF(COUNTIF($A$2:$A$501,$A252)&gt;1,"Duplicate Trip ID",IF($B252="","Missing service date",IF($D252="","Missing patient reference",IF($E252="","Missing clinic",IF($J252="","Missing trip leg",IF($Q252="","Missing status",IF($R252="","Missing coordinator",IF(AND(OR($Q252="Scheduled",$Q252="Confirmed",$Q252="En Route"),$K252=""),"Vendor not assigned",IF(AND(OR($Q252="Scheduled",$Q252="Confirmed",$Q252="En Route"),$M252=""),"Missing scheduled pickup",IF(AND($Q252="Completed",$O252=""),"Missing actual pickup",IF(AND($Q252="Completed",OR($J252="Outbound",$J252="One-way"),$P252=""),"Missing actual arrival",IF(AND(OR($Q252="Canceled",$Q252="No Show"),$S252=""),"Missing cancellation reason",IF(AND($Q252&lt;&gt;"Canceled",$Q252&lt;&gt;"No Show",$S252&lt;&gt;""),"Clear cancellation reason",IF(AND($O252&lt;&gt;"",$M252=""),"Actual pickup without schedule",IF(AND($P252&lt;&gt;"",$O252=""),"Arrival entered without pickup",""))))))))))))))))</f>
        <v/>
      </c>
      <c r="AF252" s="30">
        <f>IF($A252="","",AND($B252&gt;='Dashboard'!$B$4,$B252&lt;='Dashboard'!$B$5,OR('Dashboard'!$B$6="All Clinics",$E252='Dashboard'!$B$6),OR('Dashboard'!$B$7="All Coordinators",$R252='Dashboard'!$B$7)))</f>
        <v/>
      </c>
    </row>
    <row r="253" ht="20" customHeight="1">
      <c r="A253" s="22" t="n"/>
      <c r="B253" s="40" t="n"/>
      <c r="C253" s="24" t="n"/>
      <c r="D253" s="22" t="n"/>
      <c r="E253" s="22" t="n"/>
      <c r="F253" s="22" t="n"/>
      <c r="G253" s="22" t="n"/>
      <c r="H253" s="22" t="n"/>
      <c r="I253" s="22" t="n"/>
      <c r="J253" s="22" t="n"/>
      <c r="K253" s="22" t="n"/>
      <c r="L253" s="22" t="n"/>
      <c r="M253" s="24" t="n"/>
      <c r="N253" s="25" t="n"/>
      <c r="O253" s="24" t="n"/>
      <c r="P253" s="24" t="n"/>
      <c r="Q253" s="22" t="n"/>
      <c r="R253" s="22" t="n"/>
      <c r="S253" s="22" t="n"/>
      <c r="T253" s="41" t="n"/>
      <c r="U253" s="41" t="n"/>
      <c r="V253" s="40" t="n"/>
      <c r="W253" s="24" t="n"/>
      <c r="X253" s="27" t="n"/>
      <c r="Y253" s="42">
        <f>IF($A253="","",IF(OR($B253="",$M253=""),"",$B253+$M253))</f>
        <v/>
      </c>
      <c r="Z253" s="42">
        <f>IF($A253="","",IF(OR($B253="",$O253=""),"",$B253+$O253))</f>
        <v/>
      </c>
      <c r="AA253" s="42">
        <f>IF($A253="","",IF(OR($B253="",$P253=""),"",$B253+$P253))</f>
        <v/>
      </c>
      <c r="AB253" s="29">
        <f>IF($A253="","",IF(OR($Y253="",$Z253=""),"",ROUND(($Z253-$Y253)*1440,0)))</f>
        <v/>
      </c>
      <c r="AC253" s="29">
        <f>IF($A253="","",IF(OR($AA253="",$B253="",$C253="",AND($J253&lt;&gt;"Outbound",$J253&lt;&gt;"One-way")),"",ROUND(($AA253-($B253+$C253))*1440,0)))</f>
        <v/>
      </c>
      <c r="AD253" s="30">
        <f>IF($A253="","",IF(OR($Q253&lt;&gt;"Completed",$AB253="",$N253=""),"",IF($AB253&lt;=$N253,"Yes","No")))</f>
        <v/>
      </c>
      <c r="AE253" s="30">
        <f>IF($A253="","",IF(COUNTIF($A$2:$A$501,$A253)&gt;1,"Duplicate Trip ID",IF($B253="","Missing service date",IF($D253="","Missing patient reference",IF($E253="","Missing clinic",IF($J253="","Missing trip leg",IF($Q253="","Missing status",IF($R253="","Missing coordinator",IF(AND(OR($Q253="Scheduled",$Q253="Confirmed",$Q253="En Route"),$K253=""),"Vendor not assigned",IF(AND(OR($Q253="Scheduled",$Q253="Confirmed",$Q253="En Route"),$M253=""),"Missing scheduled pickup",IF(AND($Q253="Completed",$O253=""),"Missing actual pickup",IF(AND($Q253="Completed",OR($J253="Outbound",$J253="One-way"),$P253=""),"Missing actual arrival",IF(AND(OR($Q253="Canceled",$Q253="No Show"),$S253=""),"Missing cancellation reason",IF(AND($Q253&lt;&gt;"Canceled",$Q253&lt;&gt;"No Show",$S253&lt;&gt;""),"Clear cancellation reason",IF(AND($O253&lt;&gt;"",$M253=""),"Actual pickup without schedule",IF(AND($P253&lt;&gt;"",$O253=""),"Arrival entered without pickup",""))))))))))))))))</f>
        <v/>
      </c>
      <c r="AF253" s="30">
        <f>IF($A253="","",AND($B253&gt;='Dashboard'!$B$4,$B253&lt;='Dashboard'!$B$5,OR('Dashboard'!$B$6="All Clinics",$E253='Dashboard'!$B$6),OR('Dashboard'!$B$7="All Coordinators",$R253='Dashboard'!$B$7)))</f>
        <v/>
      </c>
    </row>
    <row r="254" ht="20" customHeight="1">
      <c r="A254" s="22" t="n"/>
      <c r="B254" s="40" t="n"/>
      <c r="C254" s="24" t="n"/>
      <c r="D254" s="22" t="n"/>
      <c r="E254" s="22" t="n"/>
      <c r="F254" s="22" t="n"/>
      <c r="G254" s="22" t="n"/>
      <c r="H254" s="22" t="n"/>
      <c r="I254" s="22" t="n"/>
      <c r="J254" s="22" t="n"/>
      <c r="K254" s="22" t="n"/>
      <c r="L254" s="22" t="n"/>
      <c r="M254" s="24" t="n"/>
      <c r="N254" s="25" t="n"/>
      <c r="O254" s="24" t="n"/>
      <c r="P254" s="24" t="n"/>
      <c r="Q254" s="22" t="n"/>
      <c r="R254" s="22" t="n"/>
      <c r="S254" s="22" t="n"/>
      <c r="T254" s="41" t="n"/>
      <c r="U254" s="41" t="n"/>
      <c r="V254" s="40" t="n"/>
      <c r="W254" s="24" t="n"/>
      <c r="X254" s="27" t="n"/>
      <c r="Y254" s="42">
        <f>IF($A254="","",IF(OR($B254="",$M254=""),"",$B254+$M254))</f>
        <v/>
      </c>
      <c r="Z254" s="42">
        <f>IF($A254="","",IF(OR($B254="",$O254=""),"",$B254+$O254))</f>
        <v/>
      </c>
      <c r="AA254" s="42">
        <f>IF($A254="","",IF(OR($B254="",$P254=""),"",$B254+$P254))</f>
        <v/>
      </c>
      <c r="AB254" s="29">
        <f>IF($A254="","",IF(OR($Y254="",$Z254=""),"",ROUND(($Z254-$Y254)*1440,0)))</f>
        <v/>
      </c>
      <c r="AC254" s="29">
        <f>IF($A254="","",IF(OR($AA254="",$B254="",$C254="",AND($J254&lt;&gt;"Outbound",$J254&lt;&gt;"One-way")),"",ROUND(($AA254-($B254+$C254))*1440,0)))</f>
        <v/>
      </c>
      <c r="AD254" s="30">
        <f>IF($A254="","",IF(OR($Q254&lt;&gt;"Completed",$AB254="",$N254=""),"",IF($AB254&lt;=$N254,"Yes","No")))</f>
        <v/>
      </c>
      <c r="AE254" s="30">
        <f>IF($A254="","",IF(COUNTIF($A$2:$A$501,$A254)&gt;1,"Duplicate Trip ID",IF($B254="","Missing service date",IF($D254="","Missing patient reference",IF($E254="","Missing clinic",IF($J254="","Missing trip leg",IF($Q254="","Missing status",IF($R254="","Missing coordinator",IF(AND(OR($Q254="Scheduled",$Q254="Confirmed",$Q254="En Route"),$K254=""),"Vendor not assigned",IF(AND(OR($Q254="Scheduled",$Q254="Confirmed",$Q254="En Route"),$M254=""),"Missing scheduled pickup",IF(AND($Q254="Completed",$O254=""),"Missing actual pickup",IF(AND($Q254="Completed",OR($J254="Outbound",$J254="One-way"),$P254=""),"Missing actual arrival",IF(AND(OR($Q254="Canceled",$Q254="No Show"),$S254=""),"Missing cancellation reason",IF(AND($Q254&lt;&gt;"Canceled",$Q254&lt;&gt;"No Show",$S254&lt;&gt;""),"Clear cancellation reason",IF(AND($O254&lt;&gt;"",$M254=""),"Actual pickup without schedule",IF(AND($P254&lt;&gt;"",$O254=""),"Arrival entered without pickup",""))))))))))))))))</f>
        <v/>
      </c>
      <c r="AF254" s="30">
        <f>IF($A254="","",AND($B254&gt;='Dashboard'!$B$4,$B254&lt;='Dashboard'!$B$5,OR('Dashboard'!$B$6="All Clinics",$E254='Dashboard'!$B$6),OR('Dashboard'!$B$7="All Coordinators",$R254='Dashboard'!$B$7)))</f>
        <v/>
      </c>
    </row>
    <row r="255" ht="20" customHeight="1">
      <c r="A255" s="22" t="n"/>
      <c r="B255" s="40" t="n"/>
      <c r="C255" s="24" t="n"/>
      <c r="D255" s="22" t="n"/>
      <c r="E255" s="22" t="n"/>
      <c r="F255" s="22" t="n"/>
      <c r="G255" s="22" t="n"/>
      <c r="H255" s="22" t="n"/>
      <c r="I255" s="22" t="n"/>
      <c r="J255" s="22" t="n"/>
      <c r="K255" s="22" t="n"/>
      <c r="L255" s="22" t="n"/>
      <c r="M255" s="24" t="n"/>
      <c r="N255" s="25" t="n"/>
      <c r="O255" s="24" t="n"/>
      <c r="P255" s="24" t="n"/>
      <c r="Q255" s="22" t="n"/>
      <c r="R255" s="22" t="n"/>
      <c r="S255" s="22" t="n"/>
      <c r="T255" s="41" t="n"/>
      <c r="U255" s="41" t="n"/>
      <c r="V255" s="40" t="n"/>
      <c r="W255" s="24" t="n"/>
      <c r="X255" s="27" t="n"/>
      <c r="Y255" s="42">
        <f>IF($A255="","",IF(OR($B255="",$M255=""),"",$B255+$M255))</f>
        <v/>
      </c>
      <c r="Z255" s="42">
        <f>IF($A255="","",IF(OR($B255="",$O255=""),"",$B255+$O255))</f>
        <v/>
      </c>
      <c r="AA255" s="42">
        <f>IF($A255="","",IF(OR($B255="",$P255=""),"",$B255+$P255))</f>
        <v/>
      </c>
      <c r="AB255" s="29">
        <f>IF($A255="","",IF(OR($Y255="",$Z255=""),"",ROUND(($Z255-$Y255)*1440,0)))</f>
        <v/>
      </c>
      <c r="AC255" s="29">
        <f>IF($A255="","",IF(OR($AA255="",$B255="",$C255="",AND($J255&lt;&gt;"Outbound",$J255&lt;&gt;"One-way")),"",ROUND(($AA255-($B255+$C255))*1440,0)))</f>
        <v/>
      </c>
      <c r="AD255" s="30">
        <f>IF($A255="","",IF(OR($Q255&lt;&gt;"Completed",$AB255="",$N255=""),"",IF($AB255&lt;=$N255,"Yes","No")))</f>
        <v/>
      </c>
      <c r="AE255" s="30">
        <f>IF($A255="","",IF(COUNTIF($A$2:$A$501,$A255)&gt;1,"Duplicate Trip ID",IF($B255="","Missing service date",IF($D255="","Missing patient reference",IF($E255="","Missing clinic",IF($J255="","Missing trip leg",IF($Q255="","Missing status",IF($R255="","Missing coordinator",IF(AND(OR($Q255="Scheduled",$Q255="Confirmed",$Q255="En Route"),$K255=""),"Vendor not assigned",IF(AND(OR($Q255="Scheduled",$Q255="Confirmed",$Q255="En Route"),$M255=""),"Missing scheduled pickup",IF(AND($Q255="Completed",$O255=""),"Missing actual pickup",IF(AND($Q255="Completed",OR($J255="Outbound",$J255="One-way"),$P255=""),"Missing actual arrival",IF(AND(OR($Q255="Canceled",$Q255="No Show"),$S255=""),"Missing cancellation reason",IF(AND($Q255&lt;&gt;"Canceled",$Q255&lt;&gt;"No Show",$S255&lt;&gt;""),"Clear cancellation reason",IF(AND($O255&lt;&gt;"",$M255=""),"Actual pickup without schedule",IF(AND($P255&lt;&gt;"",$O255=""),"Arrival entered without pickup",""))))))))))))))))</f>
        <v/>
      </c>
      <c r="AF255" s="30">
        <f>IF($A255="","",AND($B255&gt;='Dashboard'!$B$4,$B255&lt;='Dashboard'!$B$5,OR('Dashboard'!$B$6="All Clinics",$E255='Dashboard'!$B$6),OR('Dashboard'!$B$7="All Coordinators",$R255='Dashboard'!$B$7)))</f>
        <v/>
      </c>
    </row>
    <row r="256" ht="20" customHeight="1">
      <c r="A256" s="22" t="n"/>
      <c r="B256" s="40" t="n"/>
      <c r="C256" s="24" t="n"/>
      <c r="D256" s="22" t="n"/>
      <c r="E256" s="22" t="n"/>
      <c r="F256" s="22" t="n"/>
      <c r="G256" s="22" t="n"/>
      <c r="H256" s="22" t="n"/>
      <c r="I256" s="22" t="n"/>
      <c r="J256" s="22" t="n"/>
      <c r="K256" s="22" t="n"/>
      <c r="L256" s="22" t="n"/>
      <c r="M256" s="24" t="n"/>
      <c r="N256" s="25" t="n"/>
      <c r="O256" s="24" t="n"/>
      <c r="P256" s="24" t="n"/>
      <c r="Q256" s="22" t="n"/>
      <c r="R256" s="22" t="n"/>
      <c r="S256" s="22" t="n"/>
      <c r="T256" s="41" t="n"/>
      <c r="U256" s="41" t="n"/>
      <c r="V256" s="40" t="n"/>
      <c r="W256" s="24" t="n"/>
      <c r="X256" s="27" t="n"/>
      <c r="Y256" s="42">
        <f>IF($A256="","",IF(OR($B256="",$M256=""),"",$B256+$M256))</f>
        <v/>
      </c>
      <c r="Z256" s="42">
        <f>IF($A256="","",IF(OR($B256="",$O256=""),"",$B256+$O256))</f>
        <v/>
      </c>
      <c r="AA256" s="42">
        <f>IF($A256="","",IF(OR($B256="",$P256=""),"",$B256+$P256))</f>
        <v/>
      </c>
      <c r="AB256" s="29">
        <f>IF($A256="","",IF(OR($Y256="",$Z256=""),"",ROUND(($Z256-$Y256)*1440,0)))</f>
        <v/>
      </c>
      <c r="AC256" s="29">
        <f>IF($A256="","",IF(OR($AA256="",$B256="",$C256="",AND($J256&lt;&gt;"Outbound",$J256&lt;&gt;"One-way")),"",ROUND(($AA256-($B256+$C256))*1440,0)))</f>
        <v/>
      </c>
      <c r="AD256" s="30">
        <f>IF($A256="","",IF(OR($Q256&lt;&gt;"Completed",$AB256="",$N256=""),"",IF($AB256&lt;=$N256,"Yes","No")))</f>
        <v/>
      </c>
      <c r="AE256" s="30">
        <f>IF($A256="","",IF(COUNTIF($A$2:$A$501,$A256)&gt;1,"Duplicate Trip ID",IF($B256="","Missing service date",IF($D256="","Missing patient reference",IF($E256="","Missing clinic",IF($J256="","Missing trip leg",IF($Q256="","Missing status",IF($R256="","Missing coordinator",IF(AND(OR($Q256="Scheduled",$Q256="Confirmed",$Q256="En Route"),$K256=""),"Vendor not assigned",IF(AND(OR($Q256="Scheduled",$Q256="Confirmed",$Q256="En Route"),$M256=""),"Missing scheduled pickup",IF(AND($Q256="Completed",$O256=""),"Missing actual pickup",IF(AND($Q256="Completed",OR($J256="Outbound",$J256="One-way"),$P256=""),"Missing actual arrival",IF(AND(OR($Q256="Canceled",$Q256="No Show"),$S256=""),"Missing cancellation reason",IF(AND($Q256&lt;&gt;"Canceled",$Q256&lt;&gt;"No Show",$S256&lt;&gt;""),"Clear cancellation reason",IF(AND($O256&lt;&gt;"",$M256=""),"Actual pickup without schedule",IF(AND($P256&lt;&gt;"",$O256=""),"Arrival entered without pickup",""))))))))))))))))</f>
        <v/>
      </c>
      <c r="AF256" s="30">
        <f>IF($A256="","",AND($B256&gt;='Dashboard'!$B$4,$B256&lt;='Dashboard'!$B$5,OR('Dashboard'!$B$6="All Clinics",$E256='Dashboard'!$B$6),OR('Dashboard'!$B$7="All Coordinators",$R256='Dashboard'!$B$7)))</f>
        <v/>
      </c>
    </row>
    <row r="257" ht="20" customHeight="1">
      <c r="A257" s="22" t="n"/>
      <c r="B257" s="40" t="n"/>
      <c r="C257" s="24" t="n"/>
      <c r="D257" s="22" t="n"/>
      <c r="E257" s="22" t="n"/>
      <c r="F257" s="22" t="n"/>
      <c r="G257" s="22" t="n"/>
      <c r="H257" s="22" t="n"/>
      <c r="I257" s="22" t="n"/>
      <c r="J257" s="22" t="n"/>
      <c r="K257" s="22" t="n"/>
      <c r="L257" s="22" t="n"/>
      <c r="M257" s="24" t="n"/>
      <c r="N257" s="25" t="n"/>
      <c r="O257" s="24" t="n"/>
      <c r="P257" s="24" t="n"/>
      <c r="Q257" s="22" t="n"/>
      <c r="R257" s="22" t="n"/>
      <c r="S257" s="22" t="n"/>
      <c r="T257" s="41" t="n"/>
      <c r="U257" s="41" t="n"/>
      <c r="V257" s="40" t="n"/>
      <c r="W257" s="24" t="n"/>
      <c r="X257" s="27" t="n"/>
      <c r="Y257" s="42">
        <f>IF($A257="","",IF(OR($B257="",$M257=""),"",$B257+$M257))</f>
        <v/>
      </c>
      <c r="Z257" s="42">
        <f>IF($A257="","",IF(OR($B257="",$O257=""),"",$B257+$O257))</f>
        <v/>
      </c>
      <c r="AA257" s="42">
        <f>IF($A257="","",IF(OR($B257="",$P257=""),"",$B257+$P257))</f>
        <v/>
      </c>
      <c r="AB257" s="29">
        <f>IF($A257="","",IF(OR($Y257="",$Z257=""),"",ROUND(($Z257-$Y257)*1440,0)))</f>
        <v/>
      </c>
      <c r="AC257" s="29">
        <f>IF($A257="","",IF(OR($AA257="",$B257="",$C257="",AND($J257&lt;&gt;"Outbound",$J257&lt;&gt;"One-way")),"",ROUND(($AA257-($B257+$C257))*1440,0)))</f>
        <v/>
      </c>
      <c r="AD257" s="30">
        <f>IF($A257="","",IF(OR($Q257&lt;&gt;"Completed",$AB257="",$N257=""),"",IF($AB257&lt;=$N257,"Yes","No")))</f>
        <v/>
      </c>
      <c r="AE257" s="30">
        <f>IF($A257="","",IF(COUNTIF($A$2:$A$501,$A257)&gt;1,"Duplicate Trip ID",IF($B257="","Missing service date",IF($D257="","Missing patient reference",IF($E257="","Missing clinic",IF($J257="","Missing trip leg",IF($Q257="","Missing status",IF($R257="","Missing coordinator",IF(AND(OR($Q257="Scheduled",$Q257="Confirmed",$Q257="En Route"),$K257=""),"Vendor not assigned",IF(AND(OR($Q257="Scheduled",$Q257="Confirmed",$Q257="En Route"),$M257=""),"Missing scheduled pickup",IF(AND($Q257="Completed",$O257=""),"Missing actual pickup",IF(AND($Q257="Completed",OR($J257="Outbound",$J257="One-way"),$P257=""),"Missing actual arrival",IF(AND(OR($Q257="Canceled",$Q257="No Show"),$S257=""),"Missing cancellation reason",IF(AND($Q257&lt;&gt;"Canceled",$Q257&lt;&gt;"No Show",$S257&lt;&gt;""),"Clear cancellation reason",IF(AND($O257&lt;&gt;"",$M257=""),"Actual pickup without schedule",IF(AND($P257&lt;&gt;"",$O257=""),"Arrival entered without pickup",""))))))))))))))))</f>
        <v/>
      </c>
      <c r="AF257" s="30">
        <f>IF($A257="","",AND($B257&gt;='Dashboard'!$B$4,$B257&lt;='Dashboard'!$B$5,OR('Dashboard'!$B$6="All Clinics",$E257='Dashboard'!$B$6),OR('Dashboard'!$B$7="All Coordinators",$R257='Dashboard'!$B$7)))</f>
        <v/>
      </c>
    </row>
    <row r="258" ht="20" customHeight="1">
      <c r="A258" s="22" t="n"/>
      <c r="B258" s="40" t="n"/>
      <c r="C258" s="24" t="n"/>
      <c r="D258" s="22" t="n"/>
      <c r="E258" s="22" t="n"/>
      <c r="F258" s="22" t="n"/>
      <c r="G258" s="22" t="n"/>
      <c r="H258" s="22" t="n"/>
      <c r="I258" s="22" t="n"/>
      <c r="J258" s="22" t="n"/>
      <c r="K258" s="22" t="n"/>
      <c r="L258" s="22" t="n"/>
      <c r="M258" s="24" t="n"/>
      <c r="N258" s="25" t="n"/>
      <c r="O258" s="24" t="n"/>
      <c r="P258" s="24" t="n"/>
      <c r="Q258" s="22" t="n"/>
      <c r="R258" s="22" t="n"/>
      <c r="S258" s="22" t="n"/>
      <c r="T258" s="41" t="n"/>
      <c r="U258" s="41" t="n"/>
      <c r="V258" s="40" t="n"/>
      <c r="W258" s="24" t="n"/>
      <c r="X258" s="27" t="n"/>
      <c r="Y258" s="42">
        <f>IF($A258="","",IF(OR($B258="",$M258=""),"",$B258+$M258))</f>
        <v/>
      </c>
      <c r="Z258" s="42">
        <f>IF($A258="","",IF(OR($B258="",$O258=""),"",$B258+$O258))</f>
        <v/>
      </c>
      <c r="AA258" s="42">
        <f>IF($A258="","",IF(OR($B258="",$P258=""),"",$B258+$P258))</f>
        <v/>
      </c>
      <c r="AB258" s="29">
        <f>IF($A258="","",IF(OR($Y258="",$Z258=""),"",ROUND(($Z258-$Y258)*1440,0)))</f>
        <v/>
      </c>
      <c r="AC258" s="29">
        <f>IF($A258="","",IF(OR($AA258="",$B258="",$C258="",AND($J258&lt;&gt;"Outbound",$J258&lt;&gt;"One-way")),"",ROUND(($AA258-($B258+$C258))*1440,0)))</f>
        <v/>
      </c>
      <c r="AD258" s="30">
        <f>IF($A258="","",IF(OR($Q258&lt;&gt;"Completed",$AB258="",$N258=""),"",IF($AB258&lt;=$N258,"Yes","No")))</f>
        <v/>
      </c>
      <c r="AE258" s="30">
        <f>IF($A258="","",IF(COUNTIF($A$2:$A$501,$A258)&gt;1,"Duplicate Trip ID",IF($B258="","Missing service date",IF($D258="","Missing patient reference",IF($E258="","Missing clinic",IF($J258="","Missing trip leg",IF($Q258="","Missing status",IF($R258="","Missing coordinator",IF(AND(OR($Q258="Scheduled",$Q258="Confirmed",$Q258="En Route"),$K258=""),"Vendor not assigned",IF(AND(OR($Q258="Scheduled",$Q258="Confirmed",$Q258="En Route"),$M258=""),"Missing scheduled pickup",IF(AND($Q258="Completed",$O258=""),"Missing actual pickup",IF(AND($Q258="Completed",OR($J258="Outbound",$J258="One-way"),$P258=""),"Missing actual arrival",IF(AND(OR($Q258="Canceled",$Q258="No Show"),$S258=""),"Missing cancellation reason",IF(AND($Q258&lt;&gt;"Canceled",$Q258&lt;&gt;"No Show",$S258&lt;&gt;""),"Clear cancellation reason",IF(AND($O258&lt;&gt;"",$M258=""),"Actual pickup without schedule",IF(AND($P258&lt;&gt;"",$O258=""),"Arrival entered without pickup",""))))))))))))))))</f>
        <v/>
      </c>
      <c r="AF258" s="30">
        <f>IF($A258="","",AND($B258&gt;='Dashboard'!$B$4,$B258&lt;='Dashboard'!$B$5,OR('Dashboard'!$B$6="All Clinics",$E258='Dashboard'!$B$6),OR('Dashboard'!$B$7="All Coordinators",$R258='Dashboard'!$B$7)))</f>
        <v/>
      </c>
    </row>
    <row r="259" ht="20" customHeight="1">
      <c r="A259" s="22" t="n"/>
      <c r="B259" s="40" t="n"/>
      <c r="C259" s="24" t="n"/>
      <c r="D259" s="22" t="n"/>
      <c r="E259" s="22" t="n"/>
      <c r="F259" s="22" t="n"/>
      <c r="G259" s="22" t="n"/>
      <c r="H259" s="22" t="n"/>
      <c r="I259" s="22" t="n"/>
      <c r="J259" s="22" t="n"/>
      <c r="K259" s="22" t="n"/>
      <c r="L259" s="22" t="n"/>
      <c r="M259" s="24" t="n"/>
      <c r="N259" s="25" t="n"/>
      <c r="O259" s="24" t="n"/>
      <c r="P259" s="24" t="n"/>
      <c r="Q259" s="22" t="n"/>
      <c r="R259" s="22" t="n"/>
      <c r="S259" s="22" t="n"/>
      <c r="T259" s="41" t="n"/>
      <c r="U259" s="41" t="n"/>
      <c r="V259" s="40" t="n"/>
      <c r="W259" s="24" t="n"/>
      <c r="X259" s="27" t="n"/>
      <c r="Y259" s="42">
        <f>IF($A259="","",IF(OR($B259="",$M259=""),"",$B259+$M259))</f>
        <v/>
      </c>
      <c r="Z259" s="42">
        <f>IF($A259="","",IF(OR($B259="",$O259=""),"",$B259+$O259))</f>
        <v/>
      </c>
      <c r="AA259" s="42">
        <f>IF($A259="","",IF(OR($B259="",$P259=""),"",$B259+$P259))</f>
        <v/>
      </c>
      <c r="AB259" s="29">
        <f>IF($A259="","",IF(OR($Y259="",$Z259=""),"",ROUND(($Z259-$Y259)*1440,0)))</f>
        <v/>
      </c>
      <c r="AC259" s="29">
        <f>IF($A259="","",IF(OR($AA259="",$B259="",$C259="",AND($J259&lt;&gt;"Outbound",$J259&lt;&gt;"One-way")),"",ROUND(($AA259-($B259+$C259))*1440,0)))</f>
        <v/>
      </c>
      <c r="AD259" s="30">
        <f>IF($A259="","",IF(OR($Q259&lt;&gt;"Completed",$AB259="",$N259=""),"",IF($AB259&lt;=$N259,"Yes","No")))</f>
        <v/>
      </c>
      <c r="AE259" s="30">
        <f>IF($A259="","",IF(COUNTIF($A$2:$A$501,$A259)&gt;1,"Duplicate Trip ID",IF($B259="","Missing service date",IF($D259="","Missing patient reference",IF($E259="","Missing clinic",IF($J259="","Missing trip leg",IF($Q259="","Missing status",IF($R259="","Missing coordinator",IF(AND(OR($Q259="Scheduled",$Q259="Confirmed",$Q259="En Route"),$K259=""),"Vendor not assigned",IF(AND(OR($Q259="Scheduled",$Q259="Confirmed",$Q259="En Route"),$M259=""),"Missing scheduled pickup",IF(AND($Q259="Completed",$O259=""),"Missing actual pickup",IF(AND($Q259="Completed",OR($J259="Outbound",$J259="One-way"),$P259=""),"Missing actual arrival",IF(AND(OR($Q259="Canceled",$Q259="No Show"),$S259=""),"Missing cancellation reason",IF(AND($Q259&lt;&gt;"Canceled",$Q259&lt;&gt;"No Show",$S259&lt;&gt;""),"Clear cancellation reason",IF(AND($O259&lt;&gt;"",$M259=""),"Actual pickup without schedule",IF(AND($P259&lt;&gt;"",$O259=""),"Arrival entered without pickup",""))))))))))))))))</f>
        <v/>
      </c>
      <c r="AF259" s="30">
        <f>IF($A259="","",AND($B259&gt;='Dashboard'!$B$4,$B259&lt;='Dashboard'!$B$5,OR('Dashboard'!$B$6="All Clinics",$E259='Dashboard'!$B$6),OR('Dashboard'!$B$7="All Coordinators",$R259='Dashboard'!$B$7)))</f>
        <v/>
      </c>
    </row>
    <row r="260" ht="20" customHeight="1">
      <c r="A260" s="22" t="n"/>
      <c r="B260" s="40" t="n"/>
      <c r="C260" s="24" t="n"/>
      <c r="D260" s="22" t="n"/>
      <c r="E260" s="22" t="n"/>
      <c r="F260" s="22" t="n"/>
      <c r="G260" s="22" t="n"/>
      <c r="H260" s="22" t="n"/>
      <c r="I260" s="22" t="n"/>
      <c r="J260" s="22" t="n"/>
      <c r="K260" s="22" t="n"/>
      <c r="L260" s="22" t="n"/>
      <c r="M260" s="24" t="n"/>
      <c r="N260" s="25" t="n"/>
      <c r="O260" s="24" t="n"/>
      <c r="P260" s="24" t="n"/>
      <c r="Q260" s="22" t="n"/>
      <c r="R260" s="22" t="n"/>
      <c r="S260" s="22" t="n"/>
      <c r="T260" s="41" t="n"/>
      <c r="U260" s="41" t="n"/>
      <c r="V260" s="40" t="n"/>
      <c r="W260" s="24" t="n"/>
      <c r="X260" s="27" t="n"/>
      <c r="Y260" s="42">
        <f>IF($A260="","",IF(OR($B260="",$M260=""),"",$B260+$M260))</f>
        <v/>
      </c>
      <c r="Z260" s="42">
        <f>IF($A260="","",IF(OR($B260="",$O260=""),"",$B260+$O260))</f>
        <v/>
      </c>
      <c r="AA260" s="42">
        <f>IF($A260="","",IF(OR($B260="",$P260=""),"",$B260+$P260))</f>
        <v/>
      </c>
      <c r="AB260" s="29">
        <f>IF($A260="","",IF(OR($Y260="",$Z260=""),"",ROUND(($Z260-$Y260)*1440,0)))</f>
        <v/>
      </c>
      <c r="AC260" s="29">
        <f>IF($A260="","",IF(OR($AA260="",$B260="",$C260="",AND($J260&lt;&gt;"Outbound",$J260&lt;&gt;"One-way")),"",ROUND(($AA260-($B260+$C260))*1440,0)))</f>
        <v/>
      </c>
      <c r="AD260" s="30">
        <f>IF($A260="","",IF(OR($Q260&lt;&gt;"Completed",$AB260="",$N260=""),"",IF($AB260&lt;=$N260,"Yes","No")))</f>
        <v/>
      </c>
      <c r="AE260" s="30">
        <f>IF($A260="","",IF(COUNTIF($A$2:$A$501,$A260)&gt;1,"Duplicate Trip ID",IF($B260="","Missing service date",IF($D260="","Missing patient reference",IF($E260="","Missing clinic",IF($J260="","Missing trip leg",IF($Q260="","Missing status",IF($R260="","Missing coordinator",IF(AND(OR($Q260="Scheduled",$Q260="Confirmed",$Q260="En Route"),$K260=""),"Vendor not assigned",IF(AND(OR($Q260="Scheduled",$Q260="Confirmed",$Q260="En Route"),$M260=""),"Missing scheduled pickup",IF(AND($Q260="Completed",$O260=""),"Missing actual pickup",IF(AND($Q260="Completed",OR($J260="Outbound",$J260="One-way"),$P260=""),"Missing actual arrival",IF(AND(OR($Q260="Canceled",$Q260="No Show"),$S260=""),"Missing cancellation reason",IF(AND($Q260&lt;&gt;"Canceled",$Q260&lt;&gt;"No Show",$S260&lt;&gt;""),"Clear cancellation reason",IF(AND($O260&lt;&gt;"",$M260=""),"Actual pickup without schedule",IF(AND($P260&lt;&gt;"",$O260=""),"Arrival entered without pickup",""))))))))))))))))</f>
        <v/>
      </c>
      <c r="AF260" s="30">
        <f>IF($A260="","",AND($B260&gt;='Dashboard'!$B$4,$B260&lt;='Dashboard'!$B$5,OR('Dashboard'!$B$6="All Clinics",$E260='Dashboard'!$B$6),OR('Dashboard'!$B$7="All Coordinators",$R260='Dashboard'!$B$7)))</f>
        <v/>
      </c>
    </row>
    <row r="261" ht="20" customHeight="1">
      <c r="A261" s="22" t="n"/>
      <c r="B261" s="40" t="n"/>
      <c r="C261" s="24" t="n"/>
      <c r="D261" s="22" t="n"/>
      <c r="E261" s="22" t="n"/>
      <c r="F261" s="22" t="n"/>
      <c r="G261" s="22" t="n"/>
      <c r="H261" s="22" t="n"/>
      <c r="I261" s="22" t="n"/>
      <c r="J261" s="22" t="n"/>
      <c r="K261" s="22" t="n"/>
      <c r="L261" s="22" t="n"/>
      <c r="M261" s="24" t="n"/>
      <c r="N261" s="25" t="n"/>
      <c r="O261" s="24" t="n"/>
      <c r="P261" s="24" t="n"/>
      <c r="Q261" s="22" t="n"/>
      <c r="R261" s="22" t="n"/>
      <c r="S261" s="22" t="n"/>
      <c r="T261" s="41" t="n"/>
      <c r="U261" s="41" t="n"/>
      <c r="V261" s="40" t="n"/>
      <c r="W261" s="24" t="n"/>
      <c r="X261" s="27" t="n"/>
      <c r="Y261" s="42">
        <f>IF($A261="","",IF(OR($B261="",$M261=""),"",$B261+$M261))</f>
        <v/>
      </c>
      <c r="Z261" s="42">
        <f>IF($A261="","",IF(OR($B261="",$O261=""),"",$B261+$O261))</f>
        <v/>
      </c>
      <c r="AA261" s="42">
        <f>IF($A261="","",IF(OR($B261="",$P261=""),"",$B261+$P261))</f>
        <v/>
      </c>
      <c r="AB261" s="29">
        <f>IF($A261="","",IF(OR($Y261="",$Z261=""),"",ROUND(($Z261-$Y261)*1440,0)))</f>
        <v/>
      </c>
      <c r="AC261" s="29">
        <f>IF($A261="","",IF(OR($AA261="",$B261="",$C261="",AND($J261&lt;&gt;"Outbound",$J261&lt;&gt;"One-way")),"",ROUND(($AA261-($B261+$C261))*1440,0)))</f>
        <v/>
      </c>
      <c r="AD261" s="30">
        <f>IF($A261="","",IF(OR($Q261&lt;&gt;"Completed",$AB261="",$N261=""),"",IF($AB261&lt;=$N261,"Yes","No")))</f>
        <v/>
      </c>
      <c r="AE261" s="30">
        <f>IF($A261="","",IF(COUNTIF($A$2:$A$501,$A261)&gt;1,"Duplicate Trip ID",IF($B261="","Missing service date",IF($D261="","Missing patient reference",IF($E261="","Missing clinic",IF($J261="","Missing trip leg",IF($Q261="","Missing status",IF($R261="","Missing coordinator",IF(AND(OR($Q261="Scheduled",$Q261="Confirmed",$Q261="En Route"),$K261=""),"Vendor not assigned",IF(AND(OR($Q261="Scheduled",$Q261="Confirmed",$Q261="En Route"),$M261=""),"Missing scheduled pickup",IF(AND($Q261="Completed",$O261=""),"Missing actual pickup",IF(AND($Q261="Completed",OR($J261="Outbound",$J261="One-way"),$P261=""),"Missing actual arrival",IF(AND(OR($Q261="Canceled",$Q261="No Show"),$S261=""),"Missing cancellation reason",IF(AND($Q261&lt;&gt;"Canceled",$Q261&lt;&gt;"No Show",$S261&lt;&gt;""),"Clear cancellation reason",IF(AND($O261&lt;&gt;"",$M261=""),"Actual pickup without schedule",IF(AND($P261&lt;&gt;"",$O261=""),"Arrival entered without pickup",""))))))))))))))))</f>
        <v/>
      </c>
      <c r="AF261" s="30">
        <f>IF($A261="","",AND($B261&gt;='Dashboard'!$B$4,$B261&lt;='Dashboard'!$B$5,OR('Dashboard'!$B$6="All Clinics",$E261='Dashboard'!$B$6),OR('Dashboard'!$B$7="All Coordinators",$R261='Dashboard'!$B$7)))</f>
        <v/>
      </c>
    </row>
    <row r="262" ht="20" customHeight="1">
      <c r="A262" s="22" t="n"/>
      <c r="B262" s="40" t="n"/>
      <c r="C262" s="24" t="n"/>
      <c r="D262" s="22" t="n"/>
      <c r="E262" s="22" t="n"/>
      <c r="F262" s="22" t="n"/>
      <c r="G262" s="22" t="n"/>
      <c r="H262" s="22" t="n"/>
      <c r="I262" s="22" t="n"/>
      <c r="J262" s="22" t="n"/>
      <c r="K262" s="22" t="n"/>
      <c r="L262" s="22" t="n"/>
      <c r="M262" s="24" t="n"/>
      <c r="N262" s="25" t="n"/>
      <c r="O262" s="24" t="n"/>
      <c r="P262" s="24" t="n"/>
      <c r="Q262" s="22" t="n"/>
      <c r="R262" s="22" t="n"/>
      <c r="S262" s="22" t="n"/>
      <c r="T262" s="41" t="n"/>
      <c r="U262" s="41" t="n"/>
      <c r="V262" s="40" t="n"/>
      <c r="W262" s="24" t="n"/>
      <c r="X262" s="27" t="n"/>
      <c r="Y262" s="42">
        <f>IF($A262="","",IF(OR($B262="",$M262=""),"",$B262+$M262))</f>
        <v/>
      </c>
      <c r="Z262" s="42">
        <f>IF($A262="","",IF(OR($B262="",$O262=""),"",$B262+$O262))</f>
        <v/>
      </c>
      <c r="AA262" s="42">
        <f>IF($A262="","",IF(OR($B262="",$P262=""),"",$B262+$P262))</f>
        <v/>
      </c>
      <c r="AB262" s="29">
        <f>IF($A262="","",IF(OR($Y262="",$Z262=""),"",ROUND(($Z262-$Y262)*1440,0)))</f>
        <v/>
      </c>
      <c r="AC262" s="29">
        <f>IF($A262="","",IF(OR($AA262="",$B262="",$C262="",AND($J262&lt;&gt;"Outbound",$J262&lt;&gt;"One-way")),"",ROUND(($AA262-($B262+$C262))*1440,0)))</f>
        <v/>
      </c>
      <c r="AD262" s="30">
        <f>IF($A262="","",IF(OR($Q262&lt;&gt;"Completed",$AB262="",$N262=""),"",IF($AB262&lt;=$N262,"Yes","No")))</f>
        <v/>
      </c>
      <c r="AE262" s="30">
        <f>IF($A262="","",IF(COUNTIF($A$2:$A$501,$A262)&gt;1,"Duplicate Trip ID",IF($B262="","Missing service date",IF($D262="","Missing patient reference",IF($E262="","Missing clinic",IF($J262="","Missing trip leg",IF($Q262="","Missing status",IF($R262="","Missing coordinator",IF(AND(OR($Q262="Scheduled",$Q262="Confirmed",$Q262="En Route"),$K262=""),"Vendor not assigned",IF(AND(OR($Q262="Scheduled",$Q262="Confirmed",$Q262="En Route"),$M262=""),"Missing scheduled pickup",IF(AND($Q262="Completed",$O262=""),"Missing actual pickup",IF(AND($Q262="Completed",OR($J262="Outbound",$J262="One-way"),$P262=""),"Missing actual arrival",IF(AND(OR($Q262="Canceled",$Q262="No Show"),$S262=""),"Missing cancellation reason",IF(AND($Q262&lt;&gt;"Canceled",$Q262&lt;&gt;"No Show",$S262&lt;&gt;""),"Clear cancellation reason",IF(AND($O262&lt;&gt;"",$M262=""),"Actual pickup without schedule",IF(AND($P262&lt;&gt;"",$O262=""),"Arrival entered without pickup",""))))))))))))))))</f>
        <v/>
      </c>
      <c r="AF262" s="30">
        <f>IF($A262="","",AND($B262&gt;='Dashboard'!$B$4,$B262&lt;='Dashboard'!$B$5,OR('Dashboard'!$B$6="All Clinics",$E262='Dashboard'!$B$6),OR('Dashboard'!$B$7="All Coordinators",$R262='Dashboard'!$B$7)))</f>
        <v/>
      </c>
    </row>
    <row r="263" ht="20" customHeight="1">
      <c r="A263" s="22" t="n"/>
      <c r="B263" s="40" t="n"/>
      <c r="C263" s="24" t="n"/>
      <c r="D263" s="22" t="n"/>
      <c r="E263" s="22" t="n"/>
      <c r="F263" s="22" t="n"/>
      <c r="G263" s="22" t="n"/>
      <c r="H263" s="22" t="n"/>
      <c r="I263" s="22" t="n"/>
      <c r="J263" s="22" t="n"/>
      <c r="K263" s="22" t="n"/>
      <c r="L263" s="22" t="n"/>
      <c r="M263" s="24" t="n"/>
      <c r="N263" s="25" t="n"/>
      <c r="O263" s="24" t="n"/>
      <c r="P263" s="24" t="n"/>
      <c r="Q263" s="22" t="n"/>
      <c r="R263" s="22" t="n"/>
      <c r="S263" s="22" t="n"/>
      <c r="T263" s="41" t="n"/>
      <c r="U263" s="41" t="n"/>
      <c r="V263" s="40" t="n"/>
      <c r="W263" s="24" t="n"/>
      <c r="X263" s="27" t="n"/>
      <c r="Y263" s="42">
        <f>IF($A263="","",IF(OR($B263="",$M263=""),"",$B263+$M263))</f>
        <v/>
      </c>
      <c r="Z263" s="42">
        <f>IF($A263="","",IF(OR($B263="",$O263=""),"",$B263+$O263))</f>
        <v/>
      </c>
      <c r="AA263" s="42">
        <f>IF($A263="","",IF(OR($B263="",$P263=""),"",$B263+$P263))</f>
        <v/>
      </c>
      <c r="AB263" s="29">
        <f>IF($A263="","",IF(OR($Y263="",$Z263=""),"",ROUND(($Z263-$Y263)*1440,0)))</f>
        <v/>
      </c>
      <c r="AC263" s="29">
        <f>IF($A263="","",IF(OR($AA263="",$B263="",$C263="",AND($J263&lt;&gt;"Outbound",$J263&lt;&gt;"One-way")),"",ROUND(($AA263-($B263+$C263))*1440,0)))</f>
        <v/>
      </c>
      <c r="AD263" s="30">
        <f>IF($A263="","",IF(OR($Q263&lt;&gt;"Completed",$AB263="",$N263=""),"",IF($AB263&lt;=$N263,"Yes","No")))</f>
        <v/>
      </c>
      <c r="AE263" s="30">
        <f>IF($A263="","",IF(COUNTIF($A$2:$A$501,$A263)&gt;1,"Duplicate Trip ID",IF($B263="","Missing service date",IF($D263="","Missing patient reference",IF($E263="","Missing clinic",IF($J263="","Missing trip leg",IF($Q263="","Missing status",IF($R263="","Missing coordinator",IF(AND(OR($Q263="Scheduled",$Q263="Confirmed",$Q263="En Route"),$K263=""),"Vendor not assigned",IF(AND(OR($Q263="Scheduled",$Q263="Confirmed",$Q263="En Route"),$M263=""),"Missing scheduled pickup",IF(AND($Q263="Completed",$O263=""),"Missing actual pickup",IF(AND($Q263="Completed",OR($J263="Outbound",$J263="One-way"),$P263=""),"Missing actual arrival",IF(AND(OR($Q263="Canceled",$Q263="No Show"),$S263=""),"Missing cancellation reason",IF(AND($Q263&lt;&gt;"Canceled",$Q263&lt;&gt;"No Show",$S263&lt;&gt;""),"Clear cancellation reason",IF(AND($O263&lt;&gt;"",$M263=""),"Actual pickup without schedule",IF(AND($P263&lt;&gt;"",$O263=""),"Arrival entered without pickup",""))))))))))))))))</f>
        <v/>
      </c>
      <c r="AF263" s="30">
        <f>IF($A263="","",AND($B263&gt;='Dashboard'!$B$4,$B263&lt;='Dashboard'!$B$5,OR('Dashboard'!$B$6="All Clinics",$E263='Dashboard'!$B$6),OR('Dashboard'!$B$7="All Coordinators",$R263='Dashboard'!$B$7)))</f>
        <v/>
      </c>
    </row>
    <row r="264" ht="20" customHeight="1">
      <c r="A264" s="22" t="n"/>
      <c r="B264" s="40" t="n"/>
      <c r="C264" s="24" t="n"/>
      <c r="D264" s="22" t="n"/>
      <c r="E264" s="22" t="n"/>
      <c r="F264" s="22" t="n"/>
      <c r="G264" s="22" t="n"/>
      <c r="H264" s="22" t="n"/>
      <c r="I264" s="22" t="n"/>
      <c r="J264" s="22" t="n"/>
      <c r="K264" s="22" t="n"/>
      <c r="L264" s="22" t="n"/>
      <c r="M264" s="24" t="n"/>
      <c r="N264" s="25" t="n"/>
      <c r="O264" s="24" t="n"/>
      <c r="P264" s="24" t="n"/>
      <c r="Q264" s="22" t="n"/>
      <c r="R264" s="22" t="n"/>
      <c r="S264" s="22" t="n"/>
      <c r="T264" s="41" t="n"/>
      <c r="U264" s="41" t="n"/>
      <c r="V264" s="40" t="n"/>
      <c r="W264" s="24" t="n"/>
      <c r="X264" s="27" t="n"/>
      <c r="Y264" s="42">
        <f>IF($A264="","",IF(OR($B264="",$M264=""),"",$B264+$M264))</f>
        <v/>
      </c>
      <c r="Z264" s="42">
        <f>IF($A264="","",IF(OR($B264="",$O264=""),"",$B264+$O264))</f>
        <v/>
      </c>
      <c r="AA264" s="42">
        <f>IF($A264="","",IF(OR($B264="",$P264=""),"",$B264+$P264))</f>
        <v/>
      </c>
      <c r="AB264" s="29">
        <f>IF($A264="","",IF(OR($Y264="",$Z264=""),"",ROUND(($Z264-$Y264)*1440,0)))</f>
        <v/>
      </c>
      <c r="AC264" s="29">
        <f>IF($A264="","",IF(OR($AA264="",$B264="",$C264="",AND($J264&lt;&gt;"Outbound",$J264&lt;&gt;"One-way")),"",ROUND(($AA264-($B264+$C264))*1440,0)))</f>
        <v/>
      </c>
      <c r="AD264" s="30">
        <f>IF($A264="","",IF(OR($Q264&lt;&gt;"Completed",$AB264="",$N264=""),"",IF($AB264&lt;=$N264,"Yes","No")))</f>
        <v/>
      </c>
      <c r="AE264" s="30">
        <f>IF($A264="","",IF(COUNTIF($A$2:$A$501,$A264)&gt;1,"Duplicate Trip ID",IF($B264="","Missing service date",IF($D264="","Missing patient reference",IF($E264="","Missing clinic",IF($J264="","Missing trip leg",IF($Q264="","Missing status",IF($R264="","Missing coordinator",IF(AND(OR($Q264="Scheduled",$Q264="Confirmed",$Q264="En Route"),$K264=""),"Vendor not assigned",IF(AND(OR($Q264="Scheduled",$Q264="Confirmed",$Q264="En Route"),$M264=""),"Missing scheduled pickup",IF(AND($Q264="Completed",$O264=""),"Missing actual pickup",IF(AND($Q264="Completed",OR($J264="Outbound",$J264="One-way"),$P264=""),"Missing actual arrival",IF(AND(OR($Q264="Canceled",$Q264="No Show"),$S264=""),"Missing cancellation reason",IF(AND($Q264&lt;&gt;"Canceled",$Q264&lt;&gt;"No Show",$S264&lt;&gt;""),"Clear cancellation reason",IF(AND($O264&lt;&gt;"",$M264=""),"Actual pickup without schedule",IF(AND($P264&lt;&gt;"",$O264=""),"Arrival entered without pickup",""))))))))))))))))</f>
        <v/>
      </c>
      <c r="AF264" s="30">
        <f>IF($A264="","",AND($B264&gt;='Dashboard'!$B$4,$B264&lt;='Dashboard'!$B$5,OR('Dashboard'!$B$6="All Clinics",$E264='Dashboard'!$B$6),OR('Dashboard'!$B$7="All Coordinators",$R264='Dashboard'!$B$7)))</f>
        <v/>
      </c>
    </row>
    <row r="265" ht="20" customHeight="1">
      <c r="A265" s="22" t="n"/>
      <c r="B265" s="40" t="n"/>
      <c r="C265" s="24" t="n"/>
      <c r="D265" s="22" t="n"/>
      <c r="E265" s="22" t="n"/>
      <c r="F265" s="22" t="n"/>
      <c r="G265" s="22" t="n"/>
      <c r="H265" s="22" t="n"/>
      <c r="I265" s="22" t="n"/>
      <c r="J265" s="22" t="n"/>
      <c r="K265" s="22" t="n"/>
      <c r="L265" s="22" t="n"/>
      <c r="M265" s="24" t="n"/>
      <c r="N265" s="25" t="n"/>
      <c r="O265" s="24" t="n"/>
      <c r="P265" s="24" t="n"/>
      <c r="Q265" s="22" t="n"/>
      <c r="R265" s="22" t="n"/>
      <c r="S265" s="22" t="n"/>
      <c r="T265" s="41" t="n"/>
      <c r="U265" s="41" t="n"/>
      <c r="V265" s="40" t="n"/>
      <c r="W265" s="24" t="n"/>
      <c r="X265" s="27" t="n"/>
      <c r="Y265" s="42">
        <f>IF($A265="","",IF(OR($B265="",$M265=""),"",$B265+$M265))</f>
        <v/>
      </c>
      <c r="Z265" s="42">
        <f>IF($A265="","",IF(OR($B265="",$O265=""),"",$B265+$O265))</f>
        <v/>
      </c>
      <c r="AA265" s="42">
        <f>IF($A265="","",IF(OR($B265="",$P265=""),"",$B265+$P265))</f>
        <v/>
      </c>
      <c r="AB265" s="29">
        <f>IF($A265="","",IF(OR($Y265="",$Z265=""),"",ROUND(($Z265-$Y265)*1440,0)))</f>
        <v/>
      </c>
      <c r="AC265" s="29">
        <f>IF($A265="","",IF(OR($AA265="",$B265="",$C265="",AND($J265&lt;&gt;"Outbound",$J265&lt;&gt;"One-way")),"",ROUND(($AA265-($B265+$C265))*1440,0)))</f>
        <v/>
      </c>
      <c r="AD265" s="30">
        <f>IF($A265="","",IF(OR($Q265&lt;&gt;"Completed",$AB265="",$N265=""),"",IF($AB265&lt;=$N265,"Yes","No")))</f>
        <v/>
      </c>
      <c r="AE265" s="30">
        <f>IF($A265="","",IF(COUNTIF($A$2:$A$501,$A265)&gt;1,"Duplicate Trip ID",IF($B265="","Missing service date",IF($D265="","Missing patient reference",IF($E265="","Missing clinic",IF($J265="","Missing trip leg",IF($Q265="","Missing status",IF($R265="","Missing coordinator",IF(AND(OR($Q265="Scheduled",$Q265="Confirmed",$Q265="En Route"),$K265=""),"Vendor not assigned",IF(AND(OR($Q265="Scheduled",$Q265="Confirmed",$Q265="En Route"),$M265=""),"Missing scheduled pickup",IF(AND($Q265="Completed",$O265=""),"Missing actual pickup",IF(AND($Q265="Completed",OR($J265="Outbound",$J265="One-way"),$P265=""),"Missing actual arrival",IF(AND(OR($Q265="Canceled",$Q265="No Show"),$S265=""),"Missing cancellation reason",IF(AND($Q265&lt;&gt;"Canceled",$Q265&lt;&gt;"No Show",$S265&lt;&gt;""),"Clear cancellation reason",IF(AND($O265&lt;&gt;"",$M265=""),"Actual pickup without schedule",IF(AND($P265&lt;&gt;"",$O265=""),"Arrival entered without pickup",""))))))))))))))))</f>
        <v/>
      </c>
      <c r="AF265" s="30">
        <f>IF($A265="","",AND($B265&gt;='Dashboard'!$B$4,$B265&lt;='Dashboard'!$B$5,OR('Dashboard'!$B$6="All Clinics",$E265='Dashboard'!$B$6),OR('Dashboard'!$B$7="All Coordinators",$R265='Dashboard'!$B$7)))</f>
        <v/>
      </c>
    </row>
    <row r="266" ht="20" customHeight="1">
      <c r="A266" s="22" t="n"/>
      <c r="B266" s="40" t="n"/>
      <c r="C266" s="24" t="n"/>
      <c r="D266" s="22" t="n"/>
      <c r="E266" s="22" t="n"/>
      <c r="F266" s="22" t="n"/>
      <c r="G266" s="22" t="n"/>
      <c r="H266" s="22" t="n"/>
      <c r="I266" s="22" t="n"/>
      <c r="J266" s="22" t="n"/>
      <c r="K266" s="22" t="n"/>
      <c r="L266" s="22" t="n"/>
      <c r="M266" s="24" t="n"/>
      <c r="N266" s="25" t="n"/>
      <c r="O266" s="24" t="n"/>
      <c r="P266" s="24" t="n"/>
      <c r="Q266" s="22" t="n"/>
      <c r="R266" s="22" t="n"/>
      <c r="S266" s="22" t="n"/>
      <c r="T266" s="41" t="n"/>
      <c r="U266" s="41" t="n"/>
      <c r="V266" s="40" t="n"/>
      <c r="W266" s="24" t="n"/>
      <c r="X266" s="27" t="n"/>
      <c r="Y266" s="42">
        <f>IF($A266="","",IF(OR($B266="",$M266=""),"",$B266+$M266))</f>
        <v/>
      </c>
      <c r="Z266" s="42">
        <f>IF($A266="","",IF(OR($B266="",$O266=""),"",$B266+$O266))</f>
        <v/>
      </c>
      <c r="AA266" s="42">
        <f>IF($A266="","",IF(OR($B266="",$P266=""),"",$B266+$P266))</f>
        <v/>
      </c>
      <c r="AB266" s="29">
        <f>IF($A266="","",IF(OR($Y266="",$Z266=""),"",ROUND(($Z266-$Y266)*1440,0)))</f>
        <v/>
      </c>
      <c r="AC266" s="29">
        <f>IF($A266="","",IF(OR($AA266="",$B266="",$C266="",AND($J266&lt;&gt;"Outbound",$J266&lt;&gt;"One-way")),"",ROUND(($AA266-($B266+$C266))*1440,0)))</f>
        <v/>
      </c>
      <c r="AD266" s="30">
        <f>IF($A266="","",IF(OR($Q266&lt;&gt;"Completed",$AB266="",$N266=""),"",IF($AB266&lt;=$N266,"Yes","No")))</f>
        <v/>
      </c>
      <c r="AE266" s="30">
        <f>IF($A266="","",IF(COUNTIF($A$2:$A$501,$A266)&gt;1,"Duplicate Trip ID",IF($B266="","Missing service date",IF($D266="","Missing patient reference",IF($E266="","Missing clinic",IF($J266="","Missing trip leg",IF($Q266="","Missing status",IF($R266="","Missing coordinator",IF(AND(OR($Q266="Scheduled",$Q266="Confirmed",$Q266="En Route"),$K266=""),"Vendor not assigned",IF(AND(OR($Q266="Scheduled",$Q266="Confirmed",$Q266="En Route"),$M266=""),"Missing scheduled pickup",IF(AND($Q266="Completed",$O266=""),"Missing actual pickup",IF(AND($Q266="Completed",OR($J266="Outbound",$J266="One-way"),$P266=""),"Missing actual arrival",IF(AND(OR($Q266="Canceled",$Q266="No Show"),$S266=""),"Missing cancellation reason",IF(AND($Q266&lt;&gt;"Canceled",$Q266&lt;&gt;"No Show",$S266&lt;&gt;""),"Clear cancellation reason",IF(AND($O266&lt;&gt;"",$M266=""),"Actual pickup without schedule",IF(AND($P266&lt;&gt;"",$O266=""),"Arrival entered without pickup",""))))))))))))))))</f>
        <v/>
      </c>
      <c r="AF266" s="30">
        <f>IF($A266="","",AND($B266&gt;='Dashboard'!$B$4,$B266&lt;='Dashboard'!$B$5,OR('Dashboard'!$B$6="All Clinics",$E266='Dashboard'!$B$6),OR('Dashboard'!$B$7="All Coordinators",$R266='Dashboard'!$B$7)))</f>
        <v/>
      </c>
    </row>
    <row r="267" ht="20" customHeight="1">
      <c r="A267" s="22" t="n"/>
      <c r="B267" s="40" t="n"/>
      <c r="C267" s="24" t="n"/>
      <c r="D267" s="22" t="n"/>
      <c r="E267" s="22" t="n"/>
      <c r="F267" s="22" t="n"/>
      <c r="G267" s="22" t="n"/>
      <c r="H267" s="22" t="n"/>
      <c r="I267" s="22" t="n"/>
      <c r="J267" s="22" t="n"/>
      <c r="K267" s="22" t="n"/>
      <c r="L267" s="22" t="n"/>
      <c r="M267" s="24" t="n"/>
      <c r="N267" s="25" t="n"/>
      <c r="O267" s="24" t="n"/>
      <c r="P267" s="24" t="n"/>
      <c r="Q267" s="22" t="n"/>
      <c r="R267" s="22" t="n"/>
      <c r="S267" s="22" t="n"/>
      <c r="T267" s="41" t="n"/>
      <c r="U267" s="41" t="n"/>
      <c r="V267" s="40" t="n"/>
      <c r="W267" s="24" t="n"/>
      <c r="X267" s="27" t="n"/>
      <c r="Y267" s="42">
        <f>IF($A267="","",IF(OR($B267="",$M267=""),"",$B267+$M267))</f>
        <v/>
      </c>
      <c r="Z267" s="42">
        <f>IF($A267="","",IF(OR($B267="",$O267=""),"",$B267+$O267))</f>
        <v/>
      </c>
      <c r="AA267" s="42">
        <f>IF($A267="","",IF(OR($B267="",$P267=""),"",$B267+$P267))</f>
        <v/>
      </c>
      <c r="AB267" s="29">
        <f>IF($A267="","",IF(OR($Y267="",$Z267=""),"",ROUND(($Z267-$Y267)*1440,0)))</f>
        <v/>
      </c>
      <c r="AC267" s="29">
        <f>IF($A267="","",IF(OR($AA267="",$B267="",$C267="",AND($J267&lt;&gt;"Outbound",$J267&lt;&gt;"One-way")),"",ROUND(($AA267-($B267+$C267))*1440,0)))</f>
        <v/>
      </c>
      <c r="AD267" s="30">
        <f>IF($A267="","",IF(OR($Q267&lt;&gt;"Completed",$AB267="",$N267=""),"",IF($AB267&lt;=$N267,"Yes","No")))</f>
        <v/>
      </c>
      <c r="AE267" s="30">
        <f>IF($A267="","",IF(COUNTIF($A$2:$A$501,$A267)&gt;1,"Duplicate Trip ID",IF($B267="","Missing service date",IF($D267="","Missing patient reference",IF($E267="","Missing clinic",IF($J267="","Missing trip leg",IF($Q267="","Missing status",IF($R267="","Missing coordinator",IF(AND(OR($Q267="Scheduled",$Q267="Confirmed",$Q267="En Route"),$K267=""),"Vendor not assigned",IF(AND(OR($Q267="Scheduled",$Q267="Confirmed",$Q267="En Route"),$M267=""),"Missing scheduled pickup",IF(AND($Q267="Completed",$O267=""),"Missing actual pickup",IF(AND($Q267="Completed",OR($J267="Outbound",$J267="One-way"),$P267=""),"Missing actual arrival",IF(AND(OR($Q267="Canceled",$Q267="No Show"),$S267=""),"Missing cancellation reason",IF(AND($Q267&lt;&gt;"Canceled",$Q267&lt;&gt;"No Show",$S267&lt;&gt;""),"Clear cancellation reason",IF(AND($O267&lt;&gt;"",$M267=""),"Actual pickup without schedule",IF(AND($P267&lt;&gt;"",$O267=""),"Arrival entered without pickup",""))))))))))))))))</f>
        <v/>
      </c>
      <c r="AF267" s="30">
        <f>IF($A267="","",AND($B267&gt;='Dashboard'!$B$4,$B267&lt;='Dashboard'!$B$5,OR('Dashboard'!$B$6="All Clinics",$E267='Dashboard'!$B$6),OR('Dashboard'!$B$7="All Coordinators",$R267='Dashboard'!$B$7)))</f>
        <v/>
      </c>
    </row>
    <row r="268" ht="20" customHeight="1">
      <c r="A268" s="22" t="n"/>
      <c r="B268" s="40" t="n"/>
      <c r="C268" s="24" t="n"/>
      <c r="D268" s="22" t="n"/>
      <c r="E268" s="22" t="n"/>
      <c r="F268" s="22" t="n"/>
      <c r="G268" s="22" t="n"/>
      <c r="H268" s="22" t="n"/>
      <c r="I268" s="22" t="n"/>
      <c r="J268" s="22" t="n"/>
      <c r="K268" s="22" t="n"/>
      <c r="L268" s="22" t="n"/>
      <c r="M268" s="24" t="n"/>
      <c r="N268" s="25" t="n"/>
      <c r="O268" s="24" t="n"/>
      <c r="P268" s="24" t="n"/>
      <c r="Q268" s="22" t="n"/>
      <c r="R268" s="22" t="n"/>
      <c r="S268" s="22" t="n"/>
      <c r="T268" s="41" t="n"/>
      <c r="U268" s="41" t="n"/>
      <c r="V268" s="40" t="n"/>
      <c r="W268" s="24" t="n"/>
      <c r="X268" s="27" t="n"/>
      <c r="Y268" s="42">
        <f>IF($A268="","",IF(OR($B268="",$M268=""),"",$B268+$M268))</f>
        <v/>
      </c>
      <c r="Z268" s="42">
        <f>IF($A268="","",IF(OR($B268="",$O268=""),"",$B268+$O268))</f>
        <v/>
      </c>
      <c r="AA268" s="42">
        <f>IF($A268="","",IF(OR($B268="",$P268=""),"",$B268+$P268))</f>
        <v/>
      </c>
      <c r="AB268" s="29">
        <f>IF($A268="","",IF(OR($Y268="",$Z268=""),"",ROUND(($Z268-$Y268)*1440,0)))</f>
        <v/>
      </c>
      <c r="AC268" s="29">
        <f>IF($A268="","",IF(OR($AA268="",$B268="",$C268="",AND($J268&lt;&gt;"Outbound",$J268&lt;&gt;"One-way")),"",ROUND(($AA268-($B268+$C268))*1440,0)))</f>
        <v/>
      </c>
      <c r="AD268" s="30">
        <f>IF($A268="","",IF(OR($Q268&lt;&gt;"Completed",$AB268="",$N268=""),"",IF($AB268&lt;=$N268,"Yes","No")))</f>
        <v/>
      </c>
      <c r="AE268" s="30">
        <f>IF($A268="","",IF(COUNTIF($A$2:$A$501,$A268)&gt;1,"Duplicate Trip ID",IF($B268="","Missing service date",IF($D268="","Missing patient reference",IF($E268="","Missing clinic",IF($J268="","Missing trip leg",IF($Q268="","Missing status",IF($R268="","Missing coordinator",IF(AND(OR($Q268="Scheduled",$Q268="Confirmed",$Q268="En Route"),$K268=""),"Vendor not assigned",IF(AND(OR($Q268="Scheduled",$Q268="Confirmed",$Q268="En Route"),$M268=""),"Missing scheduled pickup",IF(AND($Q268="Completed",$O268=""),"Missing actual pickup",IF(AND($Q268="Completed",OR($J268="Outbound",$J268="One-way"),$P268=""),"Missing actual arrival",IF(AND(OR($Q268="Canceled",$Q268="No Show"),$S268=""),"Missing cancellation reason",IF(AND($Q268&lt;&gt;"Canceled",$Q268&lt;&gt;"No Show",$S268&lt;&gt;""),"Clear cancellation reason",IF(AND($O268&lt;&gt;"",$M268=""),"Actual pickup without schedule",IF(AND($P268&lt;&gt;"",$O268=""),"Arrival entered without pickup",""))))))))))))))))</f>
        <v/>
      </c>
      <c r="AF268" s="30">
        <f>IF($A268="","",AND($B268&gt;='Dashboard'!$B$4,$B268&lt;='Dashboard'!$B$5,OR('Dashboard'!$B$6="All Clinics",$E268='Dashboard'!$B$6),OR('Dashboard'!$B$7="All Coordinators",$R268='Dashboard'!$B$7)))</f>
        <v/>
      </c>
    </row>
    <row r="269" ht="20" customHeight="1">
      <c r="A269" s="22" t="n"/>
      <c r="B269" s="40" t="n"/>
      <c r="C269" s="24" t="n"/>
      <c r="D269" s="22" t="n"/>
      <c r="E269" s="22" t="n"/>
      <c r="F269" s="22" t="n"/>
      <c r="G269" s="22" t="n"/>
      <c r="H269" s="22" t="n"/>
      <c r="I269" s="22" t="n"/>
      <c r="J269" s="22" t="n"/>
      <c r="K269" s="22" t="n"/>
      <c r="L269" s="22" t="n"/>
      <c r="M269" s="24" t="n"/>
      <c r="N269" s="25" t="n"/>
      <c r="O269" s="24" t="n"/>
      <c r="P269" s="24" t="n"/>
      <c r="Q269" s="22" t="n"/>
      <c r="R269" s="22" t="n"/>
      <c r="S269" s="22" t="n"/>
      <c r="T269" s="41" t="n"/>
      <c r="U269" s="41" t="n"/>
      <c r="V269" s="40" t="n"/>
      <c r="W269" s="24" t="n"/>
      <c r="X269" s="27" t="n"/>
      <c r="Y269" s="42">
        <f>IF($A269="","",IF(OR($B269="",$M269=""),"",$B269+$M269))</f>
        <v/>
      </c>
      <c r="Z269" s="42">
        <f>IF($A269="","",IF(OR($B269="",$O269=""),"",$B269+$O269))</f>
        <v/>
      </c>
      <c r="AA269" s="42">
        <f>IF($A269="","",IF(OR($B269="",$P269=""),"",$B269+$P269))</f>
        <v/>
      </c>
      <c r="AB269" s="29">
        <f>IF($A269="","",IF(OR($Y269="",$Z269=""),"",ROUND(($Z269-$Y269)*1440,0)))</f>
        <v/>
      </c>
      <c r="AC269" s="29">
        <f>IF($A269="","",IF(OR($AA269="",$B269="",$C269="",AND($J269&lt;&gt;"Outbound",$J269&lt;&gt;"One-way")),"",ROUND(($AA269-($B269+$C269))*1440,0)))</f>
        <v/>
      </c>
      <c r="AD269" s="30">
        <f>IF($A269="","",IF(OR($Q269&lt;&gt;"Completed",$AB269="",$N269=""),"",IF($AB269&lt;=$N269,"Yes","No")))</f>
        <v/>
      </c>
      <c r="AE269" s="30">
        <f>IF($A269="","",IF(COUNTIF($A$2:$A$501,$A269)&gt;1,"Duplicate Trip ID",IF($B269="","Missing service date",IF($D269="","Missing patient reference",IF($E269="","Missing clinic",IF($J269="","Missing trip leg",IF($Q269="","Missing status",IF($R269="","Missing coordinator",IF(AND(OR($Q269="Scheduled",$Q269="Confirmed",$Q269="En Route"),$K269=""),"Vendor not assigned",IF(AND(OR($Q269="Scheduled",$Q269="Confirmed",$Q269="En Route"),$M269=""),"Missing scheduled pickup",IF(AND($Q269="Completed",$O269=""),"Missing actual pickup",IF(AND($Q269="Completed",OR($J269="Outbound",$J269="One-way"),$P269=""),"Missing actual arrival",IF(AND(OR($Q269="Canceled",$Q269="No Show"),$S269=""),"Missing cancellation reason",IF(AND($Q269&lt;&gt;"Canceled",$Q269&lt;&gt;"No Show",$S269&lt;&gt;""),"Clear cancellation reason",IF(AND($O269&lt;&gt;"",$M269=""),"Actual pickup without schedule",IF(AND($P269&lt;&gt;"",$O269=""),"Arrival entered without pickup",""))))))))))))))))</f>
        <v/>
      </c>
      <c r="AF269" s="30">
        <f>IF($A269="","",AND($B269&gt;='Dashboard'!$B$4,$B269&lt;='Dashboard'!$B$5,OR('Dashboard'!$B$6="All Clinics",$E269='Dashboard'!$B$6),OR('Dashboard'!$B$7="All Coordinators",$R269='Dashboard'!$B$7)))</f>
        <v/>
      </c>
    </row>
    <row r="270" ht="20" customHeight="1">
      <c r="A270" s="22" t="n"/>
      <c r="B270" s="40" t="n"/>
      <c r="C270" s="24" t="n"/>
      <c r="D270" s="22" t="n"/>
      <c r="E270" s="22" t="n"/>
      <c r="F270" s="22" t="n"/>
      <c r="G270" s="22" t="n"/>
      <c r="H270" s="22" t="n"/>
      <c r="I270" s="22" t="n"/>
      <c r="J270" s="22" t="n"/>
      <c r="K270" s="22" t="n"/>
      <c r="L270" s="22" t="n"/>
      <c r="M270" s="24" t="n"/>
      <c r="N270" s="25" t="n"/>
      <c r="O270" s="24" t="n"/>
      <c r="P270" s="24" t="n"/>
      <c r="Q270" s="22" t="n"/>
      <c r="R270" s="22" t="n"/>
      <c r="S270" s="22" t="n"/>
      <c r="T270" s="41" t="n"/>
      <c r="U270" s="41" t="n"/>
      <c r="V270" s="40" t="n"/>
      <c r="W270" s="24" t="n"/>
      <c r="X270" s="27" t="n"/>
      <c r="Y270" s="42">
        <f>IF($A270="","",IF(OR($B270="",$M270=""),"",$B270+$M270))</f>
        <v/>
      </c>
      <c r="Z270" s="42">
        <f>IF($A270="","",IF(OR($B270="",$O270=""),"",$B270+$O270))</f>
        <v/>
      </c>
      <c r="AA270" s="42">
        <f>IF($A270="","",IF(OR($B270="",$P270=""),"",$B270+$P270))</f>
        <v/>
      </c>
      <c r="AB270" s="29">
        <f>IF($A270="","",IF(OR($Y270="",$Z270=""),"",ROUND(($Z270-$Y270)*1440,0)))</f>
        <v/>
      </c>
      <c r="AC270" s="29">
        <f>IF($A270="","",IF(OR($AA270="",$B270="",$C270="",AND($J270&lt;&gt;"Outbound",$J270&lt;&gt;"One-way")),"",ROUND(($AA270-($B270+$C270))*1440,0)))</f>
        <v/>
      </c>
      <c r="AD270" s="30">
        <f>IF($A270="","",IF(OR($Q270&lt;&gt;"Completed",$AB270="",$N270=""),"",IF($AB270&lt;=$N270,"Yes","No")))</f>
        <v/>
      </c>
      <c r="AE270" s="30">
        <f>IF($A270="","",IF(COUNTIF($A$2:$A$501,$A270)&gt;1,"Duplicate Trip ID",IF($B270="","Missing service date",IF($D270="","Missing patient reference",IF($E270="","Missing clinic",IF($J270="","Missing trip leg",IF($Q270="","Missing status",IF($R270="","Missing coordinator",IF(AND(OR($Q270="Scheduled",$Q270="Confirmed",$Q270="En Route"),$K270=""),"Vendor not assigned",IF(AND(OR($Q270="Scheduled",$Q270="Confirmed",$Q270="En Route"),$M270=""),"Missing scheduled pickup",IF(AND($Q270="Completed",$O270=""),"Missing actual pickup",IF(AND($Q270="Completed",OR($J270="Outbound",$J270="One-way"),$P270=""),"Missing actual arrival",IF(AND(OR($Q270="Canceled",$Q270="No Show"),$S270=""),"Missing cancellation reason",IF(AND($Q270&lt;&gt;"Canceled",$Q270&lt;&gt;"No Show",$S270&lt;&gt;""),"Clear cancellation reason",IF(AND($O270&lt;&gt;"",$M270=""),"Actual pickup without schedule",IF(AND($P270&lt;&gt;"",$O270=""),"Arrival entered without pickup",""))))))))))))))))</f>
        <v/>
      </c>
      <c r="AF270" s="30">
        <f>IF($A270="","",AND($B270&gt;='Dashboard'!$B$4,$B270&lt;='Dashboard'!$B$5,OR('Dashboard'!$B$6="All Clinics",$E270='Dashboard'!$B$6),OR('Dashboard'!$B$7="All Coordinators",$R270='Dashboard'!$B$7)))</f>
        <v/>
      </c>
    </row>
    <row r="271" ht="20" customHeight="1">
      <c r="A271" s="22" t="n"/>
      <c r="B271" s="40" t="n"/>
      <c r="C271" s="24" t="n"/>
      <c r="D271" s="22" t="n"/>
      <c r="E271" s="22" t="n"/>
      <c r="F271" s="22" t="n"/>
      <c r="G271" s="22" t="n"/>
      <c r="H271" s="22" t="n"/>
      <c r="I271" s="22" t="n"/>
      <c r="J271" s="22" t="n"/>
      <c r="K271" s="22" t="n"/>
      <c r="L271" s="22" t="n"/>
      <c r="M271" s="24" t="n"/>
      <c r="N271" s="25" t="n"/>
      <c r="O271" s="24" t="n"/>
      <c r="P271" s="24" t="n"/>
      <c r="Q271" s="22" t="n"/>
      <c r="R271" s="22" t="n"/>
      <c r="S271" s="22" t="n"/>
      <c r="T271" s="41" t="n"/>
      <c r="U271" s="41" t="n"/>
      <c r="V271" s="40" t="n"/>
      <c r="W271" s="24" t="n"/>
      <c r="X271" s="27" t="n"/>
      <c r="Y271" s="42">
        <f>IF($A271="","",IF(OR($B271="",$M271=""),"",$B271+$M271))</f>
        <v/>
      </c>
      <c r="Z271" s="42">
        <f>IF($A271="","",IF(OR($B271="",$O271=""),"",$B271+$O271))</f>
        <v/>
      </c>
      <c r="AA271" s="42">
        <f>IF($A271="","",IF(OR($B271="",$P271=""),"",$B271+$P271))</f>
        <v/>
      </c>
      <c r="AB271" s="29">
        <f>IF($A271="","",IF(OR($Y271="",$Z271=""),"",ROUND(($Z271-$Y271)*1440,0)))</f>
        <v/>
      </c>
      <c r="AC271" s="29">
        <f>IF($A271="","",IF(OR($AA271="",$B271="",$C271="",AND($J271&lt;&gt;"Outbound",$J271&lt;&gt;"One-way")),"",ROUND(($AA271-($B271+$C271))*1440,0)))</f>
        <v/>
      </c>
      <c r="AD271" s="30">
        <f>IF($A271="","",IF(OR($Q271&lt;&gt;"Completed",$AB271="",$N271=""),"",IF($AB271&lt;=$N271,"Yes","No")))</f>
        <v/>
      </c>
      <c r="AE271" s="30">
        <f>IF($A271="","",IF(COUNTIF($A$2:$A$501,$A271)&gt;1,"Duplicate Trip ID",IF($B271="","Missing service date",IF($D271="","Missing patient reference",IF($E271="","Missing clinic",IF($J271="","Missing trip leg",IF($Q271="","Missing status",IF($R271="","Missing coordinator",IF(AND(OR($Q271="Scheduled",$Q271="Confirmed",$Q271="En Route"),$K271=""),"Vendor not assigned",IF(AND(OR($Q271="Scheduled",$Q271="Confirmed",$Q271="En Route"),$M271=""),"Missing scheduled pickup",IF(AND($Q271="Completed",$O271=""),"Missing actual pickup",IF(AND($Q271="Completed",OR($J271="Outbound",$J271="One-way"),$P271=""),"Missing actual arrival",IF(AND(OR($Q271="Canceled",$Q271="No Show"),$S271=""),"Missing cancellation reason",IF(AND($Q271&lt;&gt;"Canceled",$Q271&lt;&gt;"No Show",$S271&lt;&gt;""),"Clear cancellation reason",IF(AND($O271&lt;&gt;"",$M271=""),"Actual pickup without schedule",IF(AND($P271&lt;&gt;"",$O271=""),"Arrival entered without pickup",""))))))))))))))))</f>
        <v/>
      </c>
      <c r="AF271" s="30">
        <f>IF($A271="","",AND($B271&gt;='Dashboard'!$B$4,$B271&lt;='Dashboard'!$B$5,OR('Dashboard'!$B$6="All Clinics",$E271='Dashboard'!$B$6),OR('Dashboard'!$B$7="All Coordinators",$R271='Dashboard'!$B$7)))</f>
        <v/>
      </c>
    </row>
    <row r="272" ht="20" customHeight="1">
      <c r="A272" s="22" t="n"/>
      <c r="B272" s="40" t="n"/>
      <c r="C272" s="24" t="n"/>
      <c r="D272" s="22" t="n"/>
      <c r="E272" s="22" t="n"/>
      <c r="F272" s="22" t="n"/>
      <c r="G272" s="22" t="n"/>
      <c r="H272" s="22" t="n"/>
      <c r="I272" s="22" t="n"/>
      <c r="J272" s="22" t="n"/>
      <c r="K272" s="22" t="n"/>
      <c r="L272" s="22" t="n"/>
      <c r="M272" s="24" t="n"/>
      <c r="N272" s="25" t="n"/>
      <c r="O272" s="24" t="n"/>
      <c r="P272" s="24" t="n"/>
      <c r="Q272" s="22" t="n"/>
      <c r="R272" s="22" t="n"/>
      <c r="S272" s="22" t="n"/>
      <c r="T272" s="41" t="n"/>
      <c r="U272" s="41" t="n"/>
      <c r="V272" s="40" t="n"/>
      <c r="W272" s="24" t="n"/>
      <c r="X272" s="27" t="n"/>
      <c r="Y272" s="42">
        <f>IF($A272="","",IF(OR($B272="",$M272=""),"",$B272+$M272))</f>
        <v/>
      </c>
      <c r="Z272" s="42">
        <f>IF($A272="","",IF(OR($B272="",$O272=""),"",$B272+$O272))</f>
        <v/>
      </c>
      <c r="AA272" s="42">
        <f>IF($A272="","",IF(OR($B272="",$P272=""),"",$B272+$P272))</f>
        <v/>
      </c>
      <c r="AB272" s="29">
        <f>IF($A272="","",IF(OR($Y272="",$Z272=""),"",ROUND(($Z272-$Y272)*1440,0)))</f>
        <v/>
      </c>
      <c r="AC272" s="29">
        <f>IF($A272="","",IF(OR($AA272="",$B272="",$C272="",AND($J272&lt;&gt;"Outbound",$J272&lt;&gt;"One-way")),"",ROUND(($AA272-($B272+$C272))*1440,0)))</f>
        <v/>
      </c>
      <c r="AD272" s="30">
        <f>IF($A272="","",IF(OR($Q272&lt;&gt;"Completed",$AB272="",$N272=""),"",IF($AB272&lt;=$N272,"Yes","No")))</f>
        <v/>
      </c>
      <c r="AE272" s="30">
        <f>IF($A272="","",IF(COUNTIF($A$2:$A$501,$A272)&gt;1,"Duplicate Trip ID",IF($B272="","Missing service date",IF($D272="","Missing patient reference",IF($E272="","Missing clinic",IF($J272="","Missing trip leg",IF($Q272="","Missing status",IF($R272="","Missing coordinator",IF(AND(OR($Q272="Scheduled",$Q272="Confirmed",$Q272="En Route"),$K272=""),"Vendor not assigned",IF(AND(OR($Q272="Scheduled",$Q272="Confirmed",$Q272="En Route"),$M272=""),"Missing scheduled pickup",IF(AND($Q272="Completed",$O272=""),"Missing actual pickup",IF(AND($Q272="Completed",OR($J272="Outbound",$J272="One-way"),$P272=""),"Missing actual arrival",IF(AND(OR($Q272="Canceled",$Q272="No Show"),$S272=""),"Missing cancellation reason",IF(AND($Q272&lt;&gt;"Canceled",$Q272&lt;&gt;"No Show",$S272&lt;&gt;""),"Clear cancellation reason",IF(AND($O272&lt;&gt;"",$M272=""),"Actual pickup without schedule",IF(AND($P272&lt;&gt;"",$O272=""),"Arrival entered without pickup",""))))))))))))))))</f>
        <v/>
      </c>
      <c r="AF272" s="30">
        <f>IF($A272="","",AND($B272&gt;='Dashboard'!$B$4,$B272&lt;='Dashboard'!$B$5,OR('Dashboard'!$B$6="All Clinics",$E272='Dashboard'!$B$6),OR('Dashboard'!$B$7="All Coordinators",$R272='Dashboard'!$B$7)))</f>
        <v/>
      </c>
    </row>
    <row r="273" ht="20" customHeight="1">
      <c r="A273" s="22" t="n"/>
      <c r="B273" s="40" t="n"/>
      <c r="C273" s="24" t="n"/>
      <c r="D273" s="22" t="n"/>
      <c r="E273" s="22" t="n"/>
      <c r="F273" s="22" t="n"/>
      <c r="G273" s="22" t="n"/>
      <c r="H273" s="22" t="n"/>
      <c r="I273" s="22" t="n"/>
      <c r="J273" s="22" t="n"/>
      <c r="K273" s="22" t="n"/>
      <c r="L273" s="22" t="n"/>
      <c r="M273" s="24" t="n"/>
      <c r="N273" s="25" t="n"/>
      <c r="O273" s="24" t="n"/>
      <c r="P273" s="24" t="n"/>
      <c r="Q273" s="22" t="n"/>
      <c r="R273" s="22" t="n"/>
      <c r="S273" s="22" t="n"/>
      <c r="T273" s="41" t="n"/>
      <c r="U273" s="41" t="n"/>
      <c r="V273" s="40" t="n"/>
      <c r="W273" s="24" t="n"/>
      <c r="X273" s="27" t="n"/>
      <c r="Y273" s="42">
        <f>IF($A273="","",IF(OR($B273="",$M273=""),"",$B273+$M273))</f>
        <v/>
      </c>
      <c r="Z273" s="42">
        <f>IF($A273="","",IF(OR($B273="",$O273=""),"",$B273+$O273))</f>
        <v/>
      </c>
      <c r="AA273" s="42">
        <f>IF($A273="","",IF(OR($B273="",$P273=""),"",$B273+$P273))</f>
        <v/>
      </c>
      <c r="AB273" s="29">
        <f>IF($A273="","",IF(OR($Y273="",$Z273=""),"",ROUND(($Z273-$Y273)*1440,0)))</f>
        <v/>
      </c>
      <c r="AC273" s="29">
        <f>IF($A273="","",IF(OR($AA273="",$B273="",$C273="",AND($J273&lt;&gt;"Outbound",$J273&lt;&gt;"One-way")),"",ROUND(($AA273-($B273+$C273))*1440,0)))</f>
        <v/>
      </c>
      <c r="AD273" s="30">
        <f>IF($A273="","",IF(OR($Q273&lt;&gt;"Completed",$AB273="",$N273=""),"",IF($AB273&lt;=$N273,"Yes","No")))</f>
        <v/>
      </c>
      <c r="AE273" s="30">
        <f>IF($A273="","",IF(COUNTIF($A$2:$A$501,$A273)&gt;1,"Duplicate Trip ID",IF($B273="","Missing service date",IF($D273="","Missing patient reference",IF($E273="","Missing clinic",IF($J273="","Missing trip leg",IF($Q273="","Missing status",IF($R273="","Missing coordinator",IF(AND(OR($Q273="Scheduled",$Q273="Confirmed",$Q273="En Route"),$K273=""),"Vendor not assigned",IF(AND(OR($Q273="Scheduled",$Q273="Confirmed",$Q273="En Route"),$M273=""),"Missing scheduled pickup",IF(AND($Q273="Completed",$O273=""),"Missing actual pickup",IF(AND($Q273="Completed",OR($J273="Outbound",$J273="One-way"),$P273=""),"Missing actual arrival",IF(AND(OR($Q273="Canceled",$Q273="No Show"),$S273=""),"Missing cancellation reason",IF(AND($Q273&lt;&gt;"Canceled",$Q273&lt;&gt;"No Show",$S273&lt;&gt;""),"Clear cancellation reason",IF(AND($O273&lt;&gt;"",$M273=""),"Actual pickup without schedule",IF(AND($P273&lt;&gt;"",$O273=""),"Arrival entered without pickup",""))))))))))))))))</f>
        <v/>
      </c>
      <c r="AF273" s="30">
        <f>IF($A273="","",AND($B273&gt;='Dashboard'!$B$4,$B273&lt;='Dashboard'!$B$5,OR('Dashboard'!$B$6="All Clinics",$E273='Dashboard'!$B$6),OR('Dashboard'!$B$7="All Coordinators",$R273='Dashboard'!$B$7)))</f>
        <v/>
      </c>
    </row>
    <row r="274" ht="20" customHeight="1">
      <c r="A274" s="22" t="n"/>
      <c r="B274" s="40" t="n"/>
      <c r="C274" s="24" t="n"/>
      <c r="D274" s="22" t="n"/>
      <c r="E274" s="22" t="n"/>
      <c r="F274" s="22" t="n"/>
      <c r="G274" s="22" t="n"/>
      <c r="H274" s="22" t="n"/>
      <c r="I274" s="22" t="n"/>
      <c r="J274" s="22" t="n"/>
      <c r="K274" s="22" t="n"/>
      <c r="L274" s="22" t="n"/>
      <c r="M274" s="24" t="n"/>
      <c r="N274" s="25" t="n"/>
      <c r="O274" s="24" t="n"/>
      <c r="P274" s="24" t="n"/>
      <c r="Q274" s="22" t="n"/>
      <c r="R274" s="22" t="n"/>
      <c r="S274" s="22" t="n"/>
      <c r="T274" s="41" t="n"/>
      <c r="U274" s="41" t="n"/>
      <c r="V274" s="40" t="n"/>
      <c r="W274" s="24" t="n"/>
      <c r="X274" s="27" t="n"/>
      <c r="Y274" s="42">
        <f>IF($A274="","",IF(OR($B274="",$M274=""),"",$B274+$M274))</f>
        <v/>
      </c>
      <c r="Z274" s="42">
        <f>IF($A274="","",IF(OR($B274="",$O274=""),"",$B274+$O274))</f>
        <v/>
      </c>
      <c r="AA274" s="42">
        <f>IF($A274="","",IF(OR($B274="",$P274=""),"",$B274+$P274))</f>
        <v/>
      </c>
      <c r="AB274" s="29">
        <f>IF($A274="","",IF(OR($Y274="",$Z274=""),"",ROUND(($Z274-$Y274)*1440,0)))</f>
        <v/>
      </c>
      <c r="AC274" s="29">
        <f>IF($A274="","",IF(OR($AA274="",$B274="",$C274="",AND($J274&lt;&gt;"Outbound",$J274&lt;&gt;"One-way")),"",ROUND(($AA274-($B274+$C274))*1440,0)))</f>
        <v/>
      </c>
      <c r="AD274" s="30">
        <f>IF($A274="","",IF(OR($Q274&lt;&gt;"Completed",$AB274="",$N274=""),"",IF($AB274&lt;=$N274,"Yes","No")))</f>
        <v/>
      </c>
      <c r="AE274" s="30">
        <f>IF($A274="","",IF(COUNTIF($A$2:$A$501,$A274)&gt;1,"Duplicate Trip ID",IF($B274="","Missing service date",IF($D274="","Missing patient reference",IF($E274="","Missing clinic",IF($J274="","Missing trip leg",IF($Q274="","Missing status",IF($R274="","Missing coordinator",IF(AND(OR($Q274="Scheduled",$Q274="Confirmed",$Q274="En Route"),$K274=""),"Vendor not assigned",IF(AND(OR($Q274="Scheduled",$Q274="Confirmed",$Q274="En Route"),$M274=""),"Missing scheduled pickup",IF(AND($Q274="Completed",$O274=""),"Missing actual pickup",IF(AND($Q274="Completed",OR($J274="Outbound",$J274="One-way"),$P274=""),"Missing actual arrival",IF(AND(OR($Q274="Canceled",$Q274="No Show"),$S274=""),"Missing cancellation reason",IF(AND($Q274&lt;&gt;"Canceled",$Q274&lt;&gt;"No Show",$S274&lt;&gt;""),"Clear cancellation reason",IF(AND($O274&lt;&gt;"",$M274=""),"Actual pickup without schedule",IF(AND($P274&lt;&gt;"",$O274=""),"Arrival entered without pickup",""))))))))))))))))</f>
        <v/>
      </c>
      <c r="AF274" s="30">
        <f>IF($A274="","",AND($B274&gt;='Dashboard'!$B$4,$B274&lt;='Dashboard'!$B$5,OR('Dashboard'!$B$6="All Clinics",$E274='Dashboard'!$B$6),OR('Dashboard'!$B$7="All Coordinators",$R274='Dashboard'!$B$7)))</f>
        <v/>
      </c>
    </row>
    <row r="275" ht="20" customHeight="1">
      <c r="A275" s="22" t="n"/>
      <c r="B275" s="40" t="n"/>
      <c r="C275" s="24" t="n"/>
      <c r="D275" s="22" t="n"/>
      <c r="E275" s="22" t="n"/>
      <c r="F275" s="22" t="n"/>
      <c r="G275" s="22" t="n"/>
      <c r="H275" s="22" t="n"/>
      <c r="I275" s="22" t="n"/>
      <c r="J275" s="22" t="n"/>
      <c r="K275" s="22" t="n"/>
      <c r="L275" s="22" t="n"/>
      <c r="M275" s="24" t="n"/>
      <c r="N275" s="25" t="n"/>
      <c r="O275" s="24" t="n"/>
      <c r="P275" s="24" t="n"/>
      <c r="Q275" s="22" t="n"/>
      <c r="R275" s="22" t="n"/>
      <c r="S275" s="22" t="n"/>
      <c r="T275" s="41" t="n"/>
      <c r="U275" s="41" t="n"/>
      <c r="V275" s="40" t="n"/>
      <c r="W275" s="24" t="n"/>
      <c r="X275" s="27" t="n"/>
      <c r="Y275" s="42">
        <f>IF($A275="","",IF(OR($B275="",$M275=""),"",$B275+$M275))</f>
        <v/>
      </c>
      <c r="Z275" s="42">
        <f>IF($A275="","",IF(OR($B275="",$O275=""),"",$B275+$O275))</f>
        <v/>
      </c>
      <c r="AA275" s="42">
        <f>IF($A275="","",IF(OR($B275="",$P275=""),"",$B275+$P275))</f>
        <v/>
      </c>
      <c r="AB275" s="29">
        <f>IF($A275="","",IF(OR($Y275="",$Z275=""),"",ROUND(($Z275-$Y275)*1440,0)))</f>
        <v/>
      </c>
      <c r="AC275" s="29">
        <f>IF($A275="","",IF(OR($AA275="",$B275="",$C275="",AND($J275&lt;&gt;"Outbound",$J275&lt;&gt;"One-way")),"",ROUND(($AA275-($B275+$C275))*1440,0)))</f>
        <v/>
      </c>
      <c r="AD275" s="30">
        <f>IF($A275="","",IF(OR($Q275&lt;&gt;"Completed",$AB275="",$N275=""),"",IF($AB275&lt;=$N275,"Yes","No")))</f>
        <v/>
      </c>
      <c r="AE275" s="30">
        <f>IF($A275="","",IF(COUNTIF($A$2:$A$501,$A275)&gt;1,"Duplicate Trip ID",IF($B275="","Missing service date",IF($D275="","Missing patient reference",IF($E275="","Missing clinic",IF($J275="","Missing trip leg",IF($Q275="","Missing status",IF($R275="","Missing coordinator",IF(AND(OR($Q275="Scheduled",$Q275="Confirmed",$Q275="En Route"),$K275=""),"Vendor not assigned",IF(AND(OR($Q275="Scheduled",$Q275="Confirmed",$Q275="En Route"),$M275=""),"Missing scheduled pickup",IF(AND($Q275="Completed",$O275=""),"Missing actual pickup",IF(AND($Q275="Completed",OR($J275="Outbound",$J275="One-way"),$P275=""),"Missing actual arrival",IF(AND(OR($Q275="Canceled",$Q275="No Show"),$S275=""),"Missing cancellation reason",IF(AND($Q275&lt;&gt;"Canceled",$Q275&lt;&gt;"No Show",$S275&lt;&gt;""),"Clear cancellation reason",IF(AND($O275&lt;&gt;"",$M275=""),"Actual pickup without schedule",IF(AND($P275&lt;&gt;"",$O275=""),"Arrival entered without pickup",""))))))))))))))))</f>
        <v/>
      </c>
      <c r="AF275" s="30">
        <f>IF($A275="","",AND($B275&gt;='Dashboard'!$B$4,$B275&lt;='Dashboard'!$B$5,OR('Dashboard'!$B$6="All Clinics",$E275='Dashboard'!$B$6),OR('Dashboard'!$B$7="All Coordinators",$R275='Dashboard'!$B$7)))</f>
        <v/>
      </c>
    </row>
    <row r="276" ht="20" customHeight="1">
      <c r="A276" s="22" t="n"/>
      <c r="B276" s="40" t="n"/>
      <c r="C276" s="24" t="n"/>
      <c r="D276" s="22" t="n"/>
      <c r="E276" s="22" t="n"/>
      <c r="F276" s="22" t="n"/>
      <c r="G276" s="22" t="n"/>
      <c r="H276" s="22" t="n"/>
      <c r="I276" s="22" t="n"/>
      <c r="J276" s="22" t="n"/>
      <c r="K276" s="22" t="n"/>
      <c r="L276" s="22" t="n"/>
      <c r="M276" s="24" t="n"/>
      <c r="N276" s="25" t="n"/>
      <c r="O276" s="24" t="n"/>
      <c r="P276" s="24" t="n"/>
      <c r="Q276" s="22" t="n"/>
      <c r="R276" s="22" t="n"/>
      <c r="S276" s="22" t="n"/>
      <c r="T276" s="41" t="n"/>
      <c r="U276" s="41" t="n"/>
      <c r="V276" s="40" t="n"/>
      <c r="W276" s="24" t="n"/>
      <c r="X276" s="27" t="n"/>
      <c r="Y276" s="42">
        <f>IF($A276="","",IF(OR($B276="",$M276=""),"",$B276+$M276))</f>
        <v/>
      </c>
      <c r="Z276" s="42">
        <f>IF($A276="","",IF(OR($B276="",$O276=""),"",$B276+$O276))</f>
        <v/>
      </c>
      <c r="AA276" s="42">
        <f>IF($A276="","",IF(OR($B276="",$P276=""),"",$B276+$P276))</f>
        <v/>
      </c>
      <c r="AB276" s="29">
        <f>IF($A276="","",IF(OR($Y276="",$Z276=""),"",ROUND(($Z276-$Y276)*1440,0)))</f>
        <v/>
      </c>
      <c r="AC276" s="29">
        <f>IF($A276="","",IF(OR($AA276="",$B276="",$C276="",AND($J276&lt;&gt;"Outbound",$J276&lt;&gt;"One-way")),"",ROUND(($AA276-($B276+$C276))*1440,0)))</f>
        <v/>
      </c>
      <c r="AD276" s="30">
        <f>IF($A276="","",IF(OR($Q276&lt;&gt;"Completed",$AB276="",$N276=""),"",IF($AB276&lt;=$N276,"Yes","No")))</f>
        <v/>
      </c>
      <c r="AE276" s="30">
        <f>IF($A276="","",IF(COUNTIF($A$2:$A$501,$A276)&gt;1,"Duplicate Trip ID",IF($B276="","Missing service date",IF($D276="","Missing patient reference",IF($E276="","Missing clinic",IF($J276="","Missing trip leg",IF($Q276="","Missing status",IF($R276="","Missing coordinator",IF(AND(OR($Q276="Scheduled",$Q276="Confirmed",$Q276="En Route"),$K276=""),"Vendor not assigned",IF(AND(OR($Q276="Scheduled",$Q276="Confirmed",$Q276="En Route"),$M276=""),"Missing scheduled pickup",IF(AND($Q276="Completed",$O276=""),"Missing actual pickup",IF(AND($Q276="Completed",OR($J276="Outbound",$J276="One-way"),$P276=""),"Missing actual arrival",IF(AND(OR($Q276="Canceled",$Q276="No Show"),$S276=""),"Missing cancellation reason",IF(AND($Q276&lt;&gt;"Canceled",$Q276&lt;&gt;"No Show",$S276&lt;&gt;""),"Clear cancellation reason",IF(AND($O276&lt;&gt;"",$M276=""),"Actual pickup without schedule",IF(AND($P276&lt;&gt;"",$O276=""),"Arrival entered without pickup",""))))))))))))))))</f>
        <v/>
      </c>
      <c r="AF276" s="30">
        <f>IF($A276="","",AND($B276&gt;='Dashboard'!$B$4,$B276&lt;='Dashboard'!$B$5,OR('Dashboard'!$B$6="All Clinics",$E276='Dashboard'!$B$6),OR('Dashboard'!$B$7="All Coordinators",$R276='Dashboard'!$B$7)))</f>
        <v/>
      </c>
    </row>
    <row r="277" ht="20" customHeight="1">
      <c r="A277" s="22" t="n"/>
      <c r="B277" s="40" t="n"/>
      <c r="C277" s="24" t="n"/>
      <c r="D277" s="22" t="n"/>
      <c r="E277" s="22" t="n"/>
      <c r="F277" s="22" t="n"/>
      <c r="G277" s="22" t="n"/>
      <c r="H277" s="22" t="n"/>
      <c r="I277" s="22" t="n"/>
      <c r="J277" s="22" t="n"/>
      <c r="K277" s="22" t="n"/>
      <c r="L277" s="22" t="n"/>
      <c r="M277" s="24" t="n"/>
      <c r="N277" s="25" t="n"/>
      <c r="O277" s="24" t="n"/>
      <c r="P277" s="24" t="n"/>
      <c r="Q277" s="22" t="n"/>
      <c r="R277" s="22" t="n"/>
      <c r="S277" s="22" t="n"/>
      <c r="T277" s="41" t="n"/>
      <c r="U277" s="41" t="n"/>
      <c r="V277" s="40" t="n"/>
      <c r="W277" s="24" t="n"/>
      <c r="X277" s="27" t="n"/>
      <c r="Y277" s="42">
        <f>IF($A277="","",IF(OR($B277="",$M277=""),"",$B277+$M277))</f>
        <v/>
      </c>
      <c r="Z277" s="42">
        <f>IF($A277="","",IF(OR($B277="",$O277=""),"",$B277+$O277))</f>
        <v/>
      </c>
      <c r="AA277" s="42">
        <f>IF($A277="","",IF(OR($B277="",$P277=""),"",$B277+$P277))</f>
        <v/>
      </c>
      <c r="AB277" s="29">
        <f>IF($A277="","",IF(OR($Y277="",$Z277=""),"",ROUND(($Z277-$Y277)*1440,0)))</f>
        <v/>
      </c>
      <c r="AC277" s="29">
        <f>IF($A277="","",IF(OR($AA277="",$B277="",$C277="",AND($J277&lt;&gt;"Outbound",$J277&lt;&gt;"One-way")),"",ROUND(($AA277-($B277+$C277))*1440,0)))</f>
        <v/>
      </c>
      <c r="AD277" s="30">
        <f>IF($A277="","",IF(OR($Q277&lt;&gt;"Completed",$AB277="",$N277=""),"",IF($AB277&lt;=$N277,"Yes","No")))</f>
        <v/>
      </c>
      <c r="AE277" s="30">
        <f>IF($A277="","",IF(COUNTIF($A$2:$A$501,$A277)&gt;1,"Duplicate Trip ID",IF($B277="","Missing service date",IF($D277="","Missing patient reference",IF($E277="","Missing clinic",IF($J277="","Missing trip leg",IF($Q277="","Missing status",IF($R277="","Missing coordinator",IF(AND(OR($Q277="Scheduled",$Q277="Confirmed",$Q277="En Route"),$K277=""),"Vendor not assigned",IF(AND(OR($Q277="Scheduled",$Q277="Confirmed",$Q277="En Route"),$M277=""),"Missing scheduled pickup",IF(AND($Q277="Completed",$O277=""),"Missing actual pickup",IF(AND($Q277="Completed",OR($J277="Outbound",$J277="One-way"),$P277=""),"Missing actual arrival",IF(AND(OR($Q277="Canceled",$Q277="No Show"),$S277=""),"Missing cancellation reason",IF(AND($Q277&lt;&gt;"Canceled",$Q277&lt;&gt;"No Show",$S277&lt;&gt;""),"Clear cancellation reason",IF(AND($O277&lt;&gt;"",$M277=""),"Actual pickup without schedule",IF(AND($P277&lt;&gt;"",$O277=""),"Arrival entered without pickup",""))))))))))))))))</f>
        <v/>
      </c>
      <c r="AF277" s="30">
        <f>IF($A277="","",AND($B277&gt;='Dashboard'!$B$4,$B277&lt;='Dashboard'!$B$5,OR('Dashboard'!$B$6="All Clinics",$E277='Dashboard'!$B$6),OR('Dashboard'!$B$7="All Coordinators",$R277='Dashboard'!$B$7)))</f>
        <v/>
      </c>
    </row>
    <row r="278" ht="20" customHeight="1">
      <c r="A278" s="22" t="n"/>
      <c r="B278" s="40" t="n"/>
      <c r="C278" s="24" t="n"/>
      <c r="D278" s="22" t="n"/>
      <c r="E278" s="22" t="n"/>
      <c r="F278" s="22" t="n"/>
      <c r="G278" s="22" t="n"/>
      <c r="H278" s="22" t="n"/>
      <c r="I278" s="22" t="n"/>
      <c r="J278" s="22" t="n"/>
      <c r="K278" s="22" t="n"/>
      <c r="L278" s="22" t="n"/>
      <c r="M278" s="24" t="n"/>
      <c r="N278" s="25" t="n"/>
      <c r="O278" s="24" t="n"/>
      <c r="P278" s="24" t="n"/>
      <c r="Q278" s="22" t="n"/>
      <c r="R278" s="22" t="n"/>
      <c r="S278" s="22" t="n"/>
      <c r="T278" s="41" t="n"/>
      <c r="U278" s="41" t="n"/>
      <c r="V278" s="40" t="n"/>
      <c r="W278" s="24" t="n"/>
      <c r="X278" s="27" t="n"/>
      <c r="Y278" s="42">
        <f>IF($A278="","",IF(OR($B278="",$M278=""),"",$B278+$M278))</f>
        <v/>
      </c>
      <c r="Z278" s="42">
        <f>IF($A278="","",IF(OR($B278="",$O278=""),"",$B278+$O278))</f>
        <v/>
      </c>
      <c r="AA278" s="42">
        <f>IF($A278="","",IF(OR($B278="",$P278=""),"",$B278+$P278))</f>
        <v/>
      </c>
      <c r="AB278" s="29">
        <f>IF($A278="","",IF(OR($Y278="",$Z278=""),"",ROUND(($Z278-$Y278)*1440,0)))</f>
        <v/>
      </c>
      <c r="AC278" s="29">
        <f>IF($A278="","",IF(OR($AA278="",$B278="",$C278="",AND($J278&lt;&gt;"Outbound",$J278&lt;&gt;"One-way")),"",ROUND(($AA278-($B278+$C278))*1440,0)))</f>
        <v/>
      </c>
      <c r="AD278" s="30">
        <f>IF($A278="","",IF(OR($Q278&lt;&gt;"Completed",$AB278="",$N278=""),"",IF($AB278&lt;=$N278,"Yes","No")))</f>
        <v/>
      </c>
      <c r="AE278" s="30">
        <f>IF($A278="","",IF(COUNTIF($A$2:$A$501,$A278)&gt;1,"Duplicate Trip ID",IF($B278="","Missing service date",IF($D278="","Missing patient reference",IF($E278="","Missing clinic",IF($J278="","Missing trip leg",IF($Q278="","Missing status",IF($R278="","Missing coordinator",IF(AND(OR($Q278="Scheduled",$Q278="Confirmed",$Q278="En Route"),$K278=""),"Vendor not assigned",IF(AND(OR($Q278="Scheduled",$Q278="Confirmed",$Q278="En Route"),$M278=""),"Missing scheduled pickup",IF(AND($Q278="Completed",$O278=""),"Missing actual pickup",IF(AND($Q278="Completed",OR($J278="Outbound",$J278="One-way"),$P278=""),"Missing actual arrival",IF(AND(OR($Q278="Canceled",$Q278="No Show"),$S278=""),"Missing cancellation reason",IF(AND($Q278&lt;&gt;"Canceled",$Q278&lt;&gt;"No Show",$S278&lt;&gt;""),"Clear cancellation reason",IF(AND($O278&lt;&gt;"",$M278=""),"Actual pickup without schedule",IF(AND($P278&lt;&gt;"",$O278=""),"Arrival entered without pickup",""))))))))))))))))</f>
        <v/>
      </c>
      <c r="AF278" s="30">
        <f>IF($A278="","",AND($B278&gt;='Dashboard'!$B$4,$B278&lt;='Dashboard'!$B$5,OR('Dashboard'!$B$6="All Clinics",$E278='Dashboard'!$B$6),OR('Dashboard'!$B$7="All Coordinators",$R278='Dashboard'!$B$7)))</f>
        <v/>
      </c>
    </row>
    <row r="279" ht="20" customHeight="1">
      <c r="A279" s="22" t="n"/>
      <c r="B279" s="40" t="n"/>
      <c r="C279" s="24" t="n"/>
      <c r="D279" s="22" t="n"/>
      <c r="E279" s="22" t="n"/>
      <c r="F279" s="22" t="n"/>
      <c r="G279" s="22" t="n"/>
      <c r="H279" s="22" t="n"/>
      <c r="I279" s="22" t="n"/>
      <c r="J279" s="22" t="n"/>
      <c r="K279" s="22" t="n"/>
      <c r="L279" s="22" t="n"/>
      <c r="M279" s="24" t="n"/>
      <c r="N279" s="25" t="n"/>
      <c r="O279" s="24" t="n"/>
      <c r="P279" s="24" t="n"/>
      <c r="Q279" s="22" t="n"/>
      <c r="R279" s="22" t="n"/>
      <c r="S279" s="22" t="n"/>
      <c r="T279" s="41" t="n"/>
      <c r="U279" s="41" t="n"/>
      <c r="V279" s="40" t="n"/>
      <c r="W279" s="24" t="n"/>
      <c r="X279" s="27" t="n"/>
      <c r="Y279" s="42">
        <f>IF($A279="","",IF(OR($B279="",$M279=""),"",$B279+$M279))</f>
        <v/>
      </c>
      <c r="Z279" s="42">
        <f>IF($A279="","",IF(OR($B279="",$O279=""),"",$B279+$O279))</f>
        <v/>
      </c>
      <c r="AA279" s="42">
        <f>IF($A279="","",IF(OR($B279="",$P279=""),"",$B279+$P279))</f>
        <v/>
      </c>
      <c r="AB279" s="29">
        <f>IF($A279="","",IF(OR($Y279="",$Z279=""),"",ROUND(($Z279-$Y279)*1440,0)))</f>
        <v/>
      </c>
      <c r="AC279" s="29">
        <f>IF($A279="","",IF(OR($AA279="",$B279="",$C279="",AND($J279&lt;&gt;"Outbound",$J279&lt;&gt;"One-way")),"",ROUND(($AA279-($B279+$C279))*1440,0)))</f>
        <v/>
      </c>
      <c r="AD279" s="30">
        <f>IF($A279="","",IF(OR($Q279&lt;&gt;"Completed",$AB279="",$N279=""),"",IF($AB279&lt;=$N279,"Yes","No")))</f>
        <v/>
      </c>
      <c r="AE279" s="30">
        <f>IF($A279="","",IF(COUNTIF($A$2:$A$501,$A279)&gt;1,"Duplicate Trip ID",IF($B279="","Missing service date",IF($D279="","Missing patient reference",IF($E279="","Missing clinic",IF($J279="","Missing trip leg",IF($Q279="","Missing status",IF($R279="","Missing coordinator",IF(AND(OR($Q279="Scheduled",$Q279="Confirmed",$Q279="En Route"),$K279=""),"Vendor not assigned",IF(AND(OR($Q279="Scheduled",$Q279="Confirmed",$Q279="En Route"),$M279=""),"Missing scheduled pickup",IF(AND($Q279="Completed",$O279=""),"Missing actual pickup",IF(AND($Q279="Completed",OR($J279="Outbound",$J279="One-way"),$P279=""),"Missing actual arrival",IF(AND(OR($Q279="Canceled",$Q279="No Show"),$S279=""),"Missing cancellation reason",IF(AND($Q279&lt;&gt;"Canceled",$Q279&lt;&gt;"No Show",$S279&lt;&gt;""),"Clear cancellation reason",IF(AND($O279&lt;&gt;"",$M279=""),"Actual pickup without schedule",IF(AND($P279&lt;&gt;"",$O279=""),"Arrival entered without pickup",""))))))))))))))))</f>
        <v/>
      </c>
      <c r="AF279" s="30">
        <f>IF($A279="","",AND($B279&gt;='Dashboard'!$B$4,$B279&lt;='Dashboard'!$B$5,OR('Dashboard'!$B$6="All Clinics",$E279='Dashboard'!$B$6),OR('Dashboard'!$B$7="All Coordinators",$R279='Dashboard'!$B$7)))</f>
        <v/>
      </c>
    </row>
    <row r="280" ht="20" customHeight="1">
      <c r="A280" s="22" t="n"/>
      <c r="B280" s="40" t="n"/>
      <c r="C280" s="24" t="n"/>
      <c r="D280" s="22" t="n"/>
      <c r="E280" s="22" t="n"/>
      <c r="F280" s="22" t="n"/>
      <c r="G280" s="22" t="n"/>
      <c r="H280" s="22" t="n"/>
      <c r="I280" s="22" t="n"/>
      <c r="J280" s="22" t="n"/>
      <c r="K280" s="22" t="n"/>
      <c r="L280" s="22" t="n"/>
      <c r="M280" s="24" t="n"/>
      <c r="N280" s="25" t="n"/>
      <c r="O280" s="24" t="n"/>
      <c r="P280" s="24" t="n"/>
      <c r="Q280" s="22" t="n"/>
      <c r="R280" s="22" t="n"/>
      <c r="S280" s="22" t="n"/>
      <c r="T280" s="41" t="n"/>
      <c r="U280" s="41" t="n"/>
      <c r="V280" s="40" t="n"/>
      <c r="W280" s="24" t="n"/>
      <c r="X280" s="27" t="n"/>
      <c r="Y280" s="42">
        <f>IF($A280="","",IF(OR($B280="",$M280=""),"",$B280+$M280))</f>
        <v/>
      </c>
      <c r="Z280" s="42">
        <f>IF($A280="","",IF(OR($B280="",$O280=""),"",$B280+$O280))</f>
        <v/>
      </c>
      <c r="AA280" s="42">
        <f>IF($A280="","",IF(OR($B280="",$P280=""),"",$B280+$P280))</f>
        <v/>
      </c>
      <c r="AB280" s="29">
        <f>IF($A280="","",IF(OR($Y280="",$Z280=""),"",ROUND(($Z280-$Y280)*1440,0)))</f>
        <v/>
      </c>
      <c r="AC280" s="29">
        <f>IF($A280="","",IF(OR($AA280="",$B280="",$C280="",AND($J280&lt;&gt;"Outbound",$J280&lt;&gt;"One-way")),"",ROUND(($AA280-($B280+$C280))*1440,0)))</f>
        <v/>
      </c>
      <c r="AD280" s="30">
        <f>IF($A280="","",IF(OR($Q280&lt;&gt;"Completed",$AB280="",$N280=""),"",IF($AB280&lt;=$N280,"Yes","No")))</f>
        <v/>
      </c>
      <c r="AE280" s="30">
        <f>IF($A280="","",IF(COUNTIF($A$2:$A$501,$A280)&gt;1,"Duplicate Trip ID",IF($B280="","Missing service date",IF($D280="","Missing patient reference",IF($E280="","Missing clinic",IF($J280="","Missing trip leg",IF($Q280="","Missing status",IF($R280="","Missing coordinator",IF(AND(OR($Q280="Scheduled",$Q280="Confirmed",$Q280="En Route"),$K280=""),"Vendor not assigned",IF(AND(OR($Q280="Scheduled",$Q280="Confirmed",$Q280="En Route"),$M280=""),"Missing scheduled pickup",IF(AND($Q280="Completed",$O280=""),"Missing actual pickup",IF(AND($Q280="Completed",OR($J280="Outbound",$J280="One-way"),$P280=""),"Missing actual arrival",IF(AND(OR($Q280="Canceled",$Q280="No Show"),$S280=""),"Missing cancellation reason",IF(AND($Q280&lt;&gt;"Canceled",$Q280&lt;&gt;"No Show",$S280&lt;&gt;""),"Clear cancellation reason",IF(AND($O280&lt;&gt;"",$M280=""),"Actual pickup without schedule",IF(AND($P280&lt;&gt;"",$O280=""),"Arrival entered without pickup",""))))))))))))))))</f>
        <v/>
      </c>
      <c r="AF280" s="30">
        <f>IF($A280="","",AND($B280&gt;='Dashboard'!$B$4,$B280&lt;='Dashboard'!$B$5,OR('Dashboard'!$B$6="All Clinics",$E280='Dashboard'!$B$6),OR('Dashboard'!$B$7="All Coordinators",$R280='Dashboard'!$B$7)))</f>
        <v/>
      </c>
    </row>
    <row r="281" ht="20" customHeight="1">
      <c r="A281" s="22" t="n"/>
      <c r="B281" s="40" t="n"/>
      <c r="C281" s="24" t="n"/>
      <c r="D281" s="22" t="n"/>
      <c r="E281" s="22" t="n"/>
      <c r="F281" s="22" t="n"/>
      <c r="G281" s="22" t="n"/>
      <c r="H281" s="22" t="n"/>
      <c r="I281" s="22" t="n"/>
      <c r="J281" s="22" t="n"/>
      <c r="K281" s="22" t="n"/>
      <c r="L281" s="22" t="n"/>
      <c r="M281" s="24" t="n"/>
      <c r="N281" s="25" t="n"/>
      <c r="O281" s="24" t="n"/>
      <c r="P281" s="24" t="n"/>
      <c r="Q281" s="22" t="n"/>
      <c r="R281" s="22" t="n"/>
      <c r="S281" s="22" t="n"/>
      <c r="T281" s="41" t="n"/>
      <c r="U281" s="41" t="n"/>
      <c r="V281" s="40" t="n"/>
      <c r="W281" s="24" t="n"/>
      <c r="X281" s="27" t="n"/>
      <c r="Y281" s="42">
        <f>IF($A281="","",IF(OR($B281="",$M281=""),"",$B281+$M281))</f>
        <v/>
      </c>
      <c r="Z281" s="42">
        <f>IF($A281="","",IF(OR($B281="",$O281=""),"",$B281+$O281))</f>
        <v/>
      </c>
      <c r="AA281" s="42">
        <f>IF($A281="","",IF(OR($B281="",$P281=""),"",$B281+$P281))</f>
        <v/>
      </c>
      <c r="AB281" s="29">
        <f>IF($A281="","",IF(OR($Y281="",$Z281=""),"",ROUND(($Z281-$Y281)*1440,0)))</f>
        <v/>
      </c>
      <c r="AC281" s="29">
        <f>IF($A281="","",IF(OR($AA281="",$B281="",$C281="",AND($J281&lt;&gt;"Outbound",$J281&lt;&gt;"One-way")),"",ROUND(($AA281-($B281+$C281))*1440,0)))</f>
        <v/>
      </c>
      <c r="AD281" s="30">
        <f>IF($A281="","",IF(OR($Q281&lt;&gt;"Completed",$AB281="",$N281=""),"",IF($AB281&lt;=$N281,"Yes","No")))</f>
        <v/>
      </c>
      <c r="AE281" s="30">
        <f>IF($A281="","",IF(COUNTIF($A$2:$A$501,$A281)&gt;1,"Duplicate Trip ID",IF($B281="","Missing service date",IF($D281="","Missing patient reference",IF($E281="","Missing clinic",IF($J281="","Missing trip leg",IF($Q281="","Missing status",IF($R281="","Missing coordinator",IF(AND(OR($Q281="Scheduled",$Q281="Confirmed",$Q281="En Route"),$K281=""),"Vendor not assigned",IF(AND(OR($Q281="Scheduled",$Q281="Confirmed",$Q281="En Route"),$M281=""),"Missing scheduled pickup",IF(AND($Q281="Completed",$O281=""),"Missing actual pickup",IF(AND($Q281="Completed",OR($J281="Outbound",$J281="One-way"),$P281=""),"Missing actual arrival",IF(AND(OR($Q281="Canceled",$Q281="No Show"),$S281=""),"Missing cancellation reason",IF(AND($Q281&lt;&gt;"Canceled",$Q281&lt;&gt;"No Show",$S281&lt;&gt;""),"Clear cancellation reason",IF(AND($O281&lt;&gt;"",$M281=""),"Actual pickup without schedule",IF(AND($P281&lt;&gt;"",$O281=""),"Arrival entered without pickup",""))))))))))))))))</f>
        <v/>
      </c>
      <c r="AF281" s="30">
        <f>IF($A281="","",AND($B281&gt;='Dashboard'!$B$4,$B281&lt;='Dashboard'!$B$5,OR('Dashboard'!$B$6="All Clinics",$E281='Dashboard'!$B$6),OR('Dashboard'!$B$7="All Coordinators",$R281='Dashboard'!$B$7)))</f>
        <v/>
      </c>
    </row>
    <row r="282" ht="20" customHeight="1">
      <c r="A282" s="22" t="n"/>
      <c r="B282" s="40" t="n"/>
      <c r="C282" s="24" t="n"/>
      <c r="D282" s="22" t="n"/>
      <c r="E282" s="22" t="n"/>
      <c r="F282" s="22" t="n"/>
      <c r="G282" s="22" t="n"/>
      <c r="H282" s="22" t="n"/>
      <c r="I282" s="22" t="n"/>
      <c r="J282" s="22" t="n"/>
      <c r="K282" s="22" t="n"/>
      <c r="L282" s="22" t="n"/>
      <c r="M282" s="24" t="n"/>
      <c r="N282" s="25" t="n"/>
      <c r="O282" s="24" t="n"/>
      <c r="P282" s="24" t="n"/>
      <c r="Q282" s="22" t="n"/>
      <c r="R282" s="22" t="n"/>
      <c r="S282" s="22" t="n"/>
      <c r="T282" s="41" t="n"/>
      <c r="U282" s="41" t="n"/>
      <c r="V282" s="40" t="n"/>
      <c r="W282" s="24" t="n"/>
      <c r="X282" s="27" t="n"/>
      <c r="Y282" s="42">
        <f>IF($A282="","",IF(OR($B282="",$M282=""),"",$B282+$M282))</f>
        <v/>
      </c>
      <c r="Z282" s="42">
        <f>IF($A282="","",IF(OR($B282="",$O282=""),"",$B282+$O282))</f>
        <v/>
      </c>
      <c r="AA282" s="42">
        <f>IF($A282="","",IF(OR($B282="",$P282=""),"",$B282+$P282))</f>
        <v/>
      </c>
      <c r="AB282" s="29">
        <f>IF($A282="","",IF(OR($Y282="",$Z282=""),"",ROUND(($Z282-$Y282)*1440,0)))</f>
        <v/>
      </c>
      <c r="AC282" s="29">
        <f>IF($A282="","",IF(OR($AA282="",$B282="",$C282="",AND($J282&lt;&gt;"Outbound",$J282&lt;&gt;"One-way")),"",ROUND(($AA282-($B282+$C282))*1440,0)))</f>
        <v/>
      </c>
      <c r="AD282" s="30">
        <f>IF($A282="","",IF(OR($Q282&lt;&gt;"Completed",$AB282="",$N282=""),"",IF($AB282&lt;=$N282,"Yes","No")))</f>
        <v/>
      </c>
      <c r="AE282" s="30">
        <f>IF($A282="","",IF(COUNTIF($A$2:$A$501,$A282)&gt;1,"Duplicate Trip ID",IF($B282="","Missing service date",IF($D282="","Missing patient reference",IF($E282="","Missing clinic",IF($J282="","Missing trip leg",IF($Q282="","Missing status",IF($R282="","Missing coordinator",IF(AND(OR($Q282="Scheduled",$Q282="Confirmed",$Q282="En Route"),$K282=""),"Vendor not assigned",IF(AND(OR($Q282="Scheduled",$Q282="Confirmed",$Q282="En Route"),$M282=""),"Missing scheduled pickup",IF(AND($Q282="Completed",$O282=""),"Missing actual pickup",IF(AND($Q282="Completed",OR($J282="Outbound",$J282="One-way"),$P282=""),"Missing actual arrival",IF(AND(OR($Q282="Canceled",$Q282="No Show"),$S282=""),"Missing cancellation reason",IF(AND($Q282&lt;&gt;"Canceled",$Q282&lt;&gt;"No Show",$S282&lt;&gt;""),"Clear cancellation reason",IF(AND($O282&lt;&gt;"",$M282=""),"Actual pickup without schedule",IF(AND($P282&lt;&gt;"",$O282=""),"Arrival entered without pickup",""))))))))))))))))</f>
        <v/>
      </c>
      <c r="AF282" s="30">
        <f>IF($A282="","",AND($B282&gt;='Dashboard'!$B$4,$B282&lt;='Dashboard'!$B$5,OR('Dashboard'!$B$6="All Clinics",$E282='Dashboard'!$B$6),OR('Dashboard'!$B$7="All Coordinators",$R282='Dashboard'!$B$7)))</f>
        <v/>
      </c>
    </row>
    <row r="283" ht="20" customHeight="1">
      <c r="A283" s="22" t="n"/>
      <c r="B283" s="40" t="n"/>
      <c r="C283" s="24" t="n"/>
      <c r="D283" s="22" t="n"/>
      <c r="E283" s="22" t="n"/>
      <c r="F283" s="22" t="n"/>
      <c r="G283" s="22" t="n"/>
      <c r="H283" s="22" t="n"/>
      <c r="I283" s="22" t="n"/>
      <c r="J283" s="22" t="n"/>
      <c r="K283" s="22" t="n"/>
      <c r="L283" s="22" t="n"/>
      <c r="M283" s="24" t="n"/>
      <c r="N283" s="25" t="n"/>
      <c r="O283" s="24" t="n"/>
      <c r="P283" s="24" t="n"/>
      <c r="Q283" s="22" t="n"/>
      <c r="R283" s="22" t="n"/>
      <c r="S283" s="22" t="n"/>
      <c r="T283" s="41" t="n"/>
      <c r="U283" s="41" t="n"/>
      <c r="V283" s="40" t="n"/>
      <c r="W283" s="24" t="n"/>
      <c r="X283" s="27" t="n"/>
      <c r="Y283" s="42">
        <f>IF($A283="","",IF(OR($B283="",$M283=""),"",$B283+$M283))</f>
        <v/>
      </c>
      <c r="Z283" s="42">
        <f>IF($A283="","",IF(OR($B283="",$O283=""),"",$B283+$O283))</f>
        <v/>
      </c>
      <c r="AA283" s="42">
        <f>IF($A283="","",IF(OR($B283="",$P283=""),"",$B283+$P283))</f>
        <v/>
      </c>
      <c r="AB283" s="29">
        <f>IF($A283="","",IF(OR($Y283="",$Z283=""),"",ROUND(($Z283-$Y283)*1440,0)))</f>
        <v/>
      </c>
      <c r="AC283" s="29">
        <f>IF($A283="","",IF(OR($AA283="",$B283="",$C283="",AND($J283&lt;&gt;"Outbound",$J283&lt;&gt;"One-way")),"",ROUND(($AA283-($B283+$C283))*1440,0)))</f>
        <v/>
      </c>
      <c r="AD283" s="30">
        <f>IF($A283="","",IF(OR($Q283&lt;&gt;"Completed",$AB283="",$N283=""),"",IF($AB283&lt;=$N283,"Yes","No")))</f>
        <v/>
      </c>
      <c r="AE283" s="30">
        <f>IF($A283="","",IF(COUNTIF($A$2:$A$501,$A283)&gt;1,"Duplicate Trip ID",IF($B283="","Missing service date",IF($D283="","Missing patient reference",IF($E283="","Missing clinic",IF($J283="","Missing trip leg",IF($Q283="","Missing status",IF($R283="","Missing coordinator",IF(AND(OR($Q283="Scheduled",$Q283="Confirmed",$Q283="En Route"),$K283=""),"Vendor not assigned",IF(AND(OR($Q283="Scheduled",$Q283="Confirmed",$Q283="En Route"),$M283=""),"Missing scheduled pickup",IF(AND($Q283="Completed",$O283=""),"Missing actual pickup",IF(AND($Q283="Completed",OR($J283="Outbound",$J283="One-way"),$P283=""),"Missing actual arrival",IF(AND(OR($Q283="Canceled",$Q283="No Show"),$S283=""),"Missing cancellation reason",IF(AND($Q283&lt;&gt;"Canceled",$Q283&lt;&gt;"No Show",$S283&lt;&gt;""),"Clear cancellation reason",IF(AND($O283&lt;&gt;"",$M283=""),"Actual pickup without schedule",IF(AND($P283&lt;&gt;"",$O283=""),"Arrival entered without pickup",""))))))))))))))))</f>
        <v/>
      </c>
      <c r="AF283" s="30">
        <f>IF($A283="","",AND($B283&gt;='Dashboard'!$B$4,$B283&lt;='Dashboard'!$B$5,OR('Dashboard'!$B$6="All Clinics",$E283='Dashboard'!$B$6),OR('Dashboard'!$B$7="All Coordinators",$R283='Dashboard'!$B$7)))</f>
        <v/>
      </c>
    </row>
    <row r="284" ht="20" customHeight="1">
      <c r="A284" s="22" t="n"/>
      <c r="B284" s="40" t="n"/>
      <c r="C284" s="24" t="n"/>
      <c r="D284" s="22" t="n"/>
      <c r="E284" s="22" t="n"/>
      <c r="F284" s="22" t="n"/>
      <c r="G284" s="22" t="n"/>
      <c r="H284" s="22" t="n"/>
      <c r="I284" s="22" t="n"/>
      <c r="J284" s="22" t="n"/>
      <c r="K284" s="22" t="n"/>
      <c r="L284" s="22" t="n"/>
      <c r="M284" s="24" t="n"/>
      <c r="N284" s="25" t="n"/>
      <c r="O284" s="24" t="n"/>
      <c r="P284" s="24" t="n"/>
      <c r="Q284" s="22" t="n"/>
      <c r="R284" s="22" t="n"/>
      <c r="S284" s="22" t="n"/>
      <c r="T284" s="41" t="n"/>
      <c r="U284" s="41" t="n"/>
      <c r="V284" s="40" t="n"/>
      <c r="W284" s="24" t="n"/>
      <c r="X284" s="27" t="n"/>
      <c r="Y284" s="42">
        <f>IF($A284="","",IF(OR($B284="",$M284=""),"",$B284+$M284))</f>
        <v/>
      </c>
      <c r="Z284" s="42">
        <f>IF($A284="","",IF(OR($B284="",$O284=""),"",$B284+$O284))</f>
        <v/>
      </c>
      <c r="AA284" s="42">
        <f>IF($A284="","",IF(OR($B284="",$P284=""),"",$B284+$P284))</f>
        <v/>
      </c>
      <c r="AB284" s="29">
        <f>IF($A284="","",IF(OR($Y284="",$Z284=""),"",ROUND(($Z284-$Y284)*1440,0)))</f>
        <v/>
      </c>
      <c r="AC284" s="29">
        <f>IF($A284="","",IF(OR($AA284="",$B284="",$C284="",AND($J284&lt;&gt;"Outbound",$J284&lt;&gt;"One-way")),"",ROUND(($AA284-($B284+$C284))*1440,0)))</f>
        <v/>
      </c>
      <c r="AD284" s="30">
        <f>IF($A284="","",IF(OR($Q284&lt;&gt;"Completed",$AB284="",$N284=""),"",IF($AB284&lt;=$N284,"Yes","No")))</f>
        <v/>
      </c>
      <c r="AE284" s="30">
        <f>IF($A284="","",IF(COUNTIF($A$2:$A$501,$A284)&gt;1,"Duplicate Trip ID",IF($B284="","Missing service date",IF($D284="","Missing patient reference",IF($E284="","Missing clinic",IF($J284="","Missing trip leg",IF($Q284="","Missing status",IF($R284="","Missing coordinator",IF(AND(OR($Q284="Scheduled",$Q284="Confirmed",$Q284="En Route"),$K284=""),"Vendor not assigned",IF(AND(OR($Q284="Scheduled",$Q284="Confirmed",$Q284="En Route"),$M284=""),"Missing scheduled pickup",IF(AND($Q284="Completed",$O284=""),"Missing actual pickup",IF(AND($Q284="Completed",OR($J284="Outbound",$J284="One-way"),$P284=""),"Missing actual arrival",IF(AND(OR($Q284="Canceled",$Q284="No Show"),$S284=""),"Missing cancellation reason",IF(AND($Q284&lt;&gt;"Canceled",$Q284&lt;&gt;"No Show",$S284&lt;&gt;""),"Clear cancellation reason",IF(AND($O284&lt;&gt;"",$M284=""),"Actual pickup without schedule",IF(AND($P284&lt;&gt;"",$O284=""),"Arrival entered without pickup",""))))))))))))))))</f>
        <v/>
      </c>
      <c r="AF284" s="30">
        <f>IF($A284="","",AND($B284&gt;='Dashboard'!$B$4,$B284&lt;='Dashboard'!$B$5,OR('Dashboard'!$B$6="All Clinics",$E284='Dashboard'!$B$6),OR('Dashboard'!$B$7="All Coordinators",$R284='Dashboard'!$B$7)))</f>
        <v/>
      </c>
    </row>
    <row r="285" ht="20" customHeight="1">
      <c r="A285" s="22" t="n"/>
      <c r="B285" s="40" t="n"/>
      <c r="C285" s="24" t="n"/>
      <c r="D285" s="22" t="n"/>
      <c r="E285" s="22" t="n"/>
      <c r="F285" s="22" t="n"/>
      <c r="G285" s="22" t="n"/>
      <c r="H285" s="22" t="n"/>
      <c r="I285" s="22" t="n"/>
      <c r="J285" s="22" t="n"/>
      <c r="K285" s="22" t="n"/>
      <c r="L285" s="22" t="n"/>
      <c r="M285" s="24" t="n"/>
      <c r="N285" s="25" t="n"/>
      <c r="O285" s="24" t="n"/>
      <c r="P285" s="24" t="n"/>
      <c r="Q285" s="22" t="n"/>
      <c r="R285" s="22" t="n"/>
      <c r="S285" s="22" t="n"/>
      <c r="T285" s="41" t="n"/>
      <c r="U285" s="41" t="n"/>
      <c r="V285" s="40" t="n"/>
      <c r="W285" s="24" t="n"/>
      <c r="X285" s="27" t="n"/>
      <c r="Y285" s="42">
        <f>IF($A285="","",IF(OR($B285="",$M285=""),"",$B285+$M285))</f>
        <v/>
      </c>
      <c r="Z285" s="42">
        <f>IF($A285="","",IF(OR($B285="",$O285=""),"",$B285+$O285))</f>
        <v/>
      </c>
      <c r="AA285" s="42">
        <f>IF($A285="","",IF(OR($B285="",$P285=""),"",$B285+$P285))</f>
        <v/>
      </c>
      <c r="AB285" s="29">
        <f>IF($A285="","",IF(OR($Y285="",$Z285=""),"",ROUND(($Z285-$Y285)*1440,0)))</f>
        <v/>
      </c>
      <c r="AC285" s="29">
        <f>IF($A285="","",IF(OR($AA285="",$B285="",$C285="",AND($J285&lt;&gt;"Outbound",$J285&lt;&gt;"One-way")),"",ROUND(($AA285-($B285+$C285))*1440,0)))</f>
        <v/>
      </c>
      <c r="AD285" s="30">
        <f>IF($A285="","",IF(OR($Q285&lt;&gt;"Completed",$AB285="",$N285=""),"",IF($AB285&lt;=$N285,"Yes","No")))</f>
        <v/>
      </c>
      <c r="AE285" s="30">
        <f>IF($A285="","",IF(COUNTIF($A$2:$A$501,$A285)&gt;1,"Duplicate Trip ID",IF($B285="","Missing service date",IF($D285="","Missing patient reference",IF($E285="","Missing clinic",IF($J285="","Missing trip leg",IF($Q285="","Missing status",IF($R285="","Missing coordinator",IF(AND(OR($Q285="Scheduled",$Q285="Confirmed",$Q285="En Route"),$K285=""),"Vendor not assigned",IF(AND(OR($Q285="Scheduled",$Q285="Confirmed",$Q285="En Route"),$M285=""),"Missing scheduled pickup",IF(AND($Q285="Completed",$O285=""),"Missing actual pickup",IF(AND($Q285="Completed",OR($J285="Outbound",$J285="One-way"),$P285=""),"Missing actual arrival",IF(AND(OR($Q285="Canceled",$Q285="No Show"),$S285=""),"Missing cancellation reason",IF(AND($Q285&lt;&gt;"Canceled",$Q285&lt;&gt;"No Show",$S285&lt;&gt;""),"Clear cancellation reason",IF(AND($O285&lt;&gt;"",$M285=""),"Actual pickup without schedule",IF(AND($P285&lt;&gt;"",$O285=""),"Arrival entered without pickup",""))))))))))))))))</f>
        <v/>
      </c>
      <c r="AF285" s="30">
        <f>IF($A285="","",AND($B285&gt;='Dashboard'!$B$4,$B285&lt;='Dashboard'!$B$5,OR('Dashboard'!$B$6="All Clinics",$E285='Dashboard'!$B$6),OR('Dashboard'!$B$7="All Coordinators",$R285='Dashboard'!$B$7)))</f>
        <v/>
      </c>
    </row>
    <row r="286" ht="20" customHeight="1">
      <c r="A286" s="22" t="n"/>
      <c r="B286" s="40" t="n"/>
      <c r="C286" s="24" t="n"/>
      <c r="D286" s="22" t="n"/>
      <c r="E286" s="22" t="n"/>
      <c r="F286" s="22" t="n"/>
      <c r="G286" s="22" t="n"/>
      <c r="H286" s="22" t="n"/>
      <c r="I286" s="22" t="n"/>
      <c r="J286" s="22" t="n"/>
      <c r="K286" s="22" t="n"/>
      <c r="L286" s="22" t="n"/>
      <c r="M286" s="24" t="n"/>
      <c r="N286" s="25" t="n"/>
      <c r="O286" s="24" t="n"/>
      <c r="P286" s="24" t="n"/>
      <c r="Q286" s="22" t="n"/>
      <c r="R286" s="22" t="n"/>
      <c r="S286" s="22" t="n"/>
      <c r="T286" s="41" t="n"/>
      <c r="U286" s="41" t="n"/>
      <c r="V286" s="40" t="n"/>
      <c r="W286" s="24" t="n"/>
      <c r="X286" s="27" t="n"/>
      <c r="Y286" s="42">
        <f>IF($A286="","",IF(OR($B286="",$M286=""),"",$B286+$M286))</f>
        <v/>
      </c>
      <c r="Z286" s="42">
        <f>IF($A286="","",IF(OR($B286="",$O286=""),"",$B286+$O286))</f>
        <v/>
      </c>
      <c r="AA286" s="42">
        <f>IF($A286="","",IF(OR($B286="",$P286=""),"",$B286+$P286))</f>
        <v/>
      </c>
      <c r="AB286" s="29">
        <f>IF($A286="","",IF(OR($Y286="",$Z286=""),"",ROUND(($Z286-$Y286)*1440,0)))</f>
        <v/>
      </c>
      <c r="AC286" s="29">
        <f>IF($A286="","",IF(OR($AA286="",$B286="",$C286="",AND($J286&lt;&gt;"Outbound",$J286&lt;&gt;"One-way")),"",ROUND(($AA286-($B286+$C286))*1440,0)))</f>
        <v/>
      </c>
      <c r="AD286" s="30">
        <f>IF($A286="","",IF(OR($Q286&lt;&gt;"Completed",$AB286="",$N286=""),"",IF($AB286&lt;=$N286,"Yes","No")))</f>
        <v/>
      </c>
      <c r="AE286" s="30">
        <f>IF($A286="","",IF(COUNTIF($A$2:$A$501,$A286)&gt;1,"Duplicate Trip ID",IF($B286="","Missing service date",IF($D286="","Missing patient reference",IF($E286="","Missing clinic",IF($J286="","Missing trip leg",IF($Q286="","Missing status",IF($R286="","Missing coordinator",IF(AND(OR($Q286="Scheduled",$Q286="Confirmed",$Q286="En Route"),$K286=""),"Vendor not assigned",IF(AND(OR($Q286="Scheduled",$Q286="Confirmed",$Q286="En Route"),$M286=""),"Missing scheduled pickup",IF(AND($Q286="Completed",$O286=""),"Missing actual pickup",IF(AND($Q286="Completed",OR($J286="Outbound",$J286="One-way"),$P286=""),"Missing actual arrival",IF(AND(OR($Q286="Canceled",$Q286="No Show"),$S286=""),"Missing cancellation reason",IF(AND($Q286&lt;&gt;"Canceled",$Q286&lt;&gt;"No Show",$S286&lt;&gt;""),"Clear cancellation reason",IF(AND($O286&lt;&gt;"",$M286=""),"Actual pickup without schedule",IF(AND($P286&lt;&gt;"",$O286=""),"Arrival entered without pickup",""))))))))))))))))</f>
        <v/>
      </c>
      <c r="AF286" s="30">
        <f>IF($A286="","",AND($B286&gt;='Dashboard'!$B$4,$B286&lt;='Dashboard'!$B$5,OR('Dashboard'!$B$6="All Clinics",$E286='Dashboard'!$B$6),OR('Dashboard'!$B$7="All Coordinators",$R286='Dashboard'!$B$7)))</f>
        <v/>
      </c>
    </row>
    <row r="287" ht="20" customHeight="1">
      <c r="A287" s="22" t="n"/>
      <c r="B287" s="40" t="n"/>
      <c r="C287" s="24" t="n"/>
      <c r="D287" s="22" t="n"/>
      <c r="E287" s="22" t="n"/>
      <c r="F287" s="22" t="n"/>
      <c r="G287" s="22" t="n"/>
      <c r="H287" s="22" t="n"/>
      <c r="I287" s="22" t="n"/>
      <c r="J287" s="22" t="n"/>
      <c r="K287" s="22" t="n"/>
      <c r="L287" s="22" t="n"/>
      <c r="M287" s="24" t="n"/>
      <c r="N287" s="25" t="n"/>
      <c r="O287" s="24" t="n"/>
      <c r="P287" s="24" t="n"/>
      <c r="Q287" s="22" t="n"/>
      <c r="R287" s="22" t="n"/>
      <c r="S287" s="22" t="n"/>
      <c r="T287" s="41" t="n"/>
      <c r="U287" s="41" t="n"/>
      <c r="V287" s="40" t="n"/>
      <c r="W287" s="24" t="n"/>
      <c r="X287" s="27" t="n"/>
      <c r="Y287" s="42">
        <f>IF($A287="","",IF(OR($B287="",$M287=""),"",$B287+$M287))</f>
        <v/>
      </c>
      <c r="Z287" s="42">
        <f>IF($A287="","",IF(OR($B287="",$O287=""),"",$B287+$O287))</f>
        <v/>
      </c>
      <c r="AA287" s="42">
        <f>IF($A287="","",IF(OR($B287="",$P287=""),"",$B287+$P287))</f>
        <v/>
      </c>
      <c r="AB287" s="29">
        <f>IF($A287="","",IF(OR($Y287="",$Z287=""),"",ROUND(($Z287-$Y287)*1440,0)))</f>
        <v/>
      </c>
      <c r="AC287" s="29">
        <f>IF($A287="","",IF(OR($AA287="",$B287="",$C287="",AND($J287&lt;&gt;"Outbound",$J287&lt;&gt;"One-way")),"",ROUND(($AA287-($B287+$C287))*1440,0)))</f>
        <v/>
      </c>
      <c r="AD287" s="30">
        <f>IF($A287="","",IF(OR($Q287&lt;&gt;"Completed",$AB287="",$N287=""),"",IF($AB287&lt;=$N287,"Yes","No")))</f>
        <v/>
      </c>
      <c r="AE287" s="30">
        <f>IF($A287="","",IF(COUNTIF($A$2:$A$501,$A287)&gt;1,"Duplicate Trip ID",IF($B287="","Missing service date",IF($D287="","Missing patient reference",IF($E287="","Missing clinic",IF($J287="","Missing trip leg",IF($Q287="","Missing status",IF($R287="","Missing coordinator",IF(AND(OR($Q287="Scheduled",$Q287="Confirmed",$Q287="En Route"),$K287=""),"Vendor not assigned",IF(AND(OR($Q287="Scheduled",$Q287="Confirmed",$Q287="En Route"),$M287=""),"Missing scheduled pickup",IF(AND($Q287="Completed",$O287=""),"Missing actual pickup",IF(AND($Q287="Completed",OR($J287="Outbound",$J287="One-way"),$P287=""),"Missing actual arrival",IF(AND(OR($Q287="Canceled",$Q287="No Show"),$S287=""),"Missing cancellation reason",IF(AND($Q287&lt;&gt;"Canceled",$Q287&lt;&gt;"No Show",$S287&lt;&gt;""),"Clear cancellation reason",IF(AND($O287&lt;&gt;"",$M287=""),"Actual pickup without schedule",IF(AND($P287&lt;&gt;"",$O287=""),"Arrival entered without pickup",""))))))))))))))))</f>
        <v/>
      </c>
      <c r="AF287" s="30">
        <f>IF($A287="","",AND($B287&gt;='Dashboard'!$B$4,$B287&lt;='Dashboard'!$B$5,OR('Dashboard'!$B$6="All Clinics",$E287='Dashboard'!$B$6),OR('Dashboard'!$B$7="All Coordinators",$R287='Dashboard'!$B$7)))</f>
        <v/>
      </c>
    </row>
    <row r="288" ht="20" customHeight="1">
      <c r="A288" s="22" t="n"/>
      <c r="B288" s="40" t="n"/>
      <c r="C288" s="24" t="n"/>
      <c r="D288" s="22" t="n"/>
      <c r="E288" s="22" t="n"/>
      <c r="F288" s="22" t="n"/>
      <c r="G288" s="22" t="n"/>
      <c r="H288" s="22" t="n"/>
      <c r="I288" s="22" t="n"/>
      <c r="J288" s="22" t="n"/>
      <c r="K288" s="22" t="n"/>
      <c r="L288" s="22" t="n"/>
      <c r="M288" s="24" t="n"/>
      <c r="N288" s="25" t="n"/>
      <c r="O288" s="24" t="n"/>
      <c r="P288" s="24" t="n"/>
      <c r="Q288" s="22" t="n"/>
      <c r="R288" s="22" t="n"/>
      <c r="S288" s="22" t="n"/>
      <c r="T288" s="41" t="n"/>
      <c r="U288" s="41" t="n"/>
      <c r="V288" s="40" t="n"/>
      <c r="W288" s="24" t="n"/>
      <c r="X288" s="27" t="n"/>
      <c r="Y288" s="42">
        <f>IF($A288="","",IF(OR($B288="",$M288=""),"",$B288+$M288))</f>
        <v/>
      </c>
      <c r="Z288" s="42">
        <f>IF($A288="","",IF(OR($B288="",$O288=""),"",$B288+$O288))</f>
        <v/>
      </c>
      <c r="AA288" s="42">
        <f>IF($A288="","",IF(OR($B288="",$P288=""),"",$B288+$P288))</f>
        <v/>
      </c>
      <c r="AB288" s="29">
        <f>IF($A288="","",IF(OR($Y288="",$Z288=""),"",ROUND(($Z288-$Y288)*1440,0)))</f>
        <v/>
      </c>
      <c r="AC288" s="29">
        <f>IF($A288="","",IF(OR($AA288="",$B288="",$C288="",AND($J288&lt;&gt;"Outbound",$J288&lt;&gt;"One-way")),"",ROUND(($AA288-($B288+$C288))*1440,0)))</f>
        <v/>
      </c>
      <c r="AD288" s="30">
        <f>IF($A288="","",IF(OR($Q288&lt;&gt;"Completed",$AB288="",$N288=""),"",IF($AB288&lt;=$N288,"Yes","No")))</f>
        <v/>
      </c>
      <c r="AE288" s="30">
        <f>IF($A288="","",IF(COUNTIF($A$2:$A$501,$A288)&gt;1,"Duplicate Trip ID",IF($B288="","Missing service date",IF($D288="","Missing patient reference",IF($E288="","Missing clinic",IF($J288="","Missing trip leg",IF($Q288="","Missing status",IF($R288="","Missing coordinator",IF(AND(OR($Q288="Scheduled",$Q288="Confirmed",$Q288="En Route"),$K288=""),"Vendor not assigned",IF(AND(OR($Q288="Scheduled",$Q288="Confirmed",$Q288="En Route"),$M288=""),"Missing scheduled pickup",IF(AND($Q288="Completed",$O288=""),"Missing actual pickup",IF(AND($Q288="Completed",OR($J288="Outbound",$J288="One-way"),$P288=""),"Missing actual arrival",IF(AND(OR($Q288="Canceled",$Q288="No Show"),$S288=""),"Missing cancellation reason",IF(AND($Q288&lt;&gt;"Canceled",$Q288&lt;&gt;"No Show",$S288&lt;&gt;""),"Clear cancellation reason",IF(AND($O288&lt;&gt;"",$M288=""),"Actual pickup without schedule",IF(AND($P288&lt;&gt;"",$O288=""),"Arrival entered without pickup",""))))))))))))))))</f>
        <v/>
      </c>
      <c r="AF288" s="30">
        <f>IF($A288="","",AND($B288&gt;='Dashboard'!$B$4,$B288&lt;='Dashboard'!$B$5,OR('Dashboard'!$B$6="All Clinics",$E288='Dashboard'!$B$6),OR('Dashboard'!$B$7="All Coordinators",$R288='Dashboard'!$B$7)))</f>
        <v/>
      </c>
    </row>
    <row r="289" ht="20" customHeight="1">
      <c r="A289" s="22" t="n"/>
      <c r="B289" s="40" t="n"/>
      <c r="C289" s="24" t="n"/>
      <c r="D289" s="22" t="n"/>
      <c r="E289" s="22" t="n"/>
      <c r="F289" s="22" t="n"/>
      <c r="G289" s="22" t="n"/>
      <c r="H289" s="22" t="n"/>
      <c r="I289" s="22" t="n"/>
      <c r="J289" s="22" t="n"/>
      <c r="K289" s="22" t="n"/>
      <c r="L289" s="22" t="n"/>
      <c r="M289" s="24" t="n"/>
      <c r="N289" s="25" t="n"/>
      <c r="O289" s="24" t="n"/>
      <c r="P289" s="24" t="n"/>
      <c r="Q289" s="22" t="n"/>
      <c r="R289" s="22" t="n"/>
      <c r="S289" s="22" t="n"/>
      <c r="T289" s="41" t="n"/>
      <c r="U289" s="41" t="n"/>
      <c r="V289" s="40" t="n"/>
      <c r="W289" s="24" t="n"/>
      <c r="X289" s="27" t="n"/>
      <c r="Y289" s="42">
        <f>IF($A289="","",IF(OR($B289="",$M289=""),"",$B289+$M289))</f>
        <v/>
      </c>
      <c r="Z289" s="42">
        <f>IF($A289="","",IF(OR($B289="",$O289=""),"",$B289+$O289))</f>
        <v/>
      </c>
      <c r="AA289" s="42">
        <f>IF($A289="","",IF(OR($B289="",$P289=""),"",$B289+$P289))</f>
        <v/>
      </c>
      <c r="AB289" s="29">
        <f>IF($A289="","",IF(OR($Y289="",$Z289=""),"",ROUND(($Z289-$Y289)*1440,0)))</f>
        <v/>
      </c>
      <c r="AC289" s="29">
        <f>IF($A289="","",IF(OR($AA289="",$B289="",$C289="",AND($J289&lt;&gt;"Outbound",$J289&lt;&gt;"One-way")),"",ROUND(($AA289-($B289+$C289))*1440,0)))</f>
        <v/>
      </c>
      <c r="AD289" s="30">
        <f>IF($A289="","",IF(OR($Q289&lt;&gt;"Completed",$AB289="",$N289=""),"",IF($AB289&lt;=$N289,"Yes","No")))</f>
        <v/>
      </c>
      <c r="AE289" s="30">
        <f>IF($A289="","",IF(COUNTIF($A$2:$A$501,$A289)&gt;1,"Duplicate Trip ID",IF($B289="","Missing service date",IF($D289="","Missing patient reference",IF($E289="","Missing clinic",IF($J289="","Missing trip leg",IF($Q289="","Missing status",IF($R289="","Missing coordinator",IF(AND(OR($Q289="Scheduled",$Q289="Confirmed",$Q289="En Route"),$K289=""),"Vendor not assigned",IF(AND(OR($Q289="Scheduled",$Q289="Confirmed",$Q289="En Route"),$M289=""),"Missing scheduled pickup",IF(AND($Q289="Completed",$O289=""),"Missing actual pickup",IF(AND($Q289="Completed",OR($J289="Outbound",$J289="One-way"),$P289=""),"Missing actual arrival",IF(AND(OR($Q289="Canceled",$Q289="No Show"),$S289=""),"Missing cancellation reason",IF(AND($Q289&lt;&gt;"Canceled",$Q289&lt;&gt;"No Show",$S289&lt;&gt;""),"Clear cancellation reason",IF(AND($O289&lt;&gt;"",$M289=""),"Actual pickup without schedule",IF(AND($P289&lt;&gt;"",$O289=""),"Arrival entered without pickup",""))))))))))))))))</f>
        <v/>
      </c>
      <c r="AF289" s="30">
        <f>IF($A289="","",AND($B289&gt;='Dashboard'!$B$4,$B289&lt;='Dashboard'!$B$5,OR('Dashboard'!$B$6="All Clinics",$E289='Dashboard'!$B$6),OR('Dashboard'!$B$7="All Coordinators",$R289='Dashboard'!$B$7)))</f>
        <v/>
      </c>
    </row>
    <row r="290" ht="20" customHeight="1">
      <c r="A290" s="22" t="n"/>
      <c r="B290" s="40" t="n"/>
      <c r="C290" s="24" t="n"/>
      <c r="D290" s="22" t="n"/>
      <c r="E290" s="22" t="n"/>
      <c r="F290" s="22" t="n"/>
      <c r="G290" s="22" t="n"/>
      <c r="H290" s="22" t="n"/>
      <c r="I290" s="22" t="n"/>
      <c r="J290" s="22" t="n"/>
      <c r="K290" s="22" t="n"/>
      <c r="L290" s="22" t="n"/>
      <c r="M290" s="24" t="n"/>
      <c r="N290" s="25" t="n"/>
      <c r="O290" s="24" t="n"/>
      <c r="P290" s="24" t="n"/>
      <c r="Q290" s="22" t="n"/>
      <c r="R290" s="22" t="n"/>
      <c r="S290" s="22" t="n"/>
      <c r="T290" s="41" t="n"/>
      <c r="U290" s="41" t="n"/>
      <c r="V290" s="40" t="n"/>
      <c r="W290" s="24" t="n"/>
      <c r="X290" s="27" t="n"/>
      <c r="Y290" s="42">
        <f>IF($A290="","",IF(OR($B290="",$M290=""),"",$B290+$M290))</f>
        <v/>
      </c>
      <c r="Z290" s="42">
        <f>IF($A290="","",IF(OR($B290="",$O290=""),"",$B290+$O290))</f>
        <v/>
      </c>
      <c r="AA290" s="42">
        <f>IF($A290="","",IF(OR($B290="",$P290=""),"",$B290+$P290))</f>
        <v/>
      </c>
      <c r="AB290" s="29">
        <f>IF($A290="","",IF(OR($Y290="",$Z290=""),"",ROUND(($Z290-$Y290)*1440,0)))</f>
        <v/>
      </c>
      <c r="AC290" s="29">
        <f>IF($A290="","",IF(OR($AA290="",$B290="",$C290="",AND($J290&lt;&gt;"Outbound",$J290&lt;&gt;"One-way")),"",ROUND(($AA290-($B290+$C290))*1440,0)))</f>
        <v/>
      </c>
      <c r="AD290" s="30">
        <f>IF($A290="","",IF(OR($Q290&lt;&gt;"Completed",$AB290="",$N290=""),"",IF($AB290&lt;=$N290,"Yes","No")))</f>
        <v/>
      </c>
      <c r="AE290" s="30">
        <f>IF($A290="","",IF(COUNTIF($A$2:$A$501,$A290)&gt;1,"Duplicate Trip ID",IF($B290="","Missing service date",IF($D290="","Missing patient reference",IF($E290="","Missing clinic",IF($J290="","Missing trip leg",IF($Q290="","Missing status",IF($R290="","Missing coordinator",IF(AND(OR($Q290="Scheduled",$Q290="Confirmed",$Q290="En Route"),$K290=""),"Vendor not assigned",IF(AND(OR($Q290="Scheduled",$Q290="Confirmed",$Q290="En Route"),$M290=""),"Missing scheduled pickup",IF(AND($Q290="Completed",$O290=""),"Missing actual pickup",IF(AND($Q290="Completed",OR($J290="Outbound",$J290="One-way"),$P290=""),"Missing actual arrival",IF(AND(OR($Q290="Canceled",$Q290="No Show"),$S290=""),"Missing cancellation reason",IF(AND($Q290&lt;&gt;"Canceled",$Q290&lt;&gt;"No Show",$S290&lt;&gt;""),"Clear cancellation reason",IF(AND($O290&lt;&gt;"",$M290=""),"Actual pickup without schedule",IF(AND($P290&lt;&gt;"",$O290=""),"Arrival entered without pickup",""))))))))))))))))</f>
        <v/>
      </c>
      <c r="AF290" s="30">
        <f>IF($A290="","",AND($B290&gt;='Dashboard'!$B$4,$B290&lt;='Dashboard'!$B$5,OR('Dashboard'!$B$6="All Clinics",$E290='Dashboard'!$B$6),OR('Dashboard'!$B$7="All Coordinators",$R290='Dashboard'!$B$7)))</f>
        <v/>
      </c>
    </row>
    <row r="291" ht="20" customHeight="1">
      <c r="A291" s="22" t="n"/>
      <c r="B291" s="40" t="n"/>
      <c r="C291" s="24" t="n"/>
      <c r="D291" s="22" t="n"/>
      <c r="E291" s="22" t="n"/>
      <c r="F291" s="22" t="n"/>
      <c r="G291" s="22" t="n"/>
      <c r="H291" s="22" t="n"/>
      <c r="I291" s="22" t="n"/>
      <c r="J291" s="22" t="n"/>
      <c r="K291" s="22" t="n"/>
      <c r="L291" s="22" t="n"/>
      <c r="M291" s="24" t="n"/>
      <c r="N291" s="25" t="n"/>
      <c r="O291" s="24" t="n"/>
      <c r="P291" s="24" t="n"/>
      <c r="Q291" s="22" t="n"/>
      <c r="R291" s="22" t="n"/>
      <c r="S291" s="22" t="n"/>
      <c r="T291" s="41" t="n"/>
      <c r="U291" s="41" t="n"/>
      <c r="V291" s="40" t="n"/>
      <c r="W291" s="24" t="n"/>
      <c r="X291" s="27" t="n"/>
      <c r="Y291" s="42">
        <f>IF($A291="","",IF(OR($B291="",$M291=""),"",$B291+$M291))</f>
        <v/>
      </c>
      <c r="Z291" s="42">
        <f>IF($A291="","",IF(OR($B291="",$O291=""),"",$B291+$O291))</f>
        <v/>
      </c>
      <c r="AA291" s="42">
        <f>IF($A291="","",IF(OR($B291="",$P291=""),"",$B291+$P291))</f>
        <v/>
      </c>
      <c r="AB291" s="29">
        <f>IF($A291="","",IF(OR($Y291="",$Z291=""),"",ROUND(($Z291-$Y291)*1440,0)))</f>
        <v/>
      </c>
      <c r="AC291" s="29">
        <f>IF($A291="","",IF(OR($AA291="",$B291="",$C291="",AND($J291&lt;&gt;"Outbound",$J291&lt;&gt;"One-way")),"",ROUND(($AA291-($B291+$C291))*1440,0)))</f>
        <v/>
      </c>
      <c r="AD291" s="30">
        <f>IF($A291="","",IF(OR($Q291&lt;&gt;"Completed",$AB291="",$N291=""),"",IF($AB291&lt;=$N291,"Yes","No")))</f>
        <v/>
      </c>
      <c r="AE291" s="30">
        <f>IF($A291="","",IF(COUNTIF($A$2:$A$501,$A291)&gt;1,"Duplicate Trip ID",IF($B291="","Missing service date",IF($D291="","Missing patient reference",IF($E291="","Missing clinic",IF($J291="","Missing trip leg",IF($Q291="","Missing status",IF($R291="","Missing coordinator",IF(AND(OR($Q291="Scheduled",$Q291="Confirmed",$Q291="En Route"),$K291=""),"Vendor not assigned",IF(AND(OR($Q291="Scheduled",$Q291="Confirmed",$Q291="En Route"),$M291=""),"Missing scheduled pickup",IF(AND($Q291="Completed",$O291=""),"Missing actual pickup",IF(AND($Q291="Completed",OR($J291="Outbound",$J291="One-way"),$P291=""),"Missing actual arrival",IF(AND(OR($Q291="Canceled",$Q291="No Show"),$S291=""),"Missing cancellation reason",IF(AND($Q291&lt;&gt;"Canceled",$Q291&lt;&gt;"No Show",$S291&lt;&gt;""),"Clear cancellation reason",IF(AND($O291&lt;&gt;"",$M291=""),"Actual pickup without schedule",IF(AND($P291&lt;&gt;"",$O291=""),"Arrival entered without pickup",""))))))))))))))))</f>
        <v/>
      </c>
      <c r="AF291" s="30">
        <f>IF($A291="","",AND($B291&gt;='Dashboard'!$B$4,$B291&lt;='Dashboard'!$B$5,OR('Dashboard'!$B$6="All Clinics",$E291='Dashboard'!$B$6),OR('Dashboard'!$B$7="All Coordinators",$R291='Dashboard'!$B$7)))</f>
        <v/>
      </c>
    </row>
    <row r="292" ht="20" customHeight="1">
      <c r="A292" s="22" t="n"/>
      <c r="B292" s="40" t="n"/>
      <c r="C292" s="24" t="n"/>
      <c r="D292" s="22" t="n"/>
      <c r="E292" s="22" t="n"/>
      <c r="F292" s="22" t="n"/>
      <c r="G292" s="22" t="n"/>
      <c r="H292" s="22" t="n"/>
      <c r="I292" s="22" t="n"/>
      <c r="J292" s="22" t="n"/>
      <c r="K292" s="22" t="n"/>
      <c r="L292" s="22" t="n"/>
      <c r="M292" s="24" t="n"/>
      <c r="N292" s="25" t="n"/>
      <c r="O292" s="24" t="n"/>
      <c r="P292" s="24" t="n"/>
      <c r="Q292" s="22" t="n"/>
      <c r="R292" s="22" t="n"/>
      <c r="S292" s="22" t="n"/>
      <c r="T292" s="41" t="n"/>
      <c r="U292" s="41" t="n"/>
      <c r="V292" s="40" t="n"/>
      <c r="W292" s="24" t="n"/>
      <c r="X292" s="27" t="n"/>
      <c r="Y292" s="42">
        <f>IF($A292="","",IF(OR($B292="",$M292=""),"",$B292+$M292))</f>
        <v/>
      </c>
      <c r="Z292" s="42">
        <f>IF($A292="","",IF(OR($B292="",$O292=""),"",$B292+$O292))</f>
        <v/>
      </c>
      <c r="AA292" s="42">
        <f>IF($A292="","",IF(OR($B292="",$P292=""),"",$B292+$P292))</f>
        <v/>
      </c>
      <c r="AB292" s="29">
        <f>IF($A292="","",IF(OR($Y292="",$Z292=""),"",ROUND(($Z292-$Y292)*1440,0)))</f>
        <v/>
      </c>
      <c r="AC292" s="29">
        <f>IF($A292="","",IF(OR($AA292="",$B292="",$C292="",AND($J292&lt;&gt;"Outbound",$J292&lt;&gt;"One-way")),"",ROUND(($AA292-($B292+$C292))*1440,0)))</f>
        <v/>
      </c>
      <c r="AD292" s="30">
        <f>IF($A292="","",IF(OR($Q292&lt;&gt;"Completed",$AB292="",$N292=""),"",IF($AB292&lt;=$N292,"Yes","No")))</f>
        <v/>
      </c>
      <c r="AE292" s="30">
        <f>IF($A292="","",IF(COUNTIF($A$2:$A$501,$A292)&gt;1,"Duplicate Trip ID",IF($B292="","Missing service date",IF($D292="","Missing patient reference",IF($E292="","Missing clinic",IF($J292="","Missing trip leg",IF($Q292="","Missing status",IF($R292="","Missing coordinator",IF(AND(OR($Q292="Scheduled",$Q292="Confirmed",$Q292="En Route"),$K292=""),"Vendor not assigned",IF(AND(OR($Q292="Scheduled",$Q292="Confirmed",$Q292="En Route"),$M292=""),"Missing scheduled pickup",IF(AND($Q292="Completed",$O292=""),"Missing actual pickup",IF(AND($Q292="Completed",OR($J292="Outbound",$J292="One-way"),$P292=""),"Missing actual arrival",IF(AND(OR($Q292="Canceled",$Q292="No Show"),$S292=""),"Missing cancellation reason",IF(AND($Q292&lt;&gt;"Canceled",$Q292&lt;&gt;"No Show",$S292&lt;&gt;""),"Clear cancellation reason",IF(AND($O292&lt;&gt;"",$M292=""),"Actual pickup without schedule",IF(AND($P292&lt;&gt;"",$O292=""),"Arrival entered without pickup",""))))))))))))))))</f>
        <v/>
      </c>
      <c r="AF292" s="30">
        <f>IF($A292="","",AND($B292&gt;='Dashboard'!$B$4,$B292&lt;='Dashboard'!$B$5,OR('Dashboard'!$B$6="All Clinics",$E292='Dashboard'!$B$6),OR('Dashboard'!$B$7="All Coordinators",$R292='Dashboard'!$B$7)))</f>
        <v/>
      </c>
    </row>
    <row r="293" ht="20" customHeight="1">
      <c r="A293" s="22" t="n"/>
      <c r="B293" s="40" t="n"/>
      <c r="C293" s="24" t="n"/>
      <c r="D293" s="22" t="n"/>
      <c r="E293" s="22" t="n"/>
      <c r="F293" s="22" t="n"/>
      <c r="G293" s="22" t="n"/>
      <c r="H293" s="22" t="n"/>
      <c r="I293" s="22" t="n"/>
      <c r="J293" s="22" t="n"/>
      <c r="K293" s="22" t="n"/>
      <c r="L293" s="22" t="n"/>
      <c r="M293" s="24" t="n"/>
      <c r="N293" s="25" t="n"/>
      <c r="O293" s="24" t="n"/>
      <c r="P293" s="24" t="n"/>
      <c r="Q293" s="22" t="n"/>
      <c r="R293" s="22" t="n"/>
      <c r="S293" s="22" t="n"/>
      <c r="T293" s="41" t="n"/>
      <c r="U293" s="41" t="n"/>
      <c r="V293" s="40" t="n"/>
      <c r="W293" s="24" t="n"/>
      <c r="X293" s="27" t="n"/>
      <c r="Y293" s="42">
        <f>IF($A293="","",IF(OR($B293="",$M293=""),"",$B293+$M293))</f>
        <v/>
      </c>
      <c r="Z293" s="42">
        <f>IF($A293="","",IF(OR($B293="",$O293=""),"",$B293+$O293))</f>
        <v/>
      </c>
      <c r="AA293" s="42">
        <f>IF($A293="","",IF(OR($B293="",$P293=""),"",$B293+$P293))</f>
        <v/>
      </c>
      <c r="AB293" s="29">
        <f>IF($A293="","",IF(OR($Y293="",$Z293=""),"",ROUND(($Z293-$Y293)*1440,0)))</f>
        <v/>
      </c>
      <c r="AC293" s="29">
        <f>IF($A293="","",IF(OR($AA293="",$B293="",$C293="",AND($J293&lt;&gt;"Outbound",$J293&lt;&gt;"One-way")),"",ROUND(($AA293-($B293+$C293))*1440,0)))</f>
        <v/>
      </c>
      <c r="AD293" s="30">
        <f>IF($A293="","",IF(OR($Q293&lt;&gt;"Completed",$AB293="",$N293=""),"",IF($AB293&lt;=$N293,"Yes","No")))</f>
        <v/>
      </c>
      <c r="AE293" s="30">
        <f>IF($A293="","",IF(COUNTIF($A$2:$A$501,$A293)&gt;1,"Duplicate Trip ID",IF($B293="","Missing service date",IF($D293="","Missing patient reference",IF($E293="","Missing clinic",IF($J293="","Missing trip leg",IF($Q293="","Missing status",IF($R293="","Missing coordinator",IF(AND(OR($Q293="Scheduled",$Q293="Confirmed",$Q293="En Route"),$K293=""),"Vendor not assigned",IF(AND(OR($Q293="Scheduled",$Q293="Confirmed",$Q293="En Route"),$M293=""),"Missing scheduled pickup",IF(AND($Q293="Completed",$O293=""),"Missing actual pickup",IF(AND($Q293="Completed",OR($J293="Outbound",$J293="One-way"),$P293=""),"Missing actual arrival",IF(AND(OR($Q293="Canceled",$Q293="No Show"),$S293=""),"Missing cancellation reason",IF(AND($Q293&lt;&gt;"Canceled",$Q293&lt;&gt;"No Show",$S293&lt;&gt;""),"Clear cancellation reason",IF(AND($O293&lt;&gt;"",$M293=""),"Actual pickup without schedule",IF(AND($P293&lt;&gt;"",$O293=""),"Arrival entered without pickup",""))))))))))))))))</f>
        <v/>
      </c>
      <c r="AF293" s="30">
        <f>IF($A293="","",AND($B293&gt;='Dashboard'!$B$4,$B293&lt;='Dashboard'!$B$5,OR('Dashboard'!$B$6="All Clinics",$E293='Dashboard'!$B$6),OR('Dashboard'!$B$7="All Coordinators",$R293='Dashboard'!$B$7)))</f>
        <v/>
      </c>
    </row>
    <row r="294" ht="20" customHeight="1">
      <c r="A294" s="22" t="n"/>
      <c r="B294" s="40" t="n"/>
      <c r="C294" s="24" t="n"/>
      <c r="D294" s="22" t="n"/>
      <c r="E294" s="22" t="n"/>
      <c r="F294" s="22" t="n"/>
      <c r="G294" s="22" t="n"/>
      <c r="H294" s="22" t="n"/>
      <c r="I294" s="22" t="n"/>
      <c r="J294" s="22" t="n"/>
      <c r="K294" s="22" t="n"/>
      <c r="L294" s="22" t="n"/>
      <c r="M294" s="24" t="n"/>
      <c r="N294" s="25" t="n"/>
      <c r="O294" s="24" t="n"/>
      <c r="P294" s="24" t="n"/>
      <c r="Q294" s="22" t="n"/>
      <c r="R294" s="22" t="n"/>
      <c r="S294" s="22" t="n"/>
      <c r="T294" s="41" t="n"/>
      <c r="U294" s="41" t="n"/>
      <c r="V294" s="40" t="n"/>
      <c r="W294" s="24" t="n"/>
      <c r="X294" s="27" t="n"/>
      <c r="Y294" s="42">
        <f>IF($A294="","",IF(OR($B294="",$M294=""),"",$B294+$M294))</f>
        <v/>
      </c>
      <c r="Z294" s="42">
        <f>IF($A294="","",IF(OR($B294="",$O294=""),"",$B294+$O294))</f>
        <v/>
      </c>
      <c r="AA294" s="42">
        <f>IF($A294="","",IF(OR($B294="",$P294=""),"",$B294+$P294))</f>
        <v/>
      </c>
      <c r="AB294" s="29">
        <f>IF($A294="","",IF(OR($Y294="",$Z294=""),"",ROUND(($Z294-$Y294)*1440,0)))</f>
        <v/>
      </c>
      <c r="AC294" s="29">
        <f>IF($A294="","",IF(OR($AA294="",$B294="",$C294="",AND($J294&lt;&gt;"Outbound",$J294&lt;&gt;"One-way")),"",ROUND(($AA294-($B294+$C294))*1440,0)))</f>
        <v/>
      </c>
      <c r="AD294" s="30">
        <f>IF($A294="","",IF(OR($Q294&lt;&gt;"Completed",$AB294="",$N294=""),"",IF($AB294&lt;=$N294,"Yes","No")))</f>
        <v/>
      </c>
      <c r="AE294" s="30">
        <f>IF($A294="","",IF(COUNTIF($A$2:$A$501,$A294)&gt;1,"Duplicate Trip ID",IF($B294="","Missing service date",IF($D294="","Missing patient reference",IF($E294="","Missing clinic",IF($J294="","Missing trip leg",IF($Q294="","Missing status",IF($R294="","Missing coordinator",IF(AND(OR($Q294="Scheduled",$Q294="Confirmed",$Q294="En Route"),$K294=""),"Vendor not assigned",IF(AND(OR($Q294="Scheduled",$Q294="Confirmed",$Q294="En Route"),$M294=""),"Missing scheduled pickup",IF(AND($Q294="Completed",$O294=""),"Missing actual pickup",IF(AND($Q294="Completed",OR($J294="Outbound",$J294="One-way"),$P294=""),"Missing actual arrival",IF(AND(OR($Q294="Canceled",$Q294="No Show"),$S294=""),"Missing cancellation reason",IF(AND($Q294&lt;&gt;"Canceled",$Q294&lt;&gt;"No Show",$S294&lt;&gt;""),"Clear cancellation reason",IF(AND($O294&lt;&gt;"",$M294=""),"Actual pickup without schedule",IF(AND($P294&lt;&gt;"",$O294=""),"Arrival entered without pickup",""))))))))))))))))</f>
        <v/>
      </c>
      <c r="AF294" s="30">
        <f>IF($A294="","",AND($B294&gt;='Dashboard'!$B$4,$B294&lt;='Dashboard'!$B$5,OR('Dashboard'!$B$6="All Clinics",$E294='Dashboard'!$B$6),OR('Dashboard'!$B$7="All Coordinators",$R294='Dashboard'!$B$7)))</f>
        <v/>
      </c>
    </row>
    <row r="295" ht="20" customHeight="1">
      <c r="A295" s="22" t="n"/>
      <c r="B295" s="40" t="n"/>
      <c r="C295" s="24" t="n"/>
      <c r="D295" s="22" t="n"/>
      <c r="E295" s="22" t="n"/>
      <c r="F295" s="22" t="n"/>
      <c r="G295" s="22" t="n"/>
      <c r="H295" s="22" t="n"/>
      <c r="I295" s="22" t="n"/>
      <c r="J295" s="22" t="n"/>
      <c r="K295" s="22" t="n"/>
      <c r="L295" s="22" t="n"/>
      <c r="M295" s="24" t="n"/>
      <c r="N295" s="25" t="n"/>
      <c r="O295" s="24" t="n"/>
      <c r="P295" s="24" t="n"/>
      <c r="Q295" s="22" t="n"/>
      <c r="R295" s="22" t="n"/>
      <c r="S295" s="22" t="n"/>
      <c r="T295" s="41" t="n"/>
      <c r="U295" s="41" t="n"/>
      <c r="V295" s="40" t="n"/>
      <c r="W295" s="24" t="n"/>
      <c r="X295" s="27" t="n"/>
      <c r="Y295" s="42">
        <f>IF($A295="","",IF(OR($B295="",$M295=""),"",$B295+$M295))</f>
        <v/>
      </c>
      <c r="Z295" s="42">
        <f>IF($A295="","",IF(OR($B295="",$O295=""),"",$B295+$O295))</f>
        <v/>
      </c>
      <c r="AA295" s="42">
        <f>IF($A295="","",IF(OR($B295="",$P295=""),"",$B295+$P295))</f>
        <v/>
      </c>
      <c r="AB295" s="29">
        <f>IF($A295="","",IF(OR($Y295="",$Z295=""),"",ROUND(($Z295-$Y295)*1440,0)))</f>
        <v/>
      </c>
      <c r="AC295" s="29">
        <f>IF($A295="","",IF(OR($AA295="",$B295="",$C295="",AND($J295&lt;&gt;"Outbound",$J295&lt;&gt;"One-way")),"",ROUND(($AA295-($B295+$C295))*1440,0)))</f>
        <v/>
      </c>
      <c r="AD295" s="30">
        <f>IF($A295="","",IF(OR($Q295&lt;&gt;"Completed",$AB295="",$N295=""),"",IF($AB295&lt;=$N295,"Yes","No")))</f>
        <v/>
      </c>
      <c r="AE295" s="30">
        <f>IF($A295="","",IF(COUNTIF($A$2:$A$501,$A295)&gt;1,"Duplicate Trip ID",IF($B295="","Missing service date",IF($D295="","Missing patient reference",IF($E295="","Missing clinic",IF($J295="","Missing trip leg",IF($Q295="","Missing status",IF($R295="","Missing coordinator",IF(AND(OR($Q295="Scheduled",$Q295="Confirmed",$Q295="En Route"),$K295=""),"Vendor not assigned",IF(AND(OR($Q295="Scheduled",$Q295="Confirmed",$Q295="En Route"),$M295=""),"Missing scheduled pickup",IF(AND($Q295="Completed",$O295=""),"Missing actual pickup",IF(AND($Q295="Completed",OR($J295="Outbound",$J295="One-way"),$P295=""),"Missing actual arrival",IF(AND(OR($Q295="Canceled",$Q295="No Show"),$S295=""),"Missing cancellation reason",IF(AND($Q295&lt;&gt;"Canceled",$Q295&lt;&gt;"No Show",$S295&lt;&gt;""),"Clear cancellation reason",IF(AND($O295&lt;&gt;"",$M295=""),"Actual pickup without schedule",IF(AND($P295&lt;&gt;"",$O295=""),"Arrival entered without pickup",""))))))))))))))))</f>
        <v/>
      </c>
      <c r="AF295" s="30">
        <f>IF($A295="","",AND($B295&gt;='Dashboard'!$B$4,$B295&lt;='Dashboard'!$B$5,OR('Dashboard'!$B$6="All Clinics",$E295='Dashboard'!$B$6),OR('Dashboard'!$B$7="All Coordinators",$R295='Dashboard'!$B$7)))</f>
        <v/>
      </c>
    </row>
    <row r="296" ht="20" customHeight="1">
      <c r="A296" s="22" t="n"/>
      <c r="B296" s="40" t="n"/>
      <c r="C296" s="24" t="n"/>
      <c r="D296" s="22" t="n"/>
      <c r="E296" s="22" t="n"/>
      <c r="F296" s="22" t="n"/>
      <c r="G296" s="22" t="n"/>
      <c r="H296" s="22" t="n"/>
      <c r="I296" s="22" t="n"/>
      <c r="J296" s="22" t="n"/>
      <c r="K296" s="22" t="n"/>
      <c r="L296" s="22" t="n"/>
      <c r="M296" s="24" t="n"/>
      <c r="N296" s="25" t="n"/>
      <c r="O296" s="24" t="n"/>
      <c r="P296" s="24" t="n"/>
      <c r="Q296" s="22" t="n"/>
      <c r="R296" s="22" t="n"/>
      <c r="S296" s="22" t="n"/>
      <c r="T296" s="41" t="n"/>
      <c r="U296" s="41" t="n"/>
      <c r="V296" s="40" t="n"/>
      <c r="W296" s="24" t="n"/>
      <c r="X296" s="27" t="n"/>
      <c r="Y296" s="42">
        <f>IF($A296="","",IF(OR($B296="",$M296=""),"",$B296+$M296))</f>
        <v/>
      </c>
      <c r="Z296" s="42">
        <f>IF($A296="","",IF(OR($B296="",$O296=""),"",$B296+$O296))</f>
        <v/>
      </c>
      <c r="AA296" s="42">
        <f>IF($A296="","",IF(OR($B296="",$P296=""),"",$B296+$P296))</f>
        <v/>
      </c>
      <c r="AB296" s="29">
        <f>IF($A296="","",IF(OR($Y296="",$Z296=""),"",ROUND(($Z296-$Y296)*1440,0)))</f>
        <v/>
      </c>
      <c r="AC296" s="29">
        <f>IF($A296="","",IF(OR($AA296="",$B296="",$C296="",AND($J296&lt;&gt;"Outbound",$J296&lt;&gt;"One-way")),"",ROUND(($AA296-($B296+$C296))*1440,0)))</f>
        <v/>
      </c>
      <c r="AD296" s="30">
        <f>IF($A296="","",IF(OR($Q296&lt;&gt;"Completed",$AB296="",$N296=""),"",IF($AB296&lt;=$N296,"Yes","No")))</f>
        <v/>
      </c>
      <c r="AE296" s="30">
        <f>IF($A296="","",IF(COUNTIF($A$2:$A$501,$A296)&gt;1,"Duplicate Trip ID",IF($B296="","Missing service date",IF($D296="","Missing patient reference",IF($E296="","Missing clinic",IF($J296="","Missing trip leg",IF($Q296="","Missing status",IF($R296="","Missing coordinator",IF(AND(OR($Q296="Scheduled",$Q296="Confirmed",$Q296="En Route"),$K296=""),"Vendor not assigned",IF(AND(OR($Q296="Scheduled",$Q296="Confirmed",$Q296="En Route"),$M296=""),"Missing scheduled pickup",IF(AND($Q296="Completed",$O296=""),"Missing actual pickup",IF(AND($Q296="Completed",OR($J296="Outbound",$J296="One-way"),$P296=""),"Missing actual arrival",IF(AND(OR($Q296="Canceled",$Q296="No Show"),$S296=""),"Missing cancellation reason",IF(AND($Q296&lt;&gt;"Canceled",$Q296&lt;&gt;"No Show",$S296&lt;&gt;""),"Clear cancellation reason",IF(AND($O296&lt;&gt;"",$M296=""),"Actual pickup without schedule",IF(AND($P296&lt;&gt;"",$O296=""),"Arrival entered without pickup",""))))))))))))))))</f>
        <v/>
      </c>
      <c r="AF296" s="30">
        <f>IF($A296="","",AND($B296&gt;='Dashboard'!$B$4,$B296&lt;='Dashboard'!$B$5,OR('Dashboard'!$B$6="All Clinics",$E296='Dashboard'!$B$6),OR('Dashboard'!$B$7="All Coordinators",$R296='Dashboard'!$B$7)))</f>
        <v/>
      </c>
    </row>
    <row r="297" ht="20" customHeight="1">
      <c r="A297" s="22" t="n"/>
      <c r="B297" s="40" t="n"/>
      <c r="C297" s="24" t="n"/>
      <c r="D297" s="22" t="n"/>
      <c r="E297" s="22" t="n"/>
      <c r="F297" s="22" t="n"/>
      <c r="G297" s="22" t="n"/>
      <c r="H297" s="22" t="n"/>
      <c r="I297" s="22" t="n"/>
      <c r="J297" s="22" t="n"/>
      <c r="K297" s="22" t="n"/>
      <c r="L297" s="22" t="n"/>
      <c r="M297" s="24" t="n"/>
      <c r="N297" s="25" t="n"/>
      <c r="O297" s="24" t="n"/>
      <c r="P297" s="24" t="n"/>
      <c r="Q297" s="22" t="n"/>
      <c r="R297" s="22" t="n"/>
      <c r="S297" s="22" t="n"/>
      <c r="T297" s="41" t="n"/>
      <c r="U297" s="41" t="n"/>
      <c r="V297" s="40" t="n"/>
      <c r="W297" s="24" t="n"/>
      <c r="X297" s="27" t="n"/>
      <c r="Y297" s="42">
        <f>IF($A297="","",IF(OR($B297="",$M297=""),"",$B297+$M297))</f>
        <v/>
      </c>
      <c r="Z297" s="42">
        <f>IF($A297="","",IF(OR($B297="",$O297=""),"",$B297+$O297))</f>
        <v/>
      </c>
      <c r="AA297" s="42">
        <f>IF($A297="","",IF(OR($B297="",$P297=""),"",$B297+$P297))</f>
        <v/>
      </c>
      <c r="AB297" s="29">
        <f>IF($A297="","",IF(OR($Y297="",$Z297=""),"",ROUND(($Z297-$Y297)*1440,0)))</f>
        <v/>
      </c>
      <c r="AC297" s="29">
        <f>IF($A297="","",IF(OR($AA297="",$B297="",$C297="",AND($J297&lt;&gt;"Outbound",$J297&lt;&gt;"One-way")),"",ROUND(($AA297-($B297+$C297))*1440,0)))</f>
        <v/>
      </c>
      <c r="AD297" s="30">
        <f>IF($A297="","",IF(OR($Q297&lt;&gt;"Completed",$AB297="",$N297=""),"",IF($AB297&lt;=$N297,"Yes","No")))</f>
        <v/>
      </c>
      <c r="AE297" s="30">
        <f>IF($A297="","",IF(COUNTIF($A$2:$A$501,$A297)&gt;1,"Duplicate Trip ID",IF($B297="","Missing service date",IF($D297="","Missing patient reference",IF($E297="","Missing clinic",IF($J297="","Missing trip leg",IF($Q297="","Missing status",IF($R297="","Missing coordinator",IF(AND(OR($Q297="Scheduled",$Q297="Confirmed",$Q297="En Route"),$K297=""),"Vendor not assigned",IF(AND(OR($Q297="Scheduled",$Q297="Confirmed",$Q297="En Route"),$M297=""),"Missing scheduled pickup",IF(AND($Q297="Completed",$O297=""),"Missing actual pickup",IF(AND($Q297="Completed",OR($J297="Outbound",$J297="One-way"),$P297=""),"Missing actual arrival",IF(AND(OR($Q297="Canceled",$Q297="No Show"),$S297=""),"Missing cancellation reason",IF(AND($Q297&lt;&gt;"Canceled",$Q297&lt;&gt;"No Show",$S297&lt;&gt;""),"Clear cancellation reason",IF(AND($O297&lt;&gt;"",$M297=""),"Actual pickup without schedule",IF(AND($P297&lt;&gt;"",$O297=""),"Arrival entered without pickup",""))))))))))))))))</f>
        <v/>
      </c>
      <c r="AF297" s="30">
        <f>IF($A297="","",AND($B297&gt;='Dashboard'!$B$4,$B297&lt;='Dashboard'!$B$5,OR('Dashboard'!$B$6="All Clinics",$E297='Dashboard'!$B$6),OR('Dashboard'!$B$7="All Coordinators",$R297='Dashboard'!$B$7)))</f>
        <v/>
      </c>
    </row>
    <row r="298" ht="20" customHeight="1">
      <c r="A298" s="22" t="n"/>
      <c r="B298" s="40" t="n"/>
      <c r="C298" s="24" t="n"/>
      <c r="D298" s="22" t="n"/>
      <c r="E298" s="22" t="n"/>
      <c r="F298" s="22" t="n"/>
      <c r="G298" s="22" t="n"/>
      <c r="H298" s="22" t="n"/>
      <c r="I298" s="22" t="n"/>
      <c r="J298" s="22" t="n"/>
      <c r="K298" s="22" t="n"/>
      <c r="L298" s="22" t="n"/>
      <c r="M298" s="24" t="n"/>
      <c r="N298" s="25" t="n"/>
      <c r="O298" s="24" t="n"/>
      <c r="P298" s="24" t="n"/>
      <c r="Q298" s="22" t="n"/>
      <c r="R298" s="22" t="n"/>
      <c r="S298" s="22" t="n"/>
      <c r="T298" s="41" t="n"/>
      <c r="U298" s="41" t="n"/>
      <c r="V298" s="40" t="n"/>
      <c r="W298" s="24" t="n"/>
      <c r="X298" s="27" t="n"/>
      <c r="Y298" s="42">
        <f>IF($A298="","",IF(OR($B298="",$M298=""),"",$B298+$M298))</f>
        <v/>
      </c>
      <c r="Z298" s="42">
        <f>IF($A298="","",IF(OR($B298="",$O298=""),"",$B298+$O298))</f>
        <v/>
      </c>
      <c r="AA298" s="42">
        <f>IF($A298="","",IF(OR($B298="",$P298=""),"",$B298+$P298))</f>
        <v/>
      </c>
      <c r="AB298" s="29">
        <f>IF($A298="","",IF(OR($Y298="",$Z298=""),"",ROUND(($Z298-$Y298)*1440,0)))</f>
        <v/>
      </c>
      <c r="AC298" s="29">
        <f>IF($A298="","",IF(OR($AA298="",$B298="",$C298="",AND($J298&lt;&gt;"Outbound",$J298&lt;&gt;"One-way")),"",ROUND(($AA298-($B298+$C298))*1440,0)))</f>
        <v/>
      </c>
      <c r="AD298" s="30">
        <f>IF($A298="","",IF(OR($Q298&lt;&gt;"Completed",$AB298="",$N298=""),"",IF($AB298&lt;=$N298,"Yes","No")))</f>
        <v/>
      </c>
      <c r="AE298" s="30">
        <f>IF($A298="","",IF(COUNTIF($A$2:$A$501,$A298)&gt;1,"Duplicate Trip ID",IF($B298="","Missing service date",IF($D298="","Missing patient reference",IF($E298="","Missing clinic",IF($J298="","Missing trip leg",IF($Q298="","Missing status",IF($R298="","Missing coordinator",IF(AND(OR($Q298="Scheduled",$Q298="Confirmed",$Q298="En Route"),$K298=""),"Vendor not assigned",IF(AND(OR($Q298="Scheduled",$Q298="Confirmed",$Q298="En Route"),$M298=""),"Missing scheduled pickup",IF(AND($Q298="Completed",$O298=""),"Missing actual pickup",IF(AND($Q298="Completed",OR($J298="Outbound",$J298="One-way"),$P298=""),"Missing actual arrival",IF(AND(OR($Q298="Canceled",$Q298="No Show"),$S298=""),"Missing cancellation reason",IF(AND($Q298&lt;&gt;"Canceled",$Q298&lt;&gt;"No Show",$S298&lt;&gt;""),"Clear cancellation reason",IF(AND($O298&lt;&gt;"",$M298=""),"Actual pickup without schedule",IF(AND($P298&lt;&gt;"",$O298=""),"Arrival entered without pickup",""))))))))))))))))</f>
        <v/>
      </c>
      <c r="AF298" s="30">
        <f>IF($A298="","",AND($B298&gt;='Dashboard'!$B$4,$B298&lt;='Dashboard'!$B$5,OR('Dashboard'!$B$6="All Clinics",$E298='Dashboard'!$B$6),OR('Dashboard'!$B$7="All Coordinators",$R298='Dashboard'!$B$7)))</f>
        <v/>
      </c>
    </row>
    <row r="299" ht="20" customHeight="1">
      <c r="A299" s="22" t="n"/>
      <c r="B299" s="40" t="n"/>
      <c r="C299" s="24" t="n"/>
      <c r="D299" s="22" t="n"/>
      <c r="E299" s="22" t="n"/>
      <c r="F299" s="22" t="n"/>
      <c r="G299" s="22" t="n"/>
      <c r="H299" s="22" t="n"/>
      <c r="I299" s="22" t="n"/>
      <c r="J299" s="22" t="n"/>
      <c r="K299" s="22" t="n"/>
      <c r="L299" s="22" t="n"/>
      <c r="M299" s="24" t="n"/>
      <c r="N299" s="25" t="n"/>
      <c r="O299" s="24" t="n"/>
      <c r="P299" s="24" t="n"/>
      <c r="Q299" s="22" t="n"/>
      <c r="R299" s="22" t="n"/>
      <c r="S299" s="22" t="n"/>
      <c r="T299" s="41" t="n"/>
      <c r="U299" s="41" t="n"/>
      <c r="V299" s="40" t="n"/>
      <c r="W299" s="24" t="n"/>
      <c r="X299" s="27" t="n"/>
      <c r="Y299" s="42">
        <f>IF($A299="","",IF(OR($B299="",$M299=""),"",$B299+$M299))</f>
        <v/>
      </c>
      <c r="Z299" s="42">
        <f>IF($A299="","",IF(OR($B299="",$O299=""),"",$B299+$O299))</f>
        <v/>
      </c>
      <c r="AA299" s="42">
        <f>IF($A299="","",IF(OR($B299="",$P299=""),"",$B299+$P299))</f>
        <v/>
      </c>
      <c r="AB299" s="29">
        <f>IF($A299="","",IF(OR($Y299="",$Z299=""),"",ROUND(($Z299-$Y299)*1440,0)))</f>
        <v/>
      </c>
      <c r="AC299" s="29">
        <f>IF($A299="","",IF(OR($AA299="",$B299="",$C299="",AND($J299&lt;&gt;"Outbound",$J299&lt;&gt;"One-way")),"",ROUND(($AA299-($B299+$C299))*1440,0)))</f>
        <v/>
      </c>
      <c r="AD299" s="30">
        <f>IF($A299="","",IF(OR($Q299&lt;&gt;"Completed",$AB299="",$N299=""),"",IF($AB299&lt;=$N299,"Yes","No")))</f>
        <v/>
      </c>
      <c r="AE299" s="30">
        <f>IF($A299="","",IF(COUNTIF($A$2:$A$501,$A299)&gt;1,"Duplicate Trip ID",IF($B299="","Missing service date",IF($D299="","Missing patient reference",IF($E299="","Missing clinic",IF($J299="","Missing trip leg",IF($Q299="","Missing status",IF($R299="","Missing coordinator",IF(AND(OR($Q299="Scheduled",$Q299="Confirmed",$Q299="En Route"),$K299=""),"Vendor not assigned",IF(AND(OR($Q299="Scheduled",$Q299="Confirmed",$Q299="En Route"),$M299=""),"Missing scheduled pickup",IF(AND($Q299="Completed",$O299=""),"Missing actual pickup",IF(AND($Q299="Completed",OR($J299="Outbound",$J299="One-way"),$P299=""),"Missing actual arrival",IF(AND(OR($Q299="Canceled",$Q299="No Show"),$S299=""),"Missing cancellation reason",IF(AND($Q299&lt;&gt;"Canceled",$Q299&lt;&gt;"No Show",$S299&lt;&gt;""),"Clear cancellation reason",IF(AND($O299&lt;&gt;"",$M299=""),"Actual pickup without schedule",IF(AND($P299&lt;&gt;"",$O299=""),"Arrival entered without pickup",""))))))))))))))))</f>
        <v/>
      </c>
      <c r="AF299" s="30">
        <f>IF($A299="","",AND($B299&gt;='Dashboard'!$B$4,$B299&lt;='Dashboard'!$B$5,OR('Dashboard'!$B$6="All Clinics",$E299='Dashboard'!$B$6),OR('Dashboard'!$B$7="All Coordinators",$R299='Dashboard'!$B$7)))</f>
        <v/>
      </c>
    </row>
    <row r="300" ht="20" customHeight="1">
      <c r="A300" s="22" t="n"/>
      <c r="B300" s="40" t="n"/>
      <c r="C300" s="24" t="n"/>
      <c r="D300" s="22" t="n"/>
      <c r="E300" s="22" t="n"/>
      <c r="F300" s="22" t="n"/>
      <c r="G300" s="22" t="n"/>
      <c r="H300" s="22" t="n"/>
      <c r="I300" s="22" t="n"/>
      <c r="J300" s="22" t="n"/>
      <c r="K300" s="22" t="n"/>
      <c r="L300" s="22" t="n"/>
      <c r="M300" s="24" t="n"/>
      <c r="N300" s="25" t="n"/>
      <c r="O300" s="24" t="n"/>
      <c r="P300" s="24" t="n"/>
      <c r="Q300" s="22" t="n"/>
      <c r="R300" s="22" t="n"/>
      <c r="S300" s="22" t="n"/>
      <c r="T300" s="41" t="n"/>
      <c r="U300" s="41" t="n"/>
      <c r="V300" s="40" t="n"/>
      <c r="W300" s="24" t="n"/>
      <c r="X300" s="27" t="n"/>
      <c r="Y300" s="42">
        <f>IF($A300="","",IF(OR($B300="",$M300=""),"",$B300+$M300))</f>
        <v/>
      </c>
      <c r="Z300" s="42">
        <f>IF($A300="","",IF(OR($B300="",$O300=""),"",$B300+$O300))</f>
        <v/>
      </c>
      <c r="AA300" s="42">
        <f>IF($A300="","",IF(OR($B300="",$P300=""),"",$B300+$P300))</f>
        <v/>
      </c>
      <c r="AB300" s="29">
        <f>IF($A300="","",IF(OR($Y300="",$Z300=""),"",ROUND(($Z300-$Y300)*1440,0)))</f>
        <v/>
      </c>
      <c r="AC300" s="29">
        <f>IF($A300="","",IF(OR($AA300="",$B300="",$C300="",AND($J300&lt;&gt;"Outbound",$J300&lt;&gt;"One-way")),"",ROUND(($AA300-($B300+$C300))*1440,0)))</f>
        <v/>
      </c>
      <c r="AD300" s="30">
        <f>IF($A300="","",IF(OR($Q300&lt;&gt;"Completed",$AB300="",$N300=""),"",IF($AB300&lt;=$N300,"Yes","No")))</f>
        <v/>
      </c>
      <c r="AE300" s="30">
        <f>IF($A300="","",IF(COUNTIF($A$2:$A$501,$A300)&gt;1,"Duplicate Trip ID",IF($B300="","Missing service date",IF($D300="","Missing patient reference",IF($E300="","Missing clinic",IF($J300="","Missing trip leg",IF($Q300="","Missing status",IF($R300="","Missing coordinator",IF(AND(OR($Q300="Scheduled",$Q300="Confirmed",$Q300="En Route"),$K300=""),"Vendor not assigned",IF(AND(OR($Q300="Scheduled",$Q300="Confirmed",$Q300="En Route"),$M300=""),"Missing scheduled pickup",IF(AND($Q300="Completed",$O300=""),"Missing actual pickup",IF(AND($Q300="Completed",OR($J300="Outbound",$J300="One-way"),$P300=""),"Missing actual arrival",IF(AND(OR($Q300="Canceled",$Q300="No Show"),$S300=""),"Missing cancellation reason",IF(AND($Q300&lt;&gt;"Canceled",$Q300&lt;&gt;"No Show",$S300&lt;&gt;""),"Clear cancellation reason",IF(AND($O300&lt;&gt;"",$M300=""),"Actual pickup without schedule",IF(AND($P300&lt;&gt;"",$O300=""),"Arrival entered without pickup",""))))))))))))))))</f>
        <v/>
      </c>
      <c r="AF300" s="30">
        <f>IF($A300="","",AND($B300&gt;='Dashboard'!$B$4,$B300&lt;='Dashboard'!$B$5,OR('Dashboard'!$B$6="All Clinics",$E300='Dashboard'!$B$6),OR('Dashboard'!$B$7="All Coordinators",$R300='Dashboard'!$B$7)))</f>
        <v/>
      </c>
    </row>
    <row r="301" ht="20" customHeight="1">
      <c r="A301" s="22" t="n"/>
      <c r="B301" s="40" t="n"/>
      <c r="C301" s="24" t="n"/>
      <c r="D301" s="22" t="n"/>
      <c r="E301" s="22" t="n"/>
      <c r="F301" s="22" t="n"/>
      <c r="G301" s="22" t="n"/>
      <c r="H301" s="22" t="n"/>
      <c r="I301" s="22" t="n"/>
      <c r="J301" s="22" t="n"/>
      <c r="K301" s="22" t="n"/>
      <c r="L301" s="22" t="n"/>
      <c r="M301" s="24" t="n"/>
      <c r="N301" s="25" t="n"/>
      <c r="O301" s="24" t="n"/>
      <c r="P301" s="24" t="n"/>
      <c r="Q301" s="22" t="n"/>
      <c r="R301" s="22" t="n"/>
      <c r="S301" s="22" t="n"/>
      <c r="T301" s="41" t="n"/>
      <c r="U301" s="41" t="n"/>
      <c r="V301" s="40" t="n"/>
      <c r="W301" s="24" t="n"/>
      <c r="X301" s="27" t="n"/>
      <c r="Y301" s="42">
        <f>IF($A301="","",IF(OR($B301="",$M301=""),"",$B301+$M301))</f>
        <v/>
      </c>
      <c r="Z301" s="42">
        <f>IF($A301="","",IF(OR($B301="",$O301=""),"",$B301+$O301))</f>
        <v/>
      </c>
      <c r="AA301" s="42">
        <f>IF($A301="","",IF(OR($B301="",$P301=""),"",$B301+$P301))</f>
        <v/>
      </c>
      <c r="AB301" s="29">
        <f>IF($A301="","",IF(OR($Y301="",$Z301=""),"",ROUND(($Z301-$Y301)*1440,0)))</f>
        <v/>
      </c>
      <c r="AC301" s="29">
        <f>IF($A301="","",IF(OR($AA301="",$B301="",$C301="",AND($J301&lt;&gt;"Outbound",$J301&lt;&gt;"One-way")),"",ROUND(($AA301-($B301+$C301))*1440,0)))</f>
        <v/>
      </c>
      <c r="AD301" s="30">
        <f>IF($A301="","",IF(OR($Q301&lt;&gt;"Completed",$AB301="",$N301=""),"",IF($AB301&lt;=$N301,"Yes","No")))</f>
        <v/>
      </c>
      <c r="AE301" s="30">
        <f>IF($A301="","",IF(COUNTIF($A$2:$A$501,$A301)&gt;1,"Duplicate Trip ID",IF($B301="","Missing service date",IF($D301="","Missing patient reference",IF($E301="","Missing clinic",IF($J301="","Missing trip leg",IF($Q301="","Missing status",IF($R301="","Missing coordinator",IF(AND(OR($Q301="Scheduled",$Q301="Confirmed",$Q301="En Route"),$K301=""),"Vendor not assigned",IF(AND(OR($Q301="Scheduled",$Q301="Confirmed",$Q301="En Route"),$M301=""),"Missing scheduled pickup",IF(AND($Q301="Completed",$O301=""),"Missing actual pickup",IF(AND($Q301="Completed",OR($J301="Outbound",$J301="One-way"),$P301=""),"Missing actual arrival",IF(AND(OR($Q301="Canceled",$Q301="No Show"),$S301=""),"Missing cancellation reason",IF(AND($Q301&lt;&gt;"Canceled",$Q301&lt;&gt;"No Show",$S301&lt;&gt;""),"Clear cancellation reason",IF(AND($O301&lt;&gt;"",$M301=""),"Actual pickup without schedule",IF(AND($P301&lt;&gt;"",$O301=""),"Arrival entered without pickup",""))))))))))))))))</f>
        <v/>
      </c>
      <c r="AF301" s="30">
        <f>IF($A301="","",AND($B301&gt;='Dashboard'!$B$4,$B301&lt;='Dashboard'!$B$5,OR('Dashboard'!$B$6="All Clinics",$E301='Dashboard'!$B$6),OR('Dashboard'!$B$7="All Coordinators",$R301='Dashboard'!$B$7)))</f>
        <v/>
      </c>
    </row>
    <row r="302" ht="20" customHeight="1">
      <c r="A302" s="22" t="n"/>
      <c r="B302" s="40" t="n"/>
      <c r="C302" s="24" t="n"/>
      <c r="D302" s="22" t="n"/>
      <c r="E302" s="22" t="n"/>
      <c r="F302" s="22" t="n"/>
      <c r="G302" s="22" t="n"/>
      <c r="H302" s="22" t="n"/>
      <c r="I302" s="22" t="n"/>
      <c r="J302" s="22" t="n"/>
      <c r="K302" s="22" t="n"/>
      <c r="L302" s="22" t="n"/>
      <c r="M302" s="24" t="n"/>
      <c r="N302" s="25" t="n"/>
      <c r="O302" s="24" t="n"/>
      <c r="P302" s="24" t="n"/>
      <c r="Q302" s="22" t="n"/>
      <c r="R302" s="22" t="n"/>
      <c r="S302" s="22" t="n"/>
      <c r="T302" s="41" t="n"/>
      <c r="U302" s="41" t="n"/>
      <c r="V302" s="40" t="n"/>
      <c r="W302" s="24" t="n"/>
      <c r="X302" s="27" t="n"/>
      <c r="Y302" s="42">
        <f>IF($A302="","",IF(OR($B302="",$M302=""),"",$B302+$M302))</f>
        <v/>
      </c>
      <c r="Z302" s="42">
        <f>IF($A302="","",IF(OR($B302="",$O302=""),"",$B302+$O302))</f>
        <v/>
      </c>
      <c r="AA302" s="42">
        <f>IF($A302="","",IF(OR($B302="",$P302=""),"",$B302+$P302))</f>
        <v/>
      </c>
      <c r="AB302" s="29">
        <f>IF($A302="","",IF(OR($Y302="",$Z302=""),"",ROUND(($Z302-$Y302)*1440,0)))</f>
        <v/>
      </c>
      <c r="AC302" s="29">
        <f>IF($A302="","",IF(OR($AA302="",$B302="",$C302="",AND($J302&lt;&gt;"Outbound",$J302&lt;&gt;"One-way")),"",ROUND(($AA302-($B302+$C302))*1440,0)))</f>
        <v/>
      </c>
      <c r="AD302" s="30">
        <f>IF($A302="","",IF(OR($Q302&lt;&gt;"Completed",$AB302="",$N302=""),"",IF($AB302&lt;=$N302,"Yes","No")))</f>
        <v/>
      </c>
      <c r="AE302" s="30">
        <f>IF($A302="","",IF(COUNTIF($A$2:$A$501,$A302)&gt;1,"Duplicate Trip ID",IF($B302="","Missing service date",IF($D302="","Missing patient reference",IF($E302="","Missing clinic",IF($J302="","Missing trip leg",IF($Q302="","Missing status",IF($R302="","Missing coordinator",IF(AND(OR($Q302="Scheduled",$Q302="Confirmed",$Q302="En Route"),$K302=""),"Vendor not assigned",IF(AND(OR($Q302="Scheduled",$Q302="Confirmed",$Q302="En Route"),$M302=""),"Missing scheduled pickup",IF(AND($Q302="Completed",$O302=""),"Missing actual pickup",IF(AND($Q302="Completed",OR($J302="Outbound",$J302="One-way"),$P302=""),"Missing actual arrival",IF(AND(OR($Q302="Canceled",$Q302="No Show"),$S302=""),"Missing cancellation reason",IF(AND($Q302&lt;&gt;"Canceled",$Q302&lt;&gt;"No Show",$S302&lt;&gt;""),"Clear cancellation reason",IF(AND($O302&lt;&gt;"",$M302=""),"Actual pickup without schedule",IF(AND($P302&lt;&gt;"",$O302=""),"Arrival entered without pickup",""))))))))))))))))</f>
        <v/>
      </c>
      <c r="AF302" s="30">
        <f>IF($A302="","",AND($B302&gt;='Dashboard'!$B$4,$B302&lt;='Dashboard'!$B$5,OR('Dashboard'!$B$6="All Clinics",$E302='Dashboard'!$B$6),OR('Dashboard'!$B$7="All Coordinators",$R302='Dashboard'!$B$7)))</f>
        <v/>
      </c>
    </row>
    <row r="303" ht="20" customHeight="1">
      <c r="A303" s="22" t="n"/>
      <c r="B303" s="40" t="n"/>
      <c r="C303" s="24" t="n"/>
      <c r="D303" s="22" t="n"/>
      <c r="E303" s="22" t="n"/>
      <c r="F303" s="22" t="n"/>
      <c r="G303" s="22" t="n"/>
      <c r="H303" s="22" t="n"/>
      <c r="I303" s="22" t="n"/>
      <c r="J303" s="22" t="n"/>
      <c r="K303" s="22" t="n"/>
      <c r="L303" s="22" t="n"/>
      <c r="M303" s="24" t="n"/>
      <c r="N303" s="25" t="n"/>
      <c r="O303" s="24" t="n"/>
      <c r="P303" s="24" t="n"/>
      <c r="Q303" s="22" t="n"/>
      <c r="R303" s="22" t="n"/>
      <c r="S303" s="22" t="n"/>
      <c r="T303" s="41" t="n"/>
      <c r="U303" s="41" t="n"/>
      <c r="V303" s="40" t="n"/>
      <c r="W303" s="24" t="n"/>
      <c r="X303" s="27" t="n"/>
      <c r="Y303" s="42">
        <f>IF($A303="","",IF(OR($B303="",$M303=""),"",$B303+$M303))</f>
        <v/>
      </c>
      <c r="Z303" s="42">
        <f>IF($A303="","",IF(OR($B303="",$O303=""),"",$B303+$O303))</f>
        <v/>
      </c>
      <c r="AA303" s="42">
        <f>IF($A303="","",IF(OR($B303="",$P303=""),"",$B303+$P303))</f>
        <v/>
      </c>
      <c r="AB303" s="29">
        <f>IF($A303="","",IF(OR($Y303="",$Z303=""),"",ROUND(($Z303-$Y303)*1440,0)))</f>
        <v/>
      </c>
      <c r="AC303" s="29">
        <f>IF($A303="","",IF(OR($AA303="",$B303="",$C303="",AND($J303&lt;&gt;"Outbound",$J303&lt;&gt;"One-way")),"",ROUND(($AA303-($B303+$C303))*1440,0)))</f>
        <v/>
      </c>
      <c r="AD303" s="30">
        <f>IF($A303="","",IF(OR($Q303&lt;&gt;"Completed",$AB303="",$N303=""),"",IF($AB303&lt;=$N303,"Yes","No")))</f>
        <v/>
      </c>
      <c r="AE303" s="30">
        <f>IF($A303="","",IF(COUNTIF($A$2:$A$501,$A303)&gt;1,"Duplicate Trip ID",IF($B303="","Missing service date",IF($D303="","Missing patient reference",IF($E303="","Missing clinic",IF($J303="","Missing trip leg",IF($Q303="","Missing status",IF($R303="","Missing coordinator",IF(AND(OR($Q303="Scheduled",$Q303="Confirmed",$Q303="En Route"),$K303=""),"Vendor not assigned",IF(AND(OR($Q303="Scheduled",$Q303="Confirmed",$Q303="En Route"),$M303=""),"Missing scheduled pickup",IF(AND($Q303="Completed",$O303=""),"Missing actual pickup",IF(AND($Q303="Completed",OR($J303="Outbound",$J303="One-way"),$P303=""),"Missing actual arrival",IF(AND(OR($Q303="Canceled",$Q303="No Show"),$S303=""),"Missing cancellation reason",IF(AND($Q303&lt;&gt;"Canceled",$Q303&lt;&gt;"No Show",$S303&lt;&gt;""),"Clear cancellation reason",IF(AND($O303&lt;&gt;"",$M303=""),"Actual pickup without schedule",IF(AND($P303&lt;&gt;"",$O303=""),"Arrival entered without pickup",""))))))))))))))))</f>
        <v/>
      </c>
      <c r="AF303" s="30">
        <f>IF($A303="","",AND($B303&gt;='Dashboard'!$B$4,$B303&lt;='Dashboard'!$B$5,OR('Dashboard'!$B$6="All Clinics",$E303='Dashboard'!$B$6),OR('Dashboard'!$B$7="All Coordinators",$R303='Dashboard'!$B$7)))</f>
        <v/>
      </c>
    </row>
    <row r="304" ht="20" customHeight="1">
      <c r="A304" s="22" t="n"/>
      <c r="B304" s="40" t="n"/>
      <c r="C304" s="24" t="n"/>
      <c r="D304" s="22" t="n"/>
      <c r="E304" s="22" t="n"/>
      <c r="F304" s="22" t="n"/>
      <c r="G304" s="22" t="n"/>
      <c r="H304" s="22" t="n"/>
      <c r="I304" s="22" t="n"/>
      <c r="J304" s="22" t="n"/>
      <c r="K304" s="22" t="n"/>
      <c r="L304" s="22" t="n"/>
      <c r="M304" s="24" t="n"/>
      <c r="N304" s="25" t="n"/>
      <c r="O304" s="24" t="n"/>
      <c r="P304" s="24" t="n"/>
      <c r="Q304" s="22" t="n"/>
      <c r="R304" s="22" t="n"/>
      <c r="S304" s="22" t="n"/>
      <c r="T304" s="41" t="n"/>
      <c r="U304" s="41" t="n"/>
      <c r="V304" s="40" t="n"/>
      <c r="W304" s="24" t="n"/>
      <c r="X304" s="27" t="n"/>
      <c r="Y304" s="42">
        <f>IF($A304="","",IF(OR($B304="",$M304=""),"",$B304+$M304))</f>
        <v/>
      </c>
      <c r="Z304" s="42">
        <f>IF($A304="","",IF(OR($B304="",$O304=""),"",$B304+$O304))</f>
        <v/>
      </c>
      <c r="AA304" s="42">
        <f>IF($A304="","",IF(OR($B304="",$P304=""),"",$B304+$P304))</f>
        <v/>
      </c>
      <c r="AB304" s="29">
        <f>IF($A304="","",IF(OR($Y304="",$Z304=""),"",ROUND(($Z304-$Y304)*1440,0)))</f>
        <v/>
      </c>
      <c r="AC304" s="29">
        <f>IF($A304="","",IF(OR($AA304="",$B304="",$C304="",AND($J304&lt;&gt;"Outbound",$J304&lt;&gt;"One-way")),"",ROUND(($AA304-($B304+$C304))*1440,0)))</f>
        <v/>
      </c>
      <c r="AD304" s="30">
        <f>IF($A304="","",IF(OR($Q304&lt;&gt;"Completed",$AB304="",$N304=""),"",IF($AB304&lt;=$N304,"Yes","No")))</f>
        <v/>
      </c>
      <c r="AE304" s="30">
        <f>IF($A304="","",IF(COUNTIF($A$2:$A$501,$A304)&gt;1,"Duplicate Trip ID",IF($B304="","Missing service date",IF($D304="","Missing patient reference",IF($E304="","Missing clinic",IF($J304="","Missing trip leg",IF($Q304="","Missing status",IF($R304="","Missing coordinator",IF(AND(OR($Q304="Scheduled",$Q304="Confirmed",$Q304="En Route"),$K304=""),"Vendor not assigned",IF(AND(OR($Q304="Scheduled",$Q304="Confirmed",$Q304="En Route"),$M304=""),"Missing scheduled pickup",IF(AND($Q304="Completed",$O304=""),"Missing actual pickup",IF(AND($Q304="Completed",OR($J304="Outbound",$J304="One-way"),$P304=""),"Missing actual arrival",IF(AND(OR($Q304="Canceled",$Q304="No Show"),$S304=""),"Missing cancellation reason",IF(AND($Q304&lt;&gt;"Canceled",$Q304&lt;&gt;"No Show",$S304&lt;&gt;""),"Clear cancellation reason",IF(AND($O304&lt;&gt;"",$M304=""),"Actual pickup without schedule",IF(AND($P304&lt;&gt;"",$O304=""),"Arrival entered without pickup",""))))))))))))))))</f>
        <v/>
      </c>
      <c r="AF304" s="30">
        <f>IF($A304="","",AND($B304&gt;='Dashboard'!$B$4,$B304&lt;='Dashboard'!$B$5,OR('Dashboard'!$B$6="All Clinics",$E304='Dashboard'!$B$6),OR('Dashboard'!$B$7="All Coordinators",$R304='Dashboard'!$B$7)))</f>
        <v/>
      </c>
    </row>
    <row r="305" ht="20" customHeight="1">
      <c r="A305" s="22" t="n"/>
      <c r="B305" s="40" t="n"/>
      <c r="C305" s="24" t="n"/>
      <c r="D305" s="22" t="n"/>
      <c r="E305" s="22" t="n"/>
      <c r="F305" s="22" t="n"/>
      <c r="G305" s="22" t="n"/>
      <c r="H305" s="22" t="n"/>
      <c r="I305" s="22" t="n"/>
      <c r="J305" s="22" t="n"/>
      <c r="K305" s="22" t="n"/>
      <c r="L305" s="22" t="n"/>
      <c r="M305" s="24" t="n"/>
      <c r="N305" s="25" t="n"/>
      <c r="O305" s="24" t="n"/>
      <c r="P305" s="24" t="n"/>
      <c r="Q305" s="22" t="n"/>
      <c r="R305" s="22" t="n"/>
      <c r="S305" s="22" t="n"/>
      <c r="T305" s="41" t="n"/>
      <c r="U305" s="41" t="n"/>
      <c r="V305" s="40" t="n"/>
      <c r="W305" s="24" t="n"/>
      <c r="X305" s="27" t="n"/>
      <c r="Y305" s="42">
        <f>IF($A305="","",IF(OR($B305="",$M305=""),"",$B305+$M305))</f>
        <v/>
      </c>
      <c r="Z305" s="42">
        <f>IF($A305="","",IF(OR($B305="",$O305=""),"",$B305+$O305))</f>
        <v/>
      </c>
      <c r="AA305" s="42">
        <f>IF($A305="","",IF(OR($B305="",$P305=""),"",$B305+$P305))</f>
        <v/>
      </c>
      <c r="AB305" s="29">
        <f>IF($A305="","",IF(OR($Y305="",$Z305=""),"",ROUND(($Z305-$Y305)*1440,0)))</f>
        <v/>
      </c>
      <c r="AC305" s="29">
        <f>IF($A305="","",IF(OR($AA305="",$B305="",$C305="",AND($J305&lt;&gt;"Outbound",$J305&lt;&gt;"One-way")),"",ROUND(($AA305-($B305+$C305))*1440,0)))</f>
        <v/>
      </c>
      <c r="AD305" s="30">
        <f>IF($A305="","",IF(OR($Q305&lt;&gt;"Completed",$AB305="",$N305=""),"",IF($AB305&lt;=$N305,"Yes","No")))</f>
        <v/>
      </c>
      <c r="AE305" s="30">
        <f>IF($A305="","",IF(COUNTIF($A$2:$A$501,$A305)&gt;1,"Duplicate Trip ID",IF($B305="","Missing service date",IF($D305="","Missing patient reference",IF($E305="","Missing clinic",IF($J305="","Missing trip leg",IF($Q305="","Missing status",IF($R305="","Missing coordinator",IF(AND(OR($Q305="Scheduled",$Q305="Confirmed",$Q305="En Route"),$K305=""),"Vendor not assigned",IF(AND(OR($Q305="Scheduled",$Q305="Confirmed",$Q305="En Route"),$M305=""),"Missing scheduled pickup",IF(AND($Q305="Completed",$O305=""),"Missing actual pickup",IF(AND($Q305="Completed",OR($J305="Outbound",$J305="One-way"),$P305=""),"Missing actual arrival",IF(AND(OR($Q305="Canceled",$Q305="No Show"),$S305=""),"Missing cancellation reason",IF(AND($Q305&lt;&gt;"Canceled",$Q305&lt;&gt;"No Show",$S305&lt;&gt;""),"Clear cancellation reason",IF(AND($O305&lt;&gt;"",$M305=""),"Actual pickup without schedule",IF(AND($P305&lt;&gt;"",$O305=""),"Arrival entered without pickup",""))))))))))))))))</f>
        <v/>
      </c>
      <c r="AF305" s="30">
        <f>IF($A305="","",AND($B305&gt;='Dashboard'!$B$4,$B305&lt;='Dashboard'!$B$5,OR('Dashboard'!$B$6="All Clinics",$E305='Dashboard'!$B$6),OR('Dashboard'!$B$7="All Coordinators",$R305='Dashboard'!$B$7)))</f>
        <v/>
      </c>
    </row>
    <row r="306" ht="20" customHeight="1">
      <c r="A306" s="22" t="n"/>
      <c r="B306" s="40" t="n"/>
      <c r="C306" s="24" t="n"/>
      <c r="D306" s="22" t="n"/>
      <c r="E306" s="22" t="n"/>
      <c r="F306" s="22" t="n"/>
      <c r="G306" s="22" t="n"/>
      <c r="H306" s="22" t="n"/>
      <c r="I306" s="22" t="n"/>
      <c r="J306" s="22" t="n"/>
      <c r="K306" s="22" t="n"/>
      <c r="L306" s="22" t="n"/>
      <c r="M306" s="24" t="n"/>
      <c r="N306" s="25" t="n"/>
      <c r="O306" s="24" t="n"/>
      <c r="P306" s="24" t="n"/>
      <c r="Q306" s="22" t="n"/>
      <c r="R306" s="22" t="n"/>
      <c r="S306" s="22" t="n"/>
      <c r="T306" s="41" t="n"/>
      <c r="U306" s="41" t="n"/>
      <c r="V306" s="40" t="n"/>
      <c r="W306" s="24" t="n"/>
      <c r="X306" s="27" t="n"/>
      <c r="Y306" s="42">
        <f>IF($A306="","",IF(OR($B306="",$M306=""),"",$B306+$M306))</f>
        <v/>
      </c>
      <c r="Z306" s="42">
        <f>IF($A306="","",IF(OR($B306="",$O306=""),"",$B306+$O306))</f>
        <v/>
      </c>
      <c r="AA306" s="42">
        <f>IF($A306="","",IF(OR($B306="",$P306=""),"",$B306+$P306))</f>
        <v/>
      </c>
      <c r="AB306" s="29">
        <f>IF($A306="","",IF(OR($Y306="",$Z306=""),"",ROUND(($Z306-$Y306)*1440,0)))</f>
        <v/>
      </c>
      <c r="AC306" s="29">
        <f>IF($A306="","",IF(OR($AA306="",$B306="",$C306="",AND($J306&lt;&gt;"Outbound",$J306&lt;&gt;"One-way")),"",ROUND(($AA306-($B306+$C306))*1440,0)))</f>
        <v/>
      </c>
      <c r="AD306" s="30">
        <f>IF($A306="","",IF(OR($Q306&lt;&gt;"Completed",$AB306="",$N306=""),"",IF($AB306&lt;=$N306,"Yes","No")))</f>
        <v/>
      </c>
      <c r="AE306" s="30">
        <f>IF($A306="","",IF(COUNTIF($A$2:$A$501,$A306)&gt;1,"Duplicate Trip ID",IF($B306="","Missing service date",IF($D306="","Missing patient reference",IF($E306="","Missing clinic",IF($J306="","Missing trip leg",IF($Q306="","Missing status",IF($R306="","Missing coordinator",IF(AND(OR($Q306="Scheduled",$Q306="Confirmed",$Q306="En Route"),$K306=""),"Vendor not assigned",IF(AND(OR($Q306="Scheduled",$Q306="Confirmed",$Q306="En Route"),$M306=""),"Missing scheduled pickup",IF(AND($Q306="Completed",$O306=""),"Missing actual pickup",IF(AND($Q306="Completed",OR($J306="Outbound",$J306="One-way"),$P306=""),"Missing actual arrival",IF(AND(OR($Q306="Canceled",$Q306="No Show"),$S306=""),"Missing cancellation reason",IF(AND($Q306&lt;&gt;"Canceled",$Q306&lt;&gt;"No Show",$S306&lt;&gt;""),"Clear cancellation reason",IF(AND($O306&lt;&gt;"",$M306=""),"Actual pickup without schedule",IF(AND($P306&lt;&gt;"",$O306=""),"Arrival entered without pickup",""))))))))))))))))</f>
        <v/>
      </c>
      <c r="AF306" s="30">
        <f>IF($A306="","",AND($B306&gt;='Dashboard'!$B$4,$B306&lt;='Dashboard'!$B$5,OR('Dashboard'!$B$6="All Clinics",$E306='Dashboard'!$B$6),OR('Dashboard'!$B$7="All Coordinators",$R306='Dashboard'!$B$7)))</f>
        <v/>
      </c>
    </row>
    <row r="307" ht="20" customHeight="1">
      <c r="A307" s="22" t="n"/>
      <c r="B307" s="40" t="n"/>
      <c r="C307" s="24" t="n"/>
      <c r="D307" s="22" t="n"/>
      <c r="E307" s="22" t="n"/>
      <c r="F307" s="22" t="n"/>
      <c r="G307" s="22" t="n"/>
      <c r="H307" s="22" t="n"/>
      <c r="I307" s="22" t="n"/>
      <c r="J307" s="22" t="n"/>
      <c r="K307" s="22" t="n"/>
      <c r="L307" s="22" t="n"/>
      <c r="M307" s="24" t="n"/>
      <c r="N307" s="25" t="n"/>
      <c r="O307" s="24" t="n"/>
      <c r="P307" s="24" t="n"/>
      <c r="Q307" s="22" t="n"/>
      <c r="R307" s="22" t="n"/>
      <c r="S307" s="22" t="n"/>
      <c r="T307" s="41" t="n"/>
      <c r="U307" s="41" t="n"/>
      <c r="V307" s="40" t="n"/>
      <c r="W307" s="24" t="n"/>
      <c r="X307" s="27" t="n"/>
      <c r="Y307" s="42">
        <f>IF($A307="","",IF(OR($B307="",$M307=""),"",$B307+$M307))</f>
        <v/>
      </c>
      <c r="Z307" s="42">
        <f>IF($A307="","",IF(OR($B307="",$O307=""),"",$B307+$O307))</f>
        <v/>
      </c>
      <c r="AA307" s="42">
        <f>IF($A307="","",IF(OR($B307="",$P307=""),"",$B307+$P307))</f>
        <v/>
      </c>
      <c r="AB307" s="29">
        <f>IF($A307="","",IF(OR($Y307="",$Z307=""),"",ROUND(($Z307-$Y307)*1440,0)))</f>
        <v/>
      </c>
      <c r="AC307" s="29">
        <f>IF($A307="","",IF(OR($AA307="",$B307="",$C307="",AND($J307&lt;&gt;"Outbound",$J307&lt;&gt;"One-way")),"",ROUND(($AA307-($B307+$C307))*1440,0)))</f>
        <v/>
      </c>
      <c r="AD307" s="30">
        <f>IF($A307="","",IF(OR($Q307&lt;&gt;"Completed",$AB307="",$N307=""),"",IF($AB307&lt;=$N307,"Yes","No")))</f>
        <v/>
      </c>
      <c r="AE307" s="30">
        <f>IF($A307="","",IF(COUNTIF($A$2:$A$501,$A307)&gt;1,"Duplicate Trip ID",IF($B307="","Missing service date",IF($D307="","Missing patient reference",IF($E307="","Missing clinic",IF($J307="","Missing trip leg",IF($Q307="","Missing status",IF($R307="","Missing coordinator",IF(AND(OR($Q307="Scheduled",$Q307="Confirmed",$Q307="En Route"),$K307=""),"Vendor not assigned",IF(AND(OR($Q307="Scheduled",$Q307="Confirmed",$Q307="En Route"),$M307=""),"Missing scheduled pickup",IF(AND($Q307="Completed",$O307=""),"Missing actual pickup",IF(AND($Q307="Completed",OR($J307="Outbound",$J307="One-way"),$P307=""),"Missing actual arrival",IF(AND(OR($Q307="Canceled",$Q307="No Show"),$S307=""),"Missing cancellation reason",IF(AND($Q307&lt;&gt;"Canceled",$Q307&lt;&gt;"No Show",$S307&lt;&gt;""),"Clear cancellation reason",IF(AND($O307&lt;&gt;"",$M307=""),"Actual pickup without schedule",IF(AND($P307&lt;&gt;"",$O307=""),"Arrival entered without pickup",""))))))))))))))))</f>
        <v/>
      </c>
      <c r="AF307" s="30">
        <f>IF($A307="","",AND($B307&gt;='Dashboard'!$B$4,$B307&lt;='Dashboard'!$B$5,OR('Dashboard'!$B$6="All Clinics",$E307='Dashboard'!$B$6),OR('Dashboard'!$B$7="All Coordinators",$R307='Dashboard'!$B$7)))</f>
        <v/>
      </c>
    </row>
    <row r="308" ht="20" customHeight="1">
      <c r="A308" s="22" t="n"/>
      <c r="B308" s="40" t="n"/>
      <c r="C308" s="24" t="n"/>
      <c r="D308" s="22" t="n"/>
      <c r="E308" s="22" t="n"/>
      <c r="F308" s="22" t="n"/>
      <c r="G308" s="22" t="n"/>
      <c r="H308" s="22" t="n"/>
      <c r="I308" s="22" t="n"/>
      <c r="J308" s="22" t="n"/>
      <c r="K308" s="22" t="n"/>
      <c r="L308" s="22" t="n"/>
      <c r="M308" s="24" t="n"/>
      <c r="N308" s="25" t="n"/>
      <c r="O308" s="24" t="n"/>
      <c r="P308" s="24" t="n"/>
      <c r="Q308" s="22" t="n"/>
      <c r="R308" s="22" t="n"/>
      <c r="S308" s="22" t="n"/>
      <c r="T308" s="41" t="n"/>
      <c r="U308" s="41" t="n"/>
      <c r="V308" s="40" t="n"/>
      <c r="W308" s="24" t="n"/>
      <c r="X308" s="27" t="n"/>
      <c r="Y308" s="42">
        <f>IF($A308="","",IF(OR($B308="",$M308=""),"",$B308+$M308))</f>
        <v/>
      </c>
      <c r="Z308" s="42">
        <f>IF($A308="","",IF(OR($B308="",$O308=""),"",$B308+$O308))</f>
        <v/>
      </c>
      <c r="AA308" s="42">
        <f>IF($A308="","",IF(OR($B308="",$P308=""),"",$B308+$P308))</f>
        <v/>
      </c>
      <c r="AB308" s="29">
        <f>IF($A308="","",IF(OR($Y308="",$Z308=""),"",ROUND(($Z308-$Y308)*1440,0)))</f>
        <v/>
      </c>
      <c r="AC308" s="29">
        <f>IF($A308="","",IF(OR($AA308="",$B308="",$C308="",AND($J308&lt;&gt;"Outbound",$J308&lt;&gt;"One-way")),"",ROUND(($AA308-($B308+$C308))*1440,0)))</f>
        <v/>
      </c>
      <c r="AD308" s="30">
        <f>IF($A308="","",IF(OR($Q308&lt;&gt;"Completed",$AB308="",$N308=""),"",IF($AB308&lt;=$N308,"Yes","No")))</f>
        <v/>
      </c>
      <c r="AE308" s="30">
        <f>IF($A308="","",IF(COUNTIF($A$2:$A$501,$A308)&gt;1,"Duplicate Trip ID",IF($B308="","Missing service date",IF($D308="","Missing patient reference",IF($E308="","Missing clinic",IF($J308="","Missing trip leg",IF($Q308="","Missing status",IF($R308="","Missing coordinator",IF(AND(OR($Q308="Scheduled",$Q308="Confirmed",$Q308="En Route"),$K308=""),"Vendor not assigned",IF(AND(OR($Q308="Scheduled",$Q308="Confirmed",$Q308="En Route"),$M308=""),"Missing scheduled pickup",IF(AND($Q308="Completed",$O308=""),"Missing actual pickup",IF(AND($Q308="Completed",OR($J308="Outbound",$J308="One-way"),$P308=""),"Missing actual arrival",IF(AND(OR($Q308="Canceled",$Q308="No Show"),$S308=""),"Missing cancellation reason",IF(AND($Q308&lt;&gt;"Canceled",$Q308&lt;&gt;"No Show",$S308&lt;&gt;""),"Clear cancellation reason",IF(AND($O308&lt;&gt;"",$M308=""),"Actual pickup without schedule",IF(AND($P308&lt;&gt;"",$O308=""),"Arrival entered without pickup",""))))))))))))))))</f>
        <v/>
      </c>
      <c r="AF308" s="30">
        <f>IF($A308="","",AND($B308&gt;='Dashboard'!$B$4,$B308&lt;='Dashboard'!$B$5,OR('Dashboard'!$B$6="All Clinics",$E308='Dashboard'!$B$6),OR('Dashboard'!$B$7="All Coordinators",$R308='Dashboard'!$B$7)))</f>
        <v/>
      </c>
    </row>
    <row r="309" ht="20" customHeight="1">
      <c r="A309" s="22" t="n"/>
      <c r="B309" s="40" t="n"/>
      <c r="C309" s="24" t="n"/>
      <c r="D309" s="22" t="n"/>
      <c r="E309" s="22" t="n"/>
      <c r="F309" s="22" t="n"/>
      <c r="G309" s="22" t="n"/>
      <c r="H309" s="22" t="n"/>
      <c r="I309" s="22" t="n"/>
      <c r="J309" s="22" t="n"/>
      <c r="K309" s="22" t="n"/>
      <c r="L309" s="22" t="n"/>
      <c r="M309" s="24" t="n"/>
      <c r="N309" s="25" t="n"/>
      <c r="O309" s="24" t="n"/>
      <c r="P309" s="24" t="n"/>
      <c r="Q309" s="22" t="n"/>
      <c r="R309" s="22" t="n"/>
      <c r="S309" s="22" t="n"/>
      <c r="T309" s="41" t="n"/>
      <c r="U309" s="41" t="n"/>
      <c r="V309" s="40" t="n"/>
      <c r="W309" s="24" t="n"/>
      <c r="X309" s="27" t="n"/>
      <c r="Y309" s="42">
        <f>IF($A309="","",IF(OR($B309="",$M309=""),"",$B309+$M309))</f>
        <v/>
      </c>
      <c r="Z309" s="42">
        <f>IF($A309="","",IF(OR($B309="",$O309=""),"",$B309+$O309))</f>
        <v/>
      </c>
      <c r="AA309" s="42">
        <f>IF($A309="","",IF(OR($B309="",$P309=""),"",$B309+$P309))</f>
        <v/>
      </c>
      <c r="AB309" s="29">
        <f>IF($A309="","",IF(OR($Y309="",$Z309=""),"",ROUND(($Z309-$Y309)*1440,0)))</f>
        <v/>
      </c>
      <c r="AC309" s="29">
        <f>IF($A309="","",IF(OR($AA309="",$B309="",$C309="",AND($J309&lt;&gt;"Outbound",$J309&lt;&gt;"One-way")),"",ROUND(($AA309-($B309+$C309))*1440,0)))</f>
        <v/>
      </c>
      <c r="AD309" s="30">
        <f>IF($A309="","",IF(OR($Q309&lt;&gt;"Completed",$AB309="",$N309=""),"",IF($AB309&lt;=$N309,"Yes","No")))</f>
        <v/>
      </c>
      <c r="AE309" s="30">
        <f>IF($A309="","",IF(COUNTIF($A$2:$A$501,$A309)&gt;1,"Duplicate Trip ID",IF($B309="","Missing service date",IF($D309="","Missing patient reference",IF($E309="","Missing clinic",IF($J309="","Missing trip leg",IF($Q309="","Missing status",IF($R309="","Missing coordinator",IF(AND(OR($Q309="Scheduled",$Q309="Confirmed",$Q309="En Route"),$K309=""),"Vendor not assigned",IF(AND(OR($Q309="Scheduled",$Q309="Confirmed",$Q309="En Route"),$M309=""),"Missing scheduled pickup",IF(AND($Q309="Completed",$O309=""),"Missing actual pickup",IF(AND($Q309="Completed",OR($J309="Outbound",$J309="One-way"),$P309=""),"Missing actual arrival",IF(AND(OR($Q309="Canceled",$Q309="No Show"),$S309=""),"Missing cancellation reason",IF(AND($Q309&lt;&gt;"Canceled",$Q309&lt;&gt;"No Show",$S309&lt;&gt;""),"Clear cancellation reason",IF(AND($O309&lt;&gt;"",$M309=""),"Actual pickup without schedule",IF(AND($P309&lt;&gt;"",$O309=""),"Arrival entered without pickup",""))))))))))))))))</f>
        <v/>
      </c>
      <c r="AF309" s="30">
        <f>IF($A309="","",AND($B309&gt;='Dashboard'!$B$4,$B309&lt;='Dashboard'!$B$5,OR('Dashboard'!$B$6="All Clinics",$E309='Dashboard'!$B$6),OR('Dashboard'!$B$7="All Coordinators",$R309='Dashboard'!$B$7)))</f>
        <v/>
      </c>
    </row>
    <row r="310" ht="20" customHeight="1">
      <c r="A310" s="22" t="n"/>
      <c r="B310" s="40" t="n"/>
      <c r="C310" s="24" t="n"/>
      <c r="D310" s="22" t="n"/>
      <c r="E310" s="22" t="n"/>
      <c r="F310" s="22" t="n"/>
      <c r="G310" s="22" t="n"/>
      <c r="H310" s="22" t="n"/>
      <c r="I310" s="22" t="n"/>
      <c r="J310" s="22" t="n"/>
      <c r="K310" s="22" t="n"/>
      <c r="L310" s="22" t="n"/>
      <c r="M310" s="24" t="n"/>
      <c r="N310" s="25" t="n"/>
      <c r="O310" s="24" t="n"/>
      <c r="P310" s="24" t="n"/>
      <c r="Q310" s="22" t="n"/>
      <c r="R310" s="22" t="n"/>
      <c r="S310" s="22" t="n"/>
      <c r="T310" s="41" t="n"/>
      <c r="U310" s="41" t="n"/>
      <c r="V310" s="40" t="n"/>
      <c r="W310" s="24" t="n"/>
      <c r="X310" s="27" t="n"/>
      <c r="Y310" s="42">
        <f>IF($A310="","",IF(OR($B310="",$M310=""),"",$B310+$M310))</f>
        <v/>
      </c>
      <c r="Z310" s="42">
        <f>IF($A310="","",IF(OR($B310="",$O310=""),"",$B310+$O310))</f>
        <v/>
      </c>
      <c r="AA310" s="42">
        <f>IF($A310="","",IF(OR($B310="",$P310=""),"",$B310+$P310))</f>
        <v/>
      </c>
      <c r="AB310" s="29">
        <f>IF($A310="","",IF(OR($Y310="",$Z310=""),"",ROUND(($Z310-$Y310)*1440,0)))</f>
        <v/>
      </c>
      <c r="AC310" s="29">
        <f>IF($A310="","",IF(OR($AA310="",$B310="",$C310="",AND($J310&lt;&gt;"Outbound",$J310&lt;&gt;"One-way")),"",ROUND(($AA310-($B310+$C310))*1440,0)))</f>
        <v/>
      </c>
      <c r="AD310" s="30">
        <f>IF($A310="","",IF(OR($Q310&lt;&gt;"Completed",$AB310="",$N310=""),"",IF($AB310&lt;=$N310,"Yes","No")))</f>
        <v/>
      </c>
      <c r="AE310" s="30">
        <f>IF($A310="","",IF(COUNTIF($A$2:$A$501,$A310)&gt;1,"Duplicate Trip ID",IF($B310="","Missing service date",IF($D310="","Missing patient reference",IF($E310="","Missing clinic",IF($J310="","Missing trip leg",IF($Q310="","Missing status",IF($R310="","Missing coordinator",IF(AND(OR($Q310="Scheduled",$Q310="Confirmed",$Q310="En Route"),$K310=""),"Vendor not assigned",IF(AND(OR($Q310="Scheduled",$Q310="Confirmed",$Q310="En Route"),$M310=""),"Missing scheduled pickup",IF(AND($Q310="Completed",$O310=""),"Missing actual pickup",IF(AND($Q310="Completed",OR($J310="Outbound",$J310="One-way"),$P310=""),"Missing actual arrival",IF(AND(OR($Q310="Canceled",$Q310="No Show"),$S310=""),"Missing cancellation reason",IF(AND($Q310&lt;&gt;"Canceled",$Q310&lt;&gt;"No Show",$S310&lt;&gt;""),"Clear cancellation reason",IF(AND($O310&lt;&gt;"",$M310=""),"Actual pickup without schedule",IF(AND($P310&lt;&gt;"",$O310=""),"Arrival entered without pickup",""))))))))))))))))</f>
        <v/>
      </c>
      <c r="AF310" s="30">
        <f>IF($A310="","",AND($B310&gt;='Dashboard'!$B$4,$B310&lt;='Dashboard'!$B$5,OR('Dashboard'!$B$6="All Clinics",$E310='Dashboard'!$B$6),OR('Dashboard'!$B$7="All Coordinators",$R310='Dashboard'!$B$7)))</f>
        <v/>
      </c>
    </row>
    <row r="311" ht="20" customHeight="1">
      <c r="A311" s="22" t="n"/>
      <c r="B311" s="40" t="n"/>
      <c r="C311" s="24" t="n"/>
      <c r="D311" s="22" t="n"/>
      <c r="E311" s="22" t="n"/>
      <c r="F311" s="22" t="n"/>
      <c r="G311" s="22" t="n"/>
      <c r="H311" s="22" t="n"/>
      <c r="I311" s="22" t="n"/>
      <c r="J311" s="22" t="n"/>
      <c r="K311" s="22" t="n"/>
      <c r="L311" s="22" t="n"/>
      <c r="M311" s="24" t="n"/>
      <c r="N311" s="25" t="n"/>
      <c r="O311" s="24" t="n"/>
      <c r="P311" s="24" t="n"/>
      <c r="Q311" s="22" t="n"/>
      <c r="R311" s="22" t="n"/>
      <c r="S311" s="22" t="n"/>
      <c r="T311" s="41" t="n"/>
      <c r="U311" s="41" t="n"/>
      <c r="V311" s="40" t="n"/>
      <c r="W311" s="24" t="n"/>
      <c r="X311" s="27" t="n"/>
      <c r="Y311" s="42">
        <f>IF($A311="","",IF(OR($B311="",$M311=""),"",$B311+$M311))</f>
        <v/>
      </c>
      <c r="Z311" s="42">
        <f>IF($A311="","",IF(OR($B311="",$O311=""),"",$B311+$O311))</f>
        <v/>
      </c>
      <c r="AA311" s="42">
        <f>IF($A311="","",IF(OR($B311="",$P311=""),"",$B311+$P311))</f>
        <v/>
      </c>
      <c r="AB311" s="29">
        <f>IF($A311="","",IF(OR($Y311="",$Z311=""),"",ROUND(($Z311-$Y311)*1440,0)))</f>
        <v/>
      </c>
      <c r="AC311" s="29">
        <f>IF($A311="","",IF(OR($AA311="",$B311="",$C311="",AND($J311&lt;&gt;"Outbound",$J311&lt;&gt;"One-way")),"",ROUND(($AA311-($B311+$C311))*1440,0)))</f>
        <v/>
      </c>
      <c r="AD311" s="30">
        <f>IF($A311="","",IF(OR($Q311&lt;&gt;"Completed",$AB311="",$N311=""),"",IF($AB311&lt;=$N311,"Yes","No")))</f>
        <v/>
      </c>
      <c r="AE311" s="30">
        <f>IF($A311="","",IF(COUNTIF($A$2:$A$501,$A311)&gt;1,"Duplicate Trip ID",IF($B311="","Missing service date",IF($D311="","Missing patient reference",IF($E311="","Missing clinic",IF($J311="","Missing trip leg",IF($Q311="","Missing status",IF($R311="","Missing coordinator",IF(AND(OR($Q311="Scheduled",$Q311="Confirmed",$Q311="En Route"),$K311=""),"Vendor not assigned",IF(AND(OR($Q311="Scheduled",$Q311="Confirmed",$Q311="En Route"),$M311=""),"Missing scheduled pickup",IF(AND($Q311="Completed",$O311=""),"Missing actual pickup",IF(AND($Q311="Completed",OR($J311="Outbound",$J311="One-way"),$P311=""),"Missing actual arrival",IF(AND(OR($Q311="Canceled",$Q311="No Show"),$S311=""),"Missing cancellation reason",IF(AND($Q311&lt;&gt;"Canceled",$Q311&lt;&gt;"No Show",$S311&lt;&gt;""),"Clear cancellation reason",IF(AND($O311&lt;&gt;"",$M311=""),"Actual pickup without schedule",IF(AND($P311&lt;&gt;"",$O311=""),"Arrival entered without pickup",""))))))))))))))))</f>
        <v/>
      </c>
      <c r="AF311" s="30">
        <f>IF($A311="","",AND($B311&gt;='Dashboard'!$B$4,$B311&lt;='Dashboard'!$B$5,OR('Dashboard'!$B$6="All Clinics",$E311='Dashboard'!$B$6),OR('Dashboard'!$B$7="All Coordinators",$R311='Dashboard'!$B$7)))</f>
        <v/>
      </c>
    </row>
    <row r="312" ht="20" customHeight="1">
      <c r="A312" s="22" t="n"/>
      <c r="B312" s="40" t="n"/>
      <c r="C312" s="24" t="n"/>
      <c r="D312" s="22" t="n"/>
      <c r="E312" s="22" t="n"/>
      <c r="F312" s="22" t="n"/>
      <c r="G312" s="22" t="n"/>
      <c r="H312" s="22" t="n"/>
      <c r="I312" s="22" t="n"/>
      <c r="J312" s="22" t="n"/>
      <c r="K312" s="22" t="n"/>
      <c r="L312" s="22" t="n"/>
      <c r="M312" s="24" t="n"/>
      <c r="N312" s="25" t="n"/>
      <c r="O312" s="24" t="n"/>
      <c r="P312" s="24" t="n"/>
      <c r="Q312" s="22" t="n"/>
      <c r="R312" s="22" t="n"/>
      <c r="S312" s="22" t="n"/>
      <c r="T312" s="41" t="n"/>
      <c r="U312" s="41" t="n"/>
      <c r="V312" s="40" t="n"/>
      <c r="W312" s="24" t="n"/>
      <c r="X312" s="27" t="n"/>
      <c r="Y312" s="42">
        <f>IF($A312="","",IF(OR($B312="",$M312=""),"",$B312+$M312))</f>
        <v/>
      </c>
      <c r="Z312" s="42">
        <f>IF($A312="","",IF(OR($B312="",$O312=""),"",$B312+$O312))</f>
        <v/>
      </c>
      <c r="AA312" s="42">
        <f>IF($A312="","",IF(OR($B312="",$P312=""),"",$B312+$P312))</f>
        <v/>
      </c>
      <c r="AB312" s="29">
        <f>IF($A312="","",IF(OR($Y312="",$Z312=""),"",ROUND(($Z312-$Y312)*1440,0)))</f>
        <v/>
      </c>
      <c r="AC312" s="29">
        <f>IF($A312="","",IF(OR($AA312="",$B312="",$C312="",AND($J312&lt;&gt;"Outbound",$J312&lt;&gt;"One-way")),"",ROUND(($AA312-($B312+$C312))*1440,0)))</f>
        <v/>
      </c>
      <c r="AD312" s="30">
        <f>IF($A312="","",IF(OR($Q312&lt;&gt;"Completed",$AB312="",$N312=""),"",IF($AB312&lt;=$N312,"Yes","No")))</f>
        <v/>
      </c>
      <c r="AE312" s="30">
        <f>IF($A312="","",IF(COUNTIF($A$2:$A$501,$A312)&gt;1,"Duplicate Trip ID",IF($B312="","Missing service date",IF($D312="","Missing patient reference",IF($E312="","Missing clinic",IF($J312="","Missing trip leg",IF($Q312="","Missing status",IF($R312="","Missing coordinator",IF(AND(OR($Q312="Scheduled",$Q312="Confirmed",$Q312="En Route"),$K312=""),"Vendor not assigned",IF(AND(OR($Q312="Scheduled",$Q312="Confirmed",$Q312="En Route"),$M312=""),"Missing scheduled pickup",IF(AND($Q312="Completed",$O312=""),"Missing actual pickup",IF(AND($Q312="Completed",OR($J312="Outbound",$J312="One-way"),$P312=""),"Missing actual arrival",IF(AND(OR($Q312="Canceled",$Q312="No Show"),$S312=""),"Missing cancellation reason",IF(AND($Q312&lt;&gt;"Canceled",$Q312&lt;&gt;"No Show",$S312&lt;&gt;""),"Clear cancellation reason",IF(AND($O312&lt;&gt;"",$M312=""),"Actual pickup without schedule",IF(AND($P312&lt;&gt;"",$O312=""),"Arrival entered without pickup",""))))))))))))))))</f>
        <v/>
      </c>
      <c r="AF312" s="30">
        <f>IF($A312="","",AND($B312&gt;='Dashboard'!$B$4,$B312&lt;='Dashboard'!$B$5,OR('Dashboard'!$B$6="All Clinics",$E312='Dashboard'!$B$6),OR('Dashboard'!$B$7="All Coordinators",$R312='Dashboard'!$B$7)))</f>
        <v/>
      </c>
    </row>
    <row r="313" ht="20" customHeight="1">
      <c r="A313" s="22" t="n"/>
      <c r="B313" s="40" t="n"/>
      <c r="C313" s="24" t="n"/>
      <c r="D313" s="22" t="n"/>
      <c r="E313" s="22" t="n"/>
      <c r="F313" s="22" t="n"/>
      <c r="G313" s="22" t="n"/>
      <c r="H313" s="22" t="n"/>
      <c r="I313" s="22" t="n"/>
      <c r="J313" s="22" t="n"/>
      <c r="K313" s="22" t="n"/>
      <c r="L313" s="22" t="n"/>
      <c r="M313" s="24" t="n"/>
      <c r="N313" s="25" t="n"/>
      <c r="O313" s="24" t="n"/>
      <c r="P313" s="24" t="n"/>
      <c r="Q313" s="22" t="n"/>
      <c r="R313" s="22" t="n"/>
      <c r="S313" s="22" t="n"/>
      <c r="T313" s="41" t="n"/>
      <c r="U313" s="41" t="n"/>
      <c r="V313" s="40" t="n"/>
      <c r="W313" s="24" t="n"/>
      <c r="X313" s="27" t="n"/>
      <c r="Y313" s="42">
        <f>IF($A313="","",IF(OR($B313="",$M313=""),"",$B313+$M313))</f>
        <v/>
      </c>
      <c r="Z313" s="42">
        <f>IF($A313="","",IF(OR($B313="",$O313=""),"",$B313+$O313))</f>
        <v/>
      </c>
      <c r="AA313" s="42">
        <f>IF($A313="","",IF(OR($B313="",$P313=""),"",$B313+$P313))</f>
        <v/>
      </c>
      <c r="AB313" s="29">
        <f>IF($A313="","",IF(OR($Y313="",$Z313=""),"",ROUND(($Z313-$Y313)*1440,0)))</f>
        <v/>
      </c>
      <c r="AC313" s="29">
        <f>IF($A313="","",IF(OR($AA313="",$B313="",$C313="",AND($J313&lt;&gt;"Outbound",$J313&lt;&gt;"One-way")),"",ROUND(($AA313-($B313+$C313))*1440,0)))</f>
        <v/>
      </c>
      <c r="AD313" s="30">
        <f>IF($A313="","",IF(OR($Q313&lt;&gt;"Completed",$AB313="",$N313=""),"",IF($AB313&lt;=$N313,"Yes","No")))</f>
        <v/>
      </c>
      <c r="AE313" s="30">
        <f>IF($A313="","",IF(COUNTIF($A$2:$A$501,$A313)&gt;1,"Duplicate Trip ID",IF($B313="","Missing service date",IF($D313="","Missing patient reference",IF($E313="","Missing clinic",IF($J313="","Missing trip leg",IF($Q313="","Missing status",IF($R313="","Missing coordinator",IF(AND(OR($Q313="Scheduled",$Q313="Confirmed",$Q313="En Route"),$K313=""),"Vendor not assigned",IF(AND(OR($Q313="Scheduled",$Q313="Confirmed",$Q313="En Route"),$M313=""),"Missing scheduled pickup",IF(AND($Q313="Completed",$O313=""),"Missing actual pickup",IF(AND($Q313="Completed",OR($J313="Outbound",$J313="One-way"),$P313=""),"Missing actual arrival",IF(AND(OR($Q313="Canceled",$Q313="No Show"),$S313=""),"Missing cancellation reason",IF(AND($Q313&lt;&gt;"Canceled",$Q313&lt;&gt;"No Show",$S313&lt;&gt;""),"Clear cancellation reason",IF(AND($O313&lt;&gt;"",$M313=""),"Actual pickup without schedule",IF(AND($P313&lt;&gt;"",$O313=""),"Arrival entered without pickup",""))))))))))))))))</f>
        <v/>
      </c>
      <c r="AF313" s="30">
        <f>IF($A313="","",AND($B313&gt;='Dashboard'!$B$4,$B313&lt;='Dashboard'!$B$5,OR('Dashboard'!$B$6="All Clinics",$E313='Dashboard'!$B$6),OR('Dashboard'!$B$7="All Coordinators",$R313='Dashboard'!$B$7)))</f>
        <v/>
      </c>
    </row>
    <row r="314" ht="20" customHeight="1">
      <c r="A314" s="22" t="n"/>
      <c r="B314" s="40" t="n"/>
      <c r="C314" s="24" t="n"/>
      <c r="D314" s="22" t="n"/>
      <c r="E314" s="22" t="n"/>
      <c r="F314" s="22" t="n"/>
      <c r="G314" s="22" t="n"/>
      <c r="H314" s="22" t="n"/>
      <c r="I314" s="22" t="n"/>
      <c r="J314" s="22" t="n"/>
      <c r="K314" s="22" t="n"/>
      <c r="L314" s="22" t="n"/>
      <c r="M314" s="24" t="n"/>
      <c r="N314" s="25" t="n"/>
      <c r="O314" s="24" t="n"/>
      <c r="P314" s="24" t="n"/>
      <c r="Q314" s="22" t="n"/>
      <c r="R314" s="22" t="n"/>
      <c r="S314" s="22" t="n"/>
      <c r="T314" s="41" t="n"/>
      <c r="U314" s="41" t="n"/>
      <c r="V314" s="40" t="n"/>
      <c r="W314" s="24" t="n"/>
      <c r="X314" s="27" t="n"/>
      <c r="Y314" s="42">
        <f>IF($A314="","",IF(OR($B314="",$M314=""),"",$B314+$M314))</f>
        <v/>
      </c>
      <c r="Z314" s="42">
        <f>IF($A314="","",IF(OR($B314="",$O314=""),"",$B314+$O314))</f>
        <v/>
      </c>
      <c r="AA314" s="42">
        <f>IF($A314="","",IF(OR($B314="",$P314=""),"",$B314+$P314))</f>
        <v/>
      </c>
      <c r="AB314" s="29">
        <f>IF($A314="","",IF(OR($Y314="",$Z314=""),"",ROUND(($Z314-$Y314)*1440,0)))</f>
        <v/>
      </c>
      <c r="AC314" s="29">
        <f>IF($A314="","",IF(OR($AA314="",$B314="",$C314="",AND($J314&lt;&gt;"Outbound",$J314&lt;&gt;"One-way")),"",ROUND(($AA314-($B314+$C314))*1440,0)))</f>
        <v/>
      </c>
      <c r="AD314" s="30">
        <f>IF($A314="","",IF(OR($Q314&lt;&gt;"Completed",$AB314="",$N314=""),"",IF($AB314&lt;=$N314,"Yes","No")))</f>
        <v/>
      </c>
      <c r="AE314" s="30">
        <f>IF($A314="","",IF(COUNTIF($A$2:$A$501,$A314)&gt;1,"Duplicate Trip ID",IF($B314="","Missing service date",IF($D314="","Missing patient reference",IF($E314="","Missing clinic",IF($J314="","Missing trip leg",IF($Q314="","Missing status",IF($R314="","Missing coordinator",IF(AND(OR($Q314="Scheduled",$Q314="Confirmed",$Q314="En Route"),$K314=""),"Vendor not assigned",IF(AND(OR($Q314="Scheduled",$Q314="Confirmed",$Q314="En Route"),$M314=""),"Missing scheduled pickup",IF(AND($Q314="Completed",$O314=""),"Missing actual pickup",IF(AND($Q314="Completed",OR($J314="Outbound",$J314="One-way"),$P314=""),"Missing actual arrival",IF(AND(OR($Q314="Canceled",$Q314="No Show"),$S314=""),"Missing cancellation reason",IF(AND($Q314&lt;&gt;"Canceled",$Q314&lt;&gt;"No Show",$S314&lt;&gt;""),"Clear cancellation reason",IF(AND($O314&lt;&gt;"",$M314=""),"Actual pickup without schedule",IF(AND($P314&lt;&gt;"",$O314=""),"Arrival entered without pickup",""))))))))))))))))</f>
        <v/>
      </c>
      <c r="AF314" s="30">
        <f>IF($A314="","",AND($B314&gt;='Dashboard'!$B$4,$B314&lt;='Dashboard'!$B$5,OR('Dashboard'!$B$6="All Clinics",$E314='Dashboard'!$B$6),OR('Dashboard'!$B$7="All Coordinators",$R314='Dashboard'!$B$7)))</f>
        <v/>
      </c>
    </row>
    <row r="315" ht="20" customHeight="1">
      <c r="A315" s="22" t="n"/>
      <c r="B315" s="40" t="n"/>
      <c r="C315" s="24" t="n"/>
      <c r="D315" s="22" t="n"/>
      <c r="E315" s="22" t="n"/>
      <c r="F315" s="22" t="n"/>
      <c r="G315" s="22" t="n"/>
      <c r="H315" s="22" t="n"/>
      <c r="I315" s="22" t="n"/>
      <c r="J315" s="22" t="n"/>
      <c r="K315" s="22" t="n"/>
      <c r="L315" s="22" t="n"/>
      <c r="M315" s="24" t="n"/>
      <c r="N315" s="25" t="n"/>
      <c r="O315" s="24" t="n"/>
      <c r="P315" s="24" t="n"/>
      <c r="Q315" s="22" t="n"/>
      <c r="R315" s="22" t="n"/>
      <c r="S315" s="22" t="n"/>
      <c r="T315" s="41" t="n"/>
      <c r="U315" s="41" t="n"/>
      <c r="V315" s="40" t="n"/>
      <c r="W315" s="24" t="n"/>
      <c r="X315" s="27" t="n"/>
      <c r="Y315" s="42">
        <f>IF($A315="","",IF(OR($B315="",$M315=""),"",$B315+$M315))</f>
        <v/>
      </c>
      <c r="Z315" s="42">
        <f>IF($A315="","",IF(OR($B315="",$O315=""),"",$B315+$O315))</f>
        <v/>
      </c>
      <c r="AA315" s="42">
        <f>IF($A315="","",IF(OR($B315="",$P315=""),"",$B315+$P315))</f>
        <v/>
      </c>
      <c r="AB315" s="29">
        <f>IF($A315="","",IF(OR($Y315="",$Z315=""),"",ROUND(($Z315-$Y315)*1440,0)))</f>
        <v/>
      </c>
      <c r="AC315" s="29">
        <f>IF($A315="","",IF(OR($AA315="",$B315="",$C315="",AND($J315&lt;&gt;"Outbound",$J315&lt;&gt;"One-way")),"",ROUND(($AA315-($B315+$C315))*1440,0)))</f>
        <v/>
      </c>
      <c r="AD315" s="30">
        <f>IF($A315="","",IF(OR($Q315&lt;&gt;"Completed",$AB315="",$N315=""),"",IF($AB315&lt;=$N315,"Yes","No")))</f>
        <v/>
      </c>
      <c r="AE315" s="30">
        <f>IF($A315="","",IF(COUNTIF($A$2:$A$501,$A315)&gt;1,"Duplicate Trip ID",IF($B315="","Missing service date",IF($D315="","Missing patient reference",IF($E315="","Missing clinic",IF($J315="","Missing trip leg",IF($Q315="","Missing status",IF($R315="","Missing coordinator",IF(AND(OR($Q315="Scheduled",$Q315="Confirmed",$Q315="En Route"),$K315=""),"Vendor not assigned",IF(AND(OR($Q315="Scheduled",$Q315="Confirmed",$Q315="En Route"),$M315=""),"Missing scheduled pickup",IF(AND($Q315="Completed",$O315=""),"Missing actual pickup",IF(AND($Q315="Completed",OR($J315="Outbound",$J315="One-way"),$P315=""),"Missing actual arrival",IF(AND(OR($Q315="Canceled",$Q315="No Show"),$S315=""),"Missing cancellation reason",IF(AND($Q315&lt;&gt;"Canceled",$Q315&lt;&gt;"No Show",$S315&lt;&gt;""),"Clear cancellation reason",IF(AND($O315&lt;&gt;"",$M315=""),"Actual pickup without schedule",IF(AND($P315&lt;&gt;"",$O315=""),"Arrival entered without pickup",""))))))))))))))))</f>
        <v/>
      </c>
      <c r="AF315" s="30">
        <f>IF($A315="","",AND($B315&gt;='Dashboard'!$B$4,$B315&lt;='Dashboard'!$B$5,OR('Dashboard'!$B$6="All Clinics",$E315='Dashboard'!$B$6),OR('Dashboard'!$B$7="All Coordinators",$R315='Dashboard'!$B$7)))</f>
        <v/>
      </c>
    </row>
    <row r="316" ht="20" customHeight="1">
      <c r="A316" s="22" t="n"/>
      <c r="B316" s="40" t="n"/>
      <c r="C316" s="24" t="n"/>
      <c r="D316" s="22" t="n"/>
      <c r="E316" s="22" t="n"/>
      <c r="F316" s="22" t="n"/>
      <c r="G316" s="22" t="n"/>
      <c r="H316" s="22" t="n"/>
      <c r="I316" s="22" t="n"/>
      <c r="J316" s="22" t="n"/>
      <c r="K316" s="22" t="n"/>
      <c r="L316" s="22" t="n"/>
      <c r="M316" s="24" t="n"/>
      <c r="N316" s="25" t="n"/>
      <c r="O316" s="24" t="n"/>
      <c r="P316" s="24" t="n"/>
      <c r="Q316" s="22" t="n"/>
      <c r="R316" s="22" t="n"/>
      <c r="S316" s="22" t="n"/>
      <c r="T316" s="41" t="n"/>
      <c r="U316" s="41" t="n"/>
      <c r="V316" s="40" t="n"/>
      <c r="W316" s="24" t="n"/>
      <c r="X316" s="27" t="n"/>
      <c r="Y316" s="42">
        <f>IF($A316="","",IF(OR($B316="",$M316=""),"",$B316+$M316))</f>
        <v/>
      </c>
      <c r="Z316" s="42">
        <f>IF($A316="","",IF(OR($B316="",$O316=""),"",$B316+$O316))</f>
        <v/>
      </c>
      <c r="AA316" s="42">
        <f>IF($A316="","",IF(OR($B316="",$P316=""),"",$B316+$P316))</f>
        <v/>
      </c>
      <c r="AB316" s="29">
        <f>IF($A316="","",IF(OR($Y316="",$Z316=""),"",ROUND(($Z316-$Y316)*1440,0)))</f>
        <v/>
      </c>
      <c r="AC316" s="29">
        <f>IF($A316="","",IF(OR($AA316="",$B316="",$C316="",AND($J316&lt;&gt;"Outbound",$J316&lt;&gt;"One-way")),"",ROUND(($AA316-($B316+$C316))*1440,0)))</f>
        <v/>
      </c>
      <c r="AD316" s="30">
        <f>IF($A316="","",IF(OR($Q316&lt;&gt;"Completed",$AB316="",$N316=""),"",IF($AB316&lt;=$N316,"Yes","No")))</f>
        <v/>
      </c>
      <c r="AE316" s="30">
        <f>IF($A316="","",IF(COUNTIF($A$2:$A$501,$A316)&gt;1,"Duplicate Trip ID",IF($B316="","Missing service date",IF($D316="","Missing patient reference",IF($E316="","Missing clinic",IF($J316="","Missing trip leg",IF($Q316="","Missing status",IF($R316="","Missing coordinator",IF(AND(OR($Q316="Scheduled",$Q316="Confirmed",$Q316="En Route"),$K316=""),"Vendor not assigned",IF(AND(OR($Q316="Scheduled",$Q316="Confirmed",$Q316="En Route"),$M316=""),"Missing scheduled pickup",IF(AND($Q316="Completed",$O316=""),"Missing actual pickup",IF(AND($Q316="Completed",OR($J316="Outbound",$J316="One-way"),$P316=""),"Missing actual arrival",IF(AND(OR($Q316="Canceled",$Q316="No Show"),$S316=""),"Missing cancellation reason",IF(AND($Q316&lt;&gt;"Canceled",$Q316&lt;&gt;"No Show",$S316&lt;&gt;""),"Clear cancellation reason",IF(AND($O316&lt;&gt;"",$M316=""),"Actual pickup without schedule",IF(AND($P316&lt;&gt;"",$O316=""),"Arrival entered without pickup",""))))))))))))))))</f>
        <v/>
      </c>
      <c r="AF316" s="30">
        <f>IF($A316="","",AND($B316&gt;='Dashboard'!$B$4,$B316&lt;='Dashboard'!$B$5,OR('Dashboard'!$B$6="All Clinics",$E316='Dashboard'!$B$6),OR('Dashboard'!$B$7="All Coordinators",$R316='Dashboard'!$B$7)))</f>
        <v/>
      </c>
    </row>
    <row r="317" ht="20" customHeight="1">
      <c r="A317" s="22" t="n"/>
      <c r="B317" s="40" t="n"/>
      <c r="C317" s="24" t="n"/>
      <c r="D317" s="22" t="n"/>
      <c r="E317" s="22" t="n"/>
      <c r="F317" s="22" t="n"/>
      <c r="G317" s="22" t="n"/>
      <c r="H317" s="22" t="n"/>
      <c r="I317" s="22" t="n"/>
      <c r="J317" s="22" t="n"/>
      <c r="K317" s="22" t="n"/>
      <c r="L317" s="22" t="n"/>
      <c r="M317" s="24" t="n"/>
      <c r="N317" s="25" t="n"/>
      <c r="O317" s="24" t="n"/>
      <c r="P317" s="24" t="n"/>
      <c r="Q317" s="22" t="n"/>
      <c r="R317" s="22" t="n"/>
      <c r="S317" s="22" t="n"/>
      <c r="T317" s="41" t="n"/>
      <c r="U317" s="41" t="n"/>
      <c r="V317" s="40" t="n"/>
      <c r="W317" s="24" t="n"/>
      <c r="X317" s="27" t="n"/>
      <c r="Y317" s="42">
        <f>IF($A317="","",IF(OR($B317="",$M317=""),"",$B317+$M317))</f>
        <v/>
      </c>
      <c r="Z317" s="42">
        <f>IF($A317="","",IF(OR($B317="",$O317=""),"",$B317+$O317))</f>
        <v/>
      </c>
      <c r="AA317" s="42">
        <f>IF($A317="","",IF(OR($B317="",$P317=""),"",$B317+$P317))</f>
        <v/>
      </c>
      <c r="AB317" s="29">
        <f>IF($A317="","",IF(OR($Y317="",$Z317=""),"",ROUND(($Z317-$Y317)*1440,0)))</f>
        <v/>
      </c>
      <c r="AC317" s="29">
        <f>IF($A317="","",IF(OR($AA317="",$B317="",$C317="",AND($J317&lt;&gt;"Outbound",$J317&lt;&gt;"One-way")),"",ROUND(($AA317-($B317+$C317))*1440,0)))</f>
        <v/>
      </c>
      <c r="AD317" s="30">
        <f>IF($A317="","",IF(OR($Q317&lt;&gt;"Completed",$AB317="",$N317=""),"",IF($AB317&lt;=$N317,"Yes","No")))</f>
        <v/>
      </c>
      <c r="AE317" s="30">
        <f>IF($A317="","",IF(COUNTIF($A$2:$A$501,$A317)&gt;1,"Duplicate Trip ID",IF($B317="","Missing service date",IF($D317="","Missing patient reference",IF($E317="","Missing clinic",IF($J317="","Missing trip leg",IF($Q317="","Missing status",IF($R317="","Missing coordinator",IF(AND(OR($Q317="Scheduled",$Q317="Confirmed",$Q317="En Route"),$K317=""),"Vendor not assigned",IF(AND(OR($Q317="Scheduled",$Q317="Confirmed",$Q317="En Route"),$M317=""),"Missing scheduled pickup",IF(AND($Q317="Completed",$O317=""),"Missing actual pickup",IF(AND($Q317="Completed",OR($J317="Outbound",$J317="One-way"),$P317=""),"Missing actual arrival",IF(AND(OR($Q317="Canceled",$Q317="No Show"),$S317=""),"Missing cancellation reason",IF(AND($Q317&lt;&gt;"Canceled",$Q317&lt;&gt;"No Show",$S317&lt;&gt;""),"Clear cancellation reason",IF(AND($O317&lt;&gt;"",$M317=""),"Actual pickup without schedule",IF(AND($P317&lt;&gt;"",$O317=""),"Arrival entered without pickup",""))))))))))))))))</f>
        <v/>
      </c>
      <c r="AF317" s="30">
        <f>IF($A317="","",AND($B317&gt;='Dashboard'!$B$4,$B317&lt;='Dashboard'!$B$5,OR('Dashboard'!$B$6="All Clinics",$E317='Dashboard'!$B$6),OR('Dashboard'!$B$7="All Coordinators",$R317='Dashboard'!$B$7)))</f>
        <v/>
      </c>
    </row>
    <row r="318" ht="20" customHeight="1">
      <c r="A318" s="22" t="n"/>
      <c r="B318" s="40" t="n"/>
      <c r="C318" s="24" t="n"/>
      <c r="D318" s="22" t="n"/>
      <c r="E318" s="22" t="n"/>
      <c r="F318" s="22" t="n"/>
      <c r="G318" s="22" t="n"/>
      <c r="H318" s="22" t="n"/>
      <c r="I318" s="22" t="n"/>
      <c r="J318" s="22" t="n"/>
      <c r="K318" s="22" t="n"/>
      <c r="L318" s="22" t="n"/>
      <c r="M318" s="24" t="n"/>
      <c r="N318" s="25" t="n"/>
      <c r="O318" s="24" t="n"/>
      <c r="P318" s="24" t="n"/>
      <c r="Q318" s="22" t="n"/>
      <c r="R318" s="22" t="n"/>
      <c r="S318" s="22" t="n"/>
      <c r="T318" s="41" t="n"/>
      <c r="U318" s="41" t="n"/>
      <c r="V318" s="40" t="n"/>
      <c r="W318" s="24" t="n"/>
      <c r="X318" s="27" t="n"/>
      <c r="Y318" s="42">
        <f>IF($A318="","",IF(OR($B318="",$M318=""),"",$B318+$M318))</f>
        <v/>
      </c>
      <c r="Z318" s="42">
        <f>IF($A318="","",IF(OR($B318="",$O318=""),"",$B318+$O318))</f>
        <v/>
      </c>
      <c r="AA318" s="42">
        <f>IF($A318="","",IF(OR($B318="",$P318=""),"",$B318+$P318))</f>
        <v/>
      </c>
      <c r="AB318" s="29">
        <f>IF($A318="","",IF(OR($Y318="",$Z318=""),"",ROUND(($Z318-$Y318)*1440,0)))</f>
        <v/>
      </c>
      <c r="AC318" s="29">
        <f>IF($A318="","",IF(OR($AA318="",$B318="",$C318="",AND($J318&lt;&gt;"Outbound",$J318&lt;&gt;"One-way")),"",ROUND(($AA318-($B318+$C318))*1440,0)))</f>
        <v/>
      </c>
      <c r="AD318" s="30">
        <f>IF($A318="","",IF(OR($Q318&lt;&gt;"Completed",$AB318="",$N318=""),"",IF($AB318&lt;=$N318,"Yes","No")))</f>
        <v/>
      </c>
      <c r="AE318" s="30">
        <f>IF($A318="","",IF(COUNTIF($A$2:$A$501,$A318)&gt;1,"Duplicate Trip ID",IF($B318="","Missing service date",IF($D318="","Missing patient reference",IF($E318="","Missing clinic",IF($J318="","Missing trip leg",IF($Q318="","Missing status",IF($R318="","Missing coordinator",IF(AND(OR($Q318="Scheduled",$Q318="Confirmed",$Q318="En Route"),$K318=""),"Vendor not assigned",IF(AND(OR($Q318="Scheduled",$Q318="Confirmed",$Q318="En Route"),$M318=""),"Missing scheduled pickup",IF(AND($Q318="Completed",$O318=""),"Missing actual pickup",IF(AND($Q318="Completed",OR($J318="Outbound",$J318="One-way"),$P318=""),"Missing actual arrival",IF(AND(OR($Q318="Canceled",$Q318="No Show"),$S318=""),"Missing cancellation reason",IF(AND($Q318&lt;&gt;"Canceled",$Q318&lt;&gt;"No Show",$S318&lt;&gt;""),"Clear cancellation reason",IF(AND($O318&lt;&gt;"",$M318=""),"Actual pickup without schedule",IF(AND($P318&lt;&gt;"",$O318=""),"Arrival entered without pickup",""))))))))))))))))</f>
        <v/>
      </c>
      <c r="AF318" s="30">
        <f>IF($A318="","",AND($B318&gt;='Dashboard'!$B$4,$B318&lt;='Dashboard'!$B$5,OR('Dashboard'!$B$6="All Clinics",$E318='Dashboard'!$B$6),OR('Dashboard'!$B$7="All Coordinators",$R318='Dashboard'!$B$7)))</f>
        <v/>
      </c>
    </row>
    <row r="319" ht="20" customHeight="1">
      <c r="A319" s="22" t="n"/>
      <c r="B319" s="40" t="n"/>
      <c r="C319" s="24" t="n"/>
      <c r="D319" s="22" t="n"/>
      <c r="E319" s="22" t="n"/>
      <c r="F319" s="22" t="n"/>
      <c r="G319" s="22" t="n"/>
      <c r="H319" s="22" t="n"/>
      <c r="I319" s="22" t="n"/>
      <c r="J319" s="22" t="n"/>
      <c r="K319" s="22" t="n"/>
      <c r="L319" s="22" t="n"/>
      <c r="M319" s="24" t="n"/>
      <c r="N319" s="25" t="n"/>
      <c r="O319" s="24" t="n"/>
      <c r="P319" s="24" t="n"/>
      <c r="Q319" s="22" t="n"/>
      <c r="R319" s="22" t="n"/>
      <c r="S319" s="22" t="n"/>
      <c r="T319" s="41" t="n"/>
      <c r="U319" s="41" t="n"/>
      <c r="V319" s="40" t="n"/>
      <c r="W319" s="24" t="n"/>
      <c r="X319" s="27" t="n"/>
      <c r="Y319" s="42">
        <f>IF($A319="","",IF(OR($B319="",$M319=""),"",$B319+$M319))</f>
        <v/>
      </c>
      <c r="Z319" s="42">
        <f>IF($A319="","",IF(OR($B319="",$O319=""),"",$B319+$O319))</f>
        <v/>
      </c>
      <c r="AA319" s="42">
        <f>IF($A319="","",IF(OR($B319="",$P319=""),"",$B319+$P319))</f>
        <v/>
      </c>
      <c r="AB319" s="29">
        <f>IF($A319="","",IF(OR($Y319="",$Z319=""),"",ROUND(($Z319-$Y319)*1440,0)))</f>
        <v/>
      </c>
      <c r="AC319" s="29">
        <f>IF($A319="","",IF(OR($AA319="",$B319="",$C319="",AND($J319&lt;&gt;"Outbound",$J319&lt;&gt;"One-way")),"",ROUND(($AA319-($B319+$C319))*1440,0)))</f>
        <v/>
      </c>
      <c r="AD319" s="30">
        <f>IF($A319="","",IF(OR($Q319&lt;&gt;"Completed",$AB319="",$N319=""),"",IF($AB319&lt;=$N319,"Yes","No")))</f>
        <v/>
      </c>
      <c r="AE319" s="30">
        <f>IF($A319="","",IF(COUNTIF($A$2:$A$501,$A319)&gt;1,"Duplicate Trip ID",IF($B319="","Missing service date",IF($D319="","Missing patient reference",IF($E319="","Missing clinic",IF($J319="","Missing trip leg",IF($Q319="","Missing status",IF($R319="","Missing coordinator",IF(AND(OR($Q319="Scheduled",$Q319="Confirmed",$Q319="En Route"),$K319=""),"Vendor not assigned",IF(AND(OR($Q319="Scheduled",$Q319="Confirmed",$Q319="En Route"),$M319=""),"Missing scheduled pickup",IF(AND($Q319="Completed",$O319=""),"Missing actual pickup",IF(AND($Q319="Completed",OR($J319="Outbound",$J319="One-way"),$P319=""),"Missing actual arrival",IF(AND(OR($Q319="Canceled",$Q319="No Show"),$S319=""),"Missing cancellation reason",IF(AND($Q319&lt;&gt;"Canceled",$Q319&lt;&gt;"No Show",$S319&lt;&gt;""),"Clear cancellation reason",IF(AND($O319&lt;&gt;"",$M319=""),"Actual pickup without schedule",IF(AND($P319&lt;&gt;"",$O319=""),"Arrival entered without pickup",""))))))))))))))))</f>
        <v/>
      </c>
      <c r="AF319" s="30">
        <f>IF($A319="","",AND($B319&gt;='Dashboard'!$B$4,$B319&lt;='Dashboard'!$B$5,OR('Dashboard'!$B$6="All Clinics",$E319='Dashboard'!$B$6),OR('Dashboard'!$B$7="All Coordinators",$R319='Dashboard'!$B$7)))</f>
        <v/>
      </c>
    </row>
    <row r="320" ht="20" customHeight="1">
      <c r="A320" s="22" t="n"/>
      <c r="B320" s="40" t="n"/>
      <c r="C320" s="24" t="n"/>
      <c r="D320" s="22" t="n"/>
      <c r="E320" s="22" t="n"/>
      <c r="F320" s="22" t="n"/>
      <c r="G320" s="22" t="n"/>
      <c r="H320" s="22" t="n"/>
      <c r="I320" s="22" t="n"/>
      <c r="J320" s="22" t="n"/>
      <c r="K320" s="22" t="n"/>
      <c r="L320" s="22" t="n"/>
      <c r="M320" s="24" t="n"/>
      <c r="N320" s="25" t="n"/>
      <c r="O320" s="24" t="n"/>
      <c r="P320" s="24" t="n"/>
      <c r="Q320" s="22" t="n"/>
      <c r="R320" s="22" t="n"/>
      <c r="S320" s="22" t="n"/>
      <c r="T320" s="41" t="n"/>
      <c r="U320" s="41" t="n"/>
      <c r="V320" s="40" t="n"/>
      <c r="W320" s="24" t="n"/>
      <c r="X320" s="27" t="n"/>
      <c r="Y320" s="42">
        <f>IF($A320="","",IF(OR($B320="",$M320=""),"",$B320+$M320))</f>
        <v/>
      </c>
      <c r="Z320" s="42">
        <f>IF($A320="","",IF(OR($B320="",$O320=""),"",$B320+$O320))</f>
        <v/>
      </c>
      <c r="AA320" s="42">
        <f>IF($A320="","",IF(OR($B320="",$P320=""),"",$B320+$P320))</f>
        <v/>
      </c>
      <c r="AB320" s="29">
        <f>IF($A320="","",IF(OR($Y320="",$Z320=""),"",ROUND(($Z320-$Y320)*1440,0)))</f>
        <v/>
      </c>
      <c r="AC320" s="29">
        <f>IF($A320="","",IF(OR($AA320="",$B320="",$C320="",AND($J320&lt;&gt;"Outbound",$J320&lt;&gt;"One-way")),"",ROUND(($AA320-($B320+$C320))*1440,0)))</f>
        <v/>
      </c>
      <c r="AD320" s="30">
        <f>IF($A320="","",IF(OR($Q320&lt;&gt;"Completed",$AB320="",$N320=""),"",IF($AB320&lt;=$N320,"Yes","No")))</f>
        <v/>
      </c>
      <c r="AE320" s="30">
        <f>IF($A320="","",IF(COUNTIF($A$2:$A$501,$A320)&gt;1,"Duplicate Trip ID",IF($B320="","Missing service date",IF($D320="","Missing patient reference",IF($E320="","Missing clinic",IF($J320="","Missing trip leg",IF($Q320="","Missing status",IF($R320="","Missing coordinator",IF(AND(OR($Q320="Scheduled",$Q320="Confirmed",$Q320="En Route"),$K320=""),"Vendor not assigned",IF(AND(OR($Q320="Scheduled",$Q320="Confirmed",$Q320="En Route"),$M320=""),"Missing scheduled pickup",IF(AND($Q320="Completed",$O320=""),"Missing actual pickup",IF(AND($Q320="Completed",OR($J320="Outbound",$J320="One-way"),$P320=""),"Missing actual arrival",IF(AND(OR($Q320="Canceled",$Q320="No Show"),$S320=""),"Missing cancellation reason",IF(AND($Q320&lt;&gt;"Canceled",$Q320&lt;&gt;"No Show",$S320&lt;&gt;""),"Clear cancellation reason",IF(AND($O320&lt;&gt;"",$M320=""),"Actual pickup without schedule",IF(AND($P320&lt;&gt;"",$O320=""),"Arrival entered without pickup",""))))))))))))))))</f>
        <v/>
      </c>
      <c r="AF320" s="30">
        <f>IF($A320="","",AND($B320&gt;='Dashboard'!$B$4,$B320&lt;='Dashboard'!$B$5,OR('Dashboard'!$B$6="All Clinics",$E320='Dashboard'!$B$6),OR('Dashboard'!$B$7="All Coordinators",$R320='Dashboard'!$B$7)))</f>
        <v/>
      </c>
    </row>
    <row r="321" ht="20" customHeight="1">
      <c r="A321" s="22" t="n"/>
      <c r="B321" s="40" t="n"/>
      <c r="C321" s="24" t="n"/>
      <c r="D321" s="22" t="n"/>
      <c r="E321" s="22" t="n"/>
      <c r="F321" s="22" t="n"/>
      <c r="G321" s="22" t="n"/>
      <c r="H321" s="22" t="n"/>
      <c r="I321" s="22" t="n"/>
      <c r="J321" s="22" t="n"/>
      <c r="K321" s="22" t="n"/>
      <c r="L321" s="22" t="n"/>
      <c r="M321" s="24" t="n"/>
      <c r="N321" s="25" t="n"/>
      <c r="O321" s="24" t="n"/>
      <c r="P321" s="24" t="n"/>
      <c r="Q321" s="22" t="n"/>
      <c r="R321" s="22" t="n"/>
      <c r="S321" s="22" t="n"/>
      <c r="T321" s="41" t="n"/>
      <c r="U321" s="41" t="n"/>
      <c r="V321" s="40" t="n"/>
      <c r="W321" s="24" t="n"/>
      <c r="X321" s="27" t="n"/>
      <c r="Y321" s="42">
        <f>IF($A321="","",IF(OR($B321="",$M321=""),"",$B321+$M321))</f>
        <v/>
      </c>
      <c r="Z321" s="42">
        <f>IF($A321="","",IF(OR($B321="",$O321=""),"",$B321+$O321))</f>
        <v/>
      </c>
      <c r="AA321" s="42">
        <f>IF($A321="","",IF(OR($B321="",$P321=""),"",$B321+$P321))</f>
        <v/>
      </c>
      <c r="AB321" s="29">
        <f>IF($A321="","",IF(OR($Y321="",$Z321=""),"",ROUND(($Z321-$Y321)*1440,0)))</f>
        <v/>
      </c>
      <c r="AC321" s="29">
        <f>IF($A321="","",IF(OR($AA321="",$B321="",$C321="",AND($J321&lt;&gt;"Outbound",$J321&lt;&gt;"One-way")),"",ROUND(($AA321-($B321+$C321))*1440,0)))</f>
        <v/>
      </c>
      <c r="AD321" s="30">
        <f>IF($A321="","",IF(OR($Q321&lt;&gt;"Completed",$AB321="",$N321=""),"",IF($AB321&lt;=$N321,"Yes","No")))</f>
        <v/>
      </c>
      <c r="AE321" s="30">
        <f>IF($A321="","",IF(COUNTIF($A$2:$A$501,$A321)&gt;1,"Duplicate Trip ID",IF($B321="","Missing service date",IF($D321="","Missing patient reference",IF($E321="","Missing clinic",IF($J321="","Missing trip leg",IF($Q321="","Missing status",IF($R321="","Missing coordinator",IF(AND(OR($Q321="Scheduled",$Q321="Confirmed",$Q321="En Route"),$K321=""),"Vendor not assigned",IF(AND(OR($Q321="Scheduled",$Q321="Confirmed",$Q321="En Route"),$M321=""),"Missing scheduled pickup",IF(AND($Q321="Completed",$O321=""),"Missing actual pickup",IF(AND($Q321="Completed",OR($J321="Outbound",$J321="One-way"),$P321=""),"Missing actual arrival",IF(AND(OR($Q321="Canceled",$Q321="No Show"),$S321=""),"Missing cancellation reason",IF(AND($Q321&lt;&gt;"Canceled",$Q321&lt;&gt;"No Show",$S321&lt;&gt;""),"Clear cancellation reason",IF(AND($O321&lt;&gt;"",$M321=""),"Actual pickup without schedule",IF(AND($P321&lt;&gt;"",$O321=""),"Arrival entered without pickup",""))))))))))))))))</f>
        <v/>
      </c>
      <c r="AF321" s="30">
        <f>IF($A321="","",AND($B321&gt;='Dashboard'!$B$4,$B321&lt;='Dashboard'!$B$5,OR('Dashboard'!$B$6="All Clinics",$E321='Dashboard'!$B$6),OR('Dashboard'!$B$7="All Coordinators",$R321='Dashboard'!$B$7)))</f>
        <v/>
      </c>
    </row>
    <row r="322" ht="20" customHeight="1">
      <c r="A322" s="22" t="n"/>
      <c r="B322" s="40" t="n"/>
      <c r="C322" s="24" t="n"/>
      <c r="D322" s="22" t="n"/>
      <c r="E322" s="22" t="n"/>
      <c r="F322" s="22" t="n"/>
      <c r="G322" s="22" t="n"/>
      <c r="H322" s="22" t="n"/>
      <c r="I322" s="22" t="n"/>
      <c r="J322" s="22" t="n"/>
      <c r="K322" s="22" t="n"/>
      <c r="L322" s="22" t="n"/>
      <c r="M322" s="24" t="n"/>
      <c r="N322" s="25" t="n"/>
      <c r="O322" s="24" t="n"/>
      <c r="P322" s="24" t="n"/>
      <c r="Q322" s="22" t="n"/>
      <c r="R322" s="22" t="n"/>
      <c r="S322" s="22" t="n"/>
      <c r="T322" s="41" t="n"/>
      <c r="U322" s="41" t="n"/>
      <c r="V322" s="40" t="n"/>
      <c r="W322" s="24" t="n"/>
      <c r="X322" s="27" t="n"/>
      <c r="Y322" s="42">
        <f>IF($A322="","",IF(OR($B322="",$M322=""),"",$B322+$M322))</f>
        <v/>
      </c>
      <c r="Z322" s="42">
        <f>IF($A322="","",IF(OR($B322="",$O322=""),"",$B322+$O322))</f>
        <v/>
      </c>
      <c r="AA322" s="42">
        <f>IF($A322="","",IF(OR($B322="",$P322=""),"",$B322+$P322))</f>
        <v/>
      </c>
      <c r="AB322" s="29">
        <f>IF($A322="","",IF(OR($Y322="",$Z322=""),"",ROUND(($Z322-$Y322)*1440,0)))</f>
        <v/>
      </c>
      <c r="AC322" s="29">
        <f>IF($A322="","",IF(OR($AA322="",$B322="",$C322="",AND($J322&lt;&gt;"Outbound",$J322&lt;&gt;"One-way")),"",ROUND(($AA322-($B322+$C322))*1440,0)))</f>
        <v/>
      </c>
      <c r="AD322" s="30">
        <f>IF($A322="","",IF(OR($Q322&lt;&gt;"Completed",$AB322="",$N322=""),"",IF($AB322&lt;=$N322,"Yes","No")))</f>
        <v/>
      </c>
      <c r="AE322" s="30">
        <f>IF($A322="","",IF(COUNTIF($A$2:$A$501,$A322)&gt;1,"Duplicate Trip ID",IF($B322="","Missing service date",IF($D322="","Missing patient reference",IF($E322="","Missing clinic",IF($J322="","Missing trip leg",IF($Q322="","Missing status",IF($R322="","Missing coordinator",IF(AND(OR($Q322="Scheduled",$Q322="Confirmed",$Q322="En Route"),$K322=""),"Vendor not assigned",IF(AND(OR($Q322="Scheduled",$Q322="Confirmed",$Q322="En Route"),$M322=""),"Missing scheduled pickup",IF(AND($Q322="Completed",$O322=""),"Missing actual pickup",IF(AND($Q322="Completed",OR($J322="Outbound",$J322="One-way"),$P322=""),"Missing actual arrival",IF(AND(OR($Q322="Canceled",$Q322="No Show"),$S322=""),"Missing cancellation reason",IF(AND($Q322&lt;&gt;"Canceled",$Q322&lt;&gt;"No Show",$S322&lt;&gt;""),"Clear cancellation reason",IF(AND($O322&lt;&gt;"",$M322=""),"Actual pickup without schedule",IF(AND($P322&lt;&gt;"",$O322=""),"Arrival entered without pickup",""))))))))))))))))</f>
        <v/>
      </c>
      <c r="AF322" s="30">
        <f>IF($A322="","",AND($B322&gt;='Dashboard'!$B$4,$B322&lt;='Dashboard'!$B$5,OR('Dashboard'!$B$6="All Clinics",$E322='Dashboard'!$B$6),OR('Dashboard'!$B$7="All Coordinators",$R322='Dashboard'!$B$7)))</f>
        <v/>
      </c>
    </row>
    <row r="323" ht="20" customHeight="1">
      <c r="A323" s="22" t="n"/>
      <c r="B323" s="40" t="n"/>
      <c r="C323" s="24" t="n"/>
      <c r="D323" s="22" t="n"/>
      <c r="E323" s="22" t="n"/>
      <c r="F323" s="22" t="n"/>
      <c r="G323" s="22" t="n"/>
      <c r="H323" s="22" t="n"/>
      <c r="I323" s="22" t="n"/>
      <c r="J323" s="22" t="n"/>
      <c r="K323" s="22" t="n"/>
      <c r="L323" s="22" t="n"/>
      <c r="M323" s="24" t="n"/>
      <c r="N323" s="25" t="n"/>
      <c r="O323" s="24" t="n"/>
      <c r="P323" s="24" t="n"/>
      <c r="Q323" s="22" t="n"/>
      <c r="R323" s="22" t="n"/>
      <c r="S323" s="22" t="n"/>
      <c r="T323" s="41" t="n"/>
      <c r="U323" s="41" t="n"/>
      <c r="V323" s="40" t="n"/>
      <c r="W323" s="24" t="n"/>
      <c r="X323" s="27" t="n"/>
      <c r="Y323" s="42">
        <f>IF($A323="","",IF(OR($B323="",$M323=""),"",$B323+$M323))</f>
        <v/>
      </c>
      <c r="Z323" s="42">
        <f>IF($A323="","",IF(OR($B323="",$O323=""),"",$B323+$O323))</f>
        <v/>
      </c>
      <c r="AA323" s="42">
        <f>IF($A323="","",IF(OR($B323="",$P323=""),"",$B323+$P323))</f>
        <v/>
      </c>
      <c r="AB323" s="29">
        <f>IF($A323="","",IF(OR($Y323="",$Z323=""),"",ROUND(($Z323-$Y323)*1440,0)))</f>
        <v/>
      </c>
      <c r="AC323" s="29">
        <f>IF($A323="","",IF(OR($AA323="",$B323="",$C323="",AND($J323&lt;&gt;"Outbound",$J323&lt;&gt;"One-way")),"",ROUND(($AA323-($B323+$C323))*1440,0)))</f>
        <v/>
      </c>
      <c r="AD323" s="30">
        <f>IF($A323="","",IF(OR($Q323&lt;&gt;"Completed",$AB323="",$N323=""),"",IF($AB323&lt;=$N323,"Yes","No")))</f>
        <v/>
      </c>
      <c r="AE323" s="30">
        <f>IF($A323="","",IF(COUNTIF($A$2:$A$501,$A323)&gt;1,"Duplicate Trip ID",IF($B323="","Missing service date",IF($D323="","Missing patient reference",IF($E323="","Missing clinic",IF($J323="","Missing trip leg",IF($Q323="","Missing status",IF($R323="","Missing coordinator",IF(AND(OR($Q323="Scheduled",$Q323="Confirmed",$Q323="En Route"),$K323=""),"Vendor not assigned",IF(AND(OR($Q323="Scheduled",$Q323="Confirmed",$Q323="En Route"),$M323=""),"Missing scheduled pickup",IF(AND($Q323="Completed",$O323=""),"Missing actual pickup",IF(AND($Q323="Completed",OR($J323="Outbound",$J323="One-way"),$P323=""),"Missing actual arrival",IF(AND(OR($Q323="Canceled",$Q323="No Show"),$S323=""),"Missing cancellation reason",IF(AND($Q323&lt;&gt;"Canceled",$Q323&lt;&gt;"No Show",$S323&lt;&gt;""),"Clear cancellation reason",IF(AND($O323&lt;&gt;"",$M323=""),"Actual pickup without schedule",IF(AND($P323&lt;&gt;"",$O323=""),"Arrival entered without pickup",""))))))))))))))))</f>
        <v/>
      </c>
      <c r="AF323" s="30">
        <f>IF($A323="","",AND($B323&gt;='Dashboard'!$B$4,$B323&lt;='Dashboard'!$B$5,OR('Dashboard'!$B$6="All Clinics",$E323='Dashboard'!$B$6),OR('Dashboard'!$B$7="All Coordinators",$R323='Dashboard'!$B$7)))</f>
        <v/>
      </c>
    </row>
    <row r="324" ht="20" customHeight="1">
      <c r="A324" s="22" t="n"/>
      <c r="B324" s="40" t="n"/>
      <c r="C324" s="24" t="n"/>
      <c r="D324" s="22" t="n"/>
      <c r="E324" s="22" t="n"/>
      <c r="F324" s="22" t="n"/>
      <c r="G324" s="22" t="n"/>
      <c r="H324" s="22" t="n"/>
      <c r="I324" s="22" t="n"/>
      <c r="J324" s="22" t="n"/>
      <c r="K324" s="22" t="n"/>
      <c r="L324" s="22" t="n"/>
      <c r="M324" s="24" t="n"/>
      <c r="N324" s="25" t="n"/>
      <c r="O324" s="24" t="n"/>
      <c r="P324" s="24" t="n"/>
      <c r="Q324" s="22" t="n"/>
      <c r="R324" s="22" t="n"/>
      <c r="S324" s="22" t="n"/>
      <c r="T324" s="41" t="n"/>
      <c r="U324" s="41" t="n"/>
      <c r="V324" s="40" t="n"/>
      <c r="W324" s="24" t="n"/>
      <c r="X324" s="27" t="n"/>
      <c r="Y324" s="42">
        <f>IF($A324="","",IF(OR($B324="",$M324=""),"",$B324+$M324))</f>
        <v/>
      </c>
      <c r="Z324" s="42">
        <f>IF($A324="","",IF(OR($B324="",$O324=""),"",$B324+$O324))</f>
        <v/>
      </c>
      <c r="AA324" s="42">
        <f>IF($A324="","",IF(OR($B324="",$P324=""),"",$B324+$P324))</f>
        <v/>
      </c>
      <c r="AB324" s="29">
        <f>IF($A324="","",IF(OR($Y324="",$Z324=""),"",ROUND(($Z324-$Y324)*1440,0)))</f>
        <v/>
      </c>
      <c r="AC324" s="29">
        <f>IF($A324="","",IF(OR($AA324="",$B324="",$C324="",AND($J324&lt;&gt;"Outbound",$J324&lt;&gt;"One-way")),"",ROUND(($AA324-($B324+$C324))*1440,0)))</f>
        <v/>
      </c>
      <c r="AD324" s="30">
        <f>IF($A324="","",IF(OR($Q324&lt;&gt;"Completed",$AB324="",$N324=""),"",IF($AB324&lt;=$N324,"Yes","No")))</f>
        <v/>
      </c>
      <c r="AE324" s="30">
        <f>IF($A324="","",IF(COUNTIF($A$2:$A$501,$A324)&gt;1,"Duplicate Trip ID",IF($B324="","Missing service date",IF($D324="","Missing patient reference",IF($E324="","Missing clinic",IF($J324="","Missing trip leg",IF($Q324="","Missing status",IF($R324="","Missing coordinator",IF(AND(OR($Q324="Scheduled",$Q324="Confirmed",$Q324="En Route"),$K324=""),"Vendor not assigned",IF(AND(OR($Q324="Scheduled",$Q324="Confirmed",$Q324="En Route"),$M324=""),"Missing scheduled pickup",IF(AND($Q324="Completed",$O324=""),"Missing actual pickup",IF(AND($Q324="Completed",OR($J324="Outbound",$J324="One-way"),$P324=""),"Missing actual arrival",IF(AND(OR($Q324="Canceled",$Q324="No Show"),$S324=""),"Missing cancellation reason",IF(AND($Q324&lt;&gt;"Canceled",$Q324&lt;&gt;"No Show",$S324&lt;&gt;""),"Clear cancellation reason",IF(AND($O324&lt;&gt;"",$M324=""),"Actual pickup without schedule",IF(AND($P324&lt;&gt;"",$O324=""),"Arrival entered without pickup",""))))))))))))))))</f>
        <v/>
      </c>
      <c r="AF324" s="30">
        <f>IF($A324="","",AND($B324&gt;='Dashboard'!$B$4,$B324&lt;='Dashboard'!$B$5,OR('Dashboard'!$B$6="All Clinics",$E324='Dashboard'!$B$6),OR('Dashboard'!$B$7="All Coordinators",$R324='Dashboard'!$B$7)))</f>
        <v/>
      </c>
    </row>
    <row r="325" ht="20" customHeight="1">
      <c r="A325" s="22" t="n"/>
      <c r="B325" s="40" t="n"/>
      <c r="C325" s="24" t="n"/>
      <c r="D325" s="22" t="n"/>
      <c r="E325" s="22" t="n"/>
      <c r="F325" s="22" t="n"/>
      <c r="G325" s="22" t="n"/>
      <c r="H325" s="22" t="n"/>
      <c r="I325" s="22" t="n"/>
      <c r="J325" s="22" t="n"/>
      <c r="K325" s="22" t="n"/>
      <c r="L325" s="22" t="n"/>
      <c r="M325" s="24" t="n"/>
      <c r="N325" s="25" t="n"/>
      <c r="O325" s="24" t="n"/>
      <c r="P325" s="24" t="n"/>
      <c r="Q325" s="22" t="n"/>
      <c r="R325" s="22" t="n"/>
      <c r="S325" s="22" t="n"/>
      <c r="T325" s="41" t="n"/>
      <c r="U325" s="41" t="n"/>
      <c r="V325" s="40" t="n"/>
      <c r="W325" s="24" t="n"/>
      <c r="X325" s="27" t="n"/>
      <c r="Y325" s="42">
        <f>IF($A325="","",IF(OR($B325="",$M325=""),"",$B325+$M325))</f>
        <v/>
      </c>
      <c r="Z325" s="42">
        <f>IF($A325="","",IF(OR($B325="",$O325=""),"",$B325+$O325))</f>
        <v/>
      </c>
      <c r="AA325" s="42">
        <f>IF($A325="","",IF(OR($B325="",$P325=""),"",$B325+$P325))</f>
        <v/>
      </c>
      <c r="AB325" s="29">
        <f>IF($A325="","",IF(OR($Y325="",$Z325=""),"",ROUND(($Z325-$Y325)*1440,0)))</f>
        <v/>
      </c>
      <c r="AC325" s="29">
        <f>IF($A325="","",IF(OR($AA325="",$B325="",$C325="",AND($J325&lt;&gt;"Outbound",$J325&lt;&gt;"One-way")),"",ROUND(($AA325-($B325+$C325))*1440,0)))</f>
        <v/>
      </c>
      <c r="AD325" s="30">
        <f>IF($A325="","",IF(OR($Q325&lt;&gt;"Completed",$AB325="",$N325=""),"",IF($AB325&lt;=$N325,"Yes","No")))</f>
        <v/>
      </c>
      <c r="AE325" s="30">
        <f>IF($A325="","",IF(COUNTIF($A$2:$A$501,$A325)&gt;1,"Duplicate Trip ID",IF($B325="","Missing service date",IF($D325="","Missing patient reference",IF($E325="","Missing clinic",IF($J325="","Missing trip leg",IF($Q325="","Missing status",IF($R325="","Missing coordinator",IF(AND(OR($Q325="Scheduled",$Q325="Confirmed",$Q325="En Route"),$K325=""),"Vendor not assigned",IF(AND(OR($Q325="Scheduled",$Q325="Confirmed",$Q325="En Route"),$M325=""),"Missing scheduled pickup",IF(AND($Q325="Completed",$O325=""),"Missing actual pickup",IF(AND($Q325="Completed",OR($J325="Outbound",$J325="One-way"),$P325=""),"Missing actual arrival",IF(AND(OR($Q325="Canceled",$Q325="No Show"),$S325=""),"Missing cancellation reason",IF(AND($Q325&lt;&gt;"Canceled",$Q325&lt;&gt;"No Show",$S325&lt;&gt;""),"Clear cancellation reason",IF(AND($O325&lt;&gt;"",$M325=""),"Actual pickup without schedule",IF(AND($P325&lt;&gt;"",$O325=""),"Arrival entered without pickup",""))))))))))))))))</f>
        <v/>
      </c>
      <c r="AF325" s="30">
        <f>IF($A325="","",AND($B325&gt;='Dashboard'!$B$4,$B325&lt;='Dashboard'!$B$5,OR('Dashboard'!$B$6="All Clinics",$E325='Dashboard'!$B$6),OR('Dashboard'!$B$7="All Coordinators",$R325='Dashboard'!$B$7)))</f>
        <v/>
      </c>
    </row>
    <row r="326" ht="20" customHeight="1">
      <c r="A326" s="22" t="n"/>
      <c r="B326" s="40" t="n"/>
      <c r="C326" s="24" t="n"/>
      <c r="D326" s="22" t="n"/>
      <c r="E326" s="22" t="n"/>
      <c r="F326" s="22" t="n"/>
      <c r="G326" s="22" t="n"/>
      <c r="H326" s="22" t="n"/>
      <c r="I326" s="22" t="n"/>
      <c r="J326" s="22" t="n"/>
      <c r="K326" s="22" t="n"/>
      <c r="L326" s="22" t="n"/>
      <c r="M326" s="24" t="n"/>
      <c r="N326" s="25" t="n"/>
      <c r="O326" s="24" t="n"/>
      <c r="P326" s="24" t="n"/>
      <c r="Q326" s="22" t="n"/>
      <c r="R326" s="22" t="n"/>
      <c r="S326" s="22" t="n"/>
      <c r="T326" s="41" t="n"/>
      <c r="U326" s="41" t="n"/>
      <c r="V326" s="40" t="n"/>
      <c r="W326" s="24" t="n"/>
      <c r="X326" s="27" t="n"/>
      <c r="Y326" s="42">
        <f>IF($A326="","",IF(OR($B326="",$M326=""),"",$B326+$M326))</f>
        <v/>
      </c>
      <c r="Z326" s="42">
        <f>IF($A326="","",IF(OR($B326="",$O326=""),"",$B326+$O326))</f>
        <v/>
      </c>
      <c r="AA326" s="42">
        <f>IF($A326="","",IF(OR($B326="",$P326=""),"",$B326+$P326))</f>
        <v/>
      </c>
      <c r="AB326" s="29">
        <f>IF($A326="","",IF(OR($Y326="",$Z326=""),"",ROUND(($Z326-$Y326)*1440,0)))</f>
        <v/>
      </c>
      <c r="AC326" s="29">
        <f>IF($A326="","",IF(OR($AA326="",$B326="",$C326="",AND($J326&lt;&gt;"Outbound",$J326&lt;&gt;"One-way")),"",ROUND(($AA326-($B326+$C326))*1440,0)))</f>
        <v/>
      </c>
      <c r="AD326" s="30">
        <f>IF($A326="","",IF(OR($Q326&lt;&gt;"Completed",$AB326="",$N326=""),"",IF($AB326&lt;=$N326,"Yes","No")))</f>
        <v/>
      </c>
      <c r="AE326" s="30">
        <f>IF($A326="","",IF(COUNTIF($A$2:$A$501,$A326)&gt;1,"Duplicate Trip ID",IF($B326="","Missing service date",IF($D326="","Missing patient reference",IF($E326="","Missing clinic",IF($J326="","Missing trip leg",IF($Q326="","Missing status",IF($R326="","Missing coordinator",IF(AND(OR($Q326="Scheduled",$Q326="Confirmed",$Q326="En Route"),$K326=""),"Vendor not assigned",IF(AND(OR($Q326="Scheduled",$Q326="Confirmed",$Q326="En Route"),$M326=""),"Missing scheduled pickup",IF(AND($Q326="Completed",$O326=""),"Missing actual pickup",IF(AND($Q326="Completed",OR($J326="Outbound",$J326="One-way"),$P326=""),"Missing actual arrival",IF(AND(OR($Q326="Canceled",$Q326="No Show"),$S326=""),"Missing cancellation reason",IF(AND($Q326&lt;&gt;"Canceled",$Q326&lt;&gt;"No Show",$S326&lt;&gt;""),"Clear cancellation reason",IF(AND($O326&lt;&gt;"",$M326=""),"Actual pickup without schedule",IF(AND($P326&lt;&gt;"",$O326=""),"Arrival entered without pickup",""))))))))))))))))</f>
        <v/>
      </c>
      <c r="AF326" s="30">
        <f>IF($A326="","",AND($B326&gt;='Dashboard'!$B$4,$B326&lt;='Dashboard'!$B$5,OR('Dashboard'!$B$6="All Clinics",$E326='Dashboard'!$B$6),OR('Dashboard'!$B$7="All Coordinators",$R326='Dashboard'!$B$7)))</f>
        <v/>
      </c>
    </row>
    <row r="327" ht="20" customHeight="1">
      <c r="A327" s="22" t="n"/>
      <c r="B327" s="40" t="n"/>
      <c r="C327" s="24" t="n"/>
      <c r="D327" s="22" t="n"/>
      <c r="E327" s="22" t="n"/>
      <c r="F327" s="22" t="n"/>
      <c r="G327" s="22" t="n"/>
      <c r="H327" s="22" t="n"/>
      <c r="I327" s="22" t="n"/>
      <c r="J327" s="22" t="n"/>
      <c r="K327" s="22" t="n"/>
      <c r="L327" s="22" t="n"/>
      <c r="M327" s="24" t="n"/>
      <c r="N327" s="25" t="n"/>
      <c r="O327" s="24" t="n"/>
      <c r="P327" s="24" t="n"/>
      <c r="Q327" s="22" t="n"/>
      <c r="R327" s="22" t="n"/>
      <c r="S327" s="22" t="n"/>
      <c r="T327" s="41" t="n"/>
      <c r="U327" s="41" t="n"/>
      <c r="V327" s="40" t="n"/>
      <c r="W327" s="24" t="n"/>
      <c r="X327" s="27" t="n"/>
      <c r="Y327" s="42">
        <f>IF($A327="","",IF(OR($B327="",$M327=""),"",$B327+$M327))</f>
        <v/>
      </c>
      <c r="Z327" s="42">
        <f>IF($A327="","",IF(OR($B327="",$O327=""),"",$B327+$O327))</f>
        <v/>
      </c>
      <c r="AA327" s="42">
        <f>IF($A327="","",IF(OR($B327="",$P327=""),"",$B327+$P327))</f>
        <v/>
      </c>
      <c r="AB327" s="29">
        <f>IF($A327="","",IF(OR($Y327="",$Z327=""),"",ROUND(($Z327-$Y327)*1440,0)))</f>
        <v/>
      </c>
      <c r="AC327" s="29">
        <f>IF($A327="","",IF(OR($AA327="",$B327="",$C327="",AND($J327&lt;&gt;"Outbound",$J327&lt;&gt;"One-way")),"",ROUND(($AA327-($B327+$C327))*1440,0)))</f>
        <v/>
      </c>
      <c r="AD327" s="30">
        <f>IF($A327="","",IF(OR($Q327&lt;&gt;"Completed",$AB327="",$N327=""),"",IF($AB327&lt;=$N327,"Yes","No")))</f>
        <v/>
      </c>
      <c r="AE327" s="30">
        <f>IF($A327="","",IF(COUNTIF($A$2:$A$501,$A327)&gt;1,"Duplicate Trip ID",IF($B327="","Missing service date",IF($D327="","Missing patient reference",IF($E327="","Missing clinic",IF($J327="","Missing trip leg",IF($Q327="","Missing status",IF($R327="","Missing coordinator",IF(AND(OR($Q327="Scheduled",$Q327="Confirmed",$Q327="En Route"),$K327=""),"Vendor not assigned",IF(AND(OR($Q327="Scheduled",$Q327="Confirmed",$Q327="En Route"),$M327=""),"Missing scheduled pickup",IF(AND($Q327="Completed",$O327=""),"Missing actual pickup",IF(AND($Q327="Completed",OR($J327="Outbound",$J327="One-way"),$P327=""),"Missing actual arrival",IF(AND(OR($Q327="Canceled",$Q327="No Show"),$S327=""),"Missing cancellation reason",IF(AND($Q327&lt;&gt;"Canceled",$Q327&lt;&gt;"No Show",$S327&lt;&gt;""),"Clear cancellation reason",IF(AND($O327&lt;&gt;"",$M327=""),"Actual pickup without schedule",IF(AND($P327&lt;&gt;"",$O327=""),"Arrival entered without pickup",""))))))))))))))))</f>
        <v/>
      </c>
      <c r="AF327" s="30">
        <f>IF($A327="","",AND($B327&gt;='Dashboard'!$B$4,$B327&lt;='Dashboard'!$B$5,OR('Dashboard'!$B$6="All Clinics",$E327='Dashboard'!$B$6),OR('Dashboard'!$B$7="All Coordinators",$R327='Dashboard'!$B$7)))</f>
        <v/>
      </c>
    </row>
    <row r="328" ht="20" customHeight="1">
      <c r="A328" s="22" t="n"/>
      <c r="B328" s="40" t="n"/>
      <c r="C328" s="24" t="n"/>
      <c r="D328" s="22" t="n"/>
      <c r="E328" s="22" t="n"/>
      <c r="F328" s="22" t="n"/>
      <c r="G328" s="22" t="n"/>
      <c r="H328" s="22" t="n"/>
      <c r="I328" s="22" t="n"/>
      <c r="J328" s="22" t="n"/>
      <c r="K328" s="22" t="n"/>
      <c r="L328" s="22" t="n"/>
      <c r="M328" s="24" t="n"/>
      <c r="N328" s="25" t="n"/>
      <c r="O328" s="24" t="n"/>
      <c r="P328" s="24" t="n"/>
      <c r="Q328" s="22" t="n"/>
      <c r="R328" s="22" t="n"/>
      <c r="S328" s="22" t="n"/>
      <c r="T328" s="41" t="n"/>
      <c r="U328" s="41" t="n"/>
      <c r="V328" s="40" t="n"/>
      <c r="W328" s="24" t="n"/>
      <c r="X328" s="27" t="n"/>
      <c r="Y328" s="42">
        <f>IF($A328="","",IF(OR($B328="",$M328=""),"",$B328+$M328))</f>
        <v/>
      </c>
      <c r="Z328" s="42">
        <f>IF($A328="","",IF(OR($B328="",$O328=""),"",$B328+$O328))</f>
        <v/>
      </c>
      <c r="AA328" s="42">
        <f>IF($A328="","",IF(OR($B328="",$P328=""),"",$B328+$P328))</f>
        <v/>
      </c>
      <c r="AB328" s="29">
        <f>IF($A328="","",IF(OR($Y328="",$Z328=""),"",ROUND(($Z328-$Y328)*1440,0)))</f>
        <v/>
      </c>
      <c r="AC328" s="29">
        <f>IF($A328="","",IF(OR($AA328="",$B328="",$C328="",AND($J328&lt;&gt;"Outbound",$J328&lt;&gt;"One-way")),"",ROUND(($AA328-($B328+$C328))*1440,0)))</f>
        <v/>
      </c>
      <c r="AD328" s="30">
        <f>IF($A328="","",IF(OR($Q328&lt;&gt;"Completed",$AB328="",$N328=""),"",IF($AB328&lt;=$N328,"Yes","No")))</f>
        <v/>
      </c>
      <c r="AE328" s="30">
        <f>IF($A328="","",IF(COUNTIF($A$2:$A$501,$A328)&gt;1,"Duplicate Trip ID",IF($B328="","Missing service date",IF($D328="","Missing patient reference",IF($E328="","Missing clinic",IF($J328="","Missing trip leg",IF($Q328="","Missing status",IF($R328="","Missing coordinator",IF(AND(OR($Q328="Scheduled",$Q328="Confirmed",$Q328="En Route"),$K328=""),"Vendor not assigned",IF(AND(OR($Q328="Scheduled",$Q328="Confirmed",$Q328="En Route"),$M328=""),"Missing scheduled pickup",IF(AND($Q328="Completed",$O328=""),"Missing actual pickup",IF(AND($Q328="Completed",OR($J328="Outbound",$J328="One-way"),$P328=""),"Missing actual arrival",IF(AND(OR($Q328="Canceled",$Q328="No Show"),$S328=""),"Missing cancellation reason",IF(AND($Q328&lt;&gt;"Canceled",$Q328&lt;&gt;"No Show",$S328&lt;&gt;""),"Clear cancellation reason",IF(AND($O328&lt;&gt;"",$M328=""),"Actual pickup without schedule",IF(AND($P328&lt;&gt;"",$O328=""),"Arrival entered without pickup",""))))))))))))))))</f>
        <v/>
      </c>
      <c r="AF328" s="30">
        <f>IF($A328="","",AND($B328&gt;='Dashboard'!$B$4,$B328&lt;='Dashboard'!$B$5,OR('Dashboard'!$B$6="All Clinics",$E328='Dashboard'!$B$6),OR('Dashboard'!$B$7="All Coordinators",$R328='Dashboard'!$B$7)))</f>
        <v/>
      </c>
    </row>
    <row r="329" ht="20" customHeight="1">
      <c r="A329" s="22" t="n"/>
      <c r="B329" s="40" t="n"/>
      <c r="C329" s="24" t="n"/>
      <c r="D329" s="22" t="n"/>
      <c r="E329" s="22" t="n"/>
      <c r="F329" s="22" t="n"/>
      <c r="G329" s="22" t="n"/>
      <c r="H329" s="22" t="n"/>
      <c r="I329" s="22" t="n"/>
      <c r="J329" s="22" t="n"/>
      <c r="K329" s="22" t="n"/>
      <c r="L329" s="22" t="n"/>
      <c r="M329" s="24" t="n"/>
      <c r="N329" s="25" t="n"/>
      <c r="O329" s="24" t="n"/>
      <c r="P329" s="24" t="n"/>
      <c r="Q329" s="22" t="n"/>
      <c r="R329" s="22" t="n"/>
      <c r="S329" s="22" t="n"/>
      <c r="T329" s="41" t="n"/>
      <c r="U329" s="41" t="n"/>
      <c r="V329" s="40" t="n"/>
      <c r="W329" s="24" t="n"/>
      <c r="X329" s="27" t="n"/>
      <c r="Y329" s="42">
        <f>IF($A329="","",IF(OR($B329="",$M329=""),"",$B329+$M329))</f>
        <v/>
      </c>
      <c r="Z329" s="42">
        <f>IF($A329="","",IF(OR($B329="",$O329=""),"",$B329+$O329))</f>
        <v/>
      </c>
      <c r="AA329" s="42">
        <f>IF($A329="","",IF(OR($B329="",$P329=""),"",$B329+$P329))</f>
        <v/>
      </c>
      <c r="AB329" s="29">
        <f>IF($A329="","",IF(OR($Y329="",$Z329=""),"",ROUND(($Z329-$Y329)*1440,0)))</f>
        <v/>
      </c>
      <c r="AC329" s="29">
        <f>IF($A329="","",IF(OR($AA329="",$B329="",$C329="",AND($J329&lt;&gt;"Outbound",$J329&lt;&gt;"One-way")),"",ROUND(($AA329-($B329+$C329))*1440,0)))</f>
        <v/>
      </c>
      <c r="AD329" s="30">
        <f>IF($A329="","",IF(OR($Q329&lt;&gt;"Completed",$AB329="",$N329=""),"",IF($AB329&lt;=$N329,"Yes","No")))</f>
        <v/>
      </c>
      <c r="AE329" s="30">
        <f>IF($A329="","",IF(COUNTIF($A$2:$A$501,$A329)&gt;1,"Duplicate Trip ID",IF($B329="","Missing service date",IF($D329="","Missing patient reference",IF($E329="","Missing clinic",IF($J329="","Missing trip leg",IF($Q329="","Missing status",IF($R329="","Missing coordinator",IF(AND(OR($Q329="Scheduled",$Q329="Confirmed",$Q329="En Route"),$K329=""),"Vendor not assigned",IF(AND(OR($Q329="Scheduled",$Q329="Confirmed",$Q329="En Route"),$M329=""),"Missing scheduled pickup",IF(AND($Q329="Completed",$O329=""),"Missing actual pickup",IF(AND($Q329="Completed",OR($J329="Outbound",$J329="One-way"),$P329=""),"Missing actual arrival",IF(AND(OR($Q329="Canceled",$Q329="No Show"),$S329=""),"Missing cancellation reason",IF(AND($Q329&lt;&gt;"Canceled",$Q329&lt;&gt;"No Show",$S329&lt;&gt;""),"Clear cancellation reason",IF(AND($O329&lt;&gt;"",$M329=""),"Actual pickup without schedule",IF(AND($P329&lt;&gt;"",$O329=""),"Arrival entered without pickup",""))))))))))))))))</f>
        <v/>
      </c>
      <c r="AF329" s="30">
        <f>IF($A329="","",AND($B329&gt;='Dashboard'!$B$4,$B329&lt;='Dashboard'!$B$5,OR('Dashboard'!$B$6="All Clinics",$E329='Dashboard'!$B$6),OR('Dashboard'!$B$7="All Coordinators",$R329='Dashboard'!$B$7)))</f>
        <v/>
      </c>
    </row>
    <row r="330" ht="20" customHeight="1">
      <c r="A330" s="22" t="n"/>
      <c r="B330" s="40" t="n"/>
      <c r="C330" s="24" t="n"/>
      <c r="D330" s="22" t="n"/>
      <c r="E330" s="22" t="n"/>
      <c r="F330" s="22" t="n"/>
      <c r="G330" s="22" t="n"/>
      <c r="H330" s="22" t="n"/>
      <c r="I330" s="22" t="n"/>
      <c r="J330" s="22" t="n"/>
      <c r="K330" s="22" t="n"/>
      <c r="L330" s="22" t="n"/>
      <c r="M330" s="24" t="n"/>
      <c r="N330" s="25" t="n"/>
      <c r="O330" s="24" t="n"/>
      <c r="P330" s="24" t="n"/>
      <c r="Q330" s="22" t="n"/>
      <c r="R330" s="22" t="n"/>
      <c r="S330" s="22" t="n"/>
      <c r="T330" s="41" t="n"/>
      <c r="U330" s="41" t="n"/>
      <c r="V330" s="40" t="n"/>
      <c r="W330" s="24" t="n"/>
      <c r="X330" s="27" t="n"/>
      <c r="Y330" s="42">
        <f>IF($A330="","",IF(OR($B330="",$M330=""),"",$B330+$M330))</f>
        <v/>
      </c>
      <c r="Z330" s="42">
        <f>IF($A330="","",IF(OR($B330="",$O330=""),"",$B330+$O330))</f>
        <v/>
      </c>
      <c r="AA330" s="42">
        <f>IF($A330="","",IF(OR($B330="",$P330=""),"",$B330+$P330))</f>
        <v/>
      </c>
      <c r="AB330" s="29">
        <f>IF($A330="","",IF(OR($Y330="",$Z330=""),"",ROUND(($Z330-$Y330)*1440,0)))</f>
        <v/>
      </c>
      <c r="AC330" s="29">
        <f>IF($A330="","",IF(OR($AA330="",$B330="",$C330="",AND($J330&lt;&gt;"Outbound",$J330&lt;&gt;"One-way")),"",ROUND(($AA330-($B330+$C330))*1440,0)))</f>
        <v/>
      </c>
      <c r="AD330" s="30">
        <f>IF($A330="","",IF(OR($Q330&lt;&gt;"Completed",$AB330="",$N330=""),"",IF($AB330&lt;=$N330,"Yes","No")))</f>
        <v/>
      </c>
      <c r="AE330" s="30">
        <f>IF($A330="","",IF(COUNTIF($A$2:$A$501,$A330)&gt;1,"Duplicate Trip ID",IF($B330="","Missing service date",IF($D330="","Missing patient reference",IF($E330="","Missing clinic",IF($J330="","Missing trip leg",IF($Q330="","Missing status",IF($R330="","Missing coordinator",IF(AND(OR($Q330="Scheduled",$Q330="Confirmed",$Q330="En Route"),$K330=""),"Vendor not assigned",IF(AND(OR($Q330="Scheduled",$Q330="Confirmed",$Q330="En Route"),$M330=""),"Missing scheduled pickup",IF(AND($Q330="Completed",$O330=""),"Missing actual pickup",IF(AND($Q330="Completed",OR($J330="Outbound",$J330="One-way"),$P330=""),"Missing actual arrival",IF(AND(OR($Q330="Canceled",$Q330="No Show"),$S330=""),"Missing cancellation reason",IF(AND($Q330&lt;&gt;"Canceled",$Q330&lt;&gt;"No Show",$S330&lt;&gt;""),"Clear cancellation reason",IF(AND($O330&lt;&gt;"",$M330=""),"Actual pickup without schedule",IF(AND($P330&lt;&gt;"",$O330=""),"Arrival entered without pickup",""))))))))))))))))</f>
        <v/>
      </c>
      <c r="AF330" s="30">
        <f>IF($A330="","",AND($B330&gt;='Dashboard'!$B$4,$B330&lt;='Dashboard'!$B$5,OR('Dashboard'!$B$6="All Clinics",$E330='Dashboard'!$B$6),OR('Dashboard'!$B$7="All Coordinators",$R330='Dashboard'!$B$7)))</f>
        <v/>
      </c>
    </row>
    <row r="331" ht="20" customHeight="1">
      <c r="A331" s="22" t="n"/>
      <c r="B331" s="40" t="n"/>
      <c r="C331" s="24" t="n"/>
      <c r="D331" s="22" t="n"/>
      <c r="E331" s="22" t="n"/>
      <c r="F331" s="22" t="n"/>
      <c r="G331" s="22" t="n"/>
      <c r="H331" s="22" t="n"/>
      <c r="I331" s="22" t="n"/>
      <c r="J331" s="22" t="n"/>
      <c r="K331" s="22" t="n"/>
      <c r="L331" s="22" t="n"/>
      <c r="M331" s="24" t="n"/>
      <c r="N331" s="25" t="n"/>
      <c r="O331" s="24" t="n"/>
      <c r="P331" s="24" t="n"/>
      <c r="Q331" s="22" t="n"/>
      <c r="R331" s="22" t="n"/>
      <c r="S331" s="22" t="n"/>
      <c r="T331" s="41" t="n"/>
      <c r="U331" s="41" t="n"/>
      <c r="V331" s="40" t="n"/>
      <c r="W331" s="24" t="n"/>
      <c r="X331" s="27" t="n"/>
      <c r="Y331" s="42">
        <f>IF($A331="","",IF(OR($B331="",$M331=""),"",$B331+$M331))</f>
        <v/>
      </c>
      <c r="Z331" s="42">
        <f>IF($A331="","",IF(OR($B331="",$O331=""),"",$B331+$O331))</f>
        <v/>
      </c>
      <c r="AA331" s="42">
        <f>IF($A331="","",IF(OR($B331="",$P331=""),"",$B331+$P331))</f>
        <v/>
      </c>
      <c r="AB331" s="29">
        <f>IF($A331="","",IF(OR($Y331="",$Z331=""),"",ROUND(($Z331-$Y331)*1440,0)))</f>
        <v/>
      </c>
      <c r="AC331" s="29">
        <f>IF($A331="","",IF(OR($AA331="",$B331="",$C331="",AND($J331&lt;&gt;"Outbound",$J331&lt;&gt;"One-way")),"",ROUND(($AA331-($B331+$C331))*1440,0)))</f>
        <v/>
      </c>
      <c r="AD331" s="30">
        <f>IF($A331="","",IF(OR($Q331&lt;&gt;"Completed",$AB331="",$N331=""),"",IF($AB331&lt;=$N331,"Yes","No")))</f>
        <v/>
      </c>
      <c r="AE331" s="30">
        <f>IF($A331="","",IF(COUNTIF($A$2:$A$501,$A331)&gt;1,"Duplicate Trip ID",IF($B331="","Missing service date",IF($D331="","Missing patient reference",IF($E331="","Missing clinic",IF($J331="","Missing trip leg",IF($Q331="","Missing status",IF($R331="","Missing coordinator",IF(AND(OR($Q331="Scheduled",$Q331="Confirmed",$Q331="En Route"),$K331=""),"Vendor not assigned",IF(AND(OR($Q331="Scheduled",$Q331="Confirmed",$Q331="En Route"),$M331=""),"Missing scheduled pickup",IF(AND($Q331="Completed",$O331=""),"Missing actual pickup",IF(AND($Q331="Completed",OR($J331="Outbound",$J331="One-way"),$P331=""),"Missing actual arrival",IF(AND(OR($Q331="Canceled",$Q331="No Show"),$S331=""),"Missing cancellation reason",IF(AND($Q331&lt;&gt;"Canceled",$Q331&lt;&gt;"No Show",$S331&lt;&gt;""),"Clear cancellation reason",IF(AND($O331&lt;&gt;"",$M331=""),"Actual pickup without schedule",IF(AND($P331&lt;&gt;"",$O331=""),"Arrival entered without pickup",""))))))))))))))))</f>
        <v/>
      </c>
      <c r="AF331" s="30">
        <f>IF($A331="","",AND($B331&gt;='Dashboard'!$B$4,$B331&lt;='Dashboard'!$B$5,OR('Dashboard'!$B$6="All Clinics",$E331='Dashboard'!$B$6),OR('Dashboard'!$B$7="All Coordinators",$R331='Dashboard'!$B$7)))</f>
        <v/>
      </c>
    </row>
    <row r="332" ht="20" customHeight="1">
      <c r="A332" s="22" t="n"/>
      <c r="B332" s="40" t="n"/>
      <c r="C332" s="24" t="n"/>
      <c r="D332" s="22" t="n"/>
      <c r="E332" s="22" t="n"/>
      <c r="F332" s="22" t="n"/>
      <c r="G332" s="22" t="n"/>
      <c r="H332" s="22" t="n"/>
      <c r="I332" s="22" t="n"/>
      <c r="J332" s="22" t="n"/>
      <c r="K332" s="22" t="n"/>
      <c r="L332" s="22" t="n"/>
      <c r="M332" s="24" t="n"/>
      <c r="N332" s="25" t="n"/>
      <c r="O332" s="24" t="n"/>
      <c r="P332" s="24" t="n"/>
      <c r="Q332" s="22" t="n"/>
      <c r="R332" s="22" t="n"/>
      <c r="S332" s="22" t="n"/>
      <c r="T332" s="41" t="n"/>
      <c r="U332" s="41" t="n"/>
      <c r="V332" s="40" t="n"/>
      <c r="W332" s="24" t="n"/>
      <c r="X332" s="27" t="n"/>
      <c r="Y332" s="42">
        <f>IF($A332="","",IF(OR($B332="",$M332=""),"",$B332+$M332))</f>
        <v/>
      </c>
      <c r="Z332" s="42">
        <f>IF($A332="","",IF(OR($B332="",$O332=""),"",$B332+$O332))</f>
        <v/>
      </c>
      <c r="AA332" s="42">
        <f>IF($A332="","",IF(OR($B332="",$P332=""),"",$B332+$P332))</f>
        <v/>
      </c>
      <c r="AB332" s="29">
        <f>IF($A332="","",IF(OR($Y332="",$Z332=""),"",ROUND(($Z332-$Y332)*1440,0)))</f>
        <v/>
      </c>
      <c r="AC332" s="29">
        <f>IF($A332="","",IF(OR($AA332="",$B332="",$C332="",AND($J332&lt;&gt;"Outbound",$J332&lt;&gt;"One-way")),"",ROUND(($AA332-($B332+$C332))*1440,0)))</f>
        <v/>
      </c>
      <c r="AD332" s="30">
        <f>IF($A332="","",IF(OR($Q332&lt;&gt;"Completed",$AB332="",$N332=""),"",IF($AB332&lt;=$N332,"Yes","No")))</f>
        <v/>
      </c>
      <c r="AE332" s="30">
        <f>IF($A332="","",IF(COUNTIF($A$2:$A$501,$A332)&gt;1,"Duplicate Trip ID",IF($B332="","Missing service date",IF($D332="","Missing patient reference",IF($E332="","Missing clinic",IF($J332="","Missing trip leg",IF($Q332="","Missing status",IF($R332="","Missing coordinator",IF(AND(OR($Q332="Scheduled",$Q332="Confirmed",$Q332="En Route"),$K332=""),"Vendor not assigned",IF(AND(OR($Q332="Scheduled",$Q332="Confirmed",$Q332="En Route"),$M332=""),"Missing scheduled pickup",IF(AND($Q332="Completed",$O332=""),"Missing actual pickup",IF(AND($Q332="Completed",OR($J332="Outbound",$J332="One-way"),$P332=""),"Missing actual arrival",IF(AND(OR($Q332="Canceled",$Q332="No Show"),$S332=""),"Missing cancellation reason",IF(AND($Q332&lt;&gt;"Canceled",$Q332&lt;&gt;"No Show",$S332&lt;&gt;""),"Clear cancellation reason",IF(AND($O332&lt;&gt;"",$M332=""),"Actual pickup without schedule",IF(AND($P332&lt;&gt;"",$O332=""),"Arrival entered without pickup",""))))))))))))))))</f>
        <v/>
      </c>
      <c r="AF332" s="30">
        <f>IF($A332="","",AND($B332&gt;='Dashboard'!$B$4,$B332&lt;='Dashboard'!$B$5,OR('Dashboard'!$B$6="All Clinics",$E332='Dashboard'!$B$6),OR('Dashboard'!$B$7="All Coordinators",$R332='Dashboard'!$B$7)))</f>
        <v/>
      </c>
    </row>
    <row r="333" ht="20" customHeight="1">
      <c r="A333" s="22" t="n"/>
      <c r="B333" s="40" t="n"/>
      <c r="C333" s="24" t="n"/>
      <c r="D333" s="22" t="n"/>
      <c r="E333" s="22" t="n"/>
      <c r="F333" s="22" t="n"/>
      <c r="G333" s="22" t="n"/>
      <c r="H333" s="22" t="n"/>
      <c r="I333" s="22" t="n"/>
      <c r="J333" s="22" t="n"/>
      <c r="K333" s="22" t="n"/>
      <c r="L333" s="22" t="n"/>
      <c r="M333" s="24" t="n"/>
      <c r="N333" s="25" t="n"/>
      <c r="O333" s="24" t="n"/>
      <c r="P333" s="24" t="n"/>
      <c r="Q333" s="22" t="n"/>
      <c r="R333" s="22" t="n"/>
      <c r="S333" s="22" t="n"/>
      <c r="T333" s="41" t="n"/>
      <c r="U333" s="41" t="n"/>
      <c r="V333" s="40" t="n"/>
      <c r="W333" s="24" t="n"/>
      <c r="X333" s="27" t="n"/>
      <c r="Y333" s="42">
        <f>IF($A333="","",IF(OR($B333="",$M333=""),"",$B333+$M333))</f>
        <v/>
      </c>
      <c r="Z333" s="42">
        <f>IF($A333="","",IF(OR($B333="",$O333=""),"",$B333+$O333))</f>
        <v/>
      </c>
      <c r="AA333" s="42">
        <f>IF($A333="","",IF(OR($B333="",$P333=""),"",$B333+$P333))</f>
        <v/>
      </c>
      <c r="AB333" s="29">
        <f>IF($A333="","",IF(OR($Y333="",$Z333=""),"",ROUND(($Z333-$Y333)*1440,0)))</f>
        <v/>
      </c>
      <c r="AC333" s="29">
        <f>IF($A333="","",IF(OR($AA333="",$B333="",$C333="",AND($J333&lt;&gt;"Outbound",$J333&lt;&gt;"One-way")),"",ROUND(($AA333-($B333+$C333))*1440,0)))</f>
        <v/>
      </c>
      <c r="AD333" s="30">
        <f>IF($A333="","",IF(OR($Q333&lt;&gt;"Completed",$AB333="",$N333=""),"",IF($AB333&lt;=$N333,"Yes","No")))</f>
        <v/>
      </c>
      <c r="AE333" s="30">
        <f>IF($A333="","",IF(COUNTIF($A$2:$A$501,$A333)&gt;1,"Duplicate Trip ID",IF($B333="","Missing service date",IF($D333="","Missing patient reference",IF($E333="","Missing clinic",IF($J333="","Missing trip leg",IF($Q333="","Missing status",IF($R333="","Missing coordinator",IF(AND(OR($Q333="Scheduled",$Q333="Confirmed",$Q333="En Route"),$K333=""),"Vendor not assigned",IF(AND(OR($Q333="Scheduled",$Q333="Confirmed",$Q333="En Route"),$M333=""),"Missing scheduled pickup",IF(AND($Q333="Completed",$O333=""),"Missing actual pickup",IF(AND($Q333="Completed",OR($J333="Outbound",$J333="One-way"),$P333=""),"Missing actual arrival",IF(AND(OR($Q333="Canceled",$Q333="No Show"),$S333=""),"Missing cancellation reason",IF(AND($Q333&lt;&gt;"Canceled",$Q333&lt;&gt;"No Show",$S333&lt;&gt;""),"Clear cancellation reason",IF(AND($O333&lt;&gt;"",$M333=""),"Actual pickup without schedule",IF(AND($P333&lt;&gt;"",$O333=""),"Arrival entered without pickup",""))))))))))))))))</f>
        <v/>
      </c>
      <c r="AF333" s="30">
        <f>IF($A333="","",AND($B333&gt;='Dashboard'!$B$4,$B333&lt;='Dashboard'!$B$5,OR('Dashboard'!$B$6="All Clinics",$E333='Dashboard'!$B$6),OR('Dashboard'!$B$7="All Coordinators",$R333='Dashboard'!$B$7)))</f>
        <v/>
      </c>
    </row>
    <row r="334" ht="20" customHeight="1">
      <c r="A334" s="22" t="n"/>
      <c r="B334" s="40" t="n"/>
      <c r="C334" s="24" t="n"/>
      <c r="D334" s="22" t="n"/>
      <c r="E334" s="22" t="n"/>
      <c r="F334" s="22" t="n"/>
      <c r="G334" s="22" t="n"/>
      <c r="H334" s="22" t="n"/>
      <c r="I334" s="22" t="n"/>
      <c r="J334" s="22" t="n"/>
      <c r="K334" s="22" t="n"/>
      <c r="L334" s="22" t="n"/>
      <c r="M334" s="24" t="n"/>
      <c r="N334" s="25" t="n"/>
      <c r="O334" s="24" t="n"/>
      <c r="P334" s="24" t="n"/>
      <c r="Q334" s="22" t="n"/>
      <c r="R334" s="22" t="n"/>
      <c r="S334" s="22" t="n"/>
      <c r="T334" s="41" t="n"/>
      <c r="U334" s="41" t="n"/>
      <c r="V334" s="40" t="n"/>
      <c r="W334" s="24" t="n"/>
      <c r="X334" s="27" t="n"/>
      <c r="Y334" s="42">
        <f>IF($A334="","",IF(OR($B334="",$M334=""),"",$B334+$M334))</f>
        <v/>
      </c>
      <c r="Z334" s="42">
        <f>IF($A334="","",IF(OR($B334="",$O334=""),"",$B334+$O334))</f>
        <v/>
      </c>
      <c r="AA334" s="42">
        <f>IF($A334="","",IF(OR($B334="",$P334=""),"",$B334+$P334))</f>
        <v/>
      </c>
      <c r="AB334" s="29">
        <f>IF($A334="","",IF(OR($Y334="",$Z334=""),"",ROUND(($Z334-$Y334)*1440,0)))</f>
        <v/>
      </c>
      <c r="AC334" s="29">
        <f>IF($A334="","",IF(OR($AA334="",$B334="",$C334="",AND($J334&lt;&gt;"Outbound",$J334&lt;&gt;"One-way")),"",ROUND(($AA334-($B334+$C334))*1440,0)))</f>
        <v/>
      </c>
      <c r="AD334" s="30">
        <f>IF($A334="","",IF(OR($Q334&lt;&gt;"Completed",$AB334="",$N334=""),"",IF($AB334&lt;=$N334,"Yes","No")))</f>
        <v/>
      </c>
      <c r="AE334" s="30">
        <f>IF($A334="","",IF(COUNTIF($A$2:$A$501,$A334)&gt;1,"Duplicate Trip ID",IF($B334="","Missing service date",IF($D334="","Missing patient reference",IF($E334="","Missing clinic",IF($J334="","Missing trip leg",IF($Q334="","Missing status",IF($R334="","Missing coordinator",IF(AND(OR($Q334="Scheduled",$Q334="Confirmed",$Q334="En Route"),$K334=""),"Vendor not assigned",IF(AND(OR($Q334="Scheduled",$Q334="Confirmed",$Q334="En Route"),$M334=""),"Missing scheduled pickup",IF(AND($Q334="Completed",$O334=""),"Missing actual pickup",IF(AND($Q334="Completed",OR($J334="Outbound",$J334="One-way"),$P334=""),"Missing actual arrival",IF(AND(OR($Q334="Canceled",$Q334="No Show"),$S334=""),"Missing cancellation reason",IF(AND($Q334&lt;&gt;"Canceled",$Q334&lt;&gt;"No Show",$S334&lt;&gt;""),"Clear cancellation reason",IF(AND($O334&lt;&gt;"",$M334=""),"Actual pickup without schedule",IF(AND($P334&lt;&gt;"",$O334=""),"Arrival entered without pickup",""))))))))))))))))</f>
        <v/>
      </c>
      <c r="AF334" s="30">
        <f>IF($A334="","",AND($B334&gt;='Dashboard'!$B$4,$B334&lt;='Dashboard'!$B$5,OR('Dashboard'!$B$6="All Clinics",$E334='Dashboard'!$B$6),OR('Dashboard'!$B$7="All Coordinators",$R334='Dashboard'!$B$7)))</f>
        <v/>
      </c>
    </row>
    <row r="335" ht="20" customHeight="1">
      <c r="A335" s="22" t="n"/>
      <c r="B335" s="40" t="n"/>
      <c r="C335" s="24" t="n"/>
      <c r="D335" s="22" t="n"/>
      <c r="E335" s="22" t="n"/>
      <c r="F335" s="22" t="n"/>
      <c r="G335" s="22" t="n"/>
      <c r="H335" s="22" t="n"/>
      <c r="I335" s="22" t="n"/>
      <c r="J335" s="22" t="n"/>
      <c r="K335" s="22" t="n"/>
      <c r="L335" s="22" t="n"/>
      <c r="M335" s="24" t="n"/>
      <c r="N335" s="25" t="n"/>
      <c r="O335" s="24" t="n"/>
      <c r="P335" s="24" t="n"/>
      <c r="Q335" s="22" t="n"/>
      <c r="R335" s="22" t="n"/>
      <c r="S335" s="22" t="n"/>
      <c r="T335" s="41" t="n"/>
      <c r="U335" s="41" t="n"/>
      <c r="V335" s="40" t="n"/>
      <c r="W335" s="24" t="n"/>
      <c r="X335" s="27" t="n"/>
      <c r="Y335" s="42">
        <f>IF($A335="","",IF(OR($B335="",$M335=""),"",$B335+$M335))</f>
        <v/>
      </c>
      <c r="Z335" s="42">
        <f>IF($A335="","",IF(OR($B335="",$O335=""),"",$B335+$O335))</f>
        <v/>
      </c>
      <c r="AA335" s="42">
        <f>IF($A335="","",IF(OR($B335="",$P335=""),"",$B335+$P335))</f>
        <v/>
      </c>
      <c r="AB335" s="29">
        <f>IF($A335="","",IF(OR($Y335="",$Z335=""),"",ROUND(($Z335-$Y335)*1440,0)))</f>
        <v/>
      </c>
      <c r="AC335" s="29">
        <f>IF($A335="","",IF(OR($AA335="",$B335="",$C335="",AND($J335&lt;&gt;"Outbound",$J335&lt;&gt;"One-way")),"",ROUND(($AA335-($B335+$C335))*1440,0)))</f>
        <v/>
      </c>
      <c r="AD335" s="30">
        <f>IF($A335="","",IF(OR($Q335&lt;&gt;"Completed",$AB335="",$N335=""),"",IF($AB335&lt;=$N335,"Yes","No")))</f>
        <v/>
      </c>
      <c r="AE335" s="30">
        <f>IF($A335="","",IF(COUNTIF($A$2:$A$501,$A335)&gt;1,"Duplicate Trip ID",IF($B335="","Missing service date",IF($D335="","Missing patient reference",IF($E335="","Missing clinic",IF($J335="","Missing trip leg",IF($Q335="","Missing status",IF($R335="","Missing coordinator",IF(AND(OR($Q335="Scheduled",$Q335="Confirmed",$Q335="En Route"),$K335=""),"Vendor not assigned",IF(AND(OR($Q335="Scheduled",$Q335="Confirmed",$Q335="En Route"),$M335=""),"Missing scheduled pickup",IF(AND($Q335="Completed",$O335=""),"Missing actual pickup",IF(AND($Q335="Completed",OR($J335="Outbound",$J335="One-way"),$P335=""),"Missing actual arrival",IF(AND(OR($Q335="Canceled",$Q335="No Show"),$S335=""),"Missing cancellation reason",IF(AND($Q335&lt;&gt;"Canceled",$Q335&lt;&gt;"No Show",$S335&lt;&gt;""),"Clear cancellation reason",IF(AND($O335&lt;&gt;"",$M335=""),"Actual pickup without schedule",IF(AND($P335&lt;&gt;"",$O335=""),"Arrival entered without pickup",""))))))))))))))))</f>
        <v/>
      </c>
      <c r="AF335" s="30">
        <f>IF($A335="","",AND($B335&gt;='Dashboard'!$B$4,$B335&lt;='Dashboard'!$B$5,OR('Dashboard'!$B$6="All Clinics",$E335='Dashboard'!$B$6),OR('Dashboard'!$B$7="All Coordinators",$R335='Dashboard'!$B$7)))</f>
        <v/>
      </c>
    </row>
    <row r="336" ht="20" customHeight="1">
      <c r="A336" s="22" t="n"/>
      <c r="B336" s="40" t="n"/>
      <c r="C336" s="24" t="n"/>
      <c r="D336" s="22" t="n"/>
      <c r="E336" s="22" t="n"/>
      <c r="F336" s="22" t="n"/>
      <c r="G336" s="22" t="n"/>
      <c r="H336" s="22" t="n"/>
      <c r="I336" s="22" t="n"/>
      <c r="J336" s="22" t="n"/>
      <c r="K336" s="22" t="n"/>
      <c r="L336" s="22" t="n"/>
      <c r="M336" s="24" t="n"/>
      <c r="N336" s="25" t="n"/>
      <c r="O336" s="24" t="n"/>
      <c r="P336" s="24" t="n"/>
      <c r="Q336" s="22" t="n"/>
      <c r="R336" s="22" t="n"/>
      <c r="S336" s="22" t="n"/>
      <c r="T336" s="41" t="n"/>
      <c r="U336" s="41" t="n"/>
      <c r="V336" s="40" t="n"/>
      <c r="W336" s="24" t="n"/>
      <c r="X336" s="27" t="n"/>
      <c r="Y336" s="42">
        <f>IF($A336="","",IF(OR($B336="",$M336=""),"",$B336+$M336))</f>
        <v/>
      </c>
      <c r="Z336" s="42">
        <f>IF($A336="","",IF(OR($B336="",$O336=""),"",$B336+$O336))</f>
        <v/>
      </c>
      <c r="AA336" s="42">
        <f>IF($A336="","",IF(OR($B336="",$P336=""),"",$B336+$P336))</f>
        <v/>
      </c>
      <c r="AB336" s="29">
        <f>IF($A336="","",IF(OR($Y336="",$Z336=""),"",ROUND(($Z336-$Y336)*1440,0)))</f>
        <v/>
      </c>
      <c r="AC336" s="29">
        <f>IF($A336="","",IF(OR($AA336="",$B336="",$C336="",AND($J336&lt;&gt;"Outbound",$J336&lt;&gt;"One-way")),"",ROUND(($AA336-($B336+$C336))*1440,0)))</f>
        <v/>
      </c>
      <c r="AD336" s="30">
        <f>IF($A336="","",IF(OR($Q336&lt;&gt;"Completed",$AB336="",$N336=""),"",IF($AB336&lt;=$N336,"Yes","No")))</f>
        <v/>
      </c>
      <c r="AE336" s="30">
        <f>IF($A336="","",IF(COUNTIF($A$2:$A$501,$A336)&gt;1,"Duplicate Trip ID",IF($B336="","Missing service date",IF($D336="","Missing patient reference",IF($E336="","Missing clinic",IF($J336="","Missing trip leg",IF($Q336="","Missing status",IF($R336="","Missing coordinator",IF(AND(OR($Q336="Scheduled",$Q336="Confirmed",$Q336="En Route"),$K336=""),"Vendor not assigned",IF(AND(OR($Q336="Scheduled",$Q336="Confirmed",$Q336="En Route"),$M336=""),"Missing scheduled pickup",IF(AND($Q336="Completed",$O336=""),"Missing actual pickup",IF(AND($Q336="Completed",OR($J336="Outbound",$J336="One-way"),$P336=""),"Missing actual arrival",IF(AND(OR($Q336="Canceled",$Q336="No Show"),$S336=""),"Missing cancellation reason",IF(AND($Q336&lt;&gt;"Canceled",$Q336&lt;&gt;"No Show",$S336&lt;&gt;""),"Clear cancellation reason",IF(AND($O336&lt;&gt;"",$M336=""),"Actual pickup without schedule",IF(AND($P336&lt;&gt;"",$O336=""),"Arrival entered without pickup",""))))))))))))))))</f>
        <v/>
      </c>
      <c r="AF336" s="30">
        <f>IF($A336="","",AND($B336&gt;='Dashboard'!$B$4,$B336&lt;='Dashboard'!$B$5,OR('Dashboard'!$B$6="All Clinics",$E336='Dashboard'!$B$6),OR('Dashboard'!$B$7="All Coordinators",$R336='Dashboard'!$B$7)))</f>
        <v/>
      </c>
    </row>
    <row r="337" ht="20" customHeight="1">
      <c r="A337" s="22" t="n"/>
      <c r="B337" s="40" t="n"/>
      <c r="C337" s="24" t="n"/>
      <c r="D337" s="22" t="n"/>
      <c r="E337" s="22" t="n"/>
      <c r="F337" s="22" t="n"/>
      <c r="G337" s="22" t="n"/>
      <c r="H337" s="22" t="n"/>
      <c r="I337" s="22" t="n"/>
      <c r="J337" s="22" t="n"/>
      <c r="K337" s="22" t="n"/>
      <c r="L337" s="22" t="n"/>
      <c r="M337" s="24" t="n"/>
      <c r="N337" s="25" t="n"/>
      <c r="O337" s="24" t="n"/>
      <c r="P337" s="24" t="n"/>
      <c r="Q337" s="22" t="n"/>
      <c r="R337" s="22" t="n"/>
      <c r="S337" s="22" t="n"/>
      <c r="T337" s="41" t="n"/>
      <c r="U337" s="41" t="n"/>
      <c r="V337" s="40" t="n"/>
      <c r="W337" s="24" t="n"/>
      <c r="X337" s="27" t="n"/>
      <c r="Y337" s="42">
        <f>IF($A337="","",IF(OR($B337="",$M337=""),"",$B337+$M337))</f>
        <v/>
      </c>
      <c r="Z337" s="42">
        <f>IF($A337="","",IF(OR($B337="",$O337=""),"",$B337+$O337))</f>
        <v/>
      </c>
      <c r="AA337" s="42">
        <f>IF($A337="","",IF(OR($B337="",$P337=""),"",$B337+$P337))</f>
        <v/>
      </c>
      <c r="AB337" s="29">
        <f>IF($A337="","",IF(OR($Y337="",$Z337=""),"",ROUND(($Z337-$Y337)*1440,0)))</f>
        <v/>
      </c>
      <c r="AC337" s="29">
        <f>IF($A337="","",IF(OR($AA337="",$B337="",$C337="",AND($J337&lt;&gt;"Outbound",$J337&lt;&gt;"One-way")),"",ROUND(($AA337-($B337+$C337))*1440,0)))</f>
        <v/>
      </c>
      <c r="AD337" s="30">
        <f>IF($A337="","",IF(OR($Q337&lt;&gt;"Completed",$AB337="",$N337=""),"",IF($AB337&lt;=$N337,"Yes","No")))</f>
        <v/>
      </c>
      <c r="AE337" s="30">
        <f>IF($A337="","",IF(COUNTIF($A$2:$A$501,$A337)&gt;1,"Duplicate Trip ID",IF($B337="","Missing service date",IF($D337="","Missing patient reference",IF($E337="","Missing clinic",IF($J337="","Missing trip leg",IF($Q337="","Missing status",IF($R337="","Missing coordinator",IF(AND(OR($Q337="Scheduled",$Q337="Confirmed",$Q337="En Route"),$K337=""),"Vendor not assigned",IF(AND(OR($Q337="Scheduled",$Q337="Confirmed",$Q337="En Route"),$M337=""),"Missing scheduled pickup",IF(AND($Q337="Completed",$O337=""),"Missing actual pickup",IF(AND($Q337="Completed",OR($J337="Outbound",$J337="One-way"),$P337=""),"Missing actual arrival",IF(AND(OR($Q337="Canceled",$Q337="No Show"),$S337=""),"Missing cancellation reason",IF(AND($Q337&lt;&gt;"Canceled",$Q337&lt;&gt;"No Show",$S337&lt;&gt;""),"Clear cancellation reason",IF(AND($O337&lt;&gt;"",$M337=""),"Actual pickup without schedule",IF(AND($P337&lt;&gt;"",$O337=""),"Arrival entered without pickup",""))))))))))))))))</f>
        <v/>
      </c>
      <c r="AF337" s="30">
        <f>IF($A337="","",AND($B337&gt;='Dashboard'!$B$4,$B337&lt;='Dashboard'!$B$5,OR('Dashboard'!$B$6="All Clinics",$E337='Dashboard'!$B$6),OR('Dashboard'!$B$7="All Coordinators",$R337='Dashboard'!$B$7)))</f>
        <v/>
      </c>
    </row>
    <row r="338" ht="20" customHeight="1">
      <c r="A338" s="22" t="n"/>
      <c r="B338" s="40" t="n"/>
      <c r="C338" s="24" t="n"/>
      <c r="D338" s="22" t="n"/>
      <c r="E338" s="22" t="n"/>
      <c r="F338" s="22" t="n"/>
      <c r="G338" s="22" t="n"/>
      <c r="H338" s="22" t="n"/>
      <c r="I338" s="22" t="n"/>
      <c r="J338" s="22" t="n"/>
      <c r="K338" s="22" t="n"/>
      <c r="L338" s="22" t="n"/>
      <c r="M338" s="24" t="n"/>
      <c r="N338" s="25" t="n"/>
      <c r="O338" s="24" t="n"/>
      <c r="P338" s="24" t="n"/>
      <c r="Q338" s="22" t="n"/>
      <c r="R338" s="22" t="n"/>
      <c r="S338" s="22" t="n"/>
      <c r="T338" s="41" t="n"/>
      <c r="U338" s="41" t="n"/>
      <c r="V338" s="40" t="n"/>
      <c r="W338" s="24" t="n"/>
      <c r="X338" s="27" t="n"/>
      <c r="Y338" s="42">
        <f>IF($A338="","",IF(OR($B338="",$M338=""),"",$B338+$M338))</f>
        <v/>
      </c>
      <c r="Z338" s="42">
        <f>IF($A338="","",IF(OR($B338="",$O338=""),"",$B338+$O338))</f>
        <v/>
      </c>
      <c r="AA338" s="42">
        <f>IF($A338="","",IF(OR($B338="",$P338=""),"",$B338+$P338))</f>
        <v/>
      </c>
      <c r="AB338" s="29">
        <f>IF($A338="","",IF(OR($Y338="",$Z338=""),"",ROUND(($Z338-$Y338)*1440,0)))</f>
        <v/>
      </c>
      <c r="AC338" s="29">
        <f>IF($A338="","",IF(OR($AA338="",$B338="",$C338="",AND($J338&lt;&gt;"Outbound",$J338&lt;&gt;"One-way")),"",ROUND(($AA338-($B338+$C338))*1440,0)))</f>
        <v/>
      </c>
      <c r="AD338" s="30">
        <f>IF($A338="","",IF(OR($Q338&lt;&gt;"Completed",$AB338="",$N338=""),"",IF($AB338&lt;=$N338,"Yes","No")))</f>
        <v/>
      </c>
      <c r="AE338" s="30">
        <f>IF($A338="","",IF(COUNTIF($A$2:$A$501,$A338)&gt;1,"Duplicate Trip ID",IF($B338="","Missing service date",IF($D338="","Missing patient reference",IF($E338="","Missing clinic",IF($J338="","Missing trip leg",IF($Q338="","Missing status",IF($R338="","Missing coordinator",IF(AND(OR($Q338="Scheduled",$Q338="Confirmed",$Q338="En Route"),$K338=""),"Vendor not assigned",IF(AND(OR($Q338="Scheduled",$Q338="Confirmed",$Q338="En Route"),$M338=""),"Missing scheduled pickup",IF(AND($Q338="Completed",$O338=""),"Missing actual pickup",IF(AND($Q338="Completed",OR($J338="Outbound",$J338="One-way"),$P338=""),"Missing actual arrival",IF(AND(OR($Q338="Canceled",$Q338="No Show"),$S338=""),"Missing cancellation reason",IF(AND($Q338&lt;&gt;"Canceled",$Q338&lt;&gt;"No Show",$S338&lt;&gt;""),"Clear cancellation reason",IF(AND($O338&lt;&gt;"",$M338=""),"Actual pickup without schedule",IF(AND($P338&lt;&gt;"",$O338=""),"Arrival entered without pickup",""))))))))))))))))</f>
        <v/>
      </c>
      <c r="AF338" s="30">
        <f>IF($A338="","",AND($B338&gt;='Dashboard'!$B$4,$B338&lt;='Dashboard'!$B$5,OR('Dashboard'!$B$6="All Clinics",$E338='Dashboard'!$B$6),OR('Dashboard'!$B$7="All Coordinators",$R338='Dashboard'!$B$7)))</f>
        <v/>
      </c>
    </row>
    <row r="339" ht="20" customHeight="1">
      <c r="A339" s="22" t="n"/>
      <c r="B339" s="40" t="n"/>
      <c r="C339" s="24" t="n"/>
      <c r="D339" s="22" t="n"/>
      <c r="E339" s="22" t="n"/>
      <c r="F339" s="22" t="n"/>
      <c r="G339" s="22" t="n"/>
      <c r="H339" s="22" t="n"/>
      <c r="I339" s="22" t="n"/>
      <c r="J339" s="22" t="n"/>
      <c r="K339" s="22" t="n"/>
      <c r="L339" s="22" t="n"/>
      <c r="M339" s="24" t="n"/>
      <c r="N339" s="25" t="n"/>
      <c r="O339" s="24" t="n"/>
      <c r="P339" s="24" t="n"/>
      <c r="Q339" s="22" t="n"/>
      <c r="R339" s="22" t="n"/>
      <c r="S339" s="22" t="n"/>
      <c r="T339" s="41" t="n"/>
      <c r="U339" s="41" t="n"/>
      <c r="V339" s="40" t="n"/>
      <c r="W339" s="24" t="n"/>
      <c r="X339" s="27" t="n"/>
      <c r="Y339" s="42">
        <f>IF($A339="","",IF(OR($B339="",$M339=""),"",$B339+$M339))</f>
        <v/>
      </c>
      <c r="Z339" s="42">
        <f>IF($A339="","",IF(OR($B339="",$O339=""),"",$B339+$O339))</f>
        <v/>
      </c>
      <c r="AA339" s="42">
        <f>IF($A339="","",IF(OR($B339="",$P339=""),"",$B339+$P339))</f>
        <v/>
      </c>
      <c r="AB339" s="29">
        <f>IF($A339="","",IF(OR($Y339="",$Z339=""),"",ROUND(($Z339-$Y339)*1440,0)))</f>
        <v/>
      </c>
      <c r="AC339" s="29">
        <f>IF($A339="","",IF(OR($AA339="",$B339="",$C339="",AND($J339&lt;&gt;"Outbound",$J339&lt;&gt;"One-way")),"",ROUND(($AA339-($B339+$C339))*1440,0)))</f>
        <v/>
      </c>
      <c r="AD339" s="30">
        <f>IF($A339="","",IF(OR($Q339&lt;&gt;"Completed",$AB339="",$N339=""),"",IF($AB339&lt;=$N339,"Yes","No")))</f>
        <v/>
      </c>
      <c r="AE339" s="30">
        <f>IF($A339="","",IF(COUNTIF($A$2:$A$501,$A339)&gt;1,"Duplicate Trip ID",IF($B339="","Missing service date",IF($D339="","Missing patient reference",IF($E339="","Missing clinic",IF($J339="","Missing trip leg",IF($Q339="","Missing status",IF($R339="","Missing coordinator",IF(AND(OR($Q339="Scheduled",$Q339="Confirmed",$Q339="En Route"),$K339=""),"Vendor not assigned",IF(AND(OR($Q339="Scheduled",$Q339="Confirmed",$Q339="En Route"),$M339=""),"Missing scheduled pickup",IF(AND($Q339="Completed",$O339=""),"Missing actual pickup",IF(AND($Q339="Completed",OR($J339="Outbound",$J339="One-way"),$P339=""),"Missing actual arrival",IF(AND(OR($Q339="Canceled",$Q339="No Show"),$S339=""),"Missing cancellation reason",IF(AND($Q339&lt;&gt;"Canceled",$Q339&lt;&gt;"No Show",$S339&lt;&gt;""),"Clear cancellation reason",IF(AND($O339&lt;&gt;"",$M339=""),"Actual pickup without schedule",IF(AND($P339&lt;&gt;"",$O339=""),"Arrival entered without pickup",""))))))))))))))))</f>
        <v/>
      </c>
      <c r="AF339" s="30">
        <f>IF($A339="","",AND($B339&gt;='Dashboard'!$B$4,$B339&lt;='Dashboard'!$B$5,OR('Dashboard'!$B$6="All Clinics",$E339='Dashboard'!$B$6),OR('Dashboard'!$B$7="All Coordinators",$R339='Dashboard'!$B$7)))</f>
        <v/>
      </c>
    </row>
    <row r="340" ht="20" customHeight="1">
      <c r="A340" s="22" t="n"/>
      <c r="B340" s="40" t="n"/>
      <c r="C340" s="24" t="n"/>
      <c r="D340" s="22" t="n"/>
      <c r="E340" s="22" t="n"/>
      <c r="F340" s="22" t="n"/>
      <c r="G340" s="22" t="n"/>
      <c r="H340" s="22" t="n"/>
      <c r="I340" s="22" t="n"/>
      <c r="J340" s="22" t="n"/>
      <c r="K340" s="22" t="n"/>
      <c r="L340" s="22" t="n"/>
      <c r="M340" s="24" t="n"/>
      <c r="N340" s="25" t="n"/>
      <c r="O340" s="24" t="n"/>
      <c r="P340" s="24" t="n"/>
      <c r="Q340" s="22" t="n"/>
      <c r="R340" s="22" t="n"/>
      <c r="S340" s="22" t="n"/>
      <c r="T340" s="41" t="n"/>
      <c r="U340" s="41" t="n"/>
      <c r="V340" s="40" t="n"/>
      <c r="W340" s="24" t="n"/>
      <c r="X340" s="27" t="n"/>
      <c r="Y340" s="42">
        <f>IF($A340="","",IF(OR($B340="",$M340=""),"",$B340+$M340))</f>
        <v/>
      </c>
      <c r="Z340" s="42">
        <f>IF($A340="","",IF(OR($B340="",$O340=""),"",$B340+$O340))</f>
        <v/>
      </c>
      <c r="AA340" s="42">
        <f>IF($A340="","",IF(OR($B340="",$P340=""),"",$B340+$P340))</f>
        <v/>
      </c>
      <c r="AB340" s="29">
        <f>IF($A340="","",IF(OR($Y340="",$Z340=""),"",ROUND(($Z340-$Y340)*1440,0)))</f>
        <v/>
      </c>
      <c r="AC340" s="29">
        <f>IF($A340="","",IF(OR($AA340="",$B340="",$C340="",AND($J340&lt;&gt;"Outbound",$J340&lt;&gt;"One-way")),"",ROUND(($AA340-($B340+$C340))*1440,0)))</f>
        <v/>
      </c>
      <c r="AD340" s="30">
        <f>IF($A340="","",IF(OR($Q340&lt;&gt;"Completed",$AB340="",$N340=""),"",IF($AB340&lt;=$N340,"Yes","No")))</f>
        <v/>
      </c>
      <c r="AE340" s="30">
        <f>IF($A340="","",IF(COUNTIF($A$2:$A$501,$A340)&gt;1,"Duplicate Trip ID",IF($B340="","Missing service date",IF($D340="","Missing patient reference",IF($E340="","Missing clinic",IF($J340="","Missing trip leg",IF($Q340="","Missing status",IF($R340="","Missing coordinator",IF(AND(OR($Q340="Scheduled",$Q340="Confirmed",$Q340="En Route"),$K340=""),"Vendor not assigned",IF(AND(OR($Q340="Scheduled",$Q340="Confirmed",$Q340="En Route"),$M340=""),"Missing scheduled pickup",IF(AND($Q340="Completed",$O340=""),"Missing actual pickup",IF(AND($Q340="Completed",OR($J340="Outbound",$J340="One-way"),$P340=""),"Missing actual arrival",IF(AND(OR($Q340="Canceled",$Q340="No Show"),$S340=""),"Missing cancellation reason",IF(AND($Q340&lt;&gt;"Canceled",$Q340&lt;&gt;"No Show",$S340&lt;&gt;""),"Clear cancellation reason",IF(AND($O340&lt;&gt;"",$M340=""),"Actual pickup without schedule",IF(AND($P340&lt;&gt;"",$O340=""),"Arrival entered without pickup",""))))))))))))))))</f>
        <v/>
      </c>
      <c r="AF340" s="30">
        <f>IF($A340="","",AND($B340&gt;='Dashboard'!$B$4,$B340&lt;='Dashboard'!$B$5,OR('Dashboard'!$B$6="All Clinics",$E340='Dashboard'!$B$6),OR('Dashboard'!$B$7="All Coordinators",$R340='Dashboard'!$B$7)))</f>
        <v/>
      </c>
    </row>
    <row r="341" ht="20" customHeight="1">
      <c r="A341" s="22" t="n"/>
      <c r="B341" s="40" t="n"/>
      <c r="C341" s="24" t="n"/>
      <c r="D341" s="22" t="n"/>
      <c r="E341" s="22" t="n"/>
      <c r="F341" s="22" t="n"/>
      <c r="G341" s="22" t="n"/>
      <c r="H341" s="22" t="n"/>
      <c r="I341" s="22" t="n"/>
      <c r="J341" s="22" t="n"/>
      <c r="K341" s="22" t="n"/>
      <c r="L341" s="22" t="n"/>
      <c r="M341" s="24" t="n"/>
      <c r="N341" s="25" t="n"/>
      <c r="O341" s="24" t="n"/>
      <c r="P341" s="24" t="n"/>
      <c r="Q341" s="22" t="n"/>
      <c r="R341" s="22" t="n"/>
      <c r="S341" s="22" t="n"/>
      <c r="T341" s="41" t="n"/>
      <c r="U341" s="41" t="n"/>
      <c r="V341" s="40" t="n"/>
      <c r="W341" s="24" t="n"/>
      <c r="X341" s="27" t="n"/>
      <c r="Y341" s="42">
        <f>IF($A341="","",IF(OR($B341="",$M341=""),"",$B341+$M341))</f>
        <v/>
      </c>
      <c r="Z341" s="42">
        <f>IF($A341="","",IF(OR($B341="",$O341=""),"",$B341+$O341))</f>
        <v/>
      </c>
      <c r="AA341" s="42">
        <f>IF($A341="","",IF(OR($B341="",$P341=""),"",$B341+$P341))</f>
        <v/>
      </c>
      <c r="AB341" s="29">
        <f>IF($A341="","",IF(OR($Y341="",$Z341=""),"",ROUND(($Z341-$Y341)*1440,0)))</f>
        <v/>
      </c>
      <c r="AC341" s="29">
        <f>IF($A341="","",IF(OR($AA341="",$B341="",$C341="",AND($J341&lt;&gt;"Outbound",$J341&lt;&gt;"One-way")),"",ROUND(($AA341-($B341+$C341))*1440,0)))</f>
        <v/>
      </c>
      <c r="AD341" s="30">
        <f>IF($A341="","",IF(OR($Q341&lt;&gt;"Completed",$AB341="",$N341=""),"",IF($AB341&lt;=$N341,"Yes","No")))</f>
        <v/>
      </c>
      <c r="AE341" s="30">
        <f>IF($A341="","",IF(COUNTIF($A$2:$A$501,$A341)&gt;1,"Duplicate Trip ID",IF($B341="","Missing service date",IF($D341="","Missing patient reference",IF($E341="","Missing clinic",IF($J341="","Missing trip leg",IF($Q341="","Missing status",IF($R341="","Missing coordinator",IF(AND(OR($Q341="Scheduled",$Q341="Confirmed",$Q341="En Route"),$K341=""),"Vendor not assigned",IF(AND(OR($Q341="Scheduled",$Q341="Confirmed",$Q341="En Route"),$M341=""),"Missing scheduled pickup",IF(AND($Q341="Completed",$O341=""),"Missing actual pickup",IF(AND($Q341="Completed",OR($J341="Outbound",$J341="One-way"),$P341=""),"Missing actual arrival",IF(AND(OR($Q341="Canceled",$Q341="No Show"),$S341=""),"Missing cancellation reason",IF(AND($Q341&lt;&gt;"Canceled",$Q341&lt;&gt;"No Show",$S341&lt;&gt;""),"Clear cancellation reason",IF(AND($O341&lt;&gt;"",$M341=""),"Actual pickup without schedule",IF(AND($P341&lt;&gt;"",$O341=""),"Arrival entered without pickup",""))))))))))))))))</f>
        <v/>
      </c>
      <c r="AF341" s="30">
        <f>IF($A341="","",AND($B341&gt;='Dashboard'!$B$4,$B341&lt;='Dashboard'!$B$5,OR('Dashboard'!$B$6="All Clinics",$E341='Dashboard'!$B$6),OR('Dashboard'!$B$7="All Coordinators",$R341='Dashboard'!$B$7)))</f>
        <v/>
      </c>
    </row>
    <row r="342" ht="20" customHeight="1">
      <c r="A342" s="22" t="n"/>
      <c r="B342" s="40" t="n"/>
      <c r="C342" s="24" t="n"/>
      <c r="D342" s="22" t="n"/>
      <c r="E342" s="22" t="n"/>
      <c r="F342" s="22" t="n"/>
      <c r="G342" s="22" t="n"/>
      <c r="H342" s="22" t="n"/>
      <c r="I342" s="22" t="n"/>
      <c r="J342" s="22" t="n"/>
      <c r="K342" s="22" t="n"/>
      <c r="L342" s="22" t="n"/>
      <c r="M342" s="24" t="n"/>
      <c r="N342" s="25" t="n"/>
      <c r="O342" s="24" t="n"/>
      <c r="P342" s="24" t="n"/>
      <c r="Q342" s="22" t="n"/>
      <c r="R342" s="22" t="n"/>
      <c r="S342" s="22" t="n"/>
      <c r="T342" s="41" t="n"/>
      <c r="U342" s="41" t="n"/>
      <c r="V342" s="40" t="n"/>
      <c r="W342" s="24" t="n"/>
      <c r="X342" s="27" t="n"/>
      <c r="Y342" s="42">
        <f>IF($A342="","",IF(OR($B342="",$M342=""),"",$B342+$M342))</f>
        <v/>
      </c>
      <c r="Z342" s="42">
        <f>IF($A342="","",IF(OR($B342="",$O342=""),"",$B342+$O342))</f>
        <v/>
      </c>
      <c r="AA342" s="42">
        <f>IF($A342="","",IF(OR($B342="",$P342=""),"",$B342+$P342))</f>
        <v/>
      </c>
      <c r="AB342" s="29">
        <f>IF($A342="","",IF(OR($Y342="",$Z342=""),"",ROUND(($Z342-$Y342)*1440,0)))</f>
        <v/>
      </c>
      <c r="AC342" s="29">
        <f>IF($A342="","",IF(OR($AA342="",$B342="",$C342="",AND($J342&lt;&gt;"Outbound",$J342&lt;&gt;"One-way")),"",ROUND(($AA342-($B342+$C342))*1440,0)))</f>
        <v/>
      </c>
      <c r="AD342" s="30">
        <f>IF($A342="","",IF(OR($Q342&lt;&gt;"Completed",$AB342="",$N342=""),"",IF($AB342&lt;=$N342,"Yes","No")))</f>
        <v/>
      </c>
      <c r="AE342" s="30">
        <f>IF($A342="","",IF(COUNTIF($A$2:$A$501,$A342)&gt;1,"Duplicate Trip ID",IF($B342="","Missing service date",IF($D342="","Missing patient reference",IF($E342="","Missing clinic",IF($J342="","Missing trip leg",IF($Q342="","Missing status",IF($R342="","Missing coordinator",IF(AND(OR($Q342="Scheduled",$Q342="Confirmed",$Q342="En Route"),$K342=""),"Vendor not assigned",IF(AND(OR($Q342="Scheduled",$Q342="Confirmed",$Q342="En Route"),$M342=""),"Missing scheduled pickup",IF(AND($Q342="Completed",$O342=""),"Missing actual pickup",IF(AND($Q342="Completed",OR($J342="Outbound",$J342="One-way"),$P342=""),"Missing actual arrival",IF(AND(OR($Q342="Canceled",$Q342="No Show"),$S342=""),"Missing cancellation reason",IF(AND($Q342&lt;&gt;"Canceled",$Q342&lt;&gt;"No Show",$S342&lt;&gt;""),"Clear cancellation reason",IF(AND($O342&lt;&gt;"",$M342=""),"Actual pickup without schedule",IF(AND($P342&lt;&gt;"",$O342=""),"Arrival entered without pickup",""))))))))))))))))</f>
        <v/>
      </c>
      <c r="AF342" s="30">
        <f>IF($A342="","",AND($B342&gt;='Dashboard'!$B$4,$B342&lt;='Dashboard'!$B$5,OR('Dashboard'!$B$6="All Clinics",$E342='Dashboard'!$B$6),OR('Dashboard'!$B$7="All Coordinators",$R342='Dashboard'!$B$7)))</f>
        <v/>
      </c>
    </row>
    <row r="343" ht="20" customHeight="1">
      <c r="A343" s="22" t="n"/>
      <c r="B343" s="40" t="n"/>
      <c r="C343" s="24" t="n"/>
      <c r="D343" s="22" t="n"/>
      <c r="E343" s="22" t="n"/>
      <c r="F343" s="22" t="n"/>
      <c r="G343" s="22" t="n"/>
      <c r="H343" s="22" t="n"/>
      <c r="I343" s="22" t="n"/>
      <c r="J343" s="22" t="n"/>
      <c r="K343" s="22" t="n"/>
      <c r="L343" s="22" t="n"/>
      <c r="M343" s="24" t="n"/>
      <c r="N343" s="25" t="n"/>
      <c r="O343" s="24" t="n"/>
      <c r="P343" s="24" t="n"/>
      <c r="Q343" s="22" t="n"/>
      <c r="R343" s="22" t="n"/>
      <c r="S343" s="22" t="n"/>
      <c r="T343" s="41" t="n"/>
      <c r="U343" s="41" t="n"/>
      <c r="V343" s="40" t="n"/>
      <c r="W343" s="24" t="n"/>
      <c r="X343" s="27" t="n"/>
      <c r="Y343" s="42">
        <f>IF($A343="","",IF(OR($B343="",$M343=""),"",$B343+$M343))</f>
        <v/>
      </c>
      <c r="Z343" s="42">
        <f>IF($A343="","",IF(OR($B343="",$O343=""),"",$B343+$O343))</f>
        <v/>
      </c>
      <c r="AA343" s="42">
        <f>IF($A343="","",IF(OR($B343="",$P343=""),"",$B343+$P343))</f>
        <v/>
      </c>
      <c r="AB343" s="29">
        <f>IF($A343="","",IF(OR($Y343="",$Z343=""),"",ROUND(($Z343-$Y343)*1440,0)))</f>
        <v/>
      </c>
      <c r="AC343" s="29">
        <f>IF($A343="","",IF(OR($AA343="",$B343="",$C343="",AND($J343&lt;&gt;"Outbound",$J343&lt;&gt;"One-way")),"",ROUND(($AA343-($B343+$C343))*1440,0)))</f>
        <v/>
      </c>
      <c r="AD343" s="30">
        <f>IF($A343="","",IF(OR($Q343&lt;&gt;"Completed",$AB343="",$N343=""),"",IF($AB343&lt;=$N343,"Yes","No")))</f>
        <v/>
      </c>
      <c r="AE343" s="30">
        <f>IF($A343="","",IF(COUNTIF($A$2:$A$501,$A343)&gt;1,"Duplicate Trip ID",IF($B343="","Missing service date",IF($D343="","Missing patient reference",IF($E343="","Missing clinic",IF($J343="","Missing trip leg",IF($Q343="","Missing status",IF($R343="","Missing coordinator",IF(AND(OR($Q343="Scheduled",$Q343="Confirmed",$Q343="En Route"),$K343=""),"Vendor not assigned",IF(AND(OR($Q343="Scheduled",$Q343="Confirmed",$Q343="En Route"),$M343=""),"Missing scheduled pickup",IF(AND($Q343="Completed",$O343=""),"Missing actual pickup",IF(AND($Q343="Completed",OR($J343="Outbound",$J343="One-way"),$P343=""),"Missing actual arrival",IF(AND(OR($Q343="Canceled",$Q343="No Show"),$S343=""),"Missing cancellation reason",IF(AND($Q343&lt;&gt;"Canceled",$Q343&lt;&gt;"No Show",$S343&lt;&gt;""),"Clear cancellation reason",IF(AND($O343&lt;&gt;"",$M343=""),"Actual pickup without schedule",IF(AND($P343&lt;&gt;"",$O343=""),"Arrival entered without pickup",""))))))))))))))))</f>
        <v/>
      </c>
      <c r="AF343" s="30">
        <f>IF($A343="","",AND($B343&gt;='Dashboard'!$B$4,$B343&lt;='Dashboard'!$B$5,OR('Dashboard'!$B$6="All Clinics",$E343='Dashboard'!$B$6),OR('Dashboard'!$B$7="All Coordinators",$R343='Dashboard'!$B$7)))</f>
        <v/>
      </c>
    </row>
    <row r="344" ht="20" customHeight="1">
      <c r="A344" s="22" t="n"/>
      <c r="B344" s="40" t="n"/>
      <c r="C344" s="24" t="n"/>
      <c r="D344" s="22" t="n"/>
      <c r="E344" s="22" t="n"/>
      <c r="F344" s="22" t="n"/>
      <c r="G344" s="22" t="n"/>
      <c r="H344" s="22" t="n"/>
      <c r="I344" s="22" t="n"/>
      <c r="J344" s="22" t="n"/>
      <c r="K344" s="22" t="n"/>
      <c r="L344" s="22" t="n"/>
      <c r="M344" s="24" t="n"/>
      <c r="N344" s="25" t="n"/>
      <c r="O344" s="24" t="n"/>
      <c r="P344" s="24" t="n"/>
      <c r="Q344" s="22" t="n"/>
      <c r="R344" s="22" t="n"/>
      <c r="S344" s="22" t="n"/>
      <c r="T344" s="41" t="n"/>
      <c r="U344" s="41" t="n"/>
      <c r="V344" s="40" t="n"/>
      <c r="W344" s="24" t="n"/>
      <c r="X344" s="27" t="n"/>
      <c r="Y344" s="42">
        <f>IF($A344="","",IF(OR($B344="",$M344=""),"",$B344+$M344))</f>
        <v/>
      </c>
      <c r="Z344" s="42">
        <f>IF($A344="","",IF(OR($B344="",$O344=""),"",$B344+$O344))</f>
        <v/>
      </c>
      <c r="AA344" s="42">
        <f>IF($A344="","",IF(OR($B344="",$P344=""),"",$B344+$P344))</f>
        <v/>
      </c>
      <c r="AB344" s="29">
        <f>IF($A344="","",IF(OR($Y344="",$Z344=""),"",ROUND(($Z344-$Y344)*1440,0)))</f>
        <v/>
      </c>
      <c r="AC344" s="29">
        <f>IF($A344="","",IF(OR($AA344="",$B344="",$C344="",AND($J344&lt;&gt;"Outbound",$J344&lt;&gt;"One-way")),"",ROUND(($AA344-($B344+$C344))*1440,0)))</f>
        <v/>
      </c>
      <c r="AD344" s="30">
        <f>IF($A344="","",IF(OR($Q344&lt;&gt;"Completed",$AB344="",$N344=""),"",IF($AB344&lt;=$N344,"Yes","No")))</f>
        <v/>
      </c>
      <c r="AE344" s="30">
        <f>IF($A344="","",IF(COUNTIF($A$2:$A$501,$A344)&gt;1,"Duplicate Trip ID",IF($B344="","Missing service date",IF($D344="","Missing patient reference",IF($E344="","Missing clinic",IF($J344="","Missing trip leg",IF($Q344="","Missing status",IF($R344="","Missing coordinator",IF(AND(OR($Q344="Scheduled",$Q344="Confirmed",$Q344="En Route"),$K344=""),"Vendor not assigned",IF(AND(OR($Q344="Scheduled",$Q344="Confirmed",$Q344="En Route"),$M344=""),"Missing scheduled pickup",IF(AND($Q344="Completed",$O344=""),"Missing actual pickup",IF(AND($Q344="Completed",OR($J344="Outbound",$J344="One-way"),$P344=""),"Missing actual arrival",IF(AND(OR($Q344="Canceled",$Q344="No Show"),$S344=""),"Missing cancellation reason",IF(AND($Q344&lt;&gt;"Canceled",$Q344&lt;&gt;"No Show",$S344&lt;&gt;""),"Clear cancellation reason",IF(AND($O344&lt;&gt;"",$M344=""),"Actual pickup without schedule",IF(AND($P344&lt;&gt;"",$O344=""),"Arrival entered without pickup",""))))))))))))))))</f>
        <v/>
      </c>
      <c r="AF344" s="30">
        <f>IF($A344="","",AND($B344&gt;='Dashboard'!$B$4,$B344&lt;='Dashboard'!$B$5,OR('Dashboard'!$B$6="All Clinics",$E344='Dashboard'!$B$6),OR('Dashboard'!$B$7="All Coordinators",$R344='Dashboard'!$B$7)))</f>
        <v/>
      </c>
    </row>
    <row r="345" ht="20" customHeight="1">
      <c r="A345" s="22" t="n"/>
      <c r="B345" s="40" t="n"/>
      <c r="C345" s="24" t="n"/>
      <c r="D345" s="22" t="n"/>
      <c r="E345" s="22" t="n"/>
      <c r="F345" s="22" t="n"/>
      <c r="G345" s="22" t="n"/>
      <c r="H345" s="22" t="n"/>
      <c r="I345" s="22" t="n"/>
      <c r="J345" s="22" t="n"/>
      <c r="K345" s="22" t="n"/>
      <c r="L345" s="22" t="n"/>
      <c r="M345" s="24" t="n"/>
      <c r="N345" s="25" t="n"/>
      <c r="O345" s="24" t="n"/>
      <c r="P345" s="24" t="n"/>
      <c r="Q345" s="22" t="n"/>
      <c r="R345" s="22" t="n"/>
      <c r="S345" s="22" t="n"/>
      <c r="T345" s="41" t="n"/>
      <c r="U345" s="41" t="n"/>
      <c r="V345" s="40" t="n"/>
      <c r="W345" s="24" t="n"/>
      <c r="X345" s="27" t="n"/>
      <c r="Y345" s="42">
        <f>IF($A345="","",IF(OR($B345="",$M345=""),"",$B345+$M345))</f>
        <v/>
      </c>
      <c r="Z345" s="42">
        <f>IF($A345="","",IF(OR($B345="",$O345=""),"",$B345+$O345))</f>
        <v/>
      </c>
      <c r="AA345" s="42">
        <f>IF($A345="","",IF(OR($B345="",$P345=""),"",$B345+$P345))</f>
        <v/>
      </c>
      <c r="AB345" s="29">
        <f>IF($A345="","",IF(OR($Y345="",$Z345=""),"",ROUND(($Z345-$Y345)*1440,0)))</f>
        <v/>
      </c>
      <c r="AC345" s="29">
        <f>IF($A345="","",IF(OR($AA345="",$B345="",$C345="",AND($J345&lt;&gt;"Outbound",$J345&lt;&gt;"One-way")),"",ROUND(($AA345-($B345+$C345))*1440,0)))</f>
        <v/>
      </c>
      <c r="AD345" s="30">
        <f>IF($A345="","",IF(OR($Q345&lt;&gt;"Completed",$AB345="",$N345=""),"",IF($AB345&lt;=$N345,"Yes","No")))</f>
        <v/>
      </c>
      <c r="AE345" s="30">
        <f>IF($A345="","",IF(COUNTIF($A$2:$A$501,$A345)&gt;1,"Duplicate Trip ID",IF($B345="","Missing service date",IF($D345="","Missing patient reference",IF($E345="","Missing clinic",IF($J345="","Missing trip leg",IF($Q345="","Missing status",IF($R345="","Missing coordinator",IF(AND(OR($Q345="Scheduled",$Q345="Confirmed",$Q345="En Route"),$K345=""),"Vendor not assigned",IF(AND(OR($Q345="Scheduled",$Q345="Confirmed",$Q345="En Route"),$M345=""),"Missing scheduled pickup",IF(AND($Q345="Completed",$O345=""),"Missing actual pickup",IF(AND($Q345="Completed",OR($J345="Outbound",$J345="One-way"),$P345=""),"Missing actual arrival",IF(AND(OR($Q345="Canceled",$Q345="No Show"),$S345=""),"Missing cancellation reason",IF(AND($Q345&lt;&gt;"Canceled",$Q345&lt;&gt;"No Show",$S345&lt;&gt;""),"Clear cancellation reason",IF(AND($O345&lt;&gt;"",$M345=""),"Actual pickup without schedule",IF(AND($P345&lt;&gt;"",$O345=""),"Arrival entered without pickup",""))))))))))))))))</f>
        <v/>
      </c>
      <c r="AF345" s="30">
        <f>IF($A345="","",AND($B345&gt;='Dashboard'!$B$4,$B345&lt;='Dashboard'!$B$5,OR('Dashboard'!$B$6="All Clinics",$E345='Dashboard'!$B$6),OR('Dashboard'!$B$7="All Coordinators",$R345='Dashboard'!$B$7)))</f>
        <v/>
      </c>
    </row>
    <row r="346" ht="20" customHeight="1">
      <c r="A346" s="22" t="n"/>
      <c r="B346" s="40" t="n"/>
      <c r="C346" s="24" t="n"/>
      <c r="D346" s="22" t="n"/>
      <c r="E346" s="22" t="n"/>
      <c r="F346" s="22" t="n"/>
      <c r="G346" s="22" t="n"/>
      <c r="H346" s="22" t="n"/>
      <c r="I346" s="22" t="n"/>
      <c r="J346" s="22" t="n"/>
      <c r="K346" s="22" t="n"/>
      <c r="L346" s="22" t="n"/>
      <c r="M346" s="24" t="n"/>
      <c r="N346" s="25" t="n"/>
      <c r="O346" s="24" t="n"/>
      <c r="P346" s="24" t="n"/>
      <c r="Q346" s="22" t="n"/>
      <c r="R346" s="22" t="n"/>
      <c r="S346" s="22" t="n"/>
      <c r="T346" s="41" t="n"/>
      <c r="U346" s="41" t="n"/>
      <c r="V346" s="40" t="n"/>
      <c r="W346" s="24" t="n"/>
      <c r="X346" s="27" t="n"/>
      <c r="Y346" s="42">
        <f>IF($A346="","",IF(OR($B346="",$M346=""),"",$B346+$M346))</f>
        <v/>
      </c>
      <c r="Z346" s="42">
        <f>IF($A346="","",IF(OR($B346="",$O346=""),"",$B346+$O346))</f>
        <v/>
      </c>
      <c r="AA346" s="42">
        <f>IF($A346="","",IF(OR($B346="",$P346=""),"",$B346+$P346))</f>
        <v/>
      </c>
      <c r="AB346" s="29">
        <f>IF($A346="","",IF(OR($Y346="",$Z346=""),"",ROUND(($Z346-$Y346)*1440,0)))</f>
        <v/>
      </c>
      <c r="AC346" s="29">
        <f>IF($A346="","",IF(OR($AA346="",$B346="",$C346="",AND($J346&lt;&gt;"Outbound",$J346&lt;&gt;"One-way")),"",ROUND(($AA346-($B346+$C346))*1440,0)))</f>
        <v/>
      </c>
      <c r="AD346" s="30">
        <f>IF($A346="","",IF(OR($Q346&lt;&gt;"Completed",$AB346="",$N346=""),"",IF($AB346&lt;=$N346,"Yes","No")))</f>
        <v/>
      </c>
      <c r="AE346" s="30">
        <f>IF($A346="","",IF(COUNTIF($A$2:$A$501,$A346)&gt;1,"Duplicate Trip ID",IF($B346="","Missing service date",IF($D346="","Missing patient reference",IF($E346="","Missing clinic",IF($J346="","Missing trip leg",IF($Q346="","Missing status",IF($R346="","Missing coordinator",IF(AND(OR($Q346="Scheduled",$Q346="Confirmed",$Q346="En Route"),$K346=""),"Vendor not assigned",IF(AND(OR($Q346="Scheduled",$Q346="Confirmed",$Q346="En Route"),$M346=""),"Missing scheduled pickup",IF(AND($Q346="Completed",$O346=""),"Missing actual pickup",IF(AND($Q346="Completed",OR($J346="Outbound",$J346="One-way"),$P346=""),"Missing actual arrival",IF(AND(OR($Q346="Canceled",$Q346="No Show"),$S346=""),"Missing cancellation reason",IF(AND($Q346&lt;&gt;"Canceled",$Q346&lt;&gt;"No Show",$S346&lt;&gt;""),"Clear cancellation reason",IF(AND($O346&lt;&gt;"",$M346=""),"Actual pickup without schedule",IF(AND($P346&lt;&gt;"",$O346=""),"Arrival entered without pickup",""))))))))))))))))</f>
        <v/>
      </c>
      <c r="AF346" s="30">
        <f>IF($A346="","",AND($B346&gt;='Dashboard'!$B$4,$B346&lt;='Dashboard'!$B$5,OR('Dashboard'!$B$6="All Clinics",$E346='Dashboard'!$B$6),OR('Dashboard'!$B$7="All Coordinators",$R346='Dashboard'!$B$7)))</f>
        <v/>
      </c>
    </row>
    <row r="347" ht="20" customHeight="1">
      <c r="A347" s="22" t="n"/>
      <c r="B347" s="40" t="n"/>
      <c r="C347" s="24" t="n"/>
      <c r="D347" s="22" t="n"/>
      <c r="E347" s="22" t="n"/>
      <c r="F347" s="22" t="n"/>
      <c r="G347" s="22" t="n"/>
      <c r="H347" s="22" t="n"/>
      <c r="I347" s="22" t="n"/>
      <c r="J347" s="22" t="n"/>
      <c r="K347" s="22" t="n"/>
      <c r="L347" s="22" t="n"/>
      <c r="M347" s="24" t="n"/>
      <c r="N347" s="25" t="n"/>
      <c r="O347" s="24" t="n"/>
      <c r="P347" s="24" t="n"/>
      <c r="Q347" s="22" t="n"/>
      <c r="R347" s="22" t="n"/>
      <c r="S347" s="22" t="n"/>
      <c r="T347" s="41" t="n"/>
      <c r="U347" s="41" t="n"/>
      <c r="V347" s="40" t="n"/>
      <c r="W347" s="24" t="n"/>
      <c r="X347" s="27" t="n"/>
      <c r="Y347" s="42">
        <f>IF($A347="","",IF(OR($B347="",$M347=""),"",$B347+$M347))</f>
        <v/>
      </c>
      <c r="Z347" s="42">
        <f>IF($A347="","",IF(OR($B347="",$O347=""),"",$B347+$O347))</f>
        <v/>
      </c>
      <c r="AA347" s="42">
        <f>IF($A347="","",IF(OR($B347="",$P347=""),"",$B347+$P347))</f>
        <v/>
      </c>
      <c r="AB347" s="29">
        <f>IF($A347="","",IF(OR($Y347="",$Z347=""),"",ROUND(($Z347-$Y347)*1440,0)))</f>
        <v/>
      </c>
      <c r="AC347" s="29">
        <f>IF($A347="","",IF(OR($AA347="",$B347="",$C347="",AND($J347&lt;&gt;"Outbound",$J347&lt;&gt;"One-way")),"",ROUND(($AA347-($B347+$C347))*1440,0)))</f>
        <v/>
      </c>
      <c r="AD347" s="30">
        <f>IF($A347="","",IF(OR($Q347&lt;&gt;"Completed",$AB347="",$N347=""),"",IF($AB347&lt;=$N347,"Yes","No")))</f>
        <v/>
      </c>
      <c r="AE347" s="30">
        <f>IF($A347="","",IF(COUNTIF($A$2:$A$501,$A347)&gt;1,"Duplicate Trip ID",IF($B347="","Missing service date",IF($D347="","Missing patient reference",IF($E347="","Missing clinic",IF($J347="","Missing trip leg",IF($Q347="","Missing status",IF($R347="","Missing coordinator",IF(AND(OR($Q347="Scheduled",$Q347="Confirmed",$Q347="En Route"),$K347=""),"Vendor not assigned",IF(AND(OR($Q347="Scheduled",$Q347="Confirmed",$Q347="En Route"),$M347=""),"Missing scheduled pickup",IF(AND($Q347="Completed",$O347=""),"Missing actual pickup",IF(AND($Q347="Completed",OR($J347="Outbound",$J347="One-way"),$P347=""),"Missing actual arrival",IF(AND(OR($Q347="Canceled",$Q347="No Show"),$S347=""),"Missing cancellation reason",IF(AND($Q347&lt;&gt;"Canceled",$Q347&lt;&gt;"No Show",$S347&lt;&gt;""),"Clear cancellation reason",IF(AND($O347&lt;&gt;"",$M347=""),"Actual pickup without schedule",IF(AND($P347&lt;&gt;"",$O347=""),"Arrival entered without pickup",""))))))))))))))))</f>
        <v/>
      </c>
      <c r="AF347" s="30">
        <f>IF($A347="","",AND($B347&gt;='Dashboard'!$B$4,$B347&lt;='Dashboard'!$B$5,OR('Dashboard'!$B$6="All Clinics",$E347='Dashboard'!$B$6),OR('Dashboard'!$B$7="All Coordinators",$R347='Dashboard'!$B$7)))</f>
        <v/>
      </c>
    </row>
    <row r="348" ht="20" customHeight="1">
      <c r="A348" s="22" t="n"/>
      <c r="B348" s="40" t="n"/>
      <c r="C348" s="24" t="n"/>
      <c r="D348" s="22" t="n"/>
      <c r="E348" s="22" t="n"/>
      <c r="F348" s="22" t="n"/>
      <c r="G348" s="22" t="n"/>
      <c r="H348" s="22" t="n"/>
      <c r="I348" s="22" t="n"/>
      <c r="J348" s="22" t="n"/>
      <c r="K348" s="22" t="n"/>
      <c r="L348" s="22" t="n"/>
      <c r="M348" s="24" t="n"/>
      <c r="N348" s="25" t="n"/>
      <c r="O348" s="24" t="n"/>
      <c r="P348" s="24" t="n"/>
      <c r="Q348" s="22" t="n"/>
      <c r="R348" s="22" t="n"/>
      <c r="S348" s="22" t="n"/>
      <c r="T348" s="41" t="n"/>
      <c r="U348" s="41" t="n"/>
      <c r="V348" s="40" t="n"/>
      <c r="W348" s="24" t="n"/>
      <c r="X348" s="27" t="n"/>
      <c r="Y348" s="42">
        <f>IF($A348="","",IF(OR($B348="",$M348=""),"",$B348+$M348))</f>
        <v/>
      </c>
      <c r="Z348" s="42">
        <f>IF($A348="","",IF(OR($B348="",$O348=""),"",$B348+$O348))</f>
        <v/>
      </c>
      <c r="AA348" s="42">
        <f>IF($A348="","",IF(OR($B348="",$P348=""),"",$B348+$P348))</f>
        <v/>
      </c>
      <c r="AB348" s="29">
        <f>IF($A348="","",IF(OR($Y348="",$Z348=""),"",ROUND(($Z348-$Y348)*1440,0)))</f>
        <v/>
      </c>
      <c r="AC348" s="29">
        <f>IF($A348="","",IF(OR($AA348="",$B348="",$C348="",AND($J348&lt;&gt;"Outbound",$J348&lt;&gt;"One-way")),"",ROUND(($AA348-($B348+$C348))*1440,0)))</f>
        <v/>
      </c>
      <c r="AD348" s="30">
        <f>IF($A348="","",IF(OR($Q348&lt;&gt;"Completed",$AB348="",$N348=""),"",IF($AB348&lt;=$N348,"Yes","No")))</f>
        <v/>
      </c>
      <c r="AE348" s="30">
        <f>IF($A348="","",IF(COUNTIF($A$2:$A$501,$A348)&gt;1,"Duplicate Trip ID",IF($B348="","Missing service date",IF($D348="","Missing patient reference",IF($E348="","Missing clinic",IF($J348="","Missing trip leg",IF($Q348="","Missing status",IF($R348="","Missing coordinator",IF(AND(OR($Q348="Scheduled",$Q348="Confirmed",$Q348="En Route"),$K348=""),"Vendor not assigned",IF(AND(OR($Q348="Scheduled",$Q348="Confirmed",$Q348="En Route"),$M348=""),"Missing scheduled pickup",IF(AND($Q348="Completed",$O348=""),"Missing actual pickup",IF(AND($Q348="Completed",OR($J348="Outbound",$J348="One-way"),$P348=""),"Missing actual arrival",IF(AND(OR($Q348="Canceled",$Q348="No Show"),$S348=""),"Missing cancellation reason",IF(AND($Q348&lt;&gt;"Canceled",$Q348&lt;&gt;"No Show",$S348&lt;&gt;""),"Clear cancellation reason",IF(AND($O348&lt;&gt;"",$M348=""),"Actual pickup without schedule",IF(AND($P348&lt;&gt;"",$O348=""),"Arrival entered without pickup",""))))))))))))))))</f>
        <v/>
      </c>
      <c r="AF348" s="30">
        <f>IF($A348="","",AND($B348&gt;='Dashboard'!$B$4,$B348&lt;='Dashboard'!$B$5,OR('Dashboard'!$B$6="All Clinics",$E348='Dashboard'!$B$6),OR('Dashboard'!$B$7="All Coordinators",$R348='Dashboard'!$B$7)))</f>
        <v/>
      </c>
    </row>
    <row r="349" ht="20" customHeight="1">
      <c r="A349" s="22" t="n"/>
      <c r="B349" s="40" t="n"/>
      <c r="C349" s="24" t="n"/>
      <c r="D349" s="22" t="n"/>
      <c r="E349" s="22" t="n"/>
      <c r="F349" s="22" t="n"/>
      <c r="G349" s="22" t="n"/>
      <c r="H349" s="22" t="n"/>
      <c r="I349" s="22" t="n"/>
      <c r="J349" s="22" t="n"/>
      <c r="K349" s="22" t="n"/>
      <c r="L349" s="22" t="n"/>
      <c r="M349" s="24" t="n"/>
      <c r="N349" s="25" t="n"/>
      <c r="O349" s="24" t="n"/>
      <c r="P349" s="24" t="n"/>
      <c r="Q349" s="22" t="n"/>
      <c r="R349" s="22" t="n"/>
      <c r="S349" s="22" t="n"/>
      <c r="T349" s="41" t="n"/>
      <c r="U349" s="41" t="n"/>
      <c r="V349" s="40" t="n"/>
      <c r="W349" s="24" t="n"/>
      <c r="X349" s="27" t="n"/>
      <c r="Y349" s="42">
        <f>IF($A349="","",IF(OR($B349="",$M349=""),"",$B349+$M349))</f>
        <v/>
      </c>
      <c r="Z349" s="42">
        <f>IF($A349="","",IF(OR($B349="",$O349=""),"",$B349+$O349))</f>
        <v/>
      </c>
      <c r="AA349" s="42">
        <f>IF($A349="","",IF(OR($B349="",$P349=""),"",$B349+$P349))</f>
        <v/>
      </c>
      <c r="AB349" s="29">
        <f>IF($A349="","",IF(OR($Y349="",$Z349=""),"",ROUND(($Z349-$Y349)*1440,0)))</f>
        <v/>
      </c>
      <c r="AC349" s="29">
        <f>IF($A349="","",IF(OR($AA349="",$B349="",$C349="",AND($J349&lt;&gt;"Outbound",$J349&lt;&gt;"One-way")),"",ROUND(($AA349-($B349+$C349))*1440,0)))</f>
        <v/>
      </c>
      <c r="AD349" s="30">
        <f>IF($A349="","",IF(OR($Q349&lt;&gt;"Completed",$AB349="",$N349=""),"",IF($AB349&lt;=$N349,"Yes","No")))</f>
        <v/>
      </c>
      <c r="AE349" s="30">
        <f>IF($A349="","",IF(COUNTIF($A$2:$A$501,$A349)&gt;1,"Duplicate Trip ID",IF($B349="","Missing service date",IF($D349="","Missing patient reference",IF($E349="","Missing clinic",IF($J349="","Missing trip leg",IF($Q349="","Missing status",IF($R349="","Missing coordinator",IF(AND(OR($Q349="Scheduled",$Q349="Confirmed",$Q349="En Route"),$K349=""),"Vendor not assigned",IF(AND(OR($Q349="Scheduled",$Q349="Confirmed",$Q349="En Route"),$M349=""),"Missing scheduled pickup",IF(AND($Q349="Completed",$O349=""),"Missing actual pickup",IF(AND($Q349="Completed",OR($J349="Outbound",$J349="One-way"),$P349=""),"Missing actual arrival",IF(AND(OR($Q349="Canceled",$Q349="No Show"),$S349=""),"Missing cancellation reason",IF(AND($Q349&lt;&gt;"Canceled",$Q349&lt;&gt;"No Show",$S349&lt;&gt;""),"Clear cancellation reason",IF(AND($O349&lt;&gt;"",$M349=""),"Actual pickup without schedule",IF(AND($P349&lt;&gt;"",$O349=""),"Arrival entered without pickup",""))))))))))))))))</f>
        <v/>
      </c>
      <c r="AF349" s="30">
        <f>IF($A349="","",AND($B349&gt;='Dashboard'!$B$4,$B349&lt;='Dashboard'!$B$5,OR('Dashboard'!$B$6="All Clinics",$E349='Dashboard'!$B$6),OR('Dashboard'!$B$7="All Coordinators",$R349='Dashboard'!$B$7)))</f>
        <v/>
      </c>
    </row>
    <row r="350" ht="20" customHeight="1">
      <c r="A350" s="22" t="n"/>
      <c r="B350" s="40" t="n"/>
      <c r="C350" s="24" t="n"/>
      <c r="D350" s="22" t="n"/>
      <c r="E350" s="22" t="n"/>
      <c r="F350" s="22" t="n"/>
      <c r="G350" s="22" t="n"/>
      <c r="H350" s="22" t="n"/>
      <c r="I350" s="22" t="n"/>
      <c r="J350" s="22" t="n"/>
      <c r="K350" s="22" t="n"/>
      <c r="L350" s="22" t="n"/>
      <c r="M350" s="24" t="n"/>
      <c r="N350" s="25" t="n"/>
      <c r="O350" s="24" t="n"/>
      <c r="P350" s="24" t="n"/>
      <c r="Q350" s="22" t="n"/>
      <c r="R350" s="22" t="n"/>
      <c r="S350" s="22" t="n"/>
      <c r="T350" s="41" t="n"/>
      <c r="U350" s="41" t="n"/>
      <c r="V350" s="40" t="n"/>
      <c r="W350" s="24" t="n"/>
      <c r="X350" s="27" t="n"/>
      <c r="Y350" s="42">
        <f>IF($A350="","",IF(OR($B350="",$M350=""),"",$B350+$M350))</f>
        <v/>
      </c>
      <c r="Z350" s="42">
        <f>IF($A350="","",IF(OR($B350="",$O350=""),"",$B350+$O350))</f>
        <v/>
      </c>
      <c r="AA350" s="42">
        <f>IF($A350="","",IF(OR($B350="",$P350=""),"",$B350+$P350))</f>
        <v/>
      </c>
      <c r="AB350" s="29">
        <f>IF($A350="","",IF(OR($Y350="",$Z350=""),"",ROUND(($Z350-$Y350)*1440,0)))</f>
        <v/>
      </c>
      <c r="AC350" s="29">
        <f>IF($A350="","",IF(OR($AA350="",$B350="",$C350="",AND($J350&lt;&gt;"Outbound",$J350&lt;&gt;"One-way")),"",ROUND(($AA350-($B350+$C350))*1440,0)))</f>
        <v/>
      </c>
      <c r="AD350" s="30">
        <f>IF($A350="","",IF(OR($Q350&lt;&gt;"Completed",$AB350="",$N350=""),"",IF($AB350&lt;=$N350,"Yes","No")))</f>
        <v/>
      </c>
      <c r="AE350" s="30">
        <f>IF($A350="","",IF(COUNTIF($A$2:$A$501,$A350)&gt;1,"Duplicate Trip ID",IF($B350="","Missing service date",IF($D350="","Missing patient reference",IF($E350="","Missing clinic",IF($J350="","Missing trip leg",IF($Q350="","Missing status",IF($R350="","Missing coordinator",IF(AND(OR($Q350="Scheduled",$Q350="Confirmed",$Q350="En Route"),$K350=""),"Vendor not assigned",IF(AND(OR($Q350="Scheduled",$Q350="Confirmed",$Q350="En Route"),$M350=""),"Missing scheduled pickup",IF(AND($Q350="Completed",$O350=""),"Missing actual pickup",IF(AND($Q350="Completed",OR($J350="Outbound",$J350="One-way"),$P350=""),"Missing actual arrival",IF(AND(OR($Q350="Canceled",$Q350="No Show"),$S350=""),"Missing cancellation reason",IF(AND($Q350&lt;&gt;"Canceled",$Q350&lt;&gt;"No Show",$S350&lt;&gt;""),"Clear cancellation reason",IF(AND($O350&lt;&gt;"",$M350=""),"Actual pickup without schedule",IF(AND($P350&lt;&gt;"",$O350=""),"Arrival entered without pickup",""))))))))))))))))</f>
        <v/>
      </c>
      <c r="AF350" s="30">
        <f>IF($A350="","",AND($B350&gt;='Dashboard'!$B$4,$B350&lt;='Dashboard'!$B$5,OR('Dashboard'!$B$6="All Clinics",$E350='Dashboard'!$B$6),OR('Dashboard'!$B$7="All Coordinators",$R350='Dashboard'!$B$7)))</f>
        <v/>
      </c>
    </row>
    <row r="351" ht="20" customHeight="1">
      <c r="A351" s="22" t="n"/>
      <c r="B351" s="40" t="n"/>
      <c r="C351" s="24" t="n"/>
      <c r="D351" s="22" t="n"/>
      <c r="E351" s="22" t="n"/>
      <c r="F351" s="22" t="n"/>
      <c r="G351" s="22" t="n"/>
      <c r="H351" s="22" t="n"/>
      <c r="I351" s="22" t="n"/>
      <c r="J351" s="22" t="n"/>
      <c r="K351" s="22" t="n"/>
      <c r="L351" s="22" t="n"/>
      <c r="M351" s="24" t="n"/>
      <c r="N351" s="25" t="n"/>
      <c r="O351" s="24" t="n"/>
      <c r="P351" s="24" t="n"/>
      <c r="Q351" s="22" t="n"/>
      <c r="R351" s="22" t="n"/>
      <c r="S351" s="22" t="n"/>
      <c r="T351" s="41" t="n"/>
      <c r="U351" s="41" t="n"/>
      <c r="V351" s="40" t="n"/>
      <c r="W351" s="24" t="n"/>
      <c r="X351" s="27" t="n"/>
      <c r="Y351" s="42">
        <f>IF($A351="","",IF(OR($B351="",$M351=""),"",$B351+$M351))</f>
        <v/>
      </c>
      <c r="Z351" s="42">
        <f>IF($A351="","",IF(OR($B351="",$O351=""),"",$B351+$O351))</f>
        <v/>
      </c>
      <c r="AA351" s="42">
        <f>IF($A351="","",IF(OR($B351="",$P351=""),"",$B351+$P351))</f>
        <v/>
      </c>
      <c r="AB351" s="29">
        <f>IF($A351="","",IF(OR($Y351="",$Z351=""),"",ROUND(($Z351-$Y351)*1440,0)))</f>
        <v/>
      </c>
      <c r="AC351" s="29">
        <f>IF($A351="","",IF(OR($AA351="",$B351="",$C351="",AND($J351&lt;&gt;"Outbound",$J351&lt;&gt;"One-way")),"",ROUND(($AA351-($B351+$C351))*1440,0)))</f>
        <v/>
      </c>
      <c r="AD351" s="30">
        <f>IF($A351="","",IF(OR($Q351&lt;&gt;"Completed",$AB351="",$N351=""),"",IF($AB351&lt;=$N351,"Yes","No")))</f>
        <v/>
      </c>
      <c r="AE351" s="30">
        <f>IF($A351="","",IF(COUNTIF($A$2:$A$501,$A351)&gt;1,"Duplicate Trip ID",IF($B351="","Missing service date",IF($D351="","Missing patient reference",IF($E351="","Missing clinic",IF($J351="","Missing trip leg",IF($Q351="","Missing status",IF($R351="","Missing coordinator",IF(AND(OR($Q351="Scheduled",$Q351="Confirmed",$Q351="En Route"),$K351=""),"Vendor not assigned",IF(AND(OR($Q351="Scheduled",$Q351="Confirmed",$Q351="En Route"),$M351=""),"Missing scheduled pickup",IF(AND($Q351="Completed",$O351=""),"Missing actual pickup",IF(AND($Q351="Completed",OR($J351="Outbound",$J351="One-way"),$P351=""),"Missing actual arrival",IF(AND(OR($Q351="Canceled",$Q351="No Show"),$S351=""),"Missing cancellation reason",IF(AND($Q351&lt;&gt;"Canceled",$Q351&lt;&gt;"No Show",$S351&lt;&gt;""),"Clear cancellation reason",IF(AND($O351&lt;&gt;"",$M351=""),"Actual pickup without schedule",IF(AND($P351&lt;&gt;"",$O351=""),"Arrival entered without pickup",""))))))))))))))))</f>
        <v/>
      </c>
      <c r="AF351" s="30">
        <f>IF($A351="","",AND($B351&gt;='Dashboard'!$B$4,$B351&lt;='Dashboard'!$B$5,OR('Dashboard'!$B$6="All Clinics",$E351='Dashboard'!$B$6),OR('Dashboard'!$B$7="All Coordinators",$R351='Dashboard'!$B$7)))</f>
        <v/>
      </c>
    </row>
    <row r="352" ht="20" customHeight="1">
      <c r="A352" s="22" t="n"/>
      <c r="B352" s="40" t="n"/>
      <c r="C352" s="24" t="n"/>
      <c r="D352" s="22" t="n"/>
      <c r="E352" s="22" t="n"/>
      <c r="F352" s="22" t="n"/>
      <c r="G352" s="22" t="n"/>
      <c r="H352" s="22" t="n"/>
      <c r="I352" s="22" t="n"/>
      <c r="J352" s="22" t="n"/>
      <c r="K352" s="22" t="n"/>
      <c r="L352" s="22" t="n"/>
      <c r="M352" s="24" t="n"/>
      <c r="N352" s="25" t="n"/>
      <c r="O352" s="24" t="n"/>
      <c r="P352" s="24" t="n"/>
      <c r="Q352" s="22" t="n"/>
      <c r="R352" s="22" t="n"/>
      <c r="S352" s="22" t="n"/>
      <c r="T352" s="41" t="n"/>
      <c r="U352" s="41" t="n"/>
      <c r="V352" s="40" t="n"/>
      <c r="W352" s="24" t="n"/>
      <c r="X352" s="27" t="n"/>
      <c r="Y352" s="42">
        <f>IF($A352="","",IF(OR($B352="",$M352=""),"",$B352+$M352))</f>
        <v/>
      </c>
      <c r="Z352" s="42">
        <f>IF($A352="","",IF(OR($B352="",$O352=""),"",$B352+$O352))</f>
        <v/>
      </c>
      <c r="AA352" s="42">
        <f>IF($A352="","",IF(OR($B352="",$P352=""),"",$B352+$P352))</f>
        <v/>
      </c>
      <c r="AB352" s="29">
        <f>IF($A352="","",IF(OR($Y352="",$Z352=""),"",ROUND(($Z352-$Y352)*1440,0)))</f>
        <v/>
      </c>
      <c r="AC352" s="29">
        <f>IF($A352="","",IF(OR($AA352="",$B352="",$C352="",AND($J352&lt;&gt;"Outbound",$J352&lt;&gt;"One-way")),"",ROUND(($AA352-($B352+$C352))*1440,0)))</f>
        <v/>
      </c>
      <c r="AD352" s="30">
        <f>IF($A352="","",IF(OR($Q352&lt;&gt;"Completed",$AB352="",$N352=""),"",IF($AB352&lt;=$N352,"Yes","No")))</f>
        <v/>
      </c>
      <c r="AE352" s="30">
        <f>IF($A352="","",IF(COUNTIF($A$2:$A$501,$A352)&gt;1,"Duplicate Trip ID",IF($B352="","Missing service date",IF($D352="","Missing patient reference",IF($E352="","Missing clinic",IF($J352="","Missing trip leg",IF($Q352="","Missing status",IF($R352="","Missing coordinator",IF(AND(OR($Q352="Scheduled",$Q352="Confirmed",$Q352="En Route"),$K352=""),"Vendor not assigned",IF(AND(OR($Q352="Scheduled",$Q352="Confirmed",$Q352="En Route"),$M352=""),"Missing scheduled pickup",IF(AND($Q352="Completed",$O352=""),"Missing actual pickup",IF(AND($Q352="Completed",OR($J352="Outbound",$J352="One-way"),$P352=""),"Missing actual arrival",IF(AND(OR($Q352="Canceled",$Q352="No Show"),$S352=""),"Missing cancellation reason",IF(AND($Q352&lt;&gt;"Canceled",$Q352&lt;&gt;"No Show",$S352&lt;&gt;""),"Clear cancellation reason",IF(AND($O352&lt;&gt;"",$M352=""),"Actual pickup without schedule",IF(AND($P352&lt;&gt;"",$O352=""),"Arrival entered without pickup",""))))))))))))))))</f>
        <v/>
      </c>
      <c r="AF352" s="30">
        <f>IF($A352="","",AND($B352&gt;='Dashboard'!$B$4,$B352&lt;='Dashboard'!$B$5,OR('Dashboard'!$B$6="All Clinics",$E352='Dashboard'!$B$6),OR('Dashboard'!$B$7="All Coordinators",$R352='Dashboard'!$B$7)))</f>
        <v/>
      </c>
    </row>
    <row r="353" ht="20" customHeight="1">
      <c r="A353" s="22" t="n"/>
      <c r="B353" s="40" t="n"/>
      <c r="C353" s="24" t="n"/>
      <c r="D353" s="22" t="n"/>
      <c r="E353" s="22" t="n"/>
      <c r="F353" s="22" t="n"/>
      <c r="G353" s="22" t="n"/>
      <c r="H353" s="22" t="n"/>
      <c r="I353" s="22" t="n"/>
      <c r="J353" s="22" t="n"/>
      <c r="K353" s="22" t="n"/>
      <c r="L353" s="22" t="n"/>
      <c r="M353" s="24" t="n"/>
      <c r="N353" s="25" t="n"/>
      <c r="O353" s="24" t="n"/>
      <c r="P353" s="24" t="n"/>
      <c r="Q353" s="22" t="n"/>
      <c r="R353" s="22" t="n"/>
      <c r="S353" s="22" t="n"/>
      <c r="T353" s="41" t="n"/>
      <c r="U353" s="41" t="n"/>
      <c r="V353" s="40" t="n"/>
      <c r="W353" s="24" t="n"/>
      <c r="X353" s="27" t="n"/>
      <c r="Y353" s="42">
        <f>IF($A353="","",IF(OR($B353="",$M353=""),"",$B353+$M353))</f>
        <v/>
      </c>
      <c r="Z353" s="42">
        <f>IF($A353="","",IF(OR($B353="",$O353=""),"",$B353+$O353))</f>
        <v/>
      </c>
      <c r="AA353" s="42">
        <f>IF($A353="","",IF(OR($B353="",$P353=""),"",$B353+$P353))</f>
        <v/>
      </c>
      <c r="AB353" s="29">
        <f>IF($A353="","",IF(OR($Y353="",$Z353=""),"",ROUND(($Z353-$Y353)*1440,0)))</f>
        <v/>
      </c>
      <c r="AC353" s="29">
        <f>IF($A353="","",IF(OR($AA353="",$B353="",$C353="",AND($J353&lt;&gt;"Outbound",$J353&lt;&gt;"One-way")),"",ROUND(($AA353-($B353+$C353))*1440,0)))</f>
        <v/>
      </c>
      <c r="AD353" s="30">
        <f>IF($A353="","",IF(OR($Q353&lt;&gt;"Completed",$AB353="",$N353=""),"",IF($AB353&lt;=$N353,"Yes","No")))</f>
        <v/>
      </c>
      <c r="AE353" s="30">
        <f>IF($A353="","",IF(COUNTIF($A$2:$A$501,$A353)&gt;1,"Duplicate Trip ID",IF($B353="","Missing service date",IF($D353="","Missing patient reference",IF($E353="","Missing clinic",IF($J353="","Missing trip leg",IF($Q353="","Missing status",IF($R353="","Missing coordinator",IF(AND(OR($Q353="Scheduled",$Q353="Confirmed",$Q353="En Route"),$K353=""),"Vendor not assigned",IF(AND(OR($Q353="Scheduled",$Q353="Confirmed",$Q353="En Route"),$M353=""),"Missing scheduled pickup",IF(AND($Q353="Completed",$O353=""),"Missing actual pickup",IF(AND($Q353="Completed",OR($J353="Outbound",$J353="One-way"),$P353=""),"Missing actual arrival",IF(AND(OR($Q353="Canceled",$Q353="No Show"),$S353=""),"Missing cancellation reason",IF(AND($Q353&lt;&gt;"Canceled",$Q353&lt;&gt;"No Show",$S353&lt;&gt;""),"Clear cancellation reason",IF(AND($O353&lt;&gt;"",$M353=""),"Actual pickup without schedule",IF(AND($P353&lt;&gt;"",$O353=""),"Arrival entered without pickup",""))))))))))))))))</f>
        <v/>
      </c>
      <c r="AF353" s="30">
        <f>IF($A353="","",AND($B353&gt;='Dashboard'!$B$4,$B353&lt;='Dashboard'!$B$5,OR('Dashboard'!$B$6="All Clinics",$E353='Dashboard'!$B$6),OR('Dashboard'!$B$7="All Coordinators",$R353='Dashboard'!$B$7)))</f>
        <v/>
      </c>
    </row>
    <row r="354" ht="20" customHeight="1">
      <c r="A354" s="22" t="n"/>
      <c r="B354" s="40" t="n"/>
      <c r="C354" s="24" t="n"/>
      <c r="D354" s="22" t="n"/>
      <c r="E354" s="22" t="n"/>
      <c r="F354" s="22" t="n"/>
      <c r="G354" s="22" t="n"/>
      <c r="H354" s="22" t="n"/>
      <c r="I354" s="22" t="n"/>
      <c r="J354" s="22" t="n"/>
      <c r="K354" s="22" t="n"/>
      <c r="L354" s="22" t="n"/>
      <c r="M354" s="24" t="n"/>
      <c r="N354" s="25" t="n"/>
      <c r="O354" s="24" t="n"/>
      <c r="P354" s="24" t="n"/>
      <c r="Q354" s="22" t="n"/>
      <c r="R354" s="22" t="n"/>
      <c r="S354" s="22" t="n"/>
      <c r="T354" s="41" t="n"/>
      <c r="U354" s="41" t="n"/>
      <c r="V354" s="40" t="n"/>
      <c r="W354" s="24" t="n"/>
      <c r="X354" s="27" t="n"/>
      <c r="Y354" s="42">
        <f>IF($A354="","",IF(OR($B354="",$M354=""),"",$B354+$M354))</f>
        <v/>
      </c>
      <c r="Z354" s="42">
        <f>IF($A354="","",IF(OR($B354="",$O354=""),"",$B354+$O354))</f>
        <v/>
      </c>
      <c r="AA354" s="42">
        <f>IF($A354="","",IF(OR($B354="",$P354=""),"",$B354+$P354))</f>
        <v/>
      </c>
      <c r="AB354" s="29">
        <f>IF($A354="","",IF(OR($Y354="",$Z354=""),"",ROUND(($Z354-$Y354)*1440,0)))</f>
        <v/>
      </c>
      <c r="AC354" s="29">
        <f>IF($A354="","",IF(OR($AA354="",$B354="",$C354="",AND($J354&lt;&gt;"Outbound",$J354&lt;&gt;"One-way")),"",ROUND(($AA354-($B354+$C354))*1440,0)))</f>
        <v/>
      </c>
      <c r="AD354" s="30">
        <f>IF($A354="","",IF(OR($Q354&lt;&gt;"Completed",$AB354="",$N354=""),"",IF($AB354&lt;=$N354,"Yes","No")))</f>
        <v/>
      </c>
      <c r="AE354" s="30">
        <f>IF($A354="","",IF(COUNTIF($A$2:$A$501,$A354)&gt;1,"Duplicate Trip ID",IF($B354="","Missing service date",IF($D354="","Missing patient reference",IF($E354="","Missing clinic",IF($J354="","Missing trip leg",IF($Q354="","Missing status",IF($R354="","Missing coordinator",IF(AND(OR($Q354="Scheduled",$Q354="Confirmed",$Q354="En Route"),$K354=""),"Vendor not assigned",IF(AND(OR($Q354="Scheduled",$Q354="Confirmed",$Q354="En Route"),$M354=""),"Missing scheduled pickup",IF(AND($Q354="Completed",$O354=""),"Missing actual pickup",IF(AND($Q354="Completed",OR($J354="Outbound",$J354="One-way"),$P354=""),"Missing actual arrival",IF(AND(OR($Q354="Canceled",$Q354="No Show"),$S354=""),"Missing cancellation reason",IF(AND($Q354&lt;&gt;"Canceled",$Q354&lt;&gt;"No Show",$S354&lt;&gt;""),"Clear cancellation reason",IF(AND($O354&lt;&gt;"",$M354=""),"Actual pickup without schedule",IF(AND($P354&lt;&gt;"",$O354=""),"Arrival entered without pickup",""))))))))))))))))</f>
        <v/>
      </c>
      <c r="AF354" s="30">
        <f>IF($A354="","",AND($B354&gt;='Dashboard'!$B$4,$B354&lt;='Dashboard'!$B$5,OR('Dashboard'!$B$6="All Clinics",$E354='Dashboard'!$B$6),OR('Dashboard'!$B$7="All Coordinators",$R354='Dashboard'!$B$7)))</f>
        <v/>
      </c>
    </row>
    <row r="355" ht="20" customHeight="1">
      <c r="A355" s="22" t="n"/>
      <c r="B355" s="40" t="n"/>
      <c r="C355" s="24" t="n"/>
      <c r="D355" s="22" t="n"/>
      <c r="E355" s="22" t="n"/>
      <c r="F355" s="22" t="n"/>
      <c r="G355" s="22" t="n"/>
      <c r="H355" s="22" t="n"/>
      <c r="I355" s="22" t="n"/>
      <c r="J355" s="22" t="n"/>
      <c r="K355" s="22" t="n"/>
      <c r="L355" s="22" t="n"/>
      <c r="M355" s="24" t="n"/>
      <c r="N355" s="25" t="n"/>
      <c r="O355" s="24" t="n"/>
      <c r="P355" s="24" t="n"/>
      <c r="Q355" s="22" t="n"/>
      <c r="R355" s="22" t="n"/>
      <c r="S355" s="22" t="n"/>
      <c r="T355" s="41" t="n"/>
      <c r="U355" s="41" t="n"/>
      <c r="V355" s="40" t="n"/>
      <c r="W355" s="24" t="n"/>
      <c r="X355" s="27" t="n"/>
      <c r="Y355" s="42">
        <f>IF($A355="","",IF(OR($B355="",$M355=""),"",$B355+$M355))</f>
        <v/>
      </c>
      <c r="Z355" s="42">
        <f>IF($A355="","",IF(OR($B355="",$O355=""),"",$B355+$O355))</f>
        <v/>
      </c>
      <c r="AA355" s="42">
        <f>IF($A355="","",IF(OR($B355="",$P355=""),"",$B355+$P355))</f>
        <v/>
      </c>
      <c r="AB355" s="29">
        <f>IF($A355="","",IF(OR($Y355="",$Z355=""),"",ROUND(($Z355-$Y355)*1440,0)))</f>
        <v/>
      </c>
      <c r="AC355" s="29">
        <f>IF($A355="","",IF(OR($AA355="",$B355="",$C355="",AND($J355&lt;&gt;"Outbound",$J355&lt;&gt;"One-way")),"",ROUND(($AA355-($B355+$C355))*1440,0)))</f>
        <v/>
      </c>
      <c r="AD355" s="30">
        <f>IF($A355="","",IF(OR($Q355&lt;&gt;"Completed",$AB355="",$N355=""),"",IF($AB355&lt;=$N355,"Yes","No")))</f>
        <v/>
      </c>
      <c r="AE355" s="30">
        <f>IF($A355="","",IF(COUNTIF($A$2:$A$501,$A355)&gt;1,"Duplicate Trip ID",IF($B355="","Missing service date",IF($D355="","Missing patient reference",IF($E355="","Missing clinic",IF($J355="","Missing trip leg",IF($Q355="","Missing status",IF($R355="","Missing coordinator",IF(AND(OR($Q355="Scheduled",$Q355="Confirmed",$Q355="En Route"),$K355=""),"Vendor not assigned",IF(AND(OR($Q355="Scheduled",$Q355="Confirmed",$Q355="En Route"),$M355=""),"Missing scheduled pickup",IF(AND($Q355="Completed",$O355=""),"Missing actual pickup",IF(AND($Q355="Completed",OR($J355="Outbound",$J355="One-way"),$P355=""),"Missing actual arrival",IF(AND(OR($Q355="Canceled",$Q355="No Show"),$S355=""),"Missing cancellation reason",IF(AND($Q355&lt;&gt;"Canceled",$Q355&lt;&gt;"No Show",$S355&lt;&gt;""),"Clear cancellation reason",IF(AND($O355&lt;&gt;"",$M355=""),"Actual pickup without schedule",IF(AND($P355&lt;&gt;"",$O355=""),"Arrival entered without pickup",""))))))))))))))))</f>
        <v/>
      </c>
      <c r="AF355" s="30">
        <f>IF($A355="","",AND($B355&gt;='Dashboard'!$B$4,$B355&lt;='Dashboard'!$B$5,OR('Dashboard'!$B$6="All Clinics",$E355='Dashboard'!$B$6),OR('Dashboard'!$B$7="All Coordinators",$R355='Dashboard'!$B$7)))</f>
        <v/>
      </c>
    </row>
    <row r="356" ht="20" customHeight="1">
      <c r="A356" s="22" t="n"/>
      <c r="B356" s="40" t="n"/>
      <c r="C356" s="24" t="n"/>
      <c r="D356" s="22" t="n"/>
      <c r="E356" s="22" t="n"/>
      <c r="F356" s="22" t="n"/>
      <c r="G356" s="22" t="n"/>
      <c r="H356" s="22" t="n"/>
      <c r="I356" s="22" t="n"/>
      <c r="J356" s="22" t="n"/>
      <c r="K356" s="22" t="n"/>
      <c r="L356" s="22" t="n"/>
      <c r="M356" s="24" t="n"/>
      <c r="N356" s="25" t="n"/>
      <c r="O356" s="24" t="n"/>
      <c r="P356" s="24" t="n"/>
      <c r="Q356" s="22" t="n"/>
      <c r="R356" s="22" t="n"/>
      <c r="S356" s="22" t="n"/>
      <c r="T356" s="41" t="n"/>
      <c r="U356" s="41" t="n"/>
      <c r="V356" s="40" t="n"/>
      <c r="W356" s="24" t="n"/>
      <c r="X356" s="27" t="n"/>
      <c r="Y356" s="42">
        <f>IF($A356="","",IF(OR($B356="",$M356=""),"",$B356+$M356))</f>
        <v/>
      </c>
      <c r="Z356" s="42">
        <f>IF($A356="","",IF(OR($B356="",$O356=""),"",$B356+$O356))</f>
        <v/>
      </c>
      <c r="AA356" s="42">
        <f>IF($A356="","",IF(OR($B356="",$P356=""),"",$B356+$P356))</f>
        <v/>
      </c>
      <c r="AB356" s="29">
        <f>IF($A356="","",IF(OR($Y356="",$Z356=""),"",ROUND(($Z356-$Y356)*1440,0)))</f>
        <v/>
      </c>
      <c r="AC356" s="29">
        <f>IF($A356="","",IF(OR($AA356="",$B356="",$C356="",AND($J356&lt;&gt;"Outbound",$J356&lt;&gt;"One-way")),"",ROUND(($AA356-($B356+$C356))*1440,0)))</f>
        <v/>
      </c>
      <c r="AD356" s="30">
        <f>IF($A356="","",IF(OR($Q356&lt;&gt;"Completed",$AB356="",$N356=""),"",IF($AB356&lt;=$N356,"Yes","No")))</f>
        <v/>
      </c>
      <c r="AE356" s="30">
        <f>IF($A356="","",IF(COUNTIF($A$2:$A$501,$A356)&gt;1,"Duplicate Trip ID",IF($B356="","Missing service date",IF($D356="","Missing patient reference",IF($E356="","Missing clinic",IF($J356="","Missing trip leg",IF($Q356="","Missing status",IF($R356="","Missing coordinator",IF(AND(OR($Q356="Scheduled",$Q356="Confirmed",$Q356="En Route"),$K356=""),"Vendor not assigned",IF(AND(OR($Q356="Scheduled",$Q356="Confirmed",$Q356="En Route"),$M356=""),"Missing scheduled pickup",IF(AND($Q356="Completed",$O356=""),"Missing actual pickup",IF(AND($Q356="Completed",OR($J356="Outbound",$J356="One-way"),$P356=""),"Missing actual arrival",IF(AND(OR($Q356="Canceled",$Q356="No Show"),$S356=""),"Missing cancellation reason",IF(AND($Q356&lt;&gt;"Canceled",$Q356&lt;&gt;"No Show",$S356&lt;&gt;""),"Clear cancellation reason",IF(AND($O356&lt;&gt;"",$M356=""),"Actual pickup without schedule",IF(AND($P356&lt;&gt;"",$O356=""),"Arrival entered without pickup",""))))))))))))))))</f>
        <v/>
      </c>
      <c r="AF356" s="30">
        <f>IF($A356="","",AND($B356&gt;='Dashboard'!$B$4,$B356&lt;='Dashboard'!$B$5,OR('Dashboard'!$B$6="All Clinics",$E356='Dashboard'!$B$6),OR('Dashboard'!$B$7="All Coordinators",$R356='Dashboard'!$B$7)))</f>
        <v/>
      </c>
    </row>
    <row r="357" ht="20" customHeight="1">
      <c r="A357" s="22" t="n"/>
      <c r="B357" s="40" t="n"/>
      <c r="C357" s="24" t="n"/>
      <c r="D357" s="22" t="n"/>
      <c r="E357" s="22" t="n"/>
      <c r="F357" s="22" t="n"/>
      <c r="G357" s="22" t="n"/>
      <c r="H357" s="22" t="n"/>
      <c r="I357" s="22" t="n"/>
      <c r="J357" s="22" t="n"/>
      <c r="K357" s="22" t="n"/>
      <c r="L357" s="22" t="n"/>
      <c r="M357" s="24" t="n"/>
      <c r="N357" s="25" t="n"/>
      <c r="O357" s="24" t="n"/>
      <c r="P357" s="24" t="n"/>
      <c r="Q357" s="22" t="n"/>
      <c r="R357" s="22" t="n"/>
      <c r="S357" s="22" t="n"/>
      <c r="T357" s="41" t="n"/>
      <c r="U357" s="41" t="n"/>
      <c r="V357" s="40" t="n"/>
      <c r="W357" s="24" t="n"/>
      <c r="X357" s="27" t="n"/>
      <c r="Y357" s="42">
        <f>IF($A357="","",IF(OR($B357="",$M357=""),"",$B357+$M357))</f>
        <v/>
      </c>
      <c r="Z357" s="42">
        <f>IF($A357="","",IF(OR($B357="",$O357=""),"",$B357+$O357))</f>
        <v/>
      </c>
      <c r="AA357" s="42">
        <f>IF($A357="","",IF(OR($B357="",$P357=""),"",$B357+$P357))</f>
        <v/>
      </c>
      <c r="AB357" s="29">
        <f>IF($A357="","",IF(OR($Y357="",$Z357=""),"",ROUND(($Z357-$Y357)*1440,0)))</f>
        <v/>
      </c>
      <c r="AC357" s="29">
        <f>IF($A357="","",IF(OR($AA357="",$B357="",$C357="",AND($J357&lt;&gt;"Outbound",$J357&lt;&gt;"One-way")),"",ROUND(($AA357-($B357+$C357))*1440,0)))</f>
        <v/>
      </c>
      <c r="AD357" s="30">
        <f>IF($A357="","",IF(OR($Q357&lt;&gt;"Completed",$AB357="",$N357=""),"",IF($AB357&lt;=$N357,"Yes","No")))</f>
        <v/>
      </c>
      <c r="AE357" s="30">
        <f>IF($A357="","",IF(COUNTIF($A$2:$A$501,$A357)&gt;1,"Duplicate Trip ID",IF($B357="","Missing service date",IF($D357="","Missing patient reference",IF($E357="","Missing clinic",IF($J357="","Missing trip leg",IF($Q357="","Missing status",IF($R357="","Missing coordinator",IF(AND(OR($Q357="Scheduled",$Q357="Confirmed",$Q357="En Route"),$K357=""),"Vendor not assigned",IF(AND(OR($Q357="Scheduled",$Q357="Confirmed",$Q357="En Route"),$M357=""),"Missing scheduled pickup",IF(AND($Q357="Completed",$O357=""),"Missing actual pickup",IF(AND($Q357="Completed",OR($J357="Outbound",$J357="One-way"),$P357=""),"Missing actual arrival",IF(AND(OR($Q357="Canceled",$Q357="No Show"),$S357=""),"Missing cancellation reason",IF(AND($Q357&lt;&gt;"Canceled",$Q357&lt;&gt;"No Show",$S357&lt;&gt;""),"Clear cancellation reason",IF(AND($O357&lt;&gt;"",$M357=""),"Actual pickup without schedule",IF(AND($P357&lt;&gt;"",$O357=""),"Arrival entered without pickup",""))))))))))))))))</f>
        <v/>
      </c>
      <c r="AF357" s="30">
        <f>IF($A357="","",AND($B357&gt;='Dashboard'!$B$4,$B357&lt;='Dashboard'!$B$5,OR('Dashboard'!$B$6="All Clinics",$E357='Dashboard'!$B$6),OR('Dashboard'!$B$7="All Coordinators",$R357='Dashboard'!$B$7)))</f>
        <v/>
      </c>
    </row>
    <row r="358" ht="20" customHeight="1">
      <c r="A358" s="22" t="n"/>
      <c r="B358" s="40" t="n"/>
      <c r="C358" s="24" t="n"/>
      <c r="D358" s="22" t="n"/>
      <c r="E358" s="22" t="n"/>
      <c r="F358" s="22" t="n"/>
      <c r="G358" s="22" t="n"/>
      <c r="H358" s="22" t="n"/>
      <c r="I358" s="22" t="n"/>
      <c r="J358" s="22" t="n"/>
      <c r="K358" s="22" t="n"/>
      <c r="L358" s="22" t="n"/>
      <c r="M358" s="24" t="n"/>
      <c r="N358" s="25" t="n"/>
      <c r="O358" s="24" t="n"/>
      <c r="P358" s="24" t="n"/>
      <c r="Q358" s="22" t="n"/>
      <c r="R358" s="22" t="n"/>
      <c r="S358" s="22" t="n"/>
      <c r="T358" s="41" t="n"/>
      <c r="U358" s="41" t="n"/>
      <c r="V358" s="40" t="n"/>
      <c r="W358" s="24" t="n"/>
      <c r="X358" s="27" t="n"/>
      <c r="Y358" s="42">
        <f>IF($A358="","",IF(OR($B358="",$M358=""),"",$B358+$M358))</f>
        <v/>
      </c>
      <c r="Z358" s="42">
        <f>IF($A358="","",IF(OR($B358="",$O358=""),"",$B358+$O358))</f>
        <v/>
      </c>
      <c r="AA358" s="42">
        <f>IF($A358="","",IF(OR($B358="",$P358=""),"",$B358+$P358))</f>
        <v/>
      </c>
      <c r="AB358" s="29">
        <f>IF($A358="","",IF(OR($Y358="",$Z358=""),"",ROUND(($Z358-$Y358)*1440,0)))</f>
        <v/>
      </c>
      <c r="AC358" s="29">
        <f>IF($A358="","",IF(OR($AA358="",$B358="",$C358="",AND($J358&lt;&gt;"Outbound",$J358&lt;&gt;"One-way")),"",ROUND(($AA358-($B358+$C358))*1440,0)))</f>
        <v/>
      </c>
      <c r="AD358" s="30">
        <f>IF($A358="","",IF(OR($Q358&lt;&gt;"Completed",$AB358="",$N358=""),"",IF($AB358&lt;=$N358,"Yes","No")))</f>
        <v/>
      </c>
      <c r="AE358" s="30">
        <f>IF($A358="","",IF(COUNTIF($A$2:$A$501,$A358)&gt;1,"Duplicate Trip ID",IF($B358="","Missing service date",IF($D358="","Missing patient reference",IF($E358="","Missing clinic",IF($J358="","Missing trip leg",IF($Q358="","Missing status",IF($R358="","Missing coordinator",IF(AND(OR($Q358="Scheduled",$Q358="Confirmed",$Q358="En Route"),$K358=""),"Vendor not assigned",IF(AND(OR($Q358="Scheduled",$Q358="Confirmed",$Q358="En Route"),$M358=""),"Missing scheduled pickup",IF(AND($Q358="Completed",$O358=""),"Missing actual pickup",IF(AND($Q358="Completed",OR($J358="Outbound",$J358="One-way"),$P358=""),"Missing actual arrival",IF(AND(OR($Q358="Canceled",$Q358="No Show"),$S358=""),"Missing cancellation reason",IF(AND($Q358&lt;&gt;"Canceled",$Q358&lt;&gt;"No Show",$S358&lt;&gt;""),"Clear cancellation reason",IF(AND($O358&lt;&gt;"",$M358=""),"Actual pickup without schedule",IF(AND($P358&lt;&gt;"",$O358=""),"Arrival entered without pickup",""))))))))))))))))</f>
        <v/>
      </c>
      <c r="AF358" s="30">
        <f>IF($A358="","",AND($B358&gt;='Dashboard'!$B$4,$B358&lt;='Dashboard'!$B$5,OR('Dashboard'!$B$6="All Clinics",$E358='Dashboard'!$B$6),OR('Dashboard'!$B$7="All Coordinators",$R358='Dashboard'!$B$7)))</f>
        <v/>
      </c>
    </row>
    <row r="359" ht="20" customHeight="1">
      <c r="A359" s="22" t="n"/>
      <c r="B359" s="40" t="n"/>
      <c r="C359" s="24" t="n"/>
      <c r="D359" s="22" t="n"/>
      <c r="E359" s="22" t="n"/>
      <c r="F359" s="22" t="n"/>
      <c r="G359" s="22" t="n"/>
      <c r="H359" s="22" t="n"/>
      <c r="I359" s="22" t="n"/>
      <c r="J359" s="22" t="n"/>
      <c r="K359" s="22" t="n"/>
      <c r="L359" s="22" t="n"/>
      <c r="M359" s="24" t="n"/>
      <c r="N359" s="25" t="n"/>
      <c r="O359" s="24" t="n"/>
      <c r="P359" s="24" t="n"/>
      <c r="Q359" s="22" t="n"/>
      <c r="R359" s="22" t="n"/>
      <c r="S359" s="22" t="n"/>
      <c r="T359" s="41" t="n"/>
      <c r="U359" s="41" t="n"/>
      <c r="V359" s="40" t="n"/>
      <c r="W359" s="24" t="n"/>
      <c r="X359" s="27" t="n"/>
      <c r="Y359" s="42">
        <f>IF($A359="","",IF(OR($B359="",$M359=""),"",$B359+$M359))</f>
        <v/>
      </c>
      <c r="Z359" s="42">
        <f>IF($A359="","",IF(OR($B359="",$O359=""),"",$B359+$O359))</f>
        <v/>
      </c>
      <c r="AA359" s="42">
        <f>IF($A359="","",IF(OR($B359="",$P359=""),"",$B359+$P359))</f>
        <v/>
      </c>
      <c r="AB359" s="29">
        <f>IF($A359="","",IF(OR($Y359="",$Z359=""),"",ROUND(($Z359-$Y359)*1440,0)))</f>
        <v/>
      </c>
      <c r="AC359" s="29">
        <f>IF($A359="","",IF(OR($AA359="",$B359="",$C359="",AND($J359&lt;&gt;"Outbound",$J359&lt;&gt;"One-way")),"",ROUND(($AA359-($B359+$C359))*1440,0)))</f>
        <v/>
      </c>
      <c r="AD359" s="30">
        <f>IF($A359="","",IF(OR($Q359&lt;&gt;"Completed",$AB359="",$N359=""),"",IF($AB359&lt;=$N359,"Yes","No")))</f>
        <v/>
      </c>
      <c r="AE359" s="30">
        <f>IF($A359="","",IF(COUNTIF($A$2:$A$501,$A359)&gt;1,"Duplicate Trip ID",IF($B359="","Missing service date",IF($D359="","Missing patient reference",IF($E359="","Missing clinic",IF($J359="","Missing trip leg",IF($Q359="","Missing status",IF($R359="","Missing coordinator",IF(AND(OR($Q359="Scheduled",$Q359="Confirmed",$Q359="En Route"),$K359=""),"Vendor not assigned",IF(AND(OR($Q359="Scheduled",$Q359="Confirmed",$Q359="En Route"),$M359=""),"Missing scheduled pickup",IF(AND($Q359="Completed",$O359=""),"Missing actual pickup",IF(AND($Q359="Completed",OR($J359="Outbound",$J359="One-way"),$P359=""),"Missing actual arrival",IF(AND(OR($Q359="Canceled",$Q359="No Show"),$S359=""),"Missing cancellation reason",IF(AND($Q359&lt;&gt;"Canceled",$Q359&lt;&gt;"No Show",$S359&lt;&gt;""),"Clear cancellation reason",IF(AND($O359&lt;&gt;"",$M359=""),"Actual pickup without schedule",IF(AND($P359&lt;&gt;"",$O359=""),"Arrival entered without pickup",""))))))))))))))))</f>
        <v/>
      </c>
      <c r="AF359" s="30">
        <f>IF($A359="","",AND($B359&gt;='Dashboard'!$B$4,$B359&lt;='Dashboard'!$B$5,OR('Dashboard'!$B$6="All Clinics",$E359='Dashboard'!$B$6),OR('Dashboard'!$B$7="All Coordinators",$R359='Dashboard'!$B$7)))</f>
        <v/>
      </c>
    </row>
    <row r="360" ht="20" customHeight="1">
      <c r="A360" s="22" t="n"/>
      <c r="B360" s="40" t="n"/>
      <c r="C360" s="24" t="n"/>
      <c r="D360" s="22" t="n"/>
      <c r="E360" s="22" t="n"/>
      <c r="F360" s="22" t="n"/>
      <c r="G360" s="22" t="n"/>
      <c r="H360" s="22" t="n"/>
      <c r="I360" s="22" t="n"/>
      <c r="J360" s="22" t="n"/>
      <c r="K360" s="22" t="n"/>
      <c r="L360" s="22" t="n"/>
      <c r="M360" s="24" t="n"/>
      <c r="N360" s="25" t="n"/>
      <c r="O360" s="24" t="n"/>
      <c r="P360" s="24" t="n"/>
      <c r="Q360" s="22" t="n"/>
      <c r="R360" s="22" t="n"/>
      <c r="S360" s="22" t="n"/>
      <c r="T360" s="41" t="n"/>
      <c r="U360" s="41" t="n"/>
      <c r="V360" s="40" t="n"/>
      <c r="W360" s="24" t="n"/>
      <c r="X360" s="27" t="n"/>
      <c r="Y360" s="42">
        <f>IF($A360="","",IF(OR($B360="",$M360=""),"",$B360+$M360))</f>
        <v/>
      </c>
      <c r="Z360" s="42">
        <f>IF($A360="","",IF(OR($B360="",$O360=""),"",$B360+$O360))</f>
        <v/>
      </c>
      <c r="AA360" s="42">
        <f>IF($A360="","",IF(OR($B360="",$P360=""),"",$B360+$P360))</f>
        <v/>
      </c>
      <c r="AB360" s="29">
        <f>IF($A360="","",IF(OR($Y360="",$Z360=""),"",ROUND(($Z360-$Y360)*1440,0)))</f>
        <v/>
      </c>
      <c r="AC360" s="29">
        <f>IF($A360="","",IF(OR($AA360="",$B360="",$C360="",AND($J360&lt;&gt;"Outbound",$J360&lt;&gt;"One-way")),"",ROUND(($AA360-($B360+$C360))*1440,0)))</f>
        <v/>
      </c>
      <c r="AD360" s="30">
        <f>IF($A360="","",IF(OR($Q360&lt;&gt;"Completed",$AB360="",$N360=""),"",IF($AB360&lt;=$N360,"Yes","No")))</f>
        <v/>
      </c>
      <c r="AE360" s="30">
        <f>IF($A360="","",IF(COUNTIF($A$2:$A$501,$A360)&gt;1,"Duplicate Trip ID",IF($B360="","Missing service date",IF($D360="","Missing patient reference",IF($E360="","Missing clinic",IF($J360="","Missing trip leg",IF($Q360="","Missing status",IF($R360="","Missing coordinator",IF(AND(OR($Q360="Scheduled",$Q360="Confirmed",$Q360="En Route"),$K360=""),"Vendor not assigned",IF(AND(OR($Q360="Scheduled",$Q360="Confirmed",$Q360="En Route"),$M360=""),"Missing scheduled pickup",IF(AND($Q360="Completed",$O360=""),"Missing actual pickup",IF(AND($Q360="Completed",OR($J360="Outbound",$J360="One-way"),$P360=""),"Missing actual arrival",IF(AND(OR($Q360="Canceled",$Q360="No Show"),$S360=""),"Missing cancellation reason",IF(AND($Q360&lt;&gt;"Canceled",$Q360&lt;&gt;"No Show",$S360&lt;&gt;""),"Clear cancellation reason",IF(AND($O360&lt;&gt;"",$M360=""),"Actual pickup without schedule",IF(AND($P360&lt;&gt;"",$O360=""),"Arrival entered without pickup",""))))))))))))))))</f>
        <v/>
      </c>
      <c r="AF360" s="30">
        <f>IF($A360="","",AND($B360&gt;='Dashboard'!$B$4,$B360&lt;='Dashboard'!$B$5,OR('Dashboard'!$B$6="All Clinics",$E360='Dashboard'!$B$6),OR('Dashboard'!$B$7="All Coordinators",$R360='Dashboard'!$B$7)))</f>
        <v/>
      </c>
    </row>
    <row r="361" ht="20" customHeight="1">
      <c r="A361" s="22" t="n"/>
      <c r="B361" s="40" t="n"/>
      <c r="C361" s="24" t="n"/>
      <c r="D361" s="22" t="n"/>
      <c r="E361" s="22" t="n"/>
      <c r="F361" s="22" t="n"/>
      <c r="G361" s="22" t="n"/>
      <c r="H361" s="22" t="n"/>
      <c r="I361" s="22" t="n"/>
      <c r="J361" s="22" t="n"/>
      <c r="K361" s="22" t="n"/>
      <c r="L361" s="22" t="n"/>
      <c r="M361" s="24" t="n"/>
      <c r="N361" s="25" t="n"/>
      <c r="O361" s="24" t="n"/>
      <c r="P361" s="24" t="n"/>
      <c r="Q361" s="22" t="n"/>
      <c r="R361" s="22" t="n"/>
      <c r="S361" s="22" t="n"/>
      <c r="T361" s="41" t="n"/>
      <c r="U361" s="41" t="n"/>
      <c r="V361" s="40" t="n"/>
      <c r="W361" s="24" t="n"/>
      <c r="X361" s="27" t="n"/>
      <c r="Y361" s="42">
        <f>IF($A361="","",IF(OR($B361="",$M361=""),"",$B361+$M361))</f>
        <v/>
      </c>
      <c r="Z361" s="42">
        <f>IF($A361="","",IF(OR($B361="",$O361=""),"",$B361+$O361))</f>
        <v/>
      </c>
      <c r="AA361" s="42">
        <f>IF($A361="","",IF(OR($B361="",$P361=""),"",$B361+$P361))</f>
        <v/>
      </c>
      <c r="AB361" s="29">
        <f>IF($A361="","",IF(OR($Y361="",$Z361=""),"",ROUND(($Z361-$Y361)*1440,0)))</f>
        <v/>
      </c>
      <c r="AC361" s="29">
        <f>IF($A361="","",IF(OR($AA361="",$B361="",$C361="",AND($J361&lt;&gt;"Outbound",$J361&lt;&gt;"One-way")),"",ROUND(($AA361-($B361+$C361))*1440,0)))</f>
        <v/>
      </c>
      <c r="AD361" s="30">
        <f>IF($A361="","",IF(OR($Q361&lt;&gt;"Completed",$AB361="",$N361=""),"",IF($AB361&lt;=$N361,"Yes","No")))</f>
        <v/>
      </c>
      <c r="AE361" s="30">
        <f>IF($A361="","",IF(COUNTIF($A$2:$A$501,$A361)&gt;1,"Duplicate Trip ID",IF($B361="","Missing service date",IF($D361="","Missing patient reference",IF($E361="","Missing clinic",IF($J361="","Missing trip leg",IF($Q361="","Missing status",IF($R361="","Missing coordinator",IF(AND(OR($Q361="Scheduled",$Q361="Confirmed",$Q361="En Route"),$K361=""),"Vendor not assigned",IF(AND(OR($Q361="Scheduled",$Q361="Confirmed",$Q361="En Route"),$M361=""),"Missing scheduled pickup",IF(AND($Q361="Completed",$O361=""),"Missing actual pickup",IF(AND($Q361="Completed",OR($J361="Outbound",$J361="One-way"),$P361=""),"Missing actual arrival",IF(AND(OR($Q361="Canceled",$Q361="No Show"),$S361=""),"Missing cancellation reason",IF(AND($Q361&lt;&gt;"Canceled",$Q361&lt;&gt;"No Show",$S361&lt;&gt;""),"Clear cancellation reason",IF(AND($O361&lt;&gt;"",$M361=""),"Actual pickup without schedule",IF(AND($P361&lt;&gt;"",$O361=""),"Arrival entered without pickup",""))))))))))))))))</f>
        <v/>
      </c>
      <c r="AF361" s="30">
        <f>IF($A361="","",AND($B361&gt;='Dashboard'!$B$4,$B361&lt;='Dashboard'!$B$5,OR('Dashboard'!$B$6="All Clinics",$E361='Dashboard'!$B$6),OR('Dashboard'!$B$7="All Coordinators",$R361='Dashboard'!$B$7)))</f>
        <v/>
      </c>
    </row>
    <row r="362" ht="20" customHeight="1">
      <c r="A362" s="22" t="n"/>
      <c r="B362" s="40" t="n"/>
      <c r="C362" s="24" t="n"/>
      <c r="D362" s="22" t="n"/>
      <c r="E362" s="22" t="n"/>
      <c r="F362" s="22" t="n"/>
      <c r="G362" s="22" t="n"/>
      <c r="H362" s="22" t="n"/>
      <c r="I362" s="22" t="n"/>
      <c r="J362" s="22" t="n"/>
      <c r="K362" s="22" t="n"/>
      <c r="L362" s="22" t="n"/>
      <c r="M362" s="24" t="n"/>
      <c r="N362" s="25" t="n"/>
      <c r="O362" s="24" t="n"/>
      <c r="P362" s="24" t="n"/>
      <c r="Q362" s="22" t="n"/>
      <c r="R362" s="22" t="n"/>
      <c r="S362" s="22" t="n"/>
      <c r="T362" s="41" t="n"/>
      <c r="U362" s="41" t="n"/>
      <c r="V362" s="40" t="n"/>
      <c r="W362" s="24" t="n"/>
      <c r="X362" s="27" t="n"/>
      <c r="Y362" s="42">
        <f>IF($A362="","",IF(OR($B362="",$M362=""),"",$B362+$M362))</f>
        <v/>
      </c>
      <c r="Z362" s="42">
        <f>IF($A362="","",IF(OR($B362="",$O362=""),"",$B362+$O362))</f>
        <v/>
      </c>
      <c r="AA362" s="42">
        <f>IF($A362="","",IF(OR($B362="",$P362=""),"",$B362+$P362))</f>
        <v/>
      </c>
      <c r="AB362" s="29">
        <f>IF($A362="","",IF(OR($Y362="",$Z362=""),"",ROUND(($Z362-$Y362)*1440,0)))</f>
        <v/>
      </c>
      <c r="AC362" s="29">
        <f>IF($A362="","",IF(OR($AA362="",$B362="",$C362="",AND($J362&lt;&gt;"Outbound",$J362&lt;&gt;"One-way")),"",ROUND(($AA362-($B362+$C362))*1440,0)))</f>
        <v/>
      </c>
      <c r="AD362" s="30">
        <f>IF($A362="","",IF(OR($Q362&lt;&gt;"Completed",$AB362="",$N362=""),"",IF($AB362&lt;=$N362,"Yes","No")))</f>
        <v/>
      </c>
      <c r="AE362" s="30">
        <f>IF($A362="","",IF(COUNTIF($A$2:$A$501,$A362)&gt;1,"Duplicate Trip ID",IF($B362="","Missing service date",IF($D362="","Missing patient reference",IF($E362="","Missing clinic",IF($J362="","Missing trip leg",IF($Q362="","Missing status",IF($R362="","Missing coordinator",IF(AND(OR($Q362="Scheduled",$Q362="Confirmed",$Q362="En Route"),$K362=""),"Vendor not assigned",IF(AND(OR($Q362="Scheduled",$Q362="Confirmed",$Q362="En Route"),$M362=""),"Missing scheduled pickup",IF(AND($Q362="Completed",$O362=""),"Missing actual pickup",IF(AND($Q362="Completed",OR($J362="Outbound",$J362="One-way"),$P362=""),"Missing actual arrival",IF(AND(OR($Q362="Canceled",$Q362="No Show"),$S362=""),"Missing cancellation reason",IF(AND($Q362&lt;&gt;"Canceled",$Q362&lt;&gt;"No Show",$S362&lt;&gt;""),"Clear cancellation reason",IF(AND($O362&lt;&gt;"",$M362=""),"Actual pickup without schedule",IF(AND($P362&lt;&gt;"",$O362=""),"Arrival entered without pickup",""))))))))))))))))</f>
        <v/>
      </c>
      <c r="AF362" s="30">
        <f>IF($A362="","",AND($B362&gt;='Dashboard'!$B$4,$B362&lt;='Dashboard'!$B$5,OR('Dashboard'!$B$6="All Clinics",$E362='Dashboard'!$B$6),OR('Dashboard'!$B$7="All Coordinators",$R362='Dashboard'!$B$7)))</f>
        <v/>
      </c>
    </row>
    <row r="363" ht="20" customHeight="1">
      <c r="A363" s="22" t="n"/>
      <c r="B363" s="40" t="n"/>
      <c r="C363" s="24" t="n"/>
      <c r="D363" s="22" t="n"/>
      <c r="E363" s="22" t="n"/>
      <c r="F363" s="22" t="n"/>
      <c r="G363" s="22" t="n"/>
      <c r="H363" s="22" t="n"/>
      <c r="I363" s="22" t="n"/>
      <c r="J363" s="22" t="n"/>
      <c r="K363" s="22" t="n"/>
      <c r="L363" s="22" t="n"/>
      <c r="M363" s="24" t="n"/>
      <c r="N363" s="25" t="n"/>
      <c r="O363" s="24" t="n"/>
      <c r="P363" s="24" t="n"/>
      <c r="Q363" s="22" t="n"/>
      <c r="R363" s="22" t="n"/>
      <c r="S363" s="22" t="n"/>
      <c r="T363" s="41" t="n"/>
      <c r="U363" s="41" t="n"/>
      <c r="V363" s="40" t="n"/>
      <c r="W363" s="24" t="n"/>
      <c r="X363" s="27" t="n"/>
      <c r="Y363" s="42">
        <f>IF($A363="","",IF(OR($B363="",$M363=""),"",$B363+$M363))</f>
        <v/>
      </c>
      <c r="Z363" s="42">
        <f>IF($A363="","",IF(OR($B363="",$O363=""),"",$B363+$O363))</f>
        <v/>
      </c>
      <c r="AA363" s="42">
        <f>IF($A363="","",IF(OR($B363="",$P363=""),"",$B363+$P363))</f>
        <v/>
      </c>
      <c r="AB363" s="29">
        <f>IF($A363="","",IF(OR($Y363="",$Z363=""),"",ROUND(($Z363-$Y363)*1440,0)))</f>
        <v/>
      </c>
      <c r="AC363" s="29">
        <f>IF($A363="","",IF(OR($AA363="",$B363="",$C363="",AND($J363&lt;&gt;"Outbound",$J363&lt;&gt;"One-way")),"",ROUND(($AA363-($B363+$C363))*1440,0)))</f>
        <v/>
      </c>
      <c r="AD363" s="30">
        <f>IF($A363="","",IF(OR($Q363&lt;&gt;"Completed",$AB363="",$N363=""),"",IF($AB363&lt;=$N363,"Yes","No")))</f>
        <v/>
      </c>
      <c r="AE363" s="30">
        <f>IF($A363="","",IF(COUNTIF($A$2:$A$501,$A363)&gt;1,"Duplicate Trip ID",IF($B363="","Missing service date",IF($D363="","Missing patient reference",IF($E363="","Missing clinic",IF($J363="","Missing trip leg",IF($Q363="","Missing status",IF($R363="","Missing coordinator",IF(AND(OR($Q363="Scheduled",$Q363="Confirmed",$Q363="En Route"),$K363=""),"Vendor not assigned",IF(AND(OR($Q363="Scheduled",$Q363="Confirmed",$Q363="En Route"),$M363=""),"Missing scheduled pickup",IF(AND($Q363="Completed",$O363=""),"Missing actual pickup",IF(AND($Q363="Completed",OR($J363="Outbound",$J363="One-way"),$P363=""),"Missing actual arrival",IF(AND(OR($Q363="Canceled",$Q363="No Show"),$S363=""),"Missing cancellation reason",IF(AND($Q363&lt;&gt;"Canceled",$Q363&lt;&gt;"No Show",$S363&lt;&gt;""),"Clear cancellation reason",IF(AND($O363&lt;&gt;"",$M363=""),"Actual pickup without schedule",IF(AND($P363&lt;&gt;"",$O363=""),"Arrival entered without pickup",""))))))))))))))))</f>
        <v/>
      </c>
      <c r="AF363" s="30">
        <f>IF($A363="","",AND($B363&gt;='Dashboard'!$B$4,$B363&lt;='Dashboard'!$B$5,OR('Dashboard'!$B$6="All Clinics",$E363='Dashboard'!$B$6),OR('Dashboard'!$B$7="All Coordinators",$R363='Dashboard'!$B$7)))</f>
        <v/>
      </c>
    </row>
    <row r="364" ht="20" customHeight="1">
      <c r="A364" s="22" t="n"/>
      <c r="B364" s="40" t="n"/>
      <c r="C364" s="24" t="n"/>
      <c r="D364" s="22" t="n"/>
      <c r="E364" s="22" t="n"/>
      <c r="F364" s="22" t="n"/>
      <c r="G364" s="22" t="n"/>
      <c r="H364" s="22" t="n"/>
      <c r="I364" s="22" t="n"/>
      <c r="J364" s="22" t="n"/>
      <c r="K364" s="22" t="n"/>
      <c r="L364" s="22" t="n"/>
      <c r="M364" s="24" t="n"/>
      <c r="N364" s="25" t="n"/>
      <c r="O364" s="24" t="n"/>
      <c r="P364" s="24" t="n"/>
      <c r="Q364" s="22" t="n"/>
      <c r="R364" s="22" t="n"/>
      <c r="S364" s="22" t="n"/>
      <c r="T364" s="41" t="n"/>
      <c r="U364" s="41" t="n"/>
      <c r="V364" s="40" t="n"/>
      <c r="W364" s="24" t="n"/>
      <c r="X364" s="27" t="n"/>
      <c r="Y364" s="42">
        <f>IF($A364="","",IF(OR($B364="",$M364=""),"",$B364+$M364))</f>
        <v/>
      </c>
      <c r="Z364" s="42">
        <f>IF($A364="","",IF(OR($B364="",$O364=""),"",$B364+$O364))</f>
        <v/>
      </c>
      <c r="AA364" s="42">
        <f>IF($A364="","",IF(OR($B364="",$P364=""),"",$B364+$P364))</f>
        <v/>
      </c>
      <c r="AB364" s="29">
        <f>IF($A364="","",IF(OR($Y364="",$Z364=""),"",ROUND(($Z364-$Y364)*1440,0)))</f>
        <v/>
      </c>
      <c r="AC364" s="29">
        <f>IF($A364="","",IF(OR($AA364="",$B364="",$C364="",AND($J364&lt;&gt;"Outbound",$J364&lt;&gt;"One-way")),"",ROUND(($AA364-($B364+$C364))*1440,0)))</f>
        <v/>
      </c>
      <c r="AD364" s="30">
        <f>IF($A364="","",IF(OR($Q364&lt;&gt;"Completed",$AB364="",$N364=""),"",IF($AB364&lt;=$N364,"Yes","No")))</f>
        <v/>
      </c>
      <c r="AE364" s="30">
        <f>IF($A364="","",IF(COUNTIF($A$2:$A$501,$A364)&gt;1,"Duplicate Trip ID",IF($B364="","Missing service date",IF($D364="","Missing patient reference",IF($E364="","Missing clinic",IF($J364="","Missing trip leg",IF($Q364="","Missing status",IF($R364="","Missing coordinator",IF(AND(OR($Q364="Scheduled",$Q364="Confirmed",$Q364="En Route"),$K364=""),"Vendor not assigned",IF(AND(OR($Q364="Scheduled",$Q364="Confirmed",$Q364="En Route"),$M364=""),"Missing scheduled pickup",IF(AND($Q364="Completed",$O364=""),"Missing actual pickup",IF(AND($Q364="Completed",OR($J364="Outbound",$J364="One-way"),$P364=""),"Missing actual arrival",IF(AND(OR($Q364="Canceled",$Q364="No Show"),$S364=""),"Missing cancellation reason",IF(AND($Q364&lt;&gt;"Canceled",$Q364&lt;&gt;"No Show",$S364&lt;&gt;""),"Clear cancellation reason",IF(AND($O364&lt;&gt;"",$M364=""),"Actual pickup without schedule",IF(AND($P364&lt;&gt;"",$O364=""),"Arrival entered without pickup",""))))))))))))))))</f>
        <v/>
      </c>
      <c r="AF364" s="30">
        <f>IF($A364="","",AND($B364&gt;='Dashboard'!$B$4,$B364&lt;='Dashboard'!$B$5,OR('Dashboard'!$B$6="All Clinics",$E364='Dashboard'!$B$6),OR('Dashboard'!$B$7="All Coordinators",$R364='Dashboard'!$B$7)))</f>
        <v/>
      </c>
    </row>
    <row r="365" ht="20" customHeight="1">
      <c r="A365" s="22" t="n"/>
      <c r="B365" s="40" t="n"/>
      <c r="C365" s="24" t="n"/>
      <c r="D365" s="22" t="n"/>
      <c r="E365" s="22" t="n"/>
      <c r="F365" s="22" t="n"/>
      <c r="G365" s="22" t="n"/>
      <c r="H365" s="22" t="n"/>
      <c r="I365" s="22" t="n"/>
      <c r="J365" s="22" t="n"/>
      <c r="K365" s="22" t="n"/>
      <c r="L365" s="22" t="n"/>
      <c r="M365" s="24" t="n"/>
      <c r="N365" s="25" t="n"/>
      <c r="O365" s="24" t="n"/>
      <c r="P365" s="24" t="n"/>
      <c r="Q365" s="22" t="n"/>
      <c r="R365" s="22" t="n"/>
      <c r="S365" s="22" t="n"/>
      <c r="T365" s="41" t="n"/>
      <c r="U365" s="41" t="n"/>
      <c r="V365" s="40" t="n"/>
      <c r="W365" s="24" t="n"/>
      <c r="X365" s="27" t="n"/>
      <c r="Y365" s="42">
        <f>IF($A365="","",IF(OR($B365="",$M365=""),"",$B365+$M365))</f>
        <v/>
      </c>
      <c r="Z365" s="42">
        <f>IF($A365="","",IF(OR($B365="",$O365=""),"",$B365+$O365))</f>
        <v/>
      </c>
      <c r="AA365" s="42">
        <f>IF($A365="","",IF(OR($B365="",$P365=""),"",$B365+$P365))</f>
        <v/>
      </c>
      <c r="AB365" s="29">
        <f>IF($A365="","",IF(OR($Y365="",$Z365=""),"",ROUND(($Z365-$Y365)*1440,0)))</f>
        <v/>
      </c>
      <c r="AC365" s="29">
        <f>IF($A365="","",IF(OR($AA365="",$B365="",$C365="",AND($J365&lt;&gt;"Outbound",$J365&lt;&gt;"One-way")),"",ROUND(($AA365-($B365+$C365))*1440,0)))</f>
        <v/>
      </c>
      <c r="AD365" s="30">
        <f>IF($A365="","",IF(OR($Q365&lt;&gt;"Completed",$AB365="",$N365=""),"",IF($AB365&lt;=$N365,"Yes","No")))</f>
        <v/>
      </c>
      <c r="AE365" s="30">
        <f>IF($A365="","",IF(COUNTIF($A$2:$A$501,$A365)&gt;1,"Duplicate Trip ID",IF($B365="","Missing service date",IF($D365="","Missing patient reference",IF($E365="","Missing clinic",IF($J365="","Missing trip leg",IF($Q365="","Missing status",IF($R365="","Missing coordinator",IF(AND(OR($Q365="Scheduled",$Q365="Confirmed",$Q365="En Route"),$K365=""),"Vendor not assigned",IF(AND(OR($Q365="Scheduled",$Q365="Confirmed",$Q365="En Route"),$M365=""),"Missing scheduled pickup",IF(AND($Q365="Completed",$O365=""),"Missing actual pickup",IF(AND($Q365="Completed",OR($J365="Outbound",$J365="One-way"),$P365=""),"Missing actual arrival",IF(AND(OR($Q365="Canceled",$Q365="No Show"),$S365=""),"Missing cancellation reason",IF(AND($Q365&lt;&gt;"Canceled",$Q365&lt;&gt;"No Show",$S365&lt;&gt;""),"Clear cancellation reason",IF(AND($O365&lt;&gt;"",$M365=""),"Actual pickup without schedule",IF(AND($P365&lt;&gt;"",$O365=""),"Arrival entered without pickup",""))))))))))))))))</f>
        <v/>
      </c>
      <c r="AF365" s="30">
        <f>IF($A365="","",AND($B365&gt;='Dashboard'!$B$4,$B365&lt;='Dashboard'!$B$5,OR('Dashboard'!$B$6="All Clinics",$E365='Dashboard'!$B$6),OR('Dashboard'!$B$7="All Coordinators",$R365='Dashboard'!$B$7)))</f>
        <v/>
      </c>
    </row>
    <row r="366" ht="20" customHeight="1">
      <c r="A366" s="22" t="n"/>
      <c r="B366" s="40" t="n"/>
      <c r="C366" s="24" t="n"/>
      <c r="D366" s="22" t="n"/>
      <c r="E366" s="22" t="n"/>
      <c r="F366" s="22" t="n"/>
      <c r="G366" s="22" t="n"/>
      <c r="H366" s="22" t="n"/>
      <c r="I366" s="22" t="n"/>
      <c r="J366" s="22" t="n"/>
      <c r="K366" s="22" t="n"/>
      <c r="L366" s="22" t="n"/>
      <c r="M366" s="24" t="n"/>
      <c r="N366" s="25" t="n"/>
      <c r="O366" s="24" t="n"/>
      <c r="P366" s="24" t="n"/>
      <c r="Q366" s="22" t="n"/>
      <c r="R366" s="22" t="n"/>
      <c r="S366" s="22" t="n"/>
      <c r="T366" s="41" t="n"/>
      <c r="U366" s="41" t="n"/>
      <c r="V366" s="40" t="n"/>
      <c r="W366" s="24" t="n"/>
      <c r="X366" s="27" t="n"/>
      <c r="Y366" s="42">
        <f>IF($A366="","",IF(OR($B366="",$M366=""),"",$B366+$M366))</f>
        <v/>
      </c>
      <c r="Z366" s="42">
        <f>IF($A366="","",IF(OR($B366="",$O366=""),"",$B366+$O366))</f>
        <v/>
      </c>
      <c r="AA366" s="42">
        <f>IF($A366="","",IF(OR($B366="",$P366=""),"",$B366+$P366))</f>
        <v/>
      </c>
      <c r="AB366" s="29">
        <f>IF($A366="","",IF(OR($Y366="",$Z366=""),"",ROUND(($Z366-$Y366)*1440,0)))</f>
        <v/>
      </c>
      <c r="AC366" s="29">
        <f>IF($A366="","",IF(OR($AA366="",$B366="",$C366="",AND($J366&lt;&gt;"Outbound",$J366&lt;&gt;"One-way")),"",ROUND(($AA366-($B366+$C366))*1440,0)))</f>
        <v/>
      </c>
      <c r="AD366" s="30">
        <f>IF($A366="","",IF(OR($Q366&lt;&gt;"Completed",$AB366="",$N366=""),"",IF($AB366&lt;=$N366,"Yes","No")))</f>
        <v/>
      </c>
      <c r="AE366" s="30">
        <f>IF($A366="","",IF(COUNTIF($A$2:$A$501,$A366)&gt;1,"Duplicate Trip ID",IF($B366="","Missing service date",IF($D366="","Missing patient reference",IF($E366="","Missing clinic",IF($J366="","Missing trip leg",IF($Q366="","Missing status",IF($R366="","Missing coordinator",IF(AND(OR($Q366="Scheduled",$Q366="Confirmed",$Q366="En Route"),$K366=""),"Vendor not assigned",IF(AND(OR($Q366="Scheduled",$Q366="Confirmed",$Q366="En Route"),$M366=""),"Missing scheduled pickup",IF(AND($Q366="Completed",$O366=""),"Missing actual pickup",IF(AND($Q366="Completed",OR($J366="Outbound",$J366="One-way"),$P366=""),"Missing actual arrival",IF(AND(OR($Q366="Canceled",$Q366="No Show"),$S366=""),"Missing cancellation reason",IF(AND($Q366&lt;&gt;"Canceled",$Q366&lt;&gt;"No Show",$S366&lt;&gt;""),"Clear cancellation reason",IF(AND($O366&lt;&gt;"",$M366=""),"Actual pickup without schedule",IF(AND($P366&lt;&gt;"",$O366=""),"Arrival entered without pickup",""))))))))))))))))</f>
        <v/>
      </c>
      <c r="AF366" s="30">
        <f>IF($A366="","",AND($B366&gt;='Dashboard'!$B$4,$B366&lt;='Dashboard'!$B$5,OR('Dashboard'!$B$6="All Clinics",$E366='Dashboard'!$B$6),OR('Dashboard'!$B$7="All Coordinators",$R366='Dashboard'!$B$7)))</f>
        <v/>
      </c>
    </row>
    <row r="367" ht="20" customHeight="1">
      <c r="A367" s="22" t="n"/>
      <c r="B367" s="40" t="n"/>
      <c r="C367" s="24" t="n"/>
      <c r="D367" s="22" t="n"/>
      <c r="E367" s="22" t="n"/>
      <c r="F367" s="22" t="n"/>
      <c r="G367" s="22" t="n"/>
      <c r="H367" s="22" t="n"/>
      <c r="I367" s="22" t="n"/>
      <c r="J367" s="22" t="n"/>
      <c r="K367" s="22" t="n"/>
      <c r="L367" s="22" t="n"/>
      <c r="M367" s="24" t="n"/>
      <c r="N367" s="25" t="n"/>
      <c r="O367" s="24" t="n"/>
      <c r="P367" s="24" t="n"/>
      <c r="Q367" s="22" t="n"/>
      <c r="R367" s="22" t="n"/>
      <c r="S367" s="22" t="n"/>
      <c r="T367" s="41" t="n"/>
      <c r="U367" s="41" t="n"/>
      <c r="V367" s="40" t="n"/>
      <c r="W367" s="24" t="n"/>
      <c r="X367" s="27" t="n"/>
      <c r="Y367" s="42">
        <f>IF($A367="","",IF(OR($B367="",$M367=""),"",$B367+$M367))</f>
        <v/>
      </c>
      <c r="Z367" s="42">
        <f>IF($A367="","",IF(OR($B367="",$O367=""),"",$B367+$O367))</f>
        <v/>
      </c>
      <c r="AA367" s="42">
        <f>IF($A367="","",IF(OR($B367="",$P367=""),"",$B367+$P367))</f>
        <v/>
      </c>
      <c r="AB367" s="29">
        <f>IF($A367="","",IF(OR($Y367="",$Z367=""),"",ROUND(($Z367-$Y367)*1440,0)))</f>
        <v/>
      </c>
      <c r="AC367" s="29">
        <f>IF($A367="","",IF(OR($AA367="",$B367="",$C367="",AND($J367&lt;&gt;"Outbound",$J367&lt;&gt;"One-way")),"",ROUND(($AA367-($B367+$C367))*1440,0)))</f>
        <v/>
      </c>
      <c r="AD367" s="30">
        <f>IF($A367="","",IF(OR($Q367&lt;&gt;"Completed",$AB367="",$N367=""),"",IF($AB367&lt;=$N367,"Yes","No")))</f>
        <v/>
      </c>
      <c r="AE367" s="30">
        <f>IF($A367="","",IF(COUNTIF($A$2:$A$501,$A367)&gt;1,"Duplicate Trip ID",IF($B367="","Missing service date",IF($D367="","Missing patient reference",IF($E367="","Missing clinic",IF($J367="","Missing trip leg",IF($Q367="","Missing status",IF($R367="","Missing coordinator",IF(AND(OR($Q367="Scheduled",$Q367="Confirmed",$Q367="En Route"),$K367=""),"Vendor not assigned",IF(AND(OR($Q367="Scheduled",$Q367="Confirmed",$Q367="En Route"),$M367=""),"Missing scheduled pickup",IF(AND($Q367="Completed",$O367=""),"Missing actual pickup",IF(AND($Q367="Completed",OR($J367="Outbound",$J367="One-way"),$P367=""),"Missing actual arrival",IF(AND(OR($Q367="Canceled",$Q367="No Show"),$S367=""),"Missing cancellation reason",IF(AND($Q367&lt;&gt;"Canceled",$Q367&lt;&gt;"No Show",$S367&lt;&gt;""),"Clear cancellation reason",IF(AND($O367&lt;&gt;"",$M367=""),"Actual pickup without schedule",IF(AND($P367&lt;&gt;"",$O367=""),"Arrival entered without pickup",""))))))))))))))))</f>
        <v/>
      </c>
      <c r="AF367" s="30">
        <f>IF($A367="","",AND($B367&gt;='Dashboard'!$B$4,$B367&lt;='Dashboard'!$B$5,OR('Dashboard'!$B$6="All Clinics",$E367='Dashboard'!$B$6),OR('Dashboard'!$B$7="All Coordinators",$R367='Dashboard'!$B$7)))</f>
        <v/>
      </c>
    </row>
    <row r="368" ht="20" customHeight="1">
      <c r="A368" s="22" t="n"/>
      <c r="B368" s="40" t="n"/>
      <c r="C368" s="24" t="n"/>
      <c r="D368" s="22" t="n"/>
      <c r="E368" s="22" t="n"/>
      <c r="F368" s="22" t="n"/>
      <c r="G368" s="22" t="n"/>
      <c r="H368" s="22" t="n"/>
      <c r="I368" s="22" t="n"/>
      <c r="J368" s="22" t="n"/>
      <c r="K368" s="22" t="n"/>
      <c r="L368" s="22" t="n"/>
      <c r="M368" s="24" t="n"/>
      <c r="N368" s="25" t="n"/>
      <c r="O368" s="24" t="n"/>
      <c r="P368" s="24" t="n"/>
      <c r="Q368" s="22" t="n"/>
      <c r="R368" s="22" t="n"/>
      <c r="S368" s="22" t="n"/>
      <c r="T368" s="41" t="n"/>
      <c r="U368" s="41" t="n"/>
      <c r="V368" s="40" t="n"/>
      <c r="W368" s="24" t="n"/>
      <c r="X368" s="27" t="n"/>
      <c r="Y368" s="42">
        <f>IF($A368="","",IF(OR($B368="",$M368=""),"",$B368+$M368))</f>
        <v/>
      </c>
      <c r="Z368" s="42">
        <f>IF($A368="","",IF(OR($B368="",$O368=""),"",$B368+$O368))</f>
        <v/>
      </c>
      <c r="AA368" s="42">
        <f>IF($A368="","",IF(OR($B368="",$P368=""),"",$B368+$P368))</f>
        <v/>
      </c>
      <c r="AB368" s="29">
        <f>IF($A368="","",IF(OR($Y368="",$Z368=""),"",ROUND(($Z368-$Y368)*1440,0)))</f>
        <v/>
      </c>
      <c r="AC368" s="29">
        <f>IF($A368="","",IF(OR($AA368="",$B368="",$C368="",AND($J368&lt;&gt;"Outbound",$J368&lt;&gt;"One-way")),"",ROUND(($AA368-($B368+$C368))*1440,0)))</f>
        <v/>
      </c>
      <c r="AD368" s="30">
        <f>IF($A368="","",IF(OR($Q368&lt;&gt;"Completed",$AB368="",$N368=""),"",IF($AB368&lt;=$N368,"Yes","No")))</f>
        <v/>
      </c>
      <c r="AE368" s="30">
        <f>IF($A368="","",IF(COUNTIF($A$2:$A$501,$A368)&gt;1,"Duplicate Trip ID",IF($B368="","Missing service date",IF($D368="","Missing patient reference",IF($E368="","Missing clinic",IF($J368="","Missing trip leg",IF($Q368="","Missing status",IF($R368="","Missing coordinator",IF(AND(OR($Q368="Scheduled",$Q368="Confirmed",$Q368="En Route"),$K368=""),"Vendor not assigned",IF(AND(OR($Q368="Scheduled",$Q368="Confirmed",$Q368="En Route"),$M368=""),"Missing scheduled pickup",IF(AND($Q368="Completed",$O368=""),"Missing actual pickup",IF(AND($Q368="Completed",OR($J368="Outbound",$J368="One-way"),$P368=""),"Missing actual arrival",IF(AND(OR($Q368="Canceled",$Q368="No Show"),$S368=""),"Missing cancellation reason",IF(AND($Q368&lt;&gt;"Canceled",$Q368&lt;&gt;"No Show",$S368&lt;&gt;""),"Clear cancellation reason",IF(AND($O368&lt;&gt;"",$M368=""),"Actual pickup without schedule",IF(AND($P368&lt;&gt;"",$O368=""),"Arrival entered without pickup",""))))))))))))))))</f>
        <v/>
      </c>
      <c r="AF368" s="30">
        <f>IF($A368="","",AND($B368&gt;='Dashboard'!$B$4,$B368&lt;='Dashboard'!$B$5,OR('Dashboard'!$B$6="All Clinics",$E368='Dashboard'!$B$6),OR('Dashboard'!$B$7="All Coordinators",$R368='Dashboard'!$B$7)))</f>
        <v/>
      </c>
    </row>
    <row r="369" ht="20" customHeight="1">
      <c r="A369" s="22" t="n"/>
      <c r="B369" s="40" t="n"/>
      <c r="C369" s="24" t="n"/>
      <c r="D369" s="22" t="n"/>
      <c r="E369" s="22" t="n"/>
      <c r="F369" s="22" t="n"/>
      <c r="G369" s="22" t="n"/>
      <c r="H369" s="22" t="n"/>
      <c r="I369" s="22" t="n"/>
      <c r="J369" s="22" t="n"/>
      <c r="K369" s="22" t="n"/>
      <c r="L369" s="22" t="n"/>
      <c r="M369" s="24" t="n"/>
      <c r="N369" s="25" t="n"/>
      <c r="O369" s="24" t="n"/>
      <c r="P369" s="24" t="n"/>
      <c r="Q369" s="22" t="n"/>
      <c r="R369" s="22" t="n"/>
      <c r="S369" s="22" t="n"/>
      <c r="T369" s="41" t="n"/>
      <c r="U369" s="41" t="n"/>
      <c r="V369" s="40" t="n"/>
      <c r="W369" s="24" t="n"/>
      <c r="X369" s="27" t="n"/>
      <c r="Y369" s="42">
        <f>IF($A369="","",IF(OR($B369="",$M369=""),"",$B369+$M369))</f>
        <v/>
      </c>
      <c r="Z369" s="42">
        <f>IF($A369="","",IF(OR($B369="",$O369=""),"",$B369+$O369))</f>
        <v/>
      </c>
      <c r="AA369" s="42">
        <f>IF($A369="","",IF(OR($B369="",$P369=""),"",$B369+$P369))</f>
        <v/>
      </c>
      <c r="AB369" s="29">
        <f>IF($A369="","",IF(OR($Y369="",$Z369=""),"",ROUND(($Z369-$Y369)*1440,0)))</f>
        <v/>
      </c>
      <c r="AC369" s="29">
        <f>IF($A369="","",IF(OR($AA369="",$B369="",$C369="",AND($J369&lt;&gt;"Outbound",$J369&lt;&gt;"One-way")),"",ROUND(($AA369-($B369+$C369))*1440,0)))</f>
        <v/>
      </c>
      <c r="AD369" s="30">
        <f>IF($A369="","",IF(OR($Q369&lt;&gt;"Completed",$AB369="",$N369=""),"",IF($AB369&lt;=$N369,"Yes","No")))</f>
        <v/>
      </c>
      <c r="AE369" s="30">
        <f>IF($A369="","",IF(COUNTIF($A$2:$A$501,$A369)&gt;1,"Duplicate Trip ID",IF($B369="","Missing service date",IF($D369="","Missing patient reference",IF($E369="","Missing clinic",IF($J369="","Missing trip leg",IF($Q369="","Missing status",IF($R369="","Missing coordinator",IF(AND(OR($Q369="Scheduled",$Q369="Confirmed",$Q369="En Route"),$K369=""),"Vendor not assigned",IF(AND(OR($Q369="Scheduled",$Q369="Confirmed",$Q369="En Route"),$M369=""),"Missing scheduled pickup",IF(AND($Q369="Completed",$O369=""),"Missing actual pickup",IF(AND($Q369="Completed",OR($J369="Outbound",$J369="One-way"),$P369=""),"Missing actual arrival",IF(AND(OR($Q369="Canceled",$Q369="No Show"),$S369=""),"Missing cancellation reason",IF(AND($Q369&lt;&gt;"Canceled",$Q369&lt;&gt;"No Show",$S369&lt;&gt;""),"Clear cancellation reason",IF(AND($O369&lt;&gt;"",$M369=""),"Actual pickup without schedule",IF(AND($P369&lt;&gt;"",$O369=""),"Arrival entered without pickup",""))))))))))))))))</f>
        <v/>
      </c>
      <c r="AF369" s="30">
        <f>IF($A369="","",AND($B369&gt;='Dashboard'!$B$4,$B369&lt;='Dashboard'!$B$5,OR('Dashboard'!$B$6="All Clinics",$E369='Dashboard'!$B$6),OR('Dashboard'!$B$7="All Coordinators",$R369='Dashboard'!$B$7)))</f>
        <v/>
      </c>
    </row>
    <row r="370" ht="20" customHeight="1">
      <c r="A370" s="22" t="n"/>
      <c r="B370" s="40" t="n"/>
      <c r="C370" s="24" t="n"/>
      <c r="D370" s="22" t="n"/>
      <c r="E370" s="22" t="n"/>
      <c r="F370" s="22" t="n"/>
      <c r="G370" s="22" t="n"/>
      <c r="H370" s="22" t="n"/>
      <c r="I370" s="22" t="n"/>
      <c r="J370" s="22" t="n"/>
      <c r="K370" s="22" t="n"/>
      <c r="L370" s="22" t="n"/>
      <c r="M370" s="24" t="n"/>
      <c r="N370" s="25" t="n"/>
      <c r="O370" s="24" t="n"/>
      <c r="P370" s="24" t="n"/>
      <c r="Q370" s="22" t="n"/>
      <c r="R370" s="22" t="n"/>
      <c r="S370" s="22" t="n"/>
      <c r="T370" s="41" t="n"/>
      <c r="U370" s="41" t="n"/>
      <c r="V370" s="40" t="n"/>
      <c r="W370" s="24" t="n"/>
      <c r="X370" s="27" t="n"/>
      <c r="Y370" s="42">
        <f>IF($A370="","",IF(OR($B370="",$M370=""),"",$B370+$M370))</f>
        <v/>
      </c>
      <c r="Z370" s="42">
        <f>IF($A370="","",IF(OR($B370="",$O370=""),"",$B370+$O370))</f>
        <v/>
      </c>
      <c r="AA370" s="42">
        <f>IF($A370="","",IF(OR($B370="",$P370=""),"",$B370+$P370))</f>
        <v/>
      </c>
      <c r="AB370" s="29">
        <f>IF($A370="","",IF(OR($Y370="",$Z370=""),"",ROUND(($Z370-$Y370)*1440,0)))</f>
        <v/>
      </c>
      <c r="AC370" s="29">
        <f>IF($A370="","",IF(OR($AA370="",$B370="",$C370="",AND($J370&lt;&gt;"Outbound",$J370&lt;&gt;"One-way")),"",ROUND(($AA370-($B370+$C370))*1440,0)))</f>
        <v/>
      </c>
      <c r="AD370" s="30">
        <f>IF($A370="","",IF(OR($Q370&lt;&gt;"Completed",$AB370="",$N370=""),"",IF($AB370&lt;=$N370,"Yes","No")))</f>
        <v/>
      </c>
      <c r="AE370" s="30">
        <f>IF($A370="","",IF(COUNTIF($A$2:$A$501,$A370)&gt;1,"Duplicate Trip ID",IF($B370="","Missing service date",IF($D370="","Missing patient reference",IF($E370="","Missing clinic",IF($J370="","Missing trip leg",IF($Q370="","Missing status",IF($R370="","Missing coordinator",IF(AND(OR($Q370="Scheduled",$Q370="Confirmed",$Q370="En Route"),$K370=""),"Vendor not assigned",IF(AND(OR($Q370="Scheduled",$Q370="Confirmed",$Q370="En Route"),$M370=""),"Missing scheduled pickup",IF(AND($Q370="Completed",$O370=""),"Missing actual pickup",IF(AND($Q370="Completed",OR($J370="Outbound",$J370="One-way"),$P370=""),"Missing actual arrival",IF(AND(OR($Q370="Canceled",$Q370="No Show"),$S370=""),"Missing cancellation reason",IF(AND($Q370&lt;&gt;"Canceled",$Q370&lt;&gt;"No Show",$S370&lt;&gt;""),"Clear cancellation reason",IF(AND($O370&lt;&gt;"",$M370=""),"Actual pickup without schedule",IF(AND($P370&lt;&gt;"",$O370=""),"Arrival entered without pickup",""))))))))))))))))</f>
        <v/>
      </c>
      <c r="AF370" s="30">
        <f>IF($A370="","",AND($B370&gt;='Dashboard'!$B$4,$B370&lt;='Dashboard'!$B$5,OR('Dashboard'!$B$6="All Clinics",$E370='Dashboard'!$B$6),OR('Dashboard'!$B$7="All Coordinators",$R370='Dashboard'!$B$7)))</f>
        <v/>
      </c>
    </row>
    <row r="371" ht="20" customHeight="1">
      <c r="A371" s="22" t="n"/>
      <c r="B371" s="40" t="n"/>
      <c r="C371" s="24" t="n"/>
      <c r="D371" s="22" t="n"/>
      <c r="E371" s="22" t="n"/>
      <c r="F371" s="22" t="n"/>
      <c r="G371" s="22" t="n"/>
      <c r="H371" s="22" t="n"/>
      <c r="I371" s="22" t="n"/>
      <c r="J371" s="22" t="n"/>
      <c r="K371" s="22" t="n"/>
      <c r="L371" s="22" t="n"/>
      <c r="M371" s="24" t="n"/>
      <c r="N371" s="25" t="n"/>
      <c r="O371" s="24" t="n"/>
      <c r="P371" s="24" t="n"/>
      <c r="Q371" s="22" t="n"/>
      <c r="R371" s="22" t="n"/>
      <c r="S371" s="22" t="n"/>
      <c r="T371" s="41" t="n"/>
      <c r="U371" s="41" t="n"/>
      <c r="V371" s="40" t="n"/>
      <c r="W371" s="24" t="n"/>
      <c r="X371" s="27" t="n"/>
      <c r="Y371" s="42">
        <f>IF($A371="","",IF(OR($B371="",$M371=""),"",$B371+$M371))</f>
        <v/>
      </c>
      <c r="Z371" s="42">
        <f>IF($A371="","",IF(OR($B371="",$O371=""),"",$B371+$O371))</f>
        <v/>
      </c>
      <c r="AA371" s="42">
        <f>IF($A371="","",IF(OR($B371="",$P371=""),"",$B371+$P371))</f>
        <v/>
      </c>
      <c r="AB371" s="29">
        <f>IF($A371="","",IF(OR($Y371="",$Z371=""),"",ROUND(($Z371-$Y371)*1440,0)))</f>
        <v/>
      </c>
      <c r="AC371" s="29">
        <f>IF($A371="","",IF(OR($AA371="",$B371="",$C371="",AND($J371&lt;&gt;"Outbound",$J371&lt;&gt;"One-way")),"",ROUND(($AA371-($B371+$C371))*1440,0)))</f>
        <v/>
      </c>
      <c r="AD371" s="30">
        <f>IF($A371="","",IF(OR($Q371&lt;&gt;"Completed",$AB371="",$N371=""),"",IF($AB371&lt;=$N371,"Yes","No")))</f>
        <v/>
      </c>
      <c r="AE371" s="30">
        <f>IF($A371="","",IF(COUNTIF($A$2:$A$501,$A371)&gt;1,"Duplicate Trip ID",IF($B371="","Missing service date",IF($D371="","Missing patient reference",IF($E371="","Missing clinic",IF($J371="","Missing trip leg",IF($Q371="","Missing status",IF($R371="","Missing coordinator",IF(AND(OR($Q371="Scheduled",$Q371="Confirmed",$Q371="En Route"),$K371=""),"Vendor not assigned",IF(AND(OR($Q371="Scheduled",$Q371="Confirmed",$Q371="En Route"),$M371=""),"Missing scheduled pickup",IF(AND($Q371="Completed",$O371=""),"Missing actual pickup",IF(AND($Q371="Completed",OR($J371="Outbound",$J371="One-way"),$P371=""),"Missing actual arrival",IF(AND(OR($Q371="Canceled",$Q371="No Show"),$S371=""),"Missing cancellation reason",IF(AND($Q371&lt;&gt;"Canceled",$Q371&lt;&gt;"No Show",$S371&lt;&gt;""),"Clear cancellation reason",IF(AND($O371&lt;&gt;"",$M371=""),"Actual pickup without schedule",IF(AND($P371&lt;&gt;"",$O371=""),"Arrival entered without pickup",""))))))))))))))))</f>
        <v/>
      </c>
      <c r="AF371" s="30">
        <f>IF($A371="","",AND($B371&gt;='Dashboard'!$B$4,$B371&lt;='Dashboard'!$B$5,OR('Dashboard'!$B$6="All Clinics",$E371='Dashboard'!$B$6),OR('Dashboard'!$B$7="All Coordinators",$R371='Dashboard'!$B$7)))</f>
        <v/>
      </c>
    </row>
    <row r="372" ht="20" customHeight="1">
      <c r="A372" s="22" t="n"/>
      <c r="B372" s="40" t="n"/>
      <c r="C372" s="24" t="n"/>
      <c r="D372" s="22" t="n"/>
      <c r="E372" s="22" t="n"/>
      <c r="F372" s="22" t="n"/>
      <c r="G372" s="22" t="n"/>
      <c r="H372" s="22" t="n"/>
      <c r="I372" s="22" t="n"/>
      <c r="J372" s="22" t="n"/>
      <c r="K372" s="22" t="n"/>
      <c r="L372" s="22" t="n"/>
      <c r="M372" s="24" t="n"/>
      <c r="N372" s="25" t="n"/>
      <c r="O372" s="24" t="n"/>
      <c r="P372" s="24" t="n"/>
      <c r="Q372" s="22" t="n"/>
      <c r="R372" s="22" t="n"/>
      <c r="S372" s="22" t="n"/>
      <c r="T372" s="41" t="n"/>
      <c r="U372" s="41" t="n"/>
      <c r="V372" s="40" t="n"/>
      <c r="W372" s="24" t="n"/>
      <c r="X372" s="27" t="n"/>
      <c r="Y372" s="42">
        <f>IF($A372="","",IF(OR($B372="",$M372=""),"",$B372+$M372))</f>
        <v/>
      </c>
      <c r="Z372" s="42">
        <f>IF($A372="","",IF(OR($B372="",$O372=""),"",$B372+$O372))</f>
        <v/>
      </c>
      <c r="AA372" s="42">
        <f>IF($A372="","",IF(OR($B372="",$P372=""),"",$B372+$P372))</f>
        <v/>
      </c>
      <c r="AB372" s="29">
        <f>IF($A372="","",IF(OR($Y372="",$Z372=""),"",ROUND(($Z372-$Y372)*1440,0)))</f>
        <v/>
      </c>
      <c r="AC372" s="29">
        <f>IF($A372="","",IF(OR($AA372="",$B372="",$C372="",AND($J372&lt;&gt;"Outbound",$J372&lt;&gt;"One-way")),"",ROUND(($AA372-($B372+$C372))*1440,0)))</f>
        <v/>
      </c>
      <c r="AD372" s="30">
        <f>IF($A372="","",IF(OR($Q372&lt;&gt;"Completed",$AB372="",$N372=""),"",IF($AB372&lt;=$N372,"Yes","No")))</f>
        <v/>
      </c>
      <c r="AE372" s="30">
        <f>IF($A372="","",IF(COUNTIF($A$2:$A$501,$A372)&gt;1,"Duplicate Trip ID",IF($B372="","Missing service date",IF($D372="","Missing patient reference",IF($E372="","Missing clinic",IF($J372="","Missing trip leg",IF($Q372="","Missing status",IF($R372="","Missing coordinator",IF(AND(OR($Q372="Scheduled",$Q372="Confirmed",$Q372="En Route"),$K372=""),"Vendor not assigned",IF(AND(OR($Q372="Scheduled",$Q372="Confirmed",$Q372="En Route"),$M372=""),"Missing scheduled pickup",IF(AND($Q372="Completed",$O372=""),"Missing actual pickup",IF(AND($Q372="Completed",OR($J372="Outbound",$J372="One-way"),$P372=""),"Missing actual arrival",IF(AND(OR($Q372="Canceled",$Q372="No Show"),$S372=""),"Missing cancellation reason",IF(AND($Q372&lt;&gt;"Canceled",$Q372&lt;&gt;"No Show",$S372&lt;&gt;""),"Clear cancellation reason",IF(AND($O372&lt;&gt;"",$M372=""),"Actual pickup without schedule",IF(AND($P372&lt;&gt;"",$O372=""),"Arrival entered without pickup",""))))))))))))))))</f>
        <v/>
      </c>
      <c r="AF372" s="30">
        <f>IF($A372="","",AND($B372&gt;='Dashboard'!$B$4,$B372&lt;='Dashboard'!$B$5,OR('Dashboard'!$B$6="All Clinics",$E372='Dashboard'!$B$6),OR('Dashboard'!$B$7="All Coordinators",$R372='Dashboard'!$B$7)))</f>
        <v/>
      </c>
    </row>
    <row r="373" ht="20" customHeight="1">
      <c r="A373" s="22" t="n"/>
      <c r="B373" s="40" t="n"/>
      <c r="C373" s="24" t="n"/>
      <c r="D373" s="22" t="n"/>
      <c r="E373" s="22" t="n"/>
      <c r="F373" s="22" t="n"/>
      <c r="G373" s="22" t="n"/>
      <c r="H373" s="22" t="n"/>
      <c r="I373" s="22" t="n"/>
      <c r="J373" s="22" t="n"/>
      <c r="K373" s="22" t="n"/>
      <c r="L373" s="22" t="n"/>
      <c r="M373" s="24" t="n"/>
      <c r="N373" s="25" t="n"/>
      <c r="O373" s="24" t="n"/>
      <c r="P373" s="24" t="n"/>
      <c r="Q373" s="22" t="n"/>
      <c r="R373" s="22" t="n"/>
      <c r="S373" s="22" t="n"/>
      <c r="T373" s="41" t="n"/>
      <c r="U373" s="41" t="n"/>
      <c r="V373" s="40" t="n"/>
      <c r="W373" s="24" t="n"/>
      <c r="X373" s="27" t="n"/>
      <c r="Y373" s="42">
        <f>IF($A373="","",IF(OR($B373="",$M373=""),"",$B373+$M373))</f>
        <v/>
      </c>
      <c r="Z373" s="42">
        <f>IF($A373="","",IF(OR($B373="",$O373=""),"",$B373+$O373))</f>
        <v/>
      </c>
      <c r="AA373" s="42">
        <f>IF($A373="","",IF(OR($B373="",$P373=""),"",$B373+$P373))</f>
        <v/>
      </c>
      <c r="AB373" s="29">
        <f>IF($A373="","",IF(OR($Y373="",$Z373=""),"",ROUND(($Z373-$Y373)*1440,0)))</f>
        <v/>
      </c>
      <c r="AC373" s="29">
        <f>IF($A373="","",IF(OR($AA373="",$B373="",$C373="",AND($J373&lt;&gt;"Outbound",$J373&lt;&gt;"One-way")),"",ROUND(($AA373-($B373+$C373))*1440,0)))</f>
        <v/>
      </c>
      <c r="AD373" s="30">
        <f>IF($A373="","",IF(OR($Q373&lt;&gt;"Completed",$AB373="",$N373=""),"",IF($AB373&lt;=$N373,"Yes","No")))</f>
        <v/>
      </c>
      <c r="AE373" s="30">
        <f>IF($A373="","",IF(COUNTIF($A$2:$A$501,$A373)&gt;1,"Duplicate Trip ID",IF($B373="","Missing service date",IF($D373="","Missing patient reference",IF($E373="","Missing clinic",IF($J373="","Missing trip leg",IF($Q373="","Missing status",IF($R373="","Missing coordinator",IF(AND(OR($Q373="Scheduled",$Q373="Confirmed",$Q373="En Route"),$K373=""),"Vendor not assigned",IF(AND(OR($Q373="Scheduled",$Q373="Confirmed",$Q373="En Route"),$M373=""),"Missing scheduled pickup",IF(AND($Q373="Completed",$O373=""),"Missing actual pickup",IF(AND($Q373="Completed",OR($J373="Outbound",$J373="One-way"),$P373=""),"Missing actual arrival",IF(AND(OR($Q373="Canceled",$Q373="No Show"),$S373=""),"Missing cancellation reason",IF(AND($Q373&lt;&gt;"Canceled",$Q373&lt;&gt;"No Show",$S373&lt;&gt;""),"Clear cancellation reason",IF(AND($O373&lt;&gt;"",$M373=""),"Actual pickup without schedule",IF(AND($P373&lt;&gt;"",$O373=""),"Arrival entered without pickup",""))))))))))))))))</f>
        <v/>
      </c>
      <c r="AF373" s="30">
        <f>IF($A373="","",AND($B373&gt;='Dashboard'!$B$4,$B373&lt;='Dashboard'!$B$5,OR('Dashboard'!$B$6="All Clinics",$E373='Dashboard'!$B$6),OR('Dashboard'!$B$7="All Coordinators",$R373='Dashboard'!$B$7)))</f>
        <v/>
      </c>
    </row>
    <row r="374" ht="20" customHeight="1">
      <c r="A374" s="22" t="n"/>
      <c r="B374" s="40" t="n"/>
      <c r="C374" s="24" t="n"/>
      <c r="D374" s="22" t="n"/>
      <c r="E374" s="22" t="n"/>
      <c r="F374" s="22" t="n"/>
      <c r="G374" s="22" t="n"/>
      <c r="H374" s="22" t="n"/>
      <c r="I374" s="22" t="n"/>
      <c r="J374" s="22" t="n"/>
      <c r="K374" s="22" t="n"/>
      <c r="L374" s="22" t="n"/>
      <c r="M374" s="24" t="n"/>
      <c r="N374" s="25" t="n"/>
      <c r="O374" s="24" t="n"/>
      <c r="P374" s="24" t="n"/>
      <c r="Q374" s="22" t="n"/>
      <c r="R374" s="22" t="n"/>
      <c r="S374" s="22" t="n"/>
      <c r="T374" s="41" t="n"/>
      <c r="U374" s="41" t="n"/>
      <c r="V374" s="40" t="n"/>
      <c r="W374" s="24" t="n"/>
      <c r="X374" s="27" t="n"/>
      <c r="Y374" s="42">
        <f>IF($A374="","",IF(OR($B374="",$M374=""),"",$B374+$M374))</f>
        <v/>
      </c>
      <c r="Z374" s="42">
        <f>IF($A374="","",IF(OR($B374="",$O374=""),"",$B374+$O374))</f>
        <v/>
      </c>
      <c r="AA374" s="42">
        <f>IF($A374="","",IF(OR($B374="",$P374=""),"",$B374+$P374))</f>
        <v/>
      </c>
      <c r="AB374" s="29">
        <f>IF($A374="","",IF(OR($Y374="",$Z374=""),"",ROUND(($Z374-$Y374)*1440,0)))</f>
        <v/>
      </c>
      <c r="AC374" s="29">
        <f>IF($A374="","",IF(OR($AA374="",$B374="",$C374="",AND($J374&lt;&gt;"Outbound",$J374&lt;&gt;"One-way")),"",ROUND(($AA374-($B374+$C374))*1440,0)))</f>
        <v/>
      </c>
      <c r="AD374" s="30">
        <f>IF($A374="","",IF(OR($Q374&lt;&gt;"Completed",$AB374="",$N374=""),"",IF($AB374&lt;=$N374,"Yes","No")))</f>
        <v/>
      </c>
      <c r="AE374" s="30">
        <f>IF($A374="","",IF(COUNTIF($A$2:$A$501,$A374)&gt;1,"Duplicate Trip ID",IF($B374="","Missing service date",IF($D374="","Missing patient reference",IF($E374="","Missing clinic",IF($J374="","Missing trip leg",IF($Q374="","Missing status",IF($R374="","Missing coordinator",IF(AND(OR($Q374="Scheduled",$Q374="Confirmed",$Q374="En Route"),$K374=""),"Vendor not assigned",IF(AND(OR($Q374="Scheduled",$Q374="Confirmed",$Q374="En Route"),$M374=""),"Missing scheduled pickup",IF(AND($Q374="Completed",$O374=""),"Missing actual pickup",IF(AND($Q374="Completed",OR($J374="Outbound",$J374="One-way"),$P374=""),"Missing actual arrival",IF(AND(OR($Q374="Canceled",$Q374="No Show"),$S374=""),"Missing cancellation reason",IF(AND($Q374&lt;&gt;"Canceled",$Q374&lt;&gt;"No Show",$S374&lt;&gt;""),"Clear cancellation reason",IF(AND($O374&lt;&gt;"",$M374=""),"Actual pickup without schedule",IF(AND($P374&lt;&gt;"",$O374=""),"Arrival entered without pickup",""))))))))))))))))</f>
        <v/>
      </c>
      <c r="AF374" s="30">
        <f>IF($A374="","",AND($B374&gt;='Dashboard'!$B$4,$B374&lt;='Dashboard'!$B$5,OR('Dashboard'!$B$6="All Clinics",$E374='Dashboard'!$B$6),OR('Dashboard'!$B$7="All Coordinators",$R374='Dashboard'!$B$7)))</f>
        <v/>
      </c>
    </row>
    <row r="375" ht="20" customHeight="1">
      <c r="A375" s="22" t="n"/>
      <c r="B375" s="40" t="n"/>
      <c r="C375" s="24" t="n"/>
      <c r="D375" s="22" t="n"/>
      <c r="E375" s="22" t="n"/>
      <c r="F375" s="22" t="n"/>
      <c r="G375" s="22" t="n"/>
      <c r="H375" s="22" t="n"/>
      <c r="I375" s="22" t="n"/>
      <c r="J375" s="22" t="n"/>
      <c r="K375" s="22" t="n"/>
      <c r="L375" s="22" t="n"/>
      <c r="M375" s="24" t="n"/>
      <c r="N375" s="25" t="n"/>
      <c r="O375" s="24" t="n"/>
      <c r="P375" s="24" t="n"/>
      <c r="Q375" s="22" t="n"/>
      <c r="R375" s="22" t="n"/>
      <c r="S375" s="22" t="n"/>
      <c r="T375" s="41" t="n"/>
      <c r="U375" s="41" t="n"/>
      <c r="V375" s="40" t="n"/>
      <c r="W375" s="24" t="n"/>
      <c r="X375" s="27" t="n"/>
      <c r="Y375" s="42">
        <f>IF($A375="","",IF(OR($B375="",$M375=""),"",$B375+$M375))</f>
        <v/>
      </c>
      <c r="Z375" s="42">
        <f>IF($A375="","",IF(OR($B375="",$O375=""),"",$B375+$O375))</f>
        <v/>
      </c>
      <c r="AA375" s="42">
        <f>IF($A375="","",IF(OR($B375="",$P375=""),"",$B375+$P375))</f>
        <v/>
      </c>
      <c r="AB375" s="29">
        <f>IF($A375="","",IF(OR($Y375="",$Z375=""),"",ROUND(($Z375-$Y375)*1440,0)))</f>
        <v/>
      </c>
      <c r="AC375" s="29">
        <f>IF($A375="","",IF(OR($AA375="",$B375="",$C375="",AND($J375&lt;&gt;"Outbound",$J375&lt;&gt;"One-way")),"",ROUND(($AA375-($B375+$C375))*1440,0)))</f>
        <v/>
      </c>
      <c r="AD375" s="30">
        <f>IF($A375="","",IF(OR($Q375&lt;&gt;"Completed",$AB375="",$N375=""),"",IF($AB375&lt;=$N375,"Yes","No")))</f>
        <v/>
      </c>
      <c r="AE375" s="30">
        <f>IF($A375="","",IF(COUNTIF($A$2:$A$501,$A375)&gt;1,"Duplicate Trip ID",IF($B375="","Missing service date",IF($D375="","Missing patient reference",IF($E375="","Missing clinic",IF($J375="","Missing trip leg",IF($Q375="","Missing status",IF($R375="","Missing coordinator",IF(AND(OR($Q375="Scheduled",$Q375="Confirmed",$Q375="En Route"),$K375=""),"Vendor not assigned",IF(AND(OR($Q375="Scheduled",$Q375="Confirmed",$Q375="En Route"),$M375=""),"Missing scheduled pickup",IF(AND($Q375="Completed",$O375=""),"Missing actual pickup",IF(AND($Q375="Completed",OR($J375="Outbound",$J375="One-way"),$P375=""),"Missing actual arrival",IF(AND(OR($Q375="Canceled",$Q375="No Show"),$S375=""),"Missing cancellation reason",IF(AND($Q375&lt;&gt;"Canceled",$Q375&lt;&gt;"No Show",$S375&lt;&gt;""),"Clear cancellation reason",IF(AND($O375&lt;&gt;"",$M375=""),"Actual pickup without schedule",IF(AND($P375&lt;&gt;"",$O375=""),"Arrival entered without pickup",""))))))))))))))))</f>
        <v/>
      </c>
      <c r="AF375" s="30">
        <f>IF($A375="","",AND($B375&gt;='Dashboard'!$B$4,$B375&lt;='Dashboard'!$B$5,OR('Dashboard'!$B$6="All Clinics",$E375='Dashboard'!$B$6),OR('Dashboard'!$B$7="All Coordinators",$R375='Dashboard'!$B$7)))</f>
        <v/>
      </c>
    </row>
    <row r="376" ht="20" customHeight="1">
      <c r="A376" s="22" t="n"/>
      <c r="B376" s="40" t="n"/>
      <c r="C376" s="24" t="n"/>
      <c r="D376" s="22" t="n"/>
      <c r="E376" s="22" t="n"/>
      <c r="F376" s="22" t="n"/>
      <c r="G376" s="22" t="n"/>
      <c r="H376" s="22" t="n"/>
      <c r="I376" s="22" t="n"/>
      <c r="J376" s="22" t="n"/>
      <c r="K376" s="22" t="n"/>
      <c r="L376" s="22" t="n"/>
      <c r="M376" s="24" t="n"/>
      <c r="N376" s="25" t="n"/>
      <c r="O376" s="24" t="n"/>
      <c r="P376" s="24" t="n"/>
      <c r="Q376" s="22" t="n"/>
      <c r="R376" s="22" t="n"/>
      <c r="S376" s="22" t="n"/>
      <c r="T376" s="41" t="n"/>
      <c r="U376" s="41" t="n"/>
      <c r="V376" s="40" t="n"/>
      <c r="W376" s="24" t="n"/>
      <c r="X376" s="27" t="n"/>
      <c r="Y376" s="42">
        <f>IF($A376="","",IF(OR($B376="",$M376=""),"",$B376+$M376))</f>
        <v/>
      </c>
      <c r="Z376" s="42">
        <f>IF($A376="","",IF(OR($B376="",$O376=""),"",$B376+$O376))</f>
        <v/>
      </c>
      <c r="AA376" s="42">
        <f>IF($A376="","",IF(OR($B376="",$P376=""),"",$B376+$P376))</f>
        <v/>
      </c>
      <c r="AB376" s="29">
        <f>IF($A376="","",IF(OR($Y376="",$Z376=""),"",ROUND(($Z376-$Y376)*1440,0)))</f>
        <v/>
      </c>
      <c r="AC376" s="29">
        <f>IF($A376="","",IF(OR($AA376="",$B376="",$C376="",AND($J376&lt;&gt;"Outbound",$J376&lt;&gt;"One-way")),"",ROUND(($AA376-($B376+$C376))*1440,0)))</f>
        <v/>
      </c>
      <c r="AD376" s="30">
        <f>IF($A376="","",IF(OR($Q376&lt;&gt;"Completed",$AB376="",$N376=""),"",IF($AB376&lt;=$N376,"Yes","No")))</f>
        <v/>
      </c>
      <c r="AE376" s="30">
        <f>IF($A376="","",IF(COUNTIF($A$2:$A$501,$A376)&gt;1,"Duplicate Trip ID",IF($B376="","Missing service date",IF($D376="","Missing patient reference",IF($E376="","Missing clinic",IF($J376="","Missing trip leg",IF($Q376="","Missing status",IF($R376="","Missing coordinator",IF(AND(OR($Q376="Scheduled",$Q376="Confirmed",$Q376="En Route"),$K376=""),"Vendor not assigned",IF(AND(OR($Q376="Scheduled",$Q376="Confirmed",$Q376="En Route"),$M376=""),"Missing scheduled pickup",IF(AND($Q376="Completed",$O376=""),"Missing actual pickup",IF(AND($Q376="Completed",OR($J376="Outbound",$J376="One-way"),$P376=""),"Missing actual arrival",IF(AND(OR($Q376="Canceled",$Q376="No Show"),$S376=""),"Missing cancellation reason",IF(AND($Q376&lt;&gt;"Canceled",$Q376&lt;&gt;"No Show",$S376&lt;&gt;""),"Clear cancellation reason",IF(AND($O376&lt;&gt;"",$M376=""),"Actual pickup without schedule",IF(AND($P376&lt;&gt;"",$O376=""),"Arrival entered without pickup",""))))))))))))))))</f>
        <v/>
      </c>
      <c r="AF376" s="30">
        <f>IF($A376="","",AND($B376&gt;='Dashboard'!$B$4,$B376&lt;='Dashboard'!$B$5,OR('Dashboard'!$B$6="All Clinics",$E376='Dashboard'!$B$6),OR('Dashboard'!$B$7="All Coordinators",$R376='Dashboard'!$B$7)))</f>
        <v/>
      </c>
    </row>
    <row r="377" ht="20" customHeight="1">
      <c r="A377" s="22" t="n"/>
      <c r="B377" s="40" t="n"/>
      <c r="C377" s="24" t="n"/>
      <c r="D377" s="22" t="n"/>
      <c r="E377" s="22" t="n"/>
      <c r="F377" s="22" t="n"/>
      <c r="G377" s="22" t="n"/>
      <c r="H377" s="22" t="n"/>
      <c r="I377" s="22" t="n"/>
      <c r="J377" s="22" t="n"/>
      <c r="K377" s="22" t="n"/>
      <c r="L377" s="22" t="n"/>
      <c r="M377" s="24" t="n"/>
      <c r="N377" s="25" t="n"/>
      <c r="O377" s="24" t="n"/>
      <c r="P377" s="24" t="n"/>
      <c r="Q377" s="22" t="n"/>
      <c r="R377" s="22" t="n"/>
      <c r="S377" s="22" t="n"/>
      <c r="T377" s="41" t="n"/>
      <c r="U377" s="41" t="n"/>
      <c r="V377" s="40" t="n"/>
      <c r="W377" s="24" t="n"/>
      <c r="X377" s="27" t="n"/>
      <c r="Y377" s="42">
        <f>IF($A377="","",IF(OR($B377="",$M377=""),"",$B377+$M377))</f>
        <v/>
      </c>
      <c r="Z377" s="42">
        <f>IF($A377="","",IF(OR($B377="",$O377=""),"",$B377+$O377))</f>
        <v/>
      </c>
      <c r="AA377" s="42">
        <f>IF($A377="","",IF(OR($B377="",$P377=""),"",$B377+$P377))</f>
        <v/>
      </c>
      <c r="AB377" s="29">
        <f>IF($A377="","",IF(OR($Y377="",$Z377=""),"",ROUND(($Z377-$Y377)*1440,0)))</f>
        <v/>
      </c>
      <c r="AC377" s="29">
        <f>IF($A377="","",IF(OR($AA377="",$B377="",$C377="",AND($J377&lt;&gt;"Outbound",$J377&lt;&gt;"One-way")),"",ROUND(($AA377-($B377+$C377))*1440,0)))</f>
        <v/>
      </c>
      <c r="AD377" s="30">
        <f>IF($A377="","",IF(OR($Q377&lt;&gt;"Completed",$AB377="",$N377=""),"",IF($AB377&lt;=$N377,"Yes","No")))</f>
        <v/>
      </c>
      <c r="AE377" s="30">
        <f>IF($A377="","",IF(COUNTIF($A$2:$A$501,$A377)&gt;1,"Duplicate Trip ID",IF($B377="","Missing service date",IF($D377="","Missing patient reference",IF($E377="","Missing clinic",IF($J377="","Missing trip leg",IF($Q377="","Missing status",IF($R377="","Missing coordinator",IF(AND(OR($Q377="Scheduled",$Q377="Confirmed",$Q377="En Route"),$K377=""),"Vendor not assigned",IF(AND(OR($Q377="Scheduled",$Q377="Confirmed",$Q377="En Route"),$M377=""),"Missing scheduled pickup",IF(AND($Q377="Completed",$O377=""),"Missing actual pickup",IF(AND($Q377="Completed",OR($J377="Outbound",$J377="One-way"),$P377=""),"Missing actual arrival",IF(AND(OR($Q377="Canceled",$Q377="No Show"),$S377=""),"Missing cancellation reason",IF(AND($Q377&lt;&gt;"Canceled",$Q377&lt;&gt;"No Show",$S377&lt;&gt;""),"Clear cancellation reason",IF(AND($O377&lt;&gt;"",$M377=""),"Actual pickup without schedule",IF(AND($P377&lt;&gt;"",$O377=""),"Arrival entered without pickup",""))))))))))))))))</f>
        <v/>
      </c>
      <c r="AF377" s="30">
        <f>IF($A377="","",AND($B377&gt;='Dashboard'!$B$4,$B377&lt;='Dashboard'!$B$5,OR('Dashboard'!$B$6="All Clinics",$E377='Dashboard'!$B$6),OR('Dashboard'!$B$7="All Coordinators",$R377='Dashboard'!$B$7)))</f>
        <v/>
      </c>
    </row>
    <row r="378" ht="20" customHeight="1">
      <c r="A378" s="22" t="n"/>
      <c r="B378" s="40" t="n"/>
      <c r="C378" s="24" t="n"/>
      <c r="D378" s="22" t="n"/>
      <c r="E378" s="22" t="n"/>
      <c r="F378" s="22" t="n"/>
      <c r="G378" s="22" t="n"/>
      <c r="H378" s="22" t="n"/>
      <c r="I378" s="22" t="n"/>
      <c r="J378" s="22" t="n"/>
      <c r="K378" s="22" t="n"/>
      <c r="L378" s="22" t="n"/>
      <c r="M378" s="24" t="n"/>
      <c r="N378" s="25" t="n"/>
      <c r="O378" s="24" t="n"/>
      <c r="P378" s="24" t="n"/>
      <c r="Q378" s="22" t="n"/>
      <c r="R378" s="22" t="n"/>
      <c r="S378" s="22" t="n"/>
      <c r="T378" s="41" t="n"/>
      <c r="U378" s="41" t="n"/>
      <c r="V378" s="40" t="n"/>
      <c r="W378" s="24" t="n"/>
      <c r="X378" s="27" t="n"/>
      <c r="Y378" s="42">
        <f>IF($A378="","",IF(OR($B378="",$M378=""),"",$B378+$M378))</f>
        <v/>
      </c>
      <c r="Z378" s="42">
        <f>IF($A378="","",IF(OR($B378="",$O378=""),"",$B378+$O378))</f>
        <v/>
      </c>
      <c r="AA378" s="42">
        <f>IF($A378="","",IF(OR($B378="",$P378=""),"",$B378+$P378))</f>
        <v/>
      </c>
      <c r="AB378" s="29">
        <f>IF($A378="","",IF(OR($Y378="",$Z378=""),"",ROUND(($Z378-$Y378)*1440,0)))</f>
        <v/>
      </c>
      <c r="AC378" s="29">
        <f>IF($A378="","",IF(OR($AA378="",$B378="",$C378="",AND($J378&lt;&gt;"Outbound",$J378&lt;&gt;"One-way")),"",ROUND(($AA378-($B378+$C378))*1440,0)))</f>
        <v/>
      </c>
      <c r="AD378" s="30">
        <f>IF($A378="","",IF(OR($Q378&lt;&gt;"Completed",$AB378="",$N378=""),"",IF($AB378&lt;=$N378,"Yes","No")))</f>
        <v/>
      </c>
      <c r="AE378" s="30">
        <f>IF($A378="","",IF(COUNTIF($A$2:$A$501,$A378)&gt;1,"Duplicate Trip ID",IF($B378="","Missing service date",IF($D378="","Missing patient reference",IF($E378="","Missing clinic",IF($J378="","Missing trip leg",IF($Q378="","Missing status",IF($R378="","Missing coordinator",IF(AND(OR($Q378="Scheduled",$Q378="Confirmed",$Q378="En Route"),$K378=""),"Vendor not assigned",IF(AND(OR($Q378="Scheduled",$Q378="Confirmed",$Q378="En Route"),$M378=""),"Missing scheduled pickup",IF(AND($Q378="Completed",$O378=""),"Missing actual pickup",IF(AND($Q378="Completed",OR($J378="Outbound",$J378="One-way"),$P378=""),"Missing actual arrival",IF(AND(OR($Q378="Canceled",$Q378="No Show"),$S378=""),"Missing cancellation reason",IF(AND($Q378&lt;&gt;"Canceled",$Q378&lt;&gt;"No Show",$S378&lt;&gt;""),"Clear cancellation reason",IF(AND($O378&lt;&gt;"",$M378=""),"Actual pickup without schedule",IF(AND($P378&lt;&gt;"",$O378=""),"Arrival entered without pickup",""))))))))))))))))</f>
        <v/>
      </c>
      <c r="AF378" s="30">
        <f>IF($A378="","",AND($B378&gt;='Dashboard'!$B$4,$B378&lt;='Dashboard'!$B$5,OR('Dashboard'!$B$6="All Clinics",$E378='Dashboard'!$B$6),OR('Dashboard'!$B$7="All Coordinators",$R378='Dashboard'!$B$7)))</f>
        <v/>
      </c>
    </row>
    <row r="379" ht="20" customHeight="1">
      <c r="A379" s="22" t="n"/>
      <c r="B379" s="40" t="n"/>
      <c r="C379" s="24" t="n"/>
      <c r="D379" s="22" t="n"/>
      <c r="E379" s="22" t="n"/>
      <c r="F379" s="22" t="n"/>
      <c r="G379" s="22" t="n"/>
      <c r="H379" s="22" t="n"/>
      <c r="I379" s="22" t="n"/>
      <c r="J379" s="22" t="n"/>
      <c r="K379" s="22" t="n"/>
      <c r="L379" s="22" t="n"/>
      <c r="M379" s="24" t="n"/>
      <c r="N379" s="25" t="n"/>
      <c r="O379" s="24" t="n"/>
      <c r="P379" s="24" t="n"/>
      <c r="Q379" s="22" t="n"/>
      <c r="R379" s="22" t="n"/>
      <c r="S379" s="22" t="n"/>
      <c r="T379" s="41" t="n"/>
      <c r="U379" s="41" t="n"/>
      <c r="V379" s="40" t="n"/>
      <c r="W379" s="24" t="n"/>
      <c r="X379" s="27" t="n"/>
      <c r="Y379" s="42">
        <f>IF($A379="","",IF(OR($B379="",$M379=""),"",$B379+$M379))</f>
        <v/>
      </c>
      <c r="Z379" s="42">
        <f>IF($A379="","",IF(OR($B379="",$O379=""),"",$B379+$O379))</f>
        <v/>
      </c>
      <c r="AA379" s="42">
        <f>IF($A379="","",IF(OR($B379="",$P379=""),"",$B379+$P379))</f>
        <v/>
      </c>
      <c r="AB379" s="29">
        <f>IF($A379="","",IF(OR($Y379="",$Z379=""),"",ROUND(($Z379-$Y379)*1440,0)))</f>
        <v/>
      </c>
      <c r="AC379" s="29">
        <f>IF($A379="","",IF(OR($AA379="",$B379="",$C379="",AND($J379&lt;&gt;"Outbound",$J379&lt;&gt;"One-way")),"",ROUND(($AA379-($B379+$C379))*1440,0)))</f>
        <v/>
      </c>
      <c r="AD379" s="30">
        <f>IF($A379="","",IF(OR($Q379&lt;&gt;"Completed",$AB379="",$N379=""),"",IF($AB379&lt;=$N379,"Yes","No")))</f>
        <v/>
      </c>
      <c r="AE379" s="30">
        <f>IF($A379="","",IF(COUNTIF($A$2:$A$501,$A379)&gt;1,"Duplicate Trip ID",IF($B379="","Missing service date",IF($D379="","Missing patient reference",IF($E379="","Missing clinic",IF($J379="","Missing trip leg",IF($Q379="","Missing status",IF($R379="","Missing coordinator",IF(AND(OR($Q379="Scheduled",$Q379="Confirmed",$Q379="En Route"),$K379=""),"Vendor not assigned",IF(AND(OR($Q379="Scheduled",$Q379="Confirmed",$Q379="En Route"),$M379=""),"Missing scheduled pickup",IF(AND($Q379="Completed",$O379=""),"Missing actual pickup",IF(AND($Q379="Completed",OR($J379="Outbound",$J379="One-way"),$P379=""),"Missing actual arrival",IF(AND(OR($Q379="Canceled",$Q379="No Show"),$S379=""),"Missing cancellation reason",IF(AND($Q379&lt;&gt;"Canceled",$Q379&lt;&gt;"No Show",$S379&lt;&gt;""),"Clear cancellation reason",IF(AND($O379&lt;&gt;"",$M379=""),"Actual pickup without schedule",IF(AND($P379&lt;&gt;"",$O379=""),"Arrival entered without pickup",""))))))))))))))))</f>
        <v/>
      </c>
      <c r="AF379" s="30">
        <f>IF($A379="","",AND($B379&gt;='Dashboard'!$B$4,$B379&lt;='Dashboard'!$B$5,OR('Dashboard'!$B$6="All Clinics",$E379='Dashboard'!$B$6),OR('Dashboard'!$B$7="All Coordinators",$R379='Dashboard'!$B$7)))</f>
        <v/>
      </c>
    </row>
    <row r="380" ht="20" customHeight="1">
      <c r="A380" s="22" t="n"/>
      <c r="B380" s="40" t="n"/>
      <c r="C380" s="24" t="n"/>
      <c r="D380" s="22" t="n"/>
      <c r="E380" s="22" t="n"/>
      <c r="F380" s="22" t="n"/>
      <c r="G380" s="22" t="n"/>
      <c r="H380" s="22" t="n"/>
      <c r="I380" s="22" t="n"/>
      <c r="J380" s="22" t="n"/>
      <c r="K380" s="22" t="n"/>
      <c r="L380" s="22" t="n"/>
      <c r="M380" s="24" t="n"/>
      <c r="N380" s="25" t="n"/>
      <c r="O380" s="24" t="n"/>
      <c r="P380" s="24" t="n"/>
      <c r="Q380" s="22" t="n"/>
      <c r="R380" s="22" t="n"/>
      <c r="S380" s="22" t="n"/>
      <c r="T380" s="41" t="n"/>
      <c r="U380" s="41" t="n"/>
      <c r="V380" s="40" t="n"/>
      <c r="W380" s="24" t="n"/>
      <c r="X380" s="27" t="n"/>
      <c r="Y380" s="42">
        <f>IF($A380="","",IF(OR($B380="",$M380=""),"",$B380+$M380))</f>
        <v/>
      </c>
      <c r="Z380" s="42">
        <f>IF($A380="","",IF(OR($B380="",$O380=""),"",$B380+$O380))</f>
        <v/>
      </c>
      <c r="AA380" s="42">
        <f>IF($A380="","",IF(OR($B380="",$P380=""),"",$B380+$P380))</f>
        <v/>
      </c>
      <c r="AB380" s="29">
        <f>IF($A380="","",IF(OR($Y380="",$Z380=""),"",ROUND(($Z380-$Y380)*1440,0)))</f>
        <v/>
      </c>
      <c r="AC380" s="29">
        <f>IF($A380="","",IF(OR($AA380="",$B380="",$C380="",AND($J380&lt;&gt;"Outbound",$J380&lt;&gt;"One-way")),"",ROUND(($AA380-($B380+$C380))*1440,0)))</f>
        <v/>
      </c>
      <c r="AD380" s="30">
        <f>IF($A380="","",IF(OR($Q380&lt;&gt;"Completed",$AB380="",$N380=""),"",IF($AB380&lt;=$N380,"Yes","No")))</f>
        <v/>
      </c>
      <c r="AE380" s="30">
        <f>IF($A380="","",IF(COUNTIF($A$2:$A$501,$A380)&gt;1,"Duplicate Trip ID",IF($B380="","Missing service date",IF($D380="","Missing patient reference",IF($E380="","Missing clinic",IF($J380="","Missing trip leg",IF($Q380="","Missing status",IF($R380="","Missing coordinator",IF(AND(OR($Q380="Scheduled",$Q380="Confirmed",$Q380="En Route"),$K380=""),"Vendor not assigned",IF(AND(OR($Q380="Scheduled",$Q380="Confirmed",$Q380="En Route"),$M380=""),"Missing scheduled pickup",IF(AND($Q380="Completed",$O380=""),"Missing actual pickup",IF(AND($Q380="Completed",OR($J380="Outbound",$J380="One-way"),$P380=""),"Missing actual arrival",IF(AND(OR($Q380="Canceled",$Q380="No Show"),$S380=""),"Missing cancellation reason",IF(AND($Q380&lt;&gt;"Canceled",$Q380&lt;&gt;"No Show",$S380&lt;&gt;""),"Clear cancellation reason",IF(AND($O380&lt;&gt;"",$M380=""),"Actual pickup without schedule",IF(AND($P380&lt;&gt;"",$O380=""),"Arrival entered without pickup",""))))))))))))))))</f>
        <v/>
      </c>
      <c r="AF380" s="30">
        <f>IF($A380="","",AND($B380&gt;='Dashboard'!$B$4,$B380&lt;='Dashboard'!$B$5,OR('Dashboard'!$B$6="All Clinics",$E380='Dashboard'!$B$6),OR('Dashboard'!$B$7="All Coordinators",$R380='Dashboard'!$B$7)))</f>
        <v/>
      </c>
    </row>
    <row r="381" ht="20" customHeight="1">
      <c r="A381" s="22" t="n"/>
      <c r="B381" s="40" t="n"/>
      <c r="C381" s="24" t="n"/>
      <c r="D381" s="22" t="n"/>
      <c r="E381" s="22" t="n"/>
      <c r="F381" s="22" t="n"/>
      <c r="G381" s="22" t="n"/>
      <c r="H381" s="22" t="n"/>
      <c r="I381" s="22" t="n"/>
      <c r="J381" s="22" t="n"/>
      <c r="K381" s="22" t="n"/>
      <c r="L381" s="22" t="n"/>
      <c r="M381" s="24" t="n"/>
      <c r="N381" s="25" t="n"/>
      <c r="O381" s="24" t="n"/>
      <c r="P381" s="24" t="n"/>
      <c r="Q381" s="22" t="n"/>
      <c r="R381" s="22" t="n"/>
      <c r="S381" s="22" t="n"/>
      <c r="T381" s="41" t="n"/>
      <c r="U381" s="41" t="n"/>
      <c r="V381" s="40" t="n"/>
      <c r="W381" s="24" t="n"/>
      <c r="X381" s="27" t="n"/>
      <c r="Y381" s="42">
        <f>IF($A381="","",IF(OR($B381="",$M381=""),"",$B381+$M381))</f>
        <v/>
      </c>
      <c r="Z381" s="42">
        <f>IF($A381="","",IF(OR($B381="",$O381=""),"",$B381+$O381))</f>
        <v/>
      </c>
      <c r="AA381" s="42">
        <f>IF($A381="","",IF(OR($B381="",$P381=""),"",$B381+$P381))</f>
        <v/>
      </c>
      <c r="AB381" s="29">
        <f>IF($A381="","",IF(OR($Y381="",$Z381=""),"",ROUND(($Z381-$Y381)*1440,0)))</f>
        <v/>
      </c>
      <c r="AC381" s="29">
        <f>IF($A381="","",IF(OR($AA381="",$B381="",$C381="",AND($J381&lt;&gt;"Outbound",$J381&lt;&gt;"One-way")),"",ROUND(($AA381-($B381+$C381))*1440,0)))</f>
        <v/>
      </c>
      <c r="AD381" s="30">
        <f>IF($A381="","",IF(OR($Q381&lt;&gt;"Completed",$AB381="",$N381=""),"",IF($AB381&lt;=$N381,"Yes","No")))</f>
        <v/>
      </c>
      <c r="AE381" s="30">
        <f>IF($A381="","",IF(COUNTIF($A$2:$A$501,$A381)&gt;1,"Duplicate Trip ID",IF($B381="","Missing service date",IF($D381="","Missing patient reference",IF($E381="","Missing clinic",IF($J381="","Missing trip leg",IF($Q381="","Missing status",IF($R381="","Missing coordinator",IF(AND(OR($Q381="Scheduled",$Q381="Confirmed",$Q381="En Route"),$K381=""),"Vendor not assigned",IF(AND(OR($Q381="Scheduled",$Q381="Confirmed",$Q381="En Route"),$M381=""),"Missing scheduled pickup",IF(AND($Q381="Completed",$O381=""),"Missing actual pickup",IF(AND($Q381="Completed",OR($J381="Outbound",$J381="One-way"),$P381=""),"Missing actual arrival",IF(AND(OR($Q381="Canceled",$Q381="No Show"),$S381=""),"Missing cancellation reason",IF(AND($Q381&lt;&gt;"Canceled",$Q381&lt;&gt;"No Show",$S381&lt;&gt;""),"Clear cancellation reason",IF(AND($O381&lt;&gt;"",$M381=""),"Actual pickup without schedule",IF(AND($P381&lt;&gt;"",$O381=""),"Arrival entered without pickup",""))))))))))))))))</f>
        <v/>
      </c>
      <c r="AF381" s="30">
        <f>IF($A381="","",AND($B381&gt;='Dashboard'!$B$4,$B381&lt;='Dashboard'!$B$5,OR('Dashboard'!$B$6="All Clinics",$E381='Dashboard'!$B$6),OR('Dashboard'!$B$7="All Coordinators",$R381='Dashboard'!$B$7)))</f>
        <v/>
      </c>
    </row>
    <row r="382" ht="20" customHeight="1">
      <c r="A382" s="22" t="n"/>
      <c r="B382" s="40" t="n"/>
      <c r="C382" s="24" t="n"/>
      <c r="D382" s="22" t="n"/>
      <c r="E382" s="22" t="n"/>
      <c r="F382" s="22" t="n"/>
      <c r="G382" s="22" t="n"/>
      <c r="H382" s="22" t="n"/>
      <c r="I382" s="22" t="n"/>
      <c r="J382" s="22" t="n"/>
      <c r="K382" s="22" t="n"/>
      <c r="L382" s="22" t="n"/>
      <c r="M382" s="24" t="n"/>
      <c r="N382" s="25" t="n"/>
      <c r="O382" s="24" t="n"/>
      <c r="P382" s="24" t="n"/>
      <c r="Q382" s="22" t="n"/>
      <c r="R382" s="22" t="n"/>
      <c r="S382" s="22" t="n"/>
      <c r="T382" s="41" t="n"/>
      <c r="U382" s="41" t="n"/>
      <c r="V382" s="40" t="n"/>
      <c r="W382" s="24" t="n"/>
      <c r="X382" s="27" t="n"/>
      <c r="Y382" s="42">
        <f>IF($A382="","",IF(OR($B382="",$M382=""),"",$B382+$M382))</f>
        <v/>
      </c>
      <c r="Z382" s="42">
        <f>IF($A382="","",IF(OR($B382="",$O382=""),"",$B382+$O382))</f>
        <v/>
      </c>
      <c r="AA382" s="42">
        <f>IF($A382="","",IF(OR($B382="",$P382=""),"",$B382+$P382))</f>
        <v/>
      </c>
      <c r="AB382" s="29">
        <f>IF($A382="","",IF(OR($Y382="",$Z382=""),"",ROUND(($Z382-$Y382)*1440,0)))</f>
        <v/>
      </c>
      <c r="AC382" s="29">
        <f>IF($A382="","",IF(OR($AA382="",$B382="",$C382="",AND($J382&lt;&gt;"Outbound",$J382&lt;&gt;"One-way")),"",ROUND(($AA382-($B382+$C382))*1440,0)))</f>
        <v/>
      </c>
      <c r="AD382" s="30">
        <f>IF($A382="","",IF(OR($Q382&lt;&gt;"Completed",$AB382="",$N382=""),"",IF($AB382&lt;=$N382,"Yes","No")))</f>
        <v/>
      </c>
      <c r="AE382" s="30">
        <f>IF($A382="","",IF(COUNTIF($A$2:$A$501,$A382)&gt;1,"Duplicate Trip ID",IF($B382="","Missing service date",IF($D382="","Missing patient reference",IF($E382="","Missing clinic",IF($J382="","Missing trip leg",IF($Q382="","Missing status",IF($R382="","Missing coordinator",IF(AND(OR($Q382="Scheduled",$Q382="Confirmed",$Q382="En Route"),$K382=""),"Vendor not assigned",IF(AND(OR($Q382="Scheduled",$Q382="Confirmed",$Q382="En Route"),$M382=""),"Missing scheduled pickup",IF(AND($Q382="Completed",$O382=""),"Missing actual pickup",IF(AND($Q382="Completed",OR($J382="Outbound",$J382="One-way"),$P382=""),"Missing actual arrival",IF(AND(OR($Q382="Canceled",$Q382="No Show"),$S382=""),"Missing cancellation reason",IF(AND($Q382&lt;&gt;"Canceled",$Q382&lt;&gt;"No Show",$S382&lt;&gt;""),"Clear cancellation reason",IF(AND($O382&lt;&gt;"",$M382=""),"Actual pickup without schedule",IF(AND($P382&lt;&gt;"",$O382=""),"Arrival entered without pickup",""))))))))))))))))</f>
        <v/>
      </c>
      <c r="AF382" s="30">
        <f>IF($A382="","",AND($B382&gt;='Dashboard'!$B$4,$B382&lt;='Dashboard'!$B$5,OR('Dashboard'!$B$6="All Clinics",$E382='Dashboard'!$B$6),OR('Dashboard'!$B$7="All Coordinators",$R382='Dashboard'!$B$7)))</f>
        <v/>
      </c>
    </row>
    <row r="383" ht="20" customHeight="1">
      <c r="A383" s="22" t="n"/>
      <c r="B383" s="40" t="n"/>
      <c r="C383" s="24" t="n"/>
      <c r="D383" s="22" t="n"/>
      <c r="E383" s="22" t="n"/>
      <c r="F383" s="22" t="n"/>
      <c r="G383" s="22" t="n"/>
      <c r="H383" s="22" t="n"/>
      <c r="I383" s="22" t="n"/>
      <c r="J383" s="22" t="n"/>
      <c r="K383" s="22" t="n"/>
      <c r="L383" s="22" t="n"/>
      <c r="M383" s="24" t="n"/>
      <c r="N383" s="25" t="n"/>
      <c r="O383" s="24" t="n"/>
      <c r="P383" s="24" t="n"/>
      <c r="Q383" s="22" t="n"/>
      <c r="R383" s="22" t="n"/>
      <c r="S383" s="22" t="n"/>
      <c r="T383" s="41" t="n"/>
      <c r="U383" s="41" t="n"/>
      <c r="V383" s="40" t="n"/>
      <c r="W383" s="24" t="n"/>
      <c r="X383" s="27" t="n"/>
      <c r="Y383" s="42">
        <f>IF($A383="","",IF(OR($B383="",$M383=""),"",$B383+$M383))</f>
        <v/>
      </c>
      <c r="Z383" s="42">
        <f>IF($A383="","",IF(OR($B383="",$O383=""),"",$B383+$O383))</f>
        <v/>
      </c>
      <c r="AA383" s="42">
        <f>IF($A383="","",IF(OR($B383="",$P383=""),"",$B383+$P383))</f>
        <v/>
      </c>
      <c r="AB383" s="29">
        <f>IF($A383="","",IF(OR($Y383="",$Z383=""),"",ROUND(($Z383-$Y383)*1440,0)))</f>
        <v/>
      </c>
      <c r="AC383" s="29">
        <f>IF($A383="","",IF(OR($AA383="",$B383="",$C383="",AND($J383&lt;&gt;"Outbound",$J383&lt;&gt;"One-way")),"",ROUND(($AA383-($B383+$C383))*1440,0)))</f>
        <v/>
      </c>
      <c r="AD383" s="30">
        <f>IF($A383="","",IF(OR($Q383&lt;&gt;"Completed",$AB383="",$N383=""),"",IF($AB383&lt;=$N383,"Yes","No")))</f>
        <v/>
      </c>
      <c r="AE383" s="30">
        <f>IF($A383="","",IF(COUNTIF($A$2:$A$501,$A383)&gt;1,"Duplicate Trip ID",IF($B383="","Missing service date",IF($D383="","Missing patient reference",IF($E383="","Missing clinic",IF($J383="","Missing trip leg",IF($Q383="","Missing status",IF($R383="","Missing coordinator",IF(AND(OR($Q383="Scheduled",$Q383="Confirmed",$Q383="En Route"),$K383=""),"Vendor not assigned",IF(AND(OR($Q383="Scheduled",$Q383="Confirmed",$Q383="En Route"),$M383=""),"Missing scheduled pickup",IF(AND($Q383="Completed",$O383=""),"Missing actual pickup",IF(AND($Q383="Completed",OR($J383="Outbound",$J383="One-way"),$P383=""),"Missing actual arrival",IF(AND(OR($Q383="Canceled",$Q383="No Show"),$S383=""),"Missing cancellation reason",IF(AND($Q383&lt;&gt;"Canceled",$Q383&lt;&gt;"No Show",$S383&lt;&gt;""),"Clear cancellation reason",IF(AND($O383&lt;&gt;"",$M383=""),"Actual pickup without schedule",IF(AND($P383&lt;&gt;"",$O383=""),"Arrival entered without pickup",""))))))))))))))))</f>
        <v/>
      </c>
      <c r="AF383" s="30">
        <f>IF($A383="","",AND($B383&gt;='Dashboard'!$B$4,$B383&lt;='Dashboard'!$B$5,OR('Dashboard'!$B$6="All Clinics",$E383='Dashboard'!$B$6),OR('Dashboard'!$B$7="All Coordinators",$R383='Dashboard'!$B$7)))</f>
        <v/>
      </c>
    </row>
    <row r="384" ht="20" customHeight="1">
      <c r="A384" s="22" t="n"/>
      <c r="B384" s="40" t="n"/>
      <c r="C384" s="24" t="n"/>
      <c r="D384" s="22" t="n"/>
      <c r="E384" s="22" t="n"/>
      <c r="F384" s="22" t="n"/>
      <c r="G384" s="22" t="n"/>
      <c r="H384" s="22" t="n"/>
      <c r="I384" s="22" t="n"/>
      <c r="J384" s="22" t="n"/>
      <c r="K384" s="22" t="n"/>
      <c r="L384" s="22" t="n"/>
      <c r="M384" s="24" t="n"/>
      <c r="N384" s="25" t="n"/>
      <c r="O384" s="24" t="n"/>
      <c r="P384" s="24" t="n"/>
      <c r="Q384" s="22" t="n"/>
      <c r="R384" s="22" t="n"/>
      <c r="S384" s="22" t="n"/>
      <c r="T384" s="41" t="n"/>
      <c r="U384" s="41" t="n"/>
      <c r="V384" s="40" t="n"/>
      <c r="W384" s="24" t="n"/>
      <c r="X384" s="27" t="n"/>
      <c r="Y384" s="42">
        <f>IF($A384="","",IF(OR($B384="",$M384=""),"",$B384+$M384))</f>
        <v/>
      </c>
      <c r="Z384" s="42">
        <f>IF($A384="","",IF(OR($B384="",$O384=""),"",$B384+$O384))</f>
        <v/>
      </c>
      <c r="AA384" s="42">
        <f>IF($A384="","",IF(OR($B384="",$P384=""),"",$B384+$P384))</f>
        <v/>
      </c>
      <c r="AB384" s="29">
        <f>IF($A384="","",IF(OR($Y384="",$Z384=""),"",ROUND(($Z384-$Y384)*1440,0)))</f>
        <v/>
      </c>
      <c r="AC384" s="29">
        <f>IF($A384="","",IF(OR($AA384="",$B384="",$C384="",AND($J384&lt;&gt;"Outbound",$J384&lt;&gt;"One-way")),"",ROUND(($AA384-($B384+$C384))*1440,0)))</f>
        <v/>
      </c>
      <c r="AD384" s="30">
        <f>IF($A384="","",IF(OR($Q384&lt;&gt;"Completed",$AB384="",$N384=""),"",IF($AB384&lt;=$N384,"Yes","No")))</f>
        <v/>
      </c>
      <c r="AE384" s="30">
        <f>IF($A384="","",IF(COUNTIF($A$2:$A$501,$A384)&gt;1,"Duplicate Trip ID",IF($B384="","Missing service date",IF($D384="","Missing patient reference",IF($E384="","Missing clinic",IF($J384="","Missing trip leg",IF($Q384="","Missing status",IF($R384="","Missing coordinator",IF(AND(OR($Q384="Scheduled",$Q384="Confirmed",$Q384="En Route"),$K384=""),"Vendor not assigned",IF(AND(OR($Q384="Scheduled",$Q384="Confirmed",$Q384="En Route"),$M384=""),"Missing scheduled pickup",IF(AND($Q384="Completed",$O384=""),"Missing actual pickup",IF(AND($Q384="Completed",OR($J384="Outbound",$J384="One-way"),$P384=""),"Missing actual arrival",IF(AND(OR($Q384="Canceled",$Q384="No Show"),$S384=""),"Missing cancellation reason",IF(AND($Q384&lt;&gt;"Canceled",$Q384&lt;&gt;"No Show",$S384&lt;&gt;""),"Clear cancellation reason",IF(AND($O384&lt;&gt;"",$M384=""),"Actual pickup without schedule",IF(AND($P384&lt;&gt;"",$O384=""),"Arrival entered without pickup",""))))))))))))))))</f>
        <v/>
      </c>
      <c r="AF384" s="30">
        <f>IF($A384="","",AND($B384&gt;='Dashboard'!$B$4,$B384&lt;='Dashboard'!$B$5,OR('Dashboard'!$B$6="All Clinics",$E384='Dashboard'!$B$6),OR('Dashboard'!$B$7="All Coordinators",$R384='Dashboard'!$B$7)))</f>
        <v/>
      </c>
    </row>
    <row r="385" ht="20" customHeight="1">
      <c r="A385" s="22" t="n"/>
      <c r="B385" s="40" t="n"/>
      <c r="C385" s="24" t="n"/>
      <c r="D385" s="22" t="n"/>
      <c r="E385" s="22" t="n"/>
      <c r="F385" s="22" t="n"/>
      <c r="G385" s="22" t="n"/>
      <c r="H385" s="22" t="n"/>
      <c r="I385" s="22" t="n"/>
      <c r="J385" s="22" t="n"/>
      <c r="K385" s="22" t="n"/>
      <c r="L385" s="22" t="n"/>
      <c r="M385" s="24" t="n"/>
      <c r="N385" s="25" t="n"/>
      <c r="O385" s="24" t="n"/>
      <c r="P385" s="24" t="n"/>
      <c r="Q385" s="22" t="n"/>
      <c r="R385" s="22" t="n"/>
      <c r="S385" s="22" t="n"/>
      <c r="T385" s="41" t="n"/>
      <c r="U385" s="41" t="n"/>
      <c r="V385" s="40" t="n"/>
      <c r="W385" s="24" t="n"/>
      <c r="X385" s="27" t="n"/>
      <c r="Y385" s="42">
        <f>IF($A385="","",IF(OR($B385="",$M385=""),"",$B385+$M385))</f>
        <v/>
      </c>
      <c r="Z385" s="42">
        <f>IF($A385="","",IF(OR($B385="",$O385=""),"",$B385+$O385))</f>
        <v/>
      </c>
      <c r="AA385" s="42">
        <f>IF($A385="","",IF(OR($B385="",$P385=""),"",$B385+$P385))</f>
        <v/>
      </c>
      <c r="AB385" s="29">
        <f>IF($A385="","",IF(OR($Y385="",$Z385=""),"",ROUND(($Z385-$Y385)*1440,0)))</f>
        <v/>
      </c>
      <c r="AC385" s="29">
        <f>IF($A385="","",IF(OR($AA385="",$B385="",$C385="",AND($J385&lt;&gt;"Outbound",$J385&lt;&gt;"One-way")),"",ROUND(($AA385-($B385+$C385))*1440,0)))</f>
        <v/>
      </c>
      <c r="AD385" s="30">
        <f>IF($A385="","",IF(OR($Q385&lt;&gt;"Completed",$AB385="",$N385=""),"",IF($AB385&lt;=$N385,"Yes","No")))</f>
        <v/>
      </c>
      <c r="AE385" s="30">
        <f>IF($A385="","",IF(COUNTIF($A$2:$A$501,$A385)&gt;1,"Duplicate Trip ID",IF($B385="","Missing service date",IF($D385="","Missing patient reference",IF($E385="","Missing clinic",IF($J385="","Missing trip leg",IF($Q385="","Missing status",IF($R385="","Missing coordinator",IF(AND(OR($Q385="Scheduled",$Q385="Confirmed",$Q385="En Route"),$K385=""),"Vendor not assigned",IF(AND(OR($Q385="Scheduled",$Q385="Confirmed",$Q385="En Route"),$M385=""),"Missing scheduled pickup",IF(AND($Q385="Completed",$O385=""),"Missing actual pickup",IF(AND($Q385="Completed",OR($J385="Outbound",$J385="One-way"),$P385=""),"Missing actual arrival",IF(AND(OR($Q385="Canceled",$Q385="No Show"),$S385=""),"Missing cancellation reason",IF(AND($Q385&lt;&gt;"Canceled",$Q385&lt;&gt;"No Show",$S385&lt;&gt;""),"Clear cancellation reason",IF(AND($O385&lt;&gt;"",$M385=""),"Actual pickup without schedule",IF(AND($P385&lt;&gt;"",$O385=""),"Arrival entered without pickup",""))))))))))))))))</f>
        <v/>
      </c>
      <c r="AF385" s="30">
        <f>IF($A385="","",AND($B385&gt;='Dashboard'!$B$4,$B385&lt;='Dashboard'!$B$5,OR('Dashboard'!$B$6="All Clinics",$E385='Dashboard'!$B$6),OR('Dashboard'!$B$7="All Coordinators",$R385='Dashboard'!$B$7)))</f>
        <v/>
      </c>
    </row>
    <row r="386" ht="20" customHeight="1">
      <c r="A386" s="22" t="n"/>
      <c r="B386" s="40" t="n"/>
      <c r="C386" s="24" t="n"/>
      <c r="D386" s="22" t="n"/>
      <c r="E386" s="22" t="n"/>
      <c r="F386" s="22" t="n"/>
      <c r="G386" s="22" t="n"/>
      <c r="H386" s="22" t="n"/>
      <c r="I386" s="22" t="n"/>
      <c r="J386" s="22" t="n"/>
      <c r="K386" s="22" t="n"/>
      <c r="L386" s="22" t="n"/>
      <c r="M386" s="24" t="n"/>
      <c r="N386" s="25" t="n"/>
      <c r="O386" s="24" t="n"/>
      <c r="P386" s="24" t="n"/>
      <c r="Q386" s="22" t="n"/>
      <c r="R386" s="22" t="n"/>
      <c r="S386" s="22" t="n"/>
      <c r="T386" s="41" t="n"/>
      <c r="U386" s="41" t="n"/>
      <c r="V386" s="40" t="n"/>
      <c r="W386" s="24" t="n"/>
      <c r="X386" s="27" t="n"/>
      <c r="Y386" s="42">
        <f>IF($A386="","",IF(OR($B386="",$M386=""),"",$B386+$M386))</f>
        <v/>
      </c>
      <c r="Z386" s="42">
        <f>IF($A386="","",IF(OR($B386="",$O386=""),"",$B386+$O386))</f>
        <v/>
      </c>
      <c r="AA386" s="42">
        <f>IF($A386="","",IF(OR($B386="",$P386=""),"",$B386+$P386))</f>
        <v/>
      </c>
      <c r="AB386" s="29">
        <f>IF($A386="","",IF(OR($Y386="",$Z386=""),"",ROUND(($Z386-$Y386)*1440,0)))</f>
        <v/>
      </c>
      <c r="AC386" s="29">
        <f>IF($A386="","",IF(OR($AA386="",$B386="",$C386="",AND($J386&lt;&gt;"Outbound",$J386&lt;&gt;"One-way")),"",ROUND(($AA386-($B386+$C386))*1440,0)))</f>
        <v/>
      </c>
      <c r="AD386" s="30">
        <f>IF($A386="","",IF(OR($Q386&lt;&gt;"Completed",$AB386="",$N386=""),"",IF($AB386&lt;=$N386,"Yes","No")))</f>
        <v/>
      </c>
      <c r="AE386" s="30">
        <f>IF($A386="","",IF(COUNTIF($A$2:$A$501,$A386)&gt;1,"Duplicate Trip ID",IF($B386="","Missing service date",IF($D386="","Missing patient reference",IF($E386="","Missing clinic",IF($J386="","Missing trip leg",IF($Q386="","Missing status",IF($R386="","Missing coordinator",IF(AND(OR($Q386="Scheduled",$Q386="Confirmed",$Q386="En Route"),$K386=""),"Vendor not assigned",IF(AND(OR($Q386="Scheduled",$Q386="Confirmed",$Q386="En Route"),$M386=""),"Missing scheduled pickup",IF(AND($Q386="Completed",$O386=""),"Missing actual pickup",IF(AND($Q386="Completed",OR($J386="Outbound",$J386="One-way"),$P386=""),"Missing actual arrival",IF(AND(OR($Q386="Canceled",$Q386="No Show"),$S386=""),"Missing cancellation reason",IF(AND($Q386&lt;&gt;"Canceled",$Q386&lt;&gt;"No Show",$S386&lt;&gt;""),"Clear cancellation reason",IF(AND($O386&lt;&gt;"",$M386=""),"Actual pickup without schedule",IF(AND($P386&lt;&gt;"",$O386=""),"Arrival entered without pickup",""))))))))))))))))</f>
        <v/>
      </c>
      <c r="AF386" s="30">
        <f>IF($A386="","",AND($B386&gt;='Dashboard'!$B$4,$B386&lt;='Dashboard'!$B$5,OR('Dashboard'!$B$6="All Clinics",$E386='Dashboard'!$B$6),OR('Dashboard'!$B$7="All Coordinators",$R386='Dashboard'!$B$7)))</f>
        <v/>
      </c>
    </row>
    <row r="387" ht="20" customHeight="1">
      <c r="A387" s="22" t="n"/>
      <c r="B387" s="40" t="n"/>
      <c r="C387" s="24" t="n"/>
      <c r="D387" s="22" t="n"/>
      <c r="E387" s="22" t="n"/>
      <c r="F387" s="22" t="n"/>
      <c r="G387" s="22" t="n"/>
      <c r="H387" s="22" t="n"/>
      <c r="I387" s="22" t="n"/>
      <c r="J387" s="22" t="n"/>
      <c r="K387" s="22" t="n"/>
      <c r="L387" s="22" t="n"/>
      <c r="M387" s="24" t="n"/>
      <c r="N387" s="25" t="n"/>
      <c r="O387" s="24" t="n"/>
      <c r="P387" s="24" t="n"/>
      <c r="Q387" s="22" t="n"/>
      <c r="R387" s="22" t="n"/>
      <c r="S387" s="22" t="n"/>
      <c r="T387" s="41" t="n"/>
      <c r="U387" s="41" t="n"/>
      <c r="V387" s="40" t="n"/>
      <c r="W387" s="24" t="n"/>
      <c r="X387" s="27" t="n"/>
      <c r="Y387" s="42">
        <f>IF($A387="","",IF(OR($B387="",$M387=""),"",$B387+$M387))</f>
        <v/>
      </c>
      <c r="Z387" s="42">
        <f>IF($A387="","",IF(OR($B387="",$O387=""),"",$B387+$O387))</f>
        <v/>
      </c>
      <c r="AA387" s="42">
        <f>IF($A387="","",IF(OR($B387="",$P387=""),"",$B387+$P387))</f>
        <v/>
      </c>
      <c r="AB387" s="29">
        <f>IF($A387="","",IF(OR($Y387="",$Z387=""),"",ROUND(($Z387-$Y387)*1440,0)))</f>
        <v/>
      </c>
      <c r="AC387" s="29">
        <f>IF($A387="","",IF(OR($AA387="",$B387="",$C387="",AND($J387&lt;&gt;"Outbound",$J387&lt;&gt;"One-way")),"",ROUND(($AA387-($B387+$C387))*1440,0)))</f>
        <v/>
      </c>
      <c r="AD387" s="30">
        <f>IF($A387="","",IF(OR($Q387&lt;&gt;"Completed",$AB387="",$N387=""),"",IF($AB387&lt;=$N387,"Yes","No")))</f>
        <v/>
      </c>
      <c r="AE387" s="30">
        <f>IF($A387="","",IF(COUNTIF($A$2:$A$501,$A387)&gt;1,"Duplicate Trip ID",IF($B387="","Missing service date",IF($D387="","Missing patient reference",IF($E387="","Missing clinic",IF($J387="","Missing trip leg",IF($Q387="","Missing status",IF($R387="","Missing coordinator",IF(AND(OR($Q387="Scheduled",$Q387="Confirmed",$Q387="En Route"),$K387=""),"Vendor not assigned",IF(AND(OR($Q387="Scheduled",$Q387="Confirmed",$Q387="En Route"),$M387=""),"Missing scheduled pickup",IF(AND($Q387="Completed",$O387=""),"Missing actual pickup",IF(AND($Q387="Completed",OR($J387="Outbound",$J387="One-way"),$P387=""),"Missing actual arrival",IF(AND(OR($Q387="Canceled",$Q387="No Show"),$S387=""),"Missing cancellation reason",IF(AND($Q387&lt;&gt;"Canceled",$Q387&lt;&gt;"No Show",$S387&lt;&gt;""),"Clear cancellation reason",IF(AND($O387&lt;&gt;"",$M387=""),"Actual pickup without schedule",IF(AND($P387&lt;&gt;"",$O387=""),"Arrival entered without pickup",""))))))))))))))))</f>
        <v/>
      </c>
      <c r="AF387" s="30">
        <f>IF($A387="","",AND($B387&gt;='Dashboard'!$B$4,$B387&lt;='Dashboard'!$B$5,OR('Dashboard'!$B$6="All Clinics",$E387='Dashboard'!$B$6),OR('Dashboard'!$B$7="All Coordinators",$R387='Dashboard'!$B$7)))</f>
        <v/>
      </c>
    </row>
    <row r="388" ht="20" customHeight="1">
      <c r="A388" s="22" t="n"/>
      <c r="B388" s="40" t="n"/>
      <c r="C388" s="24" t="n"/>
      <c r="D388" s="22" t="n"/>
      <c r="E388" s="22" t="n"/>
      <c r="F388" s="22" t="n"/>
      <c r="G388" s="22" t="n"/>
      <c r="H388" s="22" t="n"/>
      <c r="I388" s="22" t="n"/>
      <c r="J388" s="22" t="n"/>
      <c r="K388" s="22" t="n"/>
      <c r="L388" s="22" t="n"/>
      <c r="M388" s="24" t="n"/>
      <c r="N388" s="25" t="n"/>
      <c r="O388" s="24" t="n"/>
      <c r="P388" s="24" t="n"/>
      <c r="Q388" s="22" t="n"/>
      <c r="R388" s="22" t="n"/>
      <c r="S388" s="22" t="n"/>
      <c r="T388" s="41" t="n"/>
      <c r="U388" s="41" t="n"/>
      <c r="V388" s="40" t="n"/>
      <c r="W388" s="24" t="n"/>
      <c r="X388" s="27" t="n"/>
      <c r="Y388" s="42">
        <f>IF($A388="","",IF(OR($B388="",$M388=""),"",$B388+$M388))</f>
        <v/>
      </c>
      <c r="Z388" s="42">
        <f>IF($A388="","",IF(OR($B388="",$O388=""),"",$B388+$O388))</f>
        <v/>
      </c>
      <c r="AA388" s="42">
        <f>IF($A388="","",IF(OR($B388="",$P388=""),"",$B388+$P388))</f>
        <v/>
      </c>
      <c r="AB388" s="29">
        <f>IF($A388="","",IF(OR($Y388="",$Z388=""),"",ROUND(($Z388-$Y388)*1440,0)))</f>
        <v/>
      </c>
      <c r="AC388" s="29">
        <f>IF($A388="","",IF(OR($AA388="",$B388="",$C388="",AND($J388&lt;&gt;"Outbound",$J388&lt;&gt;"One-way")),"",ROUND(($AA388-($B388+$C388))*1440,0)))</f>
        <v/>
      </c>
      <c r="AD388" s="30">
        <f>IF($A388="","",IF(OR($Q388&lt;&gt;"Completed",$AB388="",$N388=""),"",IF($AB388&lt;=$N388,"Yes","No")))</f>
        <v/>
      </c>
      <c r="AE388" s="30">
        <f>IF($A388="","",IF(COUNTIF($A$2:$A$501,$A388)&gt;1,"Duplicate Trip ID",IF($B388="","Missing service date",IF($D388="","Missing patient reference",IF($E388="","Missing clinic",IF($J388="","Missing trip leg",IF($Q388="","Missing status",IF($R388="","Missing coordinator",IF(AND(OR($Q388="Scheduled",$Q388="Confirmed",$Q388="En Route"),$K388=""),"Vendor not assigned",IF(AND(OR($Q388="Scheduled",$Q388="Confirmed",$Q388="En Route"),$M388=""),"Missing scheduled pickup",IF(AND($Q388="Completed",$O388=""),"Missing actual pickup",IF(AND($Q388="Completed",OR($J388="Outbound",$J388="One-way"),$P388=""),"Missing actual arrival",IF(AND(OR($Q388="Canceled",$Q388="No Show"),$S388=""),"Missing cancellation reason",IF(AND($Q388&lt;&gt;"Canceled",$Q388&lt;&gt;"No Show",$S388&lt;&gt;""),"Clear cancellation reason",IF(AND($O388&lt;&gt;"",$M388=""),"Actual pickup without schedule",IF(AND($P388&lt;&gt;"",$O388=""),"Arrival entered without pickup",""))))))))))))))))</f>
        <v/>
      </c>
      <c r="AF388" s="30">
        <f>IF($A388="","",AND($B388&gt;='Dashboard'!$B$4,$B388&lt;='Dashboard'!$B$5,OR('Dashboard'!$B$6="All Clinics",$E388='Dashboard'!$B$6),OR('Dashboard'!$B$7="All Coordinators",$R388='Dashboard'!$B$7)))</f>
        <v/>
      </c>
    </row>
    <row r="389" ht="20" customHeight="1">
      <c r="A389" s="22" t="n"/>
      <c r="B389" s="40" t="n"/>
      <c r="C389" s="24" t="n"/>
      <c r="D389" s="22" t="n"/>
      <c r="E389" s="22" t="n"/>
      <c r="F389" s="22" t="n"/>
      <c r="G389" s="22" t="n"/>
      <c r="H389" s="22" t="n"/>
      <c r="I389" s="22" t="n"/>
      <c r="J389" s="22" t="n"/>
      <c r="K389" s="22" t="n"/>
      <c r="L389" s="22" t="n"/>
      <c r="M389" s="24" t="n"/>
      <c r="N389" s="25" t="n"/>
      <c r="O389" s="24" t="n"/>
      <c r="P389" s="24" t="n"/>
      <c r="Q389" s="22" t="n"/>
      <c r="R389" s="22" t="n"/>
      <c r="S389" s="22" t="n"/>
      <c r="T389" s="41" t="n"/>
      <c r="U389" s="41" t="n"/>
      <c r="V389" s="40" t="n"/>
      <c r="W389" s="24" t="n"/>
      <c r="X389" s="27" t="n"/>
      <c r="Y389" s="42">
        <f>IF($A389="","",IF(OR($B389="",$M389=""),"",$B389+$M389))</f>
        <v/>
      </c>
      <c r="Z389" s="42">
        <f>IF($A389="","",IF(OR($B389="",$O389=""),"",$B389+$O389))</f>
        <v/>
      </c>
      <c r="AA389" s="42">
        <f>IF($A389="","",IF(OR($B389="",$P389=""),"",$B389+$P389))</f>
        <v/>
      </c>
      <c r="AB389" s="29">
        <f>IF($A389="","",IF(OR($Y389="",$Z389=""),"",ROUND(($Z389-$Y389)*1440,0)))</f>
        <v/>
      </c>
      <c r="AC389" s="29">
        <f>IF($A389="","",IF(OR($AA389="",$B389="",$C389="",AND($J389&lt;&gt;"Outbound",$J389&lt;&gt;"One-way")),"",ROUND(($AA389-($B389+$C389))*1440,0)))</f>
        <v/>
      </c>
      <c r="AD389" s="30">
        <f>IF($A389="","",IF(OR($Q389&lt;&gt;"Completed",$AB389="",$N389=""),"",IF($AB389&lt;=$N389,"Yes","No")))</f>
        <v/>
      </c>
      <c r="AE389" s="30">
        <f>IF($A389="","",IF(COUNTIF($A$2:$A$501,$A389)&gt;1,"Duplicate Trip ID",IF($B389="","Missing service date",IF($D389="","Missing patient reference",IF($E389="","Missing clinic",IF($J389="","Missing trip leg",IF($Q389="","Missing status",IF($R389="","Missing coordinator",IF(AND(OR($Q389="Scheduled",$Q389="Confirmed",$Q389="En Route"),$K389=""),"Vendor not assigned",IF(AND(OR($Q389="Scheduled",$Q389="Confirmed",$Q389="En Route"),$M389=""),"Missing scheduled pickup",IF(AND($Q389="Completed",$O389=""),"Missing actual pickup",IF(AND($Q389="Completed",OR($J389="Outbound",$J389="One-way"),$P389=""),"Missing actual arrival",IF(AND(OR($Q389="Canceled",$Q389="No Show"),$S389=""),"Missing cancellation reason",IF(AND($Q389&lt;&gt;"Canceled",$Q389&lt;&gt;"No Show",$S389&lt;&gt;""),"Clear cancellation reason",IF(AND($O389&lt;&gt;"",$M389=""),"Actual pickup without schedule",IF(AND($P389&lt;&gt;"",$O389=""),"Arrival entered without pickup",""))))))))))))))))</f>
        <v/>
      </c>
      <c r="AF389" s="30">
        <f>IF($A389="","",AND($B389&gt;='Dashboard'!$B$4,$B389&lt;='Dashboard'!$B$5,OR('Dashboard'!$B$6="All Clinics",$E389='Dashboard'!$B$6),OR('Dashboard'!$B$7="All Coordinators",$R389='Dashboard'!$B$7)))</f>
        <v/>
      </c>
    </row>
    <row r="390" ht="20" customHeight="1">
      <c r="A390" s="22" t="n"/>
      <c r="B390" s="40" t="n"/>
      <c r="C390" s="24" t="n"/>
      <c r="D390" s="22" t="n"/>
      <c r="E390" s="22" t="n"/>
      <c r="F390" s="22" t="n"/>
      <c r="G390" s="22" t="n"/>
      <c r="H390" s="22" t="n"/>
      <c r="I390" s="22" t="n"/>
      <c r="J390" s="22" t="n"/>
      <c r="K390" s="22" t="n"/>
      <c r="L390" s="22" t="n"/>
      <c r="M390" s="24" t="n"/>
      <c r="N390" s="25" t="n"/>
      <c r="O390" s="24" t="n"/>
      <c r="P390" s="24" t="n"/>
      <c r="Q390" s="22" t="n"/>
      <c r="R390" s="22" t="n"/>
      <c r="S390" s="22" t="n"/>
      <c r="T390" s="41" t="n"/>
      <c r="U390" s="41" t="n"/>
      <c r="V390" s="40" t="n"/>
      <c r="W390" s="24" t="n"/>
      <c r="X390" s="27" t="n"/>
      <c r="Y390" s="42">
        <f>IF($A390="","",IF(OR($B390="",$M390=""),"",$B390+$M390))</f>
        <v/>
      </c>
      <c r="Z390" s="42">
        <f>IF($A390="","",IF(OR($B390="",$O390=""),"",$B390+$O390))</f>
        <v/>
      </c>
      <c r="AA390" s="42">
        <f>IF($A390="","",IF(OR($B390="",$P390=""),"",$B390+$P390))</f>
        <v/>
      </c>
      <c r="AB390" s="29">
        <f>IF($A390="","",IF(OR($Y390="",$Z390=""),"",ROUND(($Z390-$Y390)*1440,0)))</f>
        <v/>
      </c>
      <c r="AC390" s="29">
        <f>IF($A390="","",IF(OR($AA390="",$B390="",$C390="",AND($J390&lt;&gt;"Outbound",$J390&lt;&gt;"One-way")),"",ROUND(($AA390-($B390+$C390))*1440,0)))</f>
        <v/>
      </c>
      <c r="AD390" s="30">
        <f>IF($A390="","",IF(OR($Q390&lt;&gt;"Completed",$AB390="",$N390=""),"",IF($AB390&lt;=$N390,"Yes","No")))</f>
        <v/>
      </c>
      <c r="AE390" s="30">
        <f>IF($A390="","",IF(COUNTIF($A$2:$A$501,$A390)&gt;1,"Duplicate Trip ID",IF($B390="","Missing service date",IF($D390="","Missing patient reference",IF($E390="","Missing clinic",IF($J390="","Missing trip leg",IF($Q390="","Missing status",IF($R390="","Missing coordinator",IF(AND(OR($Q390="Scheduled",$Q390="Confirmed",$Q390="En Route"),$K390=""),"Vendor not assigned",IF(AND(OR($Q390="Scheduled",$Q390="Confirmed",$Q390="En Route"),$M390=""),"Missing scheduled pickup",IF(AND($Q390="Completed",$O390=""),"Missing actual pickup",IF(AND($Q390="Completed",OR($J390="Outbound",$J390="One-way"),$P390=""),"Missing actual arrival",IF(AND(OR($Q390="Canceled",$Q390="No Show"),$S390=""),"Missing cancellation reason",IF(AND($Q390&lt;&gt;"Canceled",$Q390&lt;&gt;"No Show",$S390&lt;&gt;""),"Clear cancellation reason",IF(AND($O390&lt;&gt;"",$M390=""),"Actual pickup without schedule",IF(AND($P390&lt;&gt;"",$O390=""),"Arrival entered without pickup",""))))))))))))))))</f>
        <v/>
      </c>
      <c r="AF390" s="30">
        <f>IF($A390="","",AND($B390&gt;='Dashboard'!$B$4,$B390&lt;='Dashboard'!$B$5,OR('Dashboard'!$B$6="All Clinics",$E390='Dashboard'!$B$6),OR('Dashboard'!$B$7="All Coordinators",$R390='Dashboard'!$B$7)))</f>
        <v/>
      </c>
    </row>
    <row r="391" ht="20" customHeight="1">
      <c r="A391" s="22" t="n"/>
      <c r="B391" s="40" t="n"/>
      <c r="C391" s="24" t="n"/>
      <c r="D391" s="22" t="n"/>
      <c r="E391" s="22" t="n"/>
      <c r="F391" s="22" t="n"/>
      <c r="G391" s="22" t="n"/>
      <c r="H391" s="22" t="n"/>
      <c r="I391" s="22" t="n"/>
      <c r="J391" s="22" t="n"/>
      <c r="K391" s="22" t="n"/>
      <c r="L391" s="22" t="n"/>
      <c r="M391" s="24" t="n"/>
      <c r="N391" s="25" t="n"/>
      <c r="O391" s="24" t="n"/>
      <c r="P391" s="24" t="n"/>
      <c r="Q391" s="22" t="n"/>
      <c r="R391" s="22" t="n"/>
      <c r="S391" s="22" t="n"/>
      <c r="T391" s="41" t="n"/>
      <c r="U391" s="41" t="n"/>
      <c r="V391" s="40" t="n"/>
      <c r="W391" s="24" t="n"/>
      <c r="X391" s="27" t="n"/>
      <c r="Y391" s="42">
        <f>IF($A391="","",IF(OR($B391="",$M391=""),"",$B391+$M391))</f>
        <v/>
      </c>
      <c r="Z391" s="42">
        <f>IF($A391="","",IF(OR($B391="",$O391=""),"",$B391+$O391))</f>
        <v/>
      </c>
      <c r="AA391" s="42">
        <f>IF($A391="","",IF(OR($B391="",$P391=""),"",$B391+$P391))</f>
        <v/>
      </c>
      <c r="AB391" s="29">
        <f>IF($A391="","",IF(OR($Y391="",$Z391=""),"",ROUND(($Z391-$Y391)*1440,0)))</f>
        <v/>
      </c>
      <c r="AC391" s="29">
        <f>IF($A391="","",IF(OR($AA391="",$B391="",$C391="",AND($J391&lt;&gt;"Outbound",$J391&lt;&gt;"One-way")),"",ROUND(($AA391-($B391+$C391))*1440,0)))</f>
        <v/>
      </c>
      <c r="AD391" s="30">
        <f>IF($A391="","",IF(OR($Q391&lt;&gt;"Completed",$AB391="",$N391=""),"",IF($AB391&lt;=$N391,"Yes","No")))</f>
        <v/>
      </c>
      <c r="AE391" s="30">
        <f>IF($A391="","",IF(COUNTIF($A$2:$A$501,$A391)&gt;1,"Duplicate Trip ID",IF($B391="","Missing service date",IF($D391="","Missing patient reference",IF($E391="","Missing clinic",IF($J391="","Missing trip leg",IF($Q391="","Missing status",IF($R391="","Missing coordinator",IF(AND(OR($Q391="Scheduled",$Q391="Confirmed",$Q391="En Route"),$K391=""),"Vendor not assigned",IF(AND(OR($Q391="Scheduled",$Q391="Confirmed",$Q391="En Route"),$M391=""),"Missing scheduled pickup",IF(AND($Q391="Completed",$O391=""),"Missing actual pickup",IF(AND($Q391="Completed",OR($J391="Outbound",$J391="One-way"),$P391=""),"Missing actual arrival",IF(AND(OR($Q391="Canceled",$Q391="No Show"),$S391=""),"Missing cancellation reason",IF(AND($Q391&lt;&gt;"Canceled",$Q391&lt;&gt;"No Show",$S391&lt;&gt;""),"Clear cancellation reason",IF(AND($O391&lt;&gt;"",$M391=""),"Actual pickup without schedule",IF(AND($P391&lt;&gt;"",$O391=""),"Arrival entered without pickup",""))))))))))))))))</f>
        <v/>
      </c>
      <c r="AF391" s="30">
        <f>IF($A391="","",AND($B391&gt;='Dashboard'!$B$4,$B391&lt;='Dashboard'!$B$5,OR('Dashboard'!$B$6="All Clinics",$E391='Dashboard'!$B$6),OR('Dashboard'!$B$7="All Coordinators",$R391='Dashboard'!$B$7)))</f>
        <v/>
      </c>
    </row>
    <row r="392" ht="20" customHeight="1">
      <c r="A392" s="22" t="n"/>
      <c r="B392" s="40" t="n"/>
      <c r="C392" s="24" t="n"/>
      <c r="D392" s="22" t="n"/>
      <c r="E392" s="22" t="n"/>
      <c r="F392" s="22" t="n"/>
      <c r="G392" s="22" t="n"/>
      <c r="H392" s="22" t="n"/>
      <c r="I392" s="22" t="n"/>
      <c r="J392" s="22" t="n"/>
      <c r="K392" s="22" t="n"/>
      <c r="L392" s="22" t="n"/>
      <c r="M392" s="24" t="n"/>
      <c r="N392" s="25" t="n"/>
      <c r="O392" s="24" t="n"/>
      <c r="P392" s="24" t="n"/>
      <c r="Q392" s="22" t="n"/>
      <c r="R392" s="22" t="n"/>
      <c r="S392" s="22" t="n"/>
      <c r="T392" s="41" t="n"/>
      <c r="U392" s="41" t="n"/>
      <c r="V392" s="40" t="n"/>
      <c r="W392" s="24" t="n"/>
      <c r="X392" s="27" t="n"/>
      <c r="Y392" s="42">
        <f>IF($A392="","",IF(OR($B392="",$M392=""),"",$B392+$M392))</f>
        <v/>
      </c>
      <c r="Z392" s="42">
        <f>IF($A392="","",IF(OR($B392="",$O392=""),"",$B392+$O392))</f>
        <v/>
      </c>
      <c r="AA392" s="42">
        <f>IF($A392="","",IF(OR($B392="",$P392=""),"",$B392+$P392))</f>
        <v/>
      </c>
      <c r="AB392" s="29">
        <f>IF($A392="","",IF(OR($Y392="",$Z392=""),"",ROUND(($Z392-$Y392)*1440,0)))</f>
        <v/>
      </c>
      <c r="AC392" s="29">
        <f>IF($A392="","",IF(OR($AA392="",$B392="",$C392="",AND($J392&lt;&gt;"Outbound",$J392&lt;&gt;"One-way")),"",ROUND(($AA392-($B392+$C392))*1440,0)))</f>
        <v/>
      </c>
      <c r="AD392" s="30">
        <f>IF($A392="","",IF(OR($Q392&lt;&gt;"Completed",$AB392="",$N392=""),"",IF($AB392&lt;=$N392,"Yes","No")))</f>
        <v/>
      </c>
      <c r="AE392" s="30">
        <f>IF($A392="","",IF(COUNTIF($A$2:$A$501,$A392)&gt;1,"Duplicate Trip ID",IF($B392="","Missing service date",IF($D392="","Missing patient reference",IF($E392="","Missing clinic",IF($J392="","Missing trip leg",IF($Q392="","Missing status",IF($R392="","Missing coordinator",IF(AND(OR($Q392="Scheduled",$Q392="Confirmed",$Q392="En Route"),$K392=""),"Vendor not assigned",IF(AND(OR($Q392="Scheduled",$Q392="Confirmed",$Q392="En Route"),$M392=""),"Missing scheduled pickup",IF(AND($Q392="Completed",$O392=""),"Missing actual pickup",IF(AND($Q392="Completed",OR($J392="Outbound",$J392="One-way"),$P392=""),"Missing actual arrival",IF(AND(OR($Q392="Canceled",$Q392="No Show"),$S392=""),"Missing cancellation reason",IF(AND($Q392&lt;&gt;"Canceled",$Q392&lt;&gt;"No Show",$S392&lt;&gt;""),"Clear cancellation reason",IF(AND($O392&lt;&gt;"",$M392=""),"Actual pickup without schedule",IF(AND($P392&lt;&gt;"",$O392=""),"Arrival entered without pickup",""))))))))))))))))</f>
        <v/>
      </c>
      <c r="AF392" s="30">
        <f>IF($A392="","",AND($B392&gt;='Dashboard'!$B$4,$B392&lt;='Dashboard'!$B$5,OR('Dashboard'!$B$6="All Clinics",$E392='Dashboard'!$B$6),OR('Dashboard'!$B$7="All Coordinators",$R392='Dashboard'!$B$7)))</f>
        <v/>
      </c>
    </row>
    <row r="393" ht="20" customHeight="1">
      <c r="A393" s="22" t="n"/>
      <c r="B393" s="40" t="n"/>
      <c r="C393" s="24" t="n"/>
      <c r="D393" s="22" t="n"/>
      <c r="E393" s="22" t="n"/>
      <c r="F393" s="22" t="n"/>
      <c r="G393" s="22" t="n"/>
      <c r="H393" s="22" t="n"/>
      <c r="I393" s="22" t="n"/>
      <c r="J393" s="22" t="n"/>
      <c r="K393" s="22" t="n"/>
      <c r="L393" s="22" t="n"/>
      <c r="M393" s="24" t="n"/>
      <c r="N393" s="25" t="n"/>
      <c r="O393" s="24" t="n"/>
      <c r="P393" s="24" t="n"/>
      <c r="Q393" s="22" t="n"/>
      <c r="R393" s="22" t="n"/>
      <c r="S393" s="22" t="n"/>
      <c r="T393" s="41" t="n"/>
      <c r="U393" s="41" t="n"/>
      <c r="V393" s="40" t="n"/>
      <c r="W393" s="24" t="n"/>
      <c r="X393" s="27" t="n"/>
      <c r="Y393" s="42">
        <f>IF($A393="","",IF(OR($B393="",$M393=""),"",$B393+$M393))</f>
        <v/>
      </c>
      <c r="Z393" s="42">
        <f>IF($A393="","",IF(OR($B393="",$O393=""),"",$B393+$O393))</f>
        <v/>
      </c>
      <c r="AA393" s="42">
        <f>IF($A393="","",IF(OR($B393="",$P393=""),"",$B393+$P393))</f>
        <v/>
      </c>
      <c r="AB393" s="29">
        <f>IF($A393="","",IF(OR($Y393="",$Z393=""),"",ROUND(($Z393-$Y393)*1440,0)))</f>
        <v/>
      </c>
      <c r="AC393" s="29">
        <f>IF($A393="","",IF(OR($AA393="",$B393="",$C393="",AND($J393&lt;&gt;"Outbound",$J393&lt;&gt;"One-way")),"",ROUND(($AA393-($B393+$C393))*1440,0)))</f>
        <v/>
      </c>
      <c r="AD393" s="30">
        <f>IF($A393="","",IF(OR($Q393&lt;&gt;"Completed",$AB393="",$N393=""),"",IF($AB393&lt;=$N393,"Yes","No")))</f>
        <v/>
      </c>
      <c r="AE393" s="30">
        <f>IF($A393="","",IF(COUNTIF($A$2:$A$501,$A393)&gt;1,"Duplicate Trip ID",IF($B393="","Missing service date",IF($D393="","Missing patient reference",IF($E393="","Missing clinic",IF($J393="","Missing trip leg",IF($Q393="","Missing status",IF($R393="","Missing coordinator",IF(AND(OR($Q393="Scheduled",$Q393="Confirmed",$Q393="En Route"),$K393=""),"Vendor not assigned",IF(AND(OR($Q393="Scheduled",$Q393="Confirmed",$Q393="En Route"),$M393=""),"Missing scheduled pickup",IF(AND($Q393="Completed",$O393=""),"Missing actual pickup",IF(AND($Q393="Completed",OR($J393="Outbound",$J393="One-way"),$P393=""),"Missing actual arrival",IF(AND(OR($Q393="Canceled",$Q393="No Show"),$S393=""),"Missing cancellation reason",IF(AND($Q393&lt;&gt;"Canceled",$Q393&lt;&gt;"No Show",$S393&lt;&gt;""),"Clear cancellation reason",IF(AND($O393&lt;&gt;"",$M393=""),"Actual pickup without schedule",IF(AND($P393&lt;&gt;"",$O393=""),"Arrival entered without pickup",""))))))))))))))))</f>
        <v/>
      </c>
      <c r="AF393" s="30">
        <f>IF($A393="","",AND($B393&gt;='Dashboard'!$B$4,$B393&lt;='Dashboard'!$B$5,OR('Dashboard'!$B$6="All Clinics",$E393='Dashboard'!$B$6),OR('Dashboard'!$B$7="All Coordinators",$R393='Dashboard'!$B$7)))</f>
        <v/>
      </c>
    </row>
    <row r="394" ht="20" customHeight="1">
      <c r="A394" s="22" t="n"/>
      <c r="B394" s="40" t="n"/>
      <c r="C394" s="24" t="n"/>
      <c r="D394" s="22" t="n"/>
      <c r="E394" s="22" t="n"/>
      <c r="F394" s="22" t="n"/>
      <c r="G394" s="22" t="n"/>
      <c r="H394" s="22" t="n"/>
      <c r="I394" s="22" t="n"/>
      <c r="J394" s="22" t="n"/>
      <c r="K394" s="22" t="n"/>
      <c r="L394" s="22" t="n"/>
      <c r="M394" s="24" t="n"/>
      <c r="N394" s="25" t="n"/>
      <c r="O394" s="24" t="n"/>
      <c r="P394" s="24" t="n"/>
      <c r="Q394" s="22" t="n"/>
      <c r="R394" s="22" t="n"/>
      <c r="S394" s="22" t="n"/>
      <c r="T394" s="41" t="n"/>
      <c r="U394" s="41" t="n"/>
      <c r="V394" s="40" t="n"/>
      <c r="W394" s="24" t="n"/>
      <c r="X394" s="27" t="n"/>
      <c r="Y394" s="42">
        <f>IF($A394="","",IF(OR($B394="",$M394=""),"",$B394+$M394))</f>
        <v/>
      </c>
      <c r="Z394" s="42">
        <f>IF($A394="","",IF(OR($B394="",$O394=""),"",$B394+$O394))</f>
        <v/>
      </c>
      <c r="AA394" s="42">
        <f>IF($A394="","",IF(OR($B394="",$P394=""),"",$B394+$P394))</f>
        <v/>
      </c>
      <c r="AB394" s="29">
        <f>IF($A394="","",IF(OR($Y394="",$Z394=""),"",ROUND(($Z394-$Y394)*1440,0)))</f>
        <v/>
      </c>
      <c r="AC394" s="29">
        <f>IF($A394="","",IF(OR($AA394="",$B394="",$C394="",AND($J394&lt;&gt;"Outbound",$J394&lt;&gt;"One-way")),"",ROUND(($AA394-($B394+$C394))*1440,0)))</f>
        <v/>
      </c>
      <c r="AD394" s="30">
        <f>IF($A394="","",IF(OR($Q394&lt;&gt;"Completed",$AB394="",$N394=""),"",IF($AB394&lt;=$N394,"Yes","No")))</f>
        <v/>
      </c>
      <c r="AE394" s="30">
        <f>IF($A394="","",IF(COUNTIF($A$2:$A$501,$A394)&gt;1,"Duplicate Trip ID",IF($B394="","Missing service date",IF($D394="","Missing patient reference",IF($E394="","Missing clinic",IF($J394="","Missing trip leg",IF($Q394="","Missing status",IF($R394="","Missing coordinator",IF(AND(OR($Q394="Scheduled",$Q394="Confirmed",$Q394="En Route"),$K394=""),"Vendor not assigned",IF(AND(OR($Q394="Scheduled",$Q394="Confirmed",$Q394="En Route"),$M394=""),"Missing scheduled pickup",IF(AND($Q394="Completed",$O394=""),"Missing actual pickup",IF(AND($Q394="Completed",OR($J394="Outbound",$J394="One-way"),$P394=""),"Missing actual arrival",IF(AND(OR($Q394="Canceled",$Q394="No Show"),$S394=""),"Missing cancellation reason",IF(AND($Q394&lt;&gt;"Canceled",$Q394&lt;&gt;"No Show",$S394&lt;&gt;""),"Clear cancellation reason",IF(AND($O394&lt;&gt;"",$M394=""),"Actual pickup without schedule",IF(AND($P394&lt;&gt;"",$O394=""),"Arrival entered without pickup",""))))))))))))))))</f>
        <v/>
      </c>
      <c r="AF394" s="30">
        <f>IF($A394="","",AND($B394&gt;='Dashboard'!$B$4,$B394&lt;='Dashboard'!$B$5,OR('Dashboard'!$B$6="All Clinics",$E394='Dashboard'!$B$6),OR('Dashboard'!$B$7="All Coordinators",$R394='Dashboard'!$B$7)))</f>
        <v/>
      </c>
    </row>
    <row r="395" ht="20" customHeight="1">
      <c r="A395" s="22" t="n"/>
      <c r="B395" s="40" t="n"/>
      <c r="C395" s="24" t="n"/>
      <c r="D395" s="22" t="n"/>
      <c r="E395" s="22" t="n"/>
      <c r="F395" s="22" t="n"/>
      <c r="G395" s="22" t="n"/>
      <c r="H395" s="22" t="n"/>
      <c r="I395" s="22" t="n"/>
      <c r="J395" s="22" t="n"/>
      <c r="K395" s="22" t="n"/>
      <c r="L395" s="22" t="n"/>
      <c r="M395" s="24" t="n"/>
      <c r="N395" s="25" t="n"/>
      <c r="O395" s="24" t="n"/>
      <c r="P395" s="24" t="n"/>
      <c r="Q395" s="22" t="n"/>
      <c r="R395" s="22" t="n"/>
      <c r="S395" s="22" t="n"/>
      <c r="T395" s="41" t="n"/>
      <c r="U395" s="41" t="n"/>
      <c r="V395" s="40" t="n"/>
      <c r="W395" s="24" t="n"/>
      <c r="X395" s="27" t="n"/>
      <c r="Y395" s="42">
        <f>IF($A395="","",IF(OR($B395="",$M395=""),"",$B395+$M395))</f>
        <v/>
      </c>
      <c r="Z395" s="42">
        <f>IF($A395="","",IF(OR($B395="",$O395=""),"",$B395+$O395))</f>
        <v/>
      </c>
      <c r="AA395" s="42">
        <f>IF($A395="","",IF(OR($B395="",$P395=""),"",$B395+$P395))</f>
        <v/>
      </c>
      <c r="AB395" s="29">
        <f>IF($A395="","",IF(OR($Y395="",$Z395=""),"",ROUND(($Z395-$Y395)*1440,0)))</f>
        <v/>
      </c>
      <c r="AC395" s="29">
        <f>IF($A395="","",IF(OR($AA395="",$B395="",$C395="",AND($J395&lt;&gt;"Outbound",$J395&lt;&gt;"One-way")),"",ROUND(($AA395-($B395+$C395))*1440,0)))</f>
        <v/>
      </c>
      <c r="AD395" s="30">
        <f>IF($A395="","",IF(OR($Q395&lt;&gt;"Completed",$AB395="",$N395=""),"",IF($AB395&lt;=$N395,"Yes","No")))</f>
        <v/>
      </c>
      <c r="AE395" s="30">
        <f>IF($A395="","",IF(COUNTIF($A$2:$A$501,$A395)&gt;1,"Duplicate Trip ID",IF($B395="","Missing service date",IF($D395="","Missing patient reference",IF($E395="","Missing clinic",IF($J395="","Missing trip leg",IF($Q395="","Missing status",IF($R395="","Missing coordinator",IF(AND(OR($Q395="Scheduled",$Q395="Confirmed",$Q395="En Route"),$K395=""),"Vendor not assigned",IF(AND(OR($Q395="Scheduled",$Q395="Confirmed",$Q395="En Route"),$M395=""),"Missing scheduled pickup",IF(AND($Q395="Completed",$O395=""),"Missing actual pickup",IF(AND($Q395="Completed",OR($J395="Outbound",$J395="One-way"),$P395=""),"Missing actual arrival",IF(AND(OR($Q395="Canceled",$Q395="No Show"),$S395=""),"Missing cancellation reason",IF(AND($Q395&lt;&gt;"Canceled",$Q395&lt;&gt;"No Show",$S395&lt;&gt;""),"Clear cancellation reason",IF(AND($O395&lt;&gt;"",$M395=""),"Actual pickup without schedule",IF(AND($P395&lt;&gt;"",$O395=""),"Arrival entered without pickup",""))))))))))))))))</f>
        <v/>
      </c>
      <c r="AF395" s="30">
        <f>IF($A395="","",AND($B395&gt;='Dashboard'!$B$4,$B395&lt;='Dashboard'!$B$5,OR('Dashboard'!$B$6="All Clinics",$E395='Dashboard'!$B$6),OR('Dashboard'!$B$7="All Coordinators",$R395='Dashboard'!$B$7)))</f>
        <v/>
      </c>
    </row>
    <row r="396" ht="20" customHeight="1">
      <c r="A396" s="22" t="n"/>
      <c r="B396" s="40" t="n"/>
      <c r="C396" s="24" t="n"/>
      <c r="D396" s="22" t="n"/>
      <c r="E396" s="22" t="n"/>
      <c r="F396" s="22" t="n"/>
      <c r="G396" s="22" t="n"/>
      <c r="H396" s="22" t="n"/>
      <c r="I396" s="22" t="n"/>
      <c r="J396" s="22" t="n"/>
      <c r="K396" s="22" t="n"/>
      <c r="L396" s="22" t="n"/>
      <c r="M396" s="24" t="n"/>
      <c r="N396" s="25" t="n"/>
      <c r="O396" s="24" t="n"/>
      <c r="P396" s="24" t="n"/>
      <c r="Q396" s="22" t="n"/>
      <c r="R396" s="22" t="n"/>
      <c r="S396" s="22" t="n"/>
      <c r="T396" s="41" t="n"/>
      <c r="U396" s="41" t="n"/>
      <c r="V396" s="40" t="n"/>
      <c r="W396" s="24" t="n"/>
      <c r="X396" s="27" t="n"/>
      <c r="Y396" s="42">
        <f>IF($A396="","",IF(OR($B396="",$M396=""),"",$B396+$M396))</f>
        <v/>
      </c>
      <c r="Z396" s="42">
        <f>IF($A396="","",IF(OR($B396="",$O396=""),"",$B396+$O396))</f>
        <v/>
      </c>
      <c r="AA396" s="42">
        <f>IF($A396="","",IF(OR($B396="",$P396=""),"",$B396+$P396))</f>
        <v/>
      </c>
      <c r="AB396" s="29">
        <f>IF($A396="","",IF(OR($Y396="",$Z396=""),"",ROUND(($Z396-$Y396)*1440,0)))</f>
        <v/>
      </c>
      <c r="AC396" s="29">
        <f>IF($A396="","",IF(OR($AA396="",$B396="",$C396="",AND($J396&lt;&gt;"Outbound",$J396&lt;&gt;"One-way")),"",ROUND(($AA396-($B396+$C396))*1440,0)))</f>
        <v/>
      </c>
      <c r="AD396" s="30">
        <f>IF($A396="","",IF(OR($Q396&lt;&gt;"Completed",$AB396="",$N396=""),"",IF($AB396&lt;=$N396,"Yes","No")))</f>
        <v/>
      </c>
      <c r="AE396" s="30">
        <f>IF($A396="","",IF(COUNTIF($A$2:$A$501,$A396)&gt;1,"Duplicate Trip ID",IF($B396="","Missing service date",IF($D396="","Missing patient reference",IF($E396="","Missing clinic",IF($J396="","Missing trip leg",IF($Q396="","Missing status",IF($R396="","Missing coordinator",IF(AND(OR($Q396="Scheduled",$Q396="Confirmed",$Q396="En Route"),$K396=""),"Vendor not assigned",IF(AND(OR($Q396="Scheduled",$Q396="Confirmed",$Q396="En Route"),$M396=""),"Missing scheduled pickup",IF(AND($Q396="Completed",$O396=""),"Missing actual pickup",IF(AND($Q396="Completed",OR($J396="Outbound",$J396="One-way"),$P396=""),"Missing actual arrival",IF(AND(OR($Q396="Canceled",$Q396="No Show"),$S396=""),"Missing cancellation reason",IF(AND($Q396&lt;&gt;"Canceled",$Q396&lt;&gt;"No Show",$S396&lt;&gt;""),"Clear cancellation reason",IF(AND($O396&lt;&gt;"",$M396=""),"Actual pickup without schedule",IF(AND($P396&lt;&gt;"",$O396=""),"Arrival entered without pickup",""))))))))))))))))</f>
        <v/>
      </c>
      <c r="AF396" s="30">
        <f>IF($A396="","",AND($B396&gt;='Dashboard'!$B$4,$B396&lt;='Dashboard'!$B$5,OR('Dashboard'!$B$6="All Clinics",$E396='Dashboard'!$B$6),OR('Dashboard'!$B$7="All Coordinators",$R396='Dashboard'!$B$7)))</f>
        <v/>
      </c>
    </row>
    <row r="397" ht="20" customHeight="1">
      <c r="A397" s="22" t="n"/>
      <c r="B397" s="40" t="n"/>
      <c r="C397" s="24" t="n"/>
      <c r="D397" s="22" t="n"/>
      <c r="E397" s="22" t="n"/>
      <c r="F397" s="22" t="n"/>
      <c r="G397" s="22" t="n"/>
      <c r="H397" s="22" t="n"/>
      <c r="I397" s="22" t="n"/>
      <c r="J397" s="22" t="n"/>
      <c r="K397" s="22" t="n"/>
      <c r="L397" s="22" t="n"/>
      <c r="M397" s="24" t="n"/>
      <c r="N397" s="25" t="n"/>
      <c r="O397" s="24" t="n"/>
      <c r="P397" s="24" t="n"/>
      <c r="Q397" s="22" t="n"/>
      <c r="R397" s="22" t="n"/>
      <c r="S397" s="22" t="n"/>
      <c r="T397" s="41" t="n"/>
      <c r="U397" s="41" t="n"/>
      <c r="V397" s="40" t="n"/>
      <c r="W397" s="24" t="n"/>
      <c r="X397" s="27" t="n"/>
      <c r="Y397" s="42">
        <f>IF($A397="","",IF(OR($B397="",$M397=""),"",$B397+$M397))</f>
        <v/>
      </c>
      <c r="Z397" s="42">
        <f>IF($A397="","",IF(OR($B397="",$O397=""),"",$B397+$O397))</f>
        <v/>
      </c>
      <c r="AA397" s="42">
        <f>IF($A397="","",IF(OR($B397="",$P397=""),"",$B397+$P397))</f>
        <v/>
      </c>
      <c r="AB397" s="29">
        <f>IF($A397="","",IF(OR($Y397="",$Z397=""),"",ROUND(($Z397-$Y397)*1440,0)))</f>
        <v/>
      </c>
      <c r="AC397" s="29">
        <f>IF($A397="","",IF(OR($AA397="",$B397="",$C397="",AND($J397&lt;&gt;"Outbound",$J397&lt;&gt;"One-way")),"",ROUND(($AA397-($B397+$C397))*1440,0)))</f>
        <v/>
      </c>
      <c r="AD397" s="30">
        <f>IF($A397="","",IF(OR($Q397&lt;&gt;"Completed",$AB397="",$N397=""),"",IF($AB397&lt;=$N397,"Yes","No")))</f>
        <v/>
      </c>
      <c r="AE397" s="30">
        <f>IF($A397="","",IF(COUNTIF($A$2:$A$501,$A397)&gt;1,"Duplicate Trip ID",IF($B397="","Missing service date",IF($D397="","Missing patient reference",IF($E397="","Missing clinic",IF($J397="","Missing trip leg",IF($Q397="","Missing status",IF($R397="","Missing coordinator",IF(AND(OR($Q397="Scheduled",$Q397="Confirmed",$Q397="En Route"),$K397=""),"Vendor not assigned",IF(AND(OR($Q397="Scheduled",$Q397="Confirmed",$Q397="En Route"),$M397=""),"Missing scheduled pickup",IF(AND($Q397="Completed",$O397=""),"Missing actual pickup",IF(AND($Q397="Completed",OR($J397="Outbound",$J397="One-way"),$P397=""),"Missing actual arrival",IF(AND(OR($Q397="Canceled",$Q397="No Show"),$S397=""),"Missing cancellation reason",IF(AND($Q397&lt;&gt;"Canceled",$Q397&lt;&gt;"No Show",$S397&lt;&gt;""),"Clear cancellation reason",IF(AND($O397&lt;&gt;"",$M397=""),"Actual pickup without schedule",IF(AND($P397&lt;&gt;"",$O397=""),"Arrival entered without pickup",""))))))))))))))))</f>
        <v/>
      </c>
      <c r="AF397" s="30">
        <f>IF($A397="","",AND($B397&gt;='Dashboard'!$B$4,$B397&lt;='Dashboard'!$B$5,OR('Dashboard'!$B$6="All Clinics",$E397='Dashboard'!$B$6),OR('Dashboard'!$B$7="All Coordinators",$R397='Dashboard'!$B$7)))</f>
        <v/>
      </c>
    </row>
    <row r="398" ht="20" customHeight="1">
      <c r="A398" s="22" t="n"/>
      <c r="B398" s="40" t="n"/>
      <c r="C398" s="24" t="n"/>
      <c r="D398" s="22" t="n"/>
      <c r="E398" s="22" t="n"/>
      <c r="F398" s="22" t="n"/>
      <c r="G398" s="22" t="n"/>
      <c r="H398" s="22" t="n"/>
      <c r="I398" s="22" t="n"/>
      <c r="J398" s="22" t="n"/>
      <c r="K398" s="22" t="n"/>
      <c r="L398" s="22" t="n"/>
      <c r="M398" s="24" t="n"/>
      <c r="N398" s="25" t="n"/>
      <c r="O398" s="24" t="n"/>
      <c r="P398" s="24" t="n"/>
      <c r="Q398" s="22" t="n"/>
      <c r="R398" s="22" t="n"/>
      <c r="S398" s="22" t="n"/>
      <c r="T398" s="41" t="n"/>
      <c r="U398" s="41" t="n"/>
      <c r="V398" s="40" t="n"/>
      <c r="W398" s="24" t="n"/>
      <c r="X398" s="27" t="n"/>
      <c r="Y398" s="42">
        <f>IF($A398="","",IF(OR($B398="",$M398=""),"",$B398+$M398))</f>
        <v/>
      </c>
      <c r="Z398" s="42">
        <f>IF($A398="","",IF(OR($B398="",$O398=""),"",$B398+$O398))</f>
        <v/>
      </c>
      <c r="AA398" s="42">
        <f>IF($A398="","",IF(OR($B398="",$P398=""),"",$B398+$P398))</f>
        <v/>
      </c>
      <c r="AB398" s="29">
        <f>IF($A398="","",IF(OR($Y398="",$Z398=""),"",ROUND(($Z398-$Y398)*1440,0)))</f>
        <v/>
      </c>
      <c r="AC398" s="29">
        <f>IF($A398="","",IF(OR($AA398="",$B398="",$C398="",AND($J398&lt;&gt;"Outbound",$J398&lt;&gt;"One-way")),"",ROUND(($AA398-($B398+$C398))*1440,0)))</f>
        <v/>
      </c>
      <c r="AD398" s="30">
        <f>IF($A398="","",IF(OR($Q398&lt;&gt;"Completed",$AB398="",$N398=""),"",IF($AB398&lt;=$N398,"Yes","No")))</f>
        <v/>
      </c>
      <c r="AE398" s="30">
        <f>IF($A398="","",IF(COUNTIF($A$2:$A$501,$A398)&gt;1,"Duplicate Trip ID",IF($B398="","Missing service date",IF($D398="","Missing patient reference",IF($E398="","Missing clinic",IF($J398="","Missing trip leg",IF($Q398="","Missing status",IF($R398="","Missing coordinator",IF(AND(OR($Q398="Scheduled",$Q398="Confirmed",$Q398="En Route"),$K398=""),"Vendor not assigned",IF(AND(OR($Q398="Scheduled",$Q398="Confirmed",$Q398="En Route"),$M398=""),"Missing scheduled pickup",IF(AND($Q398="Completed",$O398=""),"Missing actual pickup",IF(AND($Q398="Completed",OR($J398="Outbound",$J398="One-way"),$P398=""),"Missing actual arrival",IF(AND(OR($Q398="Canceled",$Q398="No Show"),$S398=""),"Missing cancellation reason",IF(AND($Q398&lt;&gt;"Canceled",$Q398&lt;&gt;"No Show",$S398&lt;&gt;""),"Clear cancellation reason",IF(AND($O398&lt;&gt;"",$M398=""),"Actual pickup without schedule",IF(AND($P398&lt;&gt;"",$O398=""),"Arrival entered without pickup",""))))))))))))))))</f>
        <v/>
      </c>
      <c r="AF398" s="30">
        <f>IF($A398="","",AND($B398&gt;='Dashboard'!$B$4,$B398&lt;='Dashboard'!$B$5,OR('Dashboard'!$B$6="All Clinics",$E398='Dashboard'!$B$6),OR('Dashboard'!$B$7="All Coordinators",$R398='Dashboard'!$B$7)))</f>
        <v/>
      </c>
    </row>
    <row r="399" ht="20" customHeight="1">
      <c r="A399" s="22" t="n"/>
      <c r="B399" s="40" t="n"/>
      <c r="C399" s="24" t="n"/>
      <c r="D399" s="22" t="n"/>
      <c r="E399" s="22" t="n"/>
      <c r="F399" s="22" t="n"/>
      <c r="G399" s="22" t="n"/>
      <c r="H399" s="22" t="n"/>
      <c r="I399" s="22" t="n"/>
      <c r="J399" s="22" t="n"/>
      <c r="K399" s="22" t="n"/>
      <c r="L399" s="22" t="n"/>
      <c r="M399" s="24" t="n"/>
      <c r="N399" s="25" t="n"/>
      <c r="O399" s="24" t="n"/>
      <c r="P399" s="24" t="n"/>
      <c r="Q399" s="22" t="n"/>
      <c r="R399" s="22" t="n"/>
      <c r="S399" s="22" t="n"/>
      <c r="T399" s="41" t="n"/>
      <c r="U399" s="41" t="n"/>
      <c r="V399" s="40" t="n"/>
      <c r="W399" s="24" t="n"/>
      <c r="X399" s="27" t="n"/>
      <c r="Y399" s="42">
        <f>IF($A399="","",IF(OR($B399="",$M399=""),"",$B399+$M399))</f>
        <v/>
      </c>
      <c r="Z399" s="42">
        <f>IF($A399="","",IF(OR($B399="",$O399=""),"",$B399+$O399))</f>
        <v/>
      </c>
      <c r="AA399" s="42">
        <f>IF($A399="","",IF(OR($B399="",$P399=""),"",$B399+$P399))</f>
        <v/>
      </c>
      <c r="AB399" s="29">
        <f>IF($A399="","",IF(OR($Y399="",$Z399=""),"",ROUND(($Z399-$Y399)*1440,0)))</f>
        <v/>
      </c>
      <c r="AC399" s="29">
        <f>IF($A399="","",IF(OR($AA399="",$B399="",$C399="",AND($J399&lt;&gt;"Outbound",$J399&lt;&gt;"One-way")),"",ROUND(($AA399-($B399+$C399))*1440,0)))</f>
        <v/>
      </c>
      <c r="AD399" s="30">
        <f>IF($A399="","",IF(OR($Q399&lt;&gt;"Completed",$AB399="",$N399=""),"",IF($AB399&lt;=$N399,"Yes","No")))</f>
        <v/>
      </c>
      <c r="AE399" s="30">
        <f>IF($A399="","",IF(COUNTIF($A$2:$A$501,$A399)&gt;1,"Duplicate Trip ID",IF($B399="","Missing service date",IF($D399="","Missing patient reference",IF($E399="","Missing clinic",IF($J399="","Missing trip leg",IF($Q399="","Missing status",IF($R399="","Missing coordinator",IF(AND(OR($Q399="Scheduled",$Q399="Confirmed",$Q399="En Route"),$K399=""),"Vendor not assigned",IF(AND(OR($Q399="Scheduled",$Q399="Confirmed",$Q399="En Route"),$M399=""),"Missing scheduled pickup",IF(AND($Q399="Completed",$O399=""),"Missing actual pickup",IF(AND($Q399="Completed",OR($J399="Outbound",$J399="One-way"),$P399=""),"Missing actual arrival",IF(AND(OR($Q399="Canceled",$Q399="No Show"),$S399=""),"Missing cancellation reason",IF(AND($Q399&lt;&gt;"Canceled",$Q399&lt;&gt;"No Show",$S399&lt;&gt;""),"Clear cancellation reason",IF(AND($O399&lt;&gt;"",$M399=""),"Actual pickup without schedule",IF(AND($P399&lt;&gt;"",$O399=""),"Arrival entered without pickup",""))))))))))))))))</f>
        <v/>
      </c>
      <c r="AF399" s="30">
        <f>IF($A399="","",AND($B399&gt;='Dashboard'!$B$4,$B399&lt;='Dashboard'!$B$5,OR('Dashboard'!$B$6="All Clinics",$E399='Dashboard'!$B$6),OR('Dashboard'!$B$7="All Coordinators",$R399='Dashboard'!$B$7)))</f>
        <v/>
      </c>
    </row>
    <row r="400" ht="20" customHeight="1">
      <c r="A400" s="22" t="n"/>
      <c r="B400" s="40" t="n"/>
      <c r="C400" s="24" t="n"/>
      <c r="D400" s="22" t="n"/>
      <c r="E400" s="22" t="n"/>
      <c r="F400" s="22" t="n"/>
      <c r="G400" s="22" t="n"/>
      <c r="H400" s="22" t="n"/>
      <c r="I400" s="22" t="n"/>
      <c r="J400" s="22" t="n"/>
      <c r="K400" s="22" t="n"/>
      <c r="L400" s="22" t="n"/>
      <c r="M400" s="24" t="n"/>
      <c r="N400" s="25" t="n"/>
      <c r="O400" s="24" t="n"/>
      <c r="P400" s="24" t="n"/>
      <c r="Q400" s="22" t="n"/>
      <c r="R400" s="22" t="n"/>
      <c r="S400" s="22" t="n"/>
      <c r="T400" s="41" t="n"/>
      <c r="U400" s="41" t="n"/>
      <c r="V400" s="40" t="n"/>
      <c r="W400" s="24" t="n"/>
      <c r="X400" s="27" t="n"/>
      <c r="Y400" s="42">
        <f>IF($A400="","",IF(OR($B400="",$M400=""),"",$B400+$M400))</f>
        <v/>
      </c>
      <c r="Z400" s="42">
        <f>IF($A400="","",IF(OR($B400="",$O400=""),"",$B400+$O400))</f>
        <v/>
      </c>
      <c r="AA400" s="42">
        <f>IF($A400="","",IF(OR($B400="",$P400=""),"",$B400+$P400))</f>
        <v/>
      </c>
      <c r="AB400" s="29">
        <f>IF($A400="","",IF(OR($Y400="",$Z400=""),"",ROUND(($Z400-$Y400)*1440,0)))</f>
        <v/>
      </c>
      <c r="AC400" s="29">
        <f>IF($A400="","",IF(OR($AA400="",$B400="",$C400="",AND($J400&lt;&gt;"Outbound",$J400&lt;&gt;"One-way")),"",ROUND(($AA400-($B400+$C400))*1440,0)))</f>
        <v/>
      </c>
      <c r="AD400" s="30">
        <f>IF($A400="","",IF(OR($Q400&lt;&gt;"Completed",$AB400="",$N400=""),"",IF($AB400&lt;=$N400,"Yes","No")))</f>
        <v/>
      </c>
      <c r="AE400" s="30">
        <f>IF($A400="","",IF(COUNTIF($A$2:$A$501,$A400)&gt;1,"Duplicate Trip ID",IF($B400="","Missing service date",IF($D400="","Missing patient reference",IF($E400="","Missing clinic",IF($J400="","Missing trip leg",IF($Q400="","Missing status",IF($R400="","Missing coordinator",IF(AND(OR($Q400="Scheduled",$Q400="Confirmed",$Q400="En Route"),$K400=""),"Vendor not assigned",IF(AND(OR($Q400="Scheduled",$Q400="Confirmed",$Q400="En Route"),$M400=""),"Missing scheduled pickup",IF(AND($Q400="Completed",$O400=""),"Missing actual pickup",IF(AND($Q400="Completed",OR($J400="Outbound",$J400="One-way"),$P400=""),"Missing actual arrival",IF(AND(OR($Q400="Canceled",$Q400="No Show"),$S400=""),"Missing cancellation reason",IF(AND($Q400&lt;&gt;"Canceled",$Q400&lt;&gt;"No Show",$S400&lt;&gt;""),"Clear cancellation reason",IF(AND($O400&lt;&gt;"",$M400=""),"Actual pickup without schedule",IF(AND($P400&lt;&gt;"",$O400=""),"Arrival entered without pickup",""))))))))))))))))</f>
        <v/>
      </c>
      <c r="AF400" s="30">
        <f>IF($A400="","",AND($B400&gt;='Dashboard'!$B$4,$B400&lt;='Dashboard'!$B$5,OR('Dashboard'!$B$6="All Clinics",$E400='Dashboard'!$B$6),OR('Dashboard'!$B$7="All Coordinators",$R400='Dashboard'!$B$7)))</f>
        <v/>
      </c>
    </row>
    <row r="401" ht="20" customHeight="1">
      <c r="A401" s="22" t="n"/>
      <c r="B401" s="40" t="n"/>
      <c r="C401" s="24" t="n"/>
      <c r="D401" s="22" t="n"/>
      <c r="E401" s="22" t="n"/>
      <c r="F401" s="22" t="n"/>
      <c r="G401" s="22" t="n"/>
      <c r="H401" s="22" t="n"/>
      <c r="I401" s="22" t="n"/>
      <c r="J401" s="22" t="n"/>
      <c r="K401" s="22" t="n"/>
      <c r="L401" s="22" t="n"/>
      <c r="M401" s="24" t="n"/>
      <c r="N401" s="25" t="n"/>
      <c r="O401" s="24" t="n"/>
      <c r="P401" s="24" t="n"/>
      <c r="Q401" s="22" t="n"/>
      <c r="R401" s="22" t="n"/>
      <c r="S401" s="22" t="n"/>
      <c r="T401" s="41" t="n"/>
      <c r="U401" s="41" t="n"/>
      <c r="V401" s="40" t="n"/>
      <c r="W401" s="24" t="n"/>
      <c r="X401" s="27" t="n"/>
      <c r="Y401" s="42">
        <f>IF($A401="","",IF(OR($B401="",$M401=""),"",$B401+$M401))</f>
        <v/>
      </c>
      <c r="Z401" s="42">
        <f>IF($A401="","",IF(OR($B401="",$O401=""),"",$B401+$O401))</f>
        <v/>
      </c>
      <c r="AA401" s="42">
        <f>IF($A401="","",IF(OR($B401="",$P401=""),"",$B401+$P401))</f>
        <v/>
      </c>
      <c r="AB401" s="29">
        <f>IF($A401="","",IF(OR($Y401="",$Z401=""),"",ROUND(($Z401-$Y401)*1440,0)))</f>
        <v/>
      </c>
      <c r="AC401" s="29">
        <f>IF($A401="","",IF(OR($AA401="",$B401="",$C401="",AND($J401&lt;&gt;"Outbound",$J401&lt;&gt;"One-way")),"",ROUND(($AA401-($B401+$C401))*1440,0)))</f>
        <v/>
      </c>
      <c r="AD401" s="30">
        <f>IF($A401="","",IF(OR($Q401&lt;&gt;"Completed",$AB401="",$N401=""),"",IF($AB401&lt;=$N401,"Yes","No")))</f>
        <v/>
      </c>
      <c r="AE401" s="30">
        <f>IF($A401="","",IF(COUNTIF($A$2:$A$501,$A401)&gt;1,"Duplicate Trip ID",IF($B401="","Missing service date",IF($D401="","Missing patient reference",IF($E401="","Missing clinic",IF($J401="","Missing trip leg",IF($Q401="","Missing status",IF($R401="","Missing coordinator",IF(AND(OR($Q401="Scheduled",$Q401="Confirmed",$Q401="En Route"),$K401=""),"Vendor not assigned",IF(AND(OR($Q401="Scheduled",$Q401="Confirmed",$Q401="En Route"),$M401=""),"Missing scheduled pickup",IF(AND($Q401="Completed",$O401=""),"Missing actual pickup",IF(AND($Q401="Completed",OR($J401="Outbound",$J401="One-way"),$P401=""),"Missing actual arrival",IF(AND(OR($Q401="Canceled",$Q401="No Show"),$S401=""),"Missing cancellation reason",IF(AND($Q401&lt;&gt;"Canceled",$Q401&lt;&gt;"No Show",$S401&lt;&gt;""),"Clear cancellation reason",IF(AND($O401&lt;&gt;"",$M401=""),"Actual pickup without schedule",IF(AND($P401&lt;&gt;"",$O401=""),"Arrival entered without pickup",""))))))))))))))))</f>
        <v/>
      </c>
      <c r="AF401" s="30">
        <f>IF($A401="","",AND($B401&gt;='Dashboard'!$B$4,$B401&lt;='Dashboard'!$B$5,OR('Dashboard'!$B$6="All Clinics",$E401='Dashboard'!$B$6),OR('Dashboard'!$B$7="All Coordinators",$R401='Dashboard'!$B$7)))</f>
        <v/>
      </c>
    </row>
    <row r="402" ht="20" customHeight="1">
      <c r="A402" s="22" t="n"/>
      <c r="B402" s="40" t="n"/>
      <c r="C402" s="24" t="n"/>
      <c r="D402" s="22" t="n"/>
      <c r="E402" s="22" t="n"/>
      <c r="F402" s="22" t="n"/>
      <c r="G402" s="22" t="n"/>
      <c r="H402" s="22" t="n"/>
      <c r="I402" s="22" t="n"/>
      <c r="J402" s="22" t="n"/>
      <c r="K402" s="22" t="n"/>
      <c r="L402" s="22" t="n"/>
      <c r="M402" s="24" t="n"/>
      <c r="N402" s="25" t="n"/>
      <c r="O402" s="24" t="n"/>
      <c r="P402" s="24" t="n"/>
      <c r="Q402" s="22" t="n"/>
      <c r="R402" s="22" t="n"/>
      <c r="S402" s="22" t="n"/>
      <c r="T402" s="41" t="n"/>
      <c r="U402" s="41" t="n"/>
      <c r="V402" s="40" t="n"/>
      <c r="W402" s="24" t="n"/>
      <c r="X402" s="27" t="n"/>
      <c r="Y402" s="42">
        <f>IF($A402="","",IF(OR($B402="",$M402=""),"",$B402+$M402))</f>
        <v/>
      </c>
      <c r="Z402" s="42">
        <f>IF($A402="","",IF(OR($B402="",$O402=""),"",$B402+$O402))</f>
        <v/>
      </c>
      <c r="AA402" s="42">
        <f>IF($A402="","",IF(OR($B402="",$P402=""),"",$B402+$P402))</f>
        <v/>
      </c>
      <c r="AB402" s="29">
        <f>IF($A402="","",IF(OR($Y402="",$Z402=""),"",ROUND(($Z402-$Y402)*1440,0)))</f>
        <v/>
      </c>
      <c r="AC402" s="29">
        <f>IF($A402="","",IF(OR($AA402="",$B402="",$C402="",AND($J402&lt;&gt;"Outbound",$J402&lt;&gt;"One-way")),"",ROUND(($AA402-($B402+$C402))*1440,0)))</f>
        <v/>
      </c>
      <c r="AD402" s="30">
        <f>IF($A402="","",IF(OR($Q402&lt;&gt;"Completed",$AB402="",$N402=""),"",IF($AB402&lt;=$N402,"Yes","No")))</f>
        <v/>
      </c>
      <c r="AE402" s="30">
        <f>IF($A402="","",IF(COUNTIF($A$2:$A$501,$A402)&gt;1,"Duplicate Trip ID",IF($B402="","Missing service date",IF($D402="","Missing patient reference",IF($E402="","Missing clinic",IF($J402="","Missing trip leg",IF($Q402="","Missing status",IF($R402="","Missing coordinator",IF(AND(OR($Q402="Scheduled",$Q402="Confirmed",$Q402="En Route"),$K402=""),"Vendor not assigned",IF(AND(OR($Q402="Scheduled",$Q402="Confirmed",$Q402="En Route"),$M402=""),"Missing scheduled pickup",IF(AND($Q402="Completed",$O402=""),"Missing actual pickup",IF(AND($Q402="Completed",OR($J402="Outbound",$J402="One-way"),$P402=""),"Missing actual arrival",IF(AND(OR($Q402="Canceled",$Q402="No Show"),$S402=""),"Missing cancellation reason",IF(AND($Q402&lt;&gt;"Canceled",$Q402&lt;&gt;"No Show",$S402&lt;&gt;""),"Clear cancellation reason",IF(AND($O402&lt;&gt;"",$M402=""),"Actual pickup without schedule",IF(AND($P402&lt;&gt;"",$O402=""),"Arrival entered without pickup",""))))))))))))))))</f>
        <v/>
      </c>
      <c r="AF402" s="30">
        <f>IF($A402="","",AND($B402&gt;='Dashboard'!$B$4,$B402&lt;='Dashboard'!$B$5,OR('Dashboard'!$B$6="All Clinics",$E402='Dashboard'!$B$6),OR('Dashboard'!$B$7="All Coordinators",$R402='Dashboard'!$B$7)))</f>
        <v/>
      </c>
    </row>
    <row r="403" ht="20" customHeight="1">
      <c r="A403" s="22" t="n"/>
      <c r="B403" s="40" t="n"/>
      <c r="C403" s="24" t="n"/>
      <c r="D403" s="22" t="n"/>
      <c r="E403" s="22" t="n"/>
      <c r="F403" s="22" t="n"/>
      <c r="G403" s="22" t="n"/>
      <c r="H403" s="22" t="n"/>
      <c r="I403" s="22" t="n"/>
      <c r="J403" s="22" t="n"/>
      <c r="K403" s="22" t="n"/>
      <c r="L403" s="22" t="n"/>
      <c r="M403" s="24" t="n"/>
      <c r="N403" s="25" t="n"/>
      <c r="O403" s="24" t="n"/>
      <c r="P403" s="24" t="n"/>
      <c r="Q403" s="22" t="n"/>
      <c r="R403" s="22" t="n"/>
      <c r="S403" s="22" t="n"/>
      <c r="T403" s="41" t="n"/>
      <c r="U403" s="41" t="n"/>
      <c r="V403" s="40" t="n"/>
      <c r="W403" s="24" t="n"/>
      <c r="X403" s="27" t="n"/>
      <c r="Y403" s="42">
        <f>IF($A403="","",IF(OR($B403="",$M403=""),"",$B403+$M403))</f>
        <v/>
      </c>
      <c r="Z403" s="42">
        <f>IF($A403="","",IF(OR($B403="",$O403=""),"",$B403+$O403))</f>
        <v/>
      </c>
      <c r="AA403" s="42">
        <f>IF($A403="","",IF(OR($B403="",$P403=""),"",$B403+$P403))</f>
        <v/>
      </c>
      <c r="AB403" s="29">
        <f>IF($A403="","",IF(OR($Y403="",$Z403=""),"",ROUND(($Z403-$Y403)*1440,0)))</f>
        <v/>
      </c>
      <c r="AC403" s="29">
        <f>IF($A403="","",IF(OR($AA403="",$B403="",$C403="",AND($J403&lt;&gt;"Outbound",$J403&lt;&gt;"One-way")),"",ROUND(($AA403-($B403+$C403))*1440,0)))</f>
        <v/>
      </c>
      <c r="AD403" s="30">
        <f>IF($A403="","",IF(OR($Q403&lt;&gt;"Completed",$AB403="",$N403=""),"",IF($AB403&lt;=$N403,"Yes","No")))</f>
        <v/>
      </c>
      <c r="AE403" s="30">
        <f>IF($A403="","",IF(COUNTIF($A$2:$A$501,$A403)&gt;1,"Duplicate Trip ID",IF($B403="","Missing service date",IF($D403="","Missing patient reference",IF($E403="","Missing clinic",IF($J403="","Missing trip leg",IF($Q403="","Missing status",IF($R403="","Missing coordinator",IF(AND(OR($Q403="Scheduled",$Q403="Confirmed",$Q403="En Route"),$K403=""),"Vendor not assigned",IF(AND(OR($Q403="Scheduled",$Q403="Confirmed",$Q403="En Route"),$M403=""),"Missing scheduled pickup",IF(AND($Q403="Completed",$O403=""),"Missing actual pickup",IF(AND($Q403="Completed",OR($J403="Outbound",$J403="One-way"),$P403=""),"Missing actual arrival",IF(AND(OR($Q403="Canceled",$Q403="No Show"),$S403=""),"Missing cancellation reason",IF(AND($Q403&lt;&gt;"Canceled",$Q403&lt;&gt;"No Show",$S403&lt;&gt;""),"Clear cancellation reason",IF(AND($O403&lt;&gt;"",$M403=""),"Actual pickup without schedule",IF(AND($P403&lt;&gt;"",$O403=""),"Arrival entered without pickup",""))))))))))))))))</f>
        <v/>
      </c>
      <c r="AF403" s="30">
        <f>IF($A403="","",AND($B403&gt;='Dashboard'!$B$4,$B403&lt;='Dashboard'!$B$5,OR('Dashboard'!$B$6="All Clinics",$E403='Dashboard'!$B$6),OR('Dashboard'!$B$7="All Coordinators",$R403='Dashboard'!$B$7)))</f>
        <v/>
      </c>
    </row>
    <row r="404" ht="20" customHeight="1">
      <c r="A404" s="22" t="n"/>
      <c r="B404" s="40" t="n"/>
      <c r="C404" s="24" t="n"/>
      <c r="D404" s="22" t="n"/>
      <c r="E404" s="22" t="n"/>
      <c r="F404" s="22" t="n"/>
      <c r="G404" s="22" t="n"/>
      <c r="H404" s="22" t="n"/>
      <c r="I404" s="22" t="n"/>
      <c r="J404" s="22" t="n"/>
      <c r="K404" s="22" t="n"/>
      <c r="L404" s="22" t="n"/>
      <c r="M404" s="24" t="n"/>
      <c r="N404" s="25" t="n"/>
      <c r="O404" s="24" t="n"/>
      <c r="P404" s="24" t="n"/>
      <c r="Q404" s="22" t="n"/>
      <c r="R404" s="22" t="n"/>
      <c r="S404" s="22" t="n"/>
      <c r="T404" s="41" t="n"/>
      <c r="U404" s="41" t="n"/>
      <c r="V404" s="40" t="n"/>
      <c r="W404" s="24" t="n"/>
      <c r="X404" s="27" t="n"/>
      <c r="Y404" s="42">
        <f>IF($A404="","",IF(OR($B404="",$M404=""),"",$B404+$M404))</f>
        <v/>
      </c>
      <c r="Z404" s="42">
        <f>IF($A404="","",IF(OR($B404="",$O404=""),"",$B404+$O404))</f>
        <v/>
      </c>
      <c r="AA404" s="42">
        <f>IF($A404="","",IF(OR($B404="",$P404=""),"",$B404+$P404))</f>
        <v/>
      </c>
      <c r="AB404" s="29">
        <f>IF($A404="","",IF(OR($Y404="",$Z404=""),"",ROUND(($Z404-$Y404)*1440,0)))</f>
        <v/>
      </c>
      <c r="AC404" s="29">
        <f>IF($A404="","",IF(OR($AA404="",$B404="",$C404="",AND($J404&lt;&gt;"Outbound",$J404&lt;&gt;"One-way")),"",ROUND(($AA404-($B404+$C404))*1440,0)))</f>
        <v/>
      </c>
      <c r="AD404" s="30">
        <f>IF($A404="","",IF(OR($Q404&lt;&gt;"Completed",$AB404="",$N404=""),"",IF($AB404&lt;=$N404,"Yes","No")))</f>
        <v/>
      </c>
      <c r="AE404" s="30">
        <f>IF($A404="","",IF(COUNTIF($A$2:$A$501,$A404)&gt;1,"Duplicate Trip ID",IF($B404="","Missing service date",IF($D404="","Missing patient reference",IF($E404="","Missing clinic",IF($J404="","Missing trip leg",IF($Q404="","Missing status",IF($R404="","Missing coordinator",IF(AND(OR($Q404="Scheduled",$Q404="Confirmed",$Q404="En Route"),$K404=""),"Vendor not assigned",IF(AND(OR($Q404="Scheduled",$Q404="Confirmed",$Q404="En Route"),$M404=""),"Missing scheduled pickup",IF(AND($Q404="Completed",$O404=""),"Missing actual pickup",IF(AND($Q404="Completed",OR($J404="Outbound",$J404="One-way"),$P404=""),"Missing actual arrival",IF(AND(OR($Q404="Canceled",$Q404="No Show"),$S404=""),"Missing cancellation reason",IF(AND($Q404&lt;&gt;"Canceled",$Q404&lt;&gt;"No Show",$S404&lt;&gt;""),"Clear cancellation reason",IF(AND($O404&lt;&gt;"",$M404=""),"Actual pickup without schedule",IF(AND($P404&lt;&gt;"",$O404=""),"Arrival entered without pickup",""))))))))))))))))</f>
        <v/>
      </c>
      <c r="AF404" s="30">
        <f>IF($A404="","",AND($B404&gt;='Dashboard'!$B$4,$B404&lt;='Dashboard'!$B$5,OR('Dashboard'!$B$6="All Clinics",$E404='Dashboard'!$B$6),OR('Dashboard'!$B$7="All Coordinators",$R404='Dashboard'!$B$7)))</f>
        <v/>
      </c>
    </row>
    <row r="405" ht="20" customHeight="1">
      <c r="A405" s="22" t="n"/>
      <c r="B405" s="40" t="n"/>
      <c r="C405" s="24" t="n"/>
      <c r="D405" s="22" t="n"/>
      <c r="E405" s="22" t="n"/>
      <c r="F405" s="22" t="n"/>
      <c r="G405" s="22" t="n"/>
      <c r="H405" s="22" t="n"/>
      <c r="I405" s="22" t="n"/>
      <c r="J405" s="22" t="n"/>
      <c r="K405" s="22" t="n"/>
      <c r="L405" s="22" t="n"/>
      <c r="M405" s="24" t="n"/>
      <c r="N405" s="25" t="n"/>
      <c r="O405" s="24" t="n"/>
      <c r="P405" s="24" t="n"/>
      <c r="Q405" s="22" t="n"/>
      <c r="R405" s="22" t="n"/>
      <c r="S405" s="22" t="n"/>
      <c r="T405" s="41" t="n"/>
      <c r="U405" s="41" t="n"/>
      <c r="V405" s="40" t="n"/>
      <c r="W405" s="24" t="n"/>
      <c r="X405" s="27" t="n"/>
      <c r="Y405" s="42">
        <f>IF($A405="","",IF(OR($B405="",$M405=""),"",$B405+$M405))</f>
        <v/>
      </c>
      <c r="Z405" s="42">
        <f>IF($A405="","",IF(OR($B405="",$O405=""),"",$B405+$O405))</f>
        <v/>
      </c>
      <c r="AA405" s="42">
        <f>IF($A405="","",IF(OR($B405="",$P405=""),"",$B405+$P405))</f>
        <v/>
      </c>
      <c r="AB405" s="29">
        <f>IF($A405="","",IF(OR($Y405="",$Z405=""),"",ROUND(($Z405-$Y405)*1440,0)))</f>
        <v/>
      </c>
      <c r="AC405" s="29">
        <f>IF($A405="","",IF(OR($AA405="",$B405="",$C405="",AND($J405&lt;&gt;"Outbound",$J405&lt;&gt;"One-way")),"",ROUND(($AA405-($B405+$C405))*1440,0)))</f>
        <v/>
      </c>
      <c r="AD405" s="30">
        <f>IF($A405="","",IF(OR($Q405&lt;&gt;"Completed",$AB405="",$N405=""),"",IF($AB405&lt;=$N405,"Yes","No")))</f>
        <v/>
      </c>
      <c r="AE405" s="30">
        <f>IF($A405="","",IF(COUNTIF($A$2:$A$501,$A405)&gt;1,"Duplicate Trip ID",IF($B405="","Missing service date",IF($D405="","Missing patient reference",IF($E405="","Missing clinic",IF($J405="","Missing trip leg",IF($Q405="","Missing status",IF($R405="","Missing coordinator",IF(AND(OR($Q405="Scheduled",$Q405="Confirmed",$Q405="En Route"),$K405=""),"Vendor not assigned",IF(AND(OR($Q405="Scheduled",$Q405="Confirmed",$Q405="En Route"),$M405=""),"Missing scheduled pickup",IF(AND($Q405="Completed",$O405=""),"Missing actual pickup",IF(AND($Q405="Completed",OR($J405="Outbound",$J405="One-way"),$P405=""),"Missing actual arrival",IF(AND(OR($Q405="Canceled",$Q405="No Show"),$S405=""),"Missing cancellation reason",IF(AND($Q405&lt;&gt;"Canceled",$Q405&lt;&gt;"No Show",$S405&lt;&gt;""),"Clear cancellation reason",IF(AND($O405&lt;&gt;"",$M405=""),"Actual pickup without schedule",IF(AND($P405&lt;&gt;"",$O405=""),"Arrival entered without pickup",""))))))))))))))))</f>
        <v/>
      </c>
      <c r="AF405" s="30">
        <f>IF($A405="","",AND($B405&gt;='Dashboard'!$B$4,$B405&lt;='Dashboard'!$B$5,OR('Dashboard'!$B$6="All Clinics",$E405='Dashboard'!$B$6),OR('Dashboard'!$B$7="All Coordinators",$R405='Dashboard'!$B$7)))</f>
        <v/>
      </c>
    </row>
    <row r="406" ht="20" customHeight="1">
      <c r="A406" s="22" t="n"/>
      <c r="B406" s="40" t="n"/>
      <c r="C406" s="24" t="n"/>
      <c r="D406" s="22" t="n"/>
      <c r="E406" s="22" t="n"/>
      <c r="F406" s="22" t="n"/>
      <c r="G406" s="22" t="n"/>
      <c r="H406" s="22" t="n"/>
      <c r="I406" s="22" t="n"/>
      <c r="J406" s="22" t="n"/>
      <c r="K406" s="22" t="n"/>
      <c r="L406" s="22" t="n"/>
      <c r="M406" s="24" t="n"/>
      <c r="N406" s="25" t="n"/>
      <c r="O406" s="24" t="n"/>
      <c r="P406" s="24" t="n"/>
      <c r="Q406" s="22" t="n"/>
      <c r="R406" s="22" t="n"/>
      <c r="S406" s="22" t="n"/>
      <c r="T406" s="41" t="n"/>
      <c r="U406" s="41" t="n"/>
      <c r="V406" s="40" t="n"/>
      <c r="W406" s="24" t="n"/>
      <c r="X406" s="27" t="n"/>
      <c r="Y406" s="42">
        <f>IF($A406="","",IF(OR($B406="",$M406=""),"",$B406+$M406))</f>
        <v/>
      </c>
      <c r="Z406" s="42">
        <f>IF($A406="","",IF(OR($B406="",$O406=""),"",$B406+$O406))</f>
        <v/>
      </c>
      <c r="AA406" s="42">
        <f>IF($A406="","",IF(OR($B406="",$P406=""),"",$B406+$P406))</f>
        <v/>
      </c>
      <c r="AB406" s="29">
        <f>IF($A406="","",IF(OR($Y406="",$Z406=""),"",ROUND(($Z406-$Y406)*1440,0)))</f>
        <v/>
      </c>
      <c r="AC406" s="29">
        <f>IF($A406="","",IF(OR($AA406="",$B406="",$C406="",AND($J406&lt;&gt;"Outbound",$J406&lt;&gt;"One-way")),"",ROUND(($AA406-($B406+$C406))*1440,0)))</f>
        <v/>
      </c>
      <c r="AD406" s="30">
        <f>IF($A406="","",IF(OR($Q406&lt;&gt;"Completed",$AB406="",$N406=""),"",IF($AB406&lt;=$N406,"Yes","No")))</f>
        <v/>
      </c>
      <c r="AE406" s="30">
        <f>IF($A406="","",IF(COUNTIF($A$2:$A$501,$A406)&gt;1,"Duplicate Trip ID",IF($B406="","Missing service date",IF($D406="","Missing patient reference",IF($E406="","Missing clinic",IF($J406="","Missing trip leg",IF($Q406="","Missing status",IF($R406="","Missing coordinator",IF(AND(OR($Q406="Scheduled",$Q406="Confirmed",$Q406="En Route"),$K406=""),"Vendor not assigned",IF(AND(OR($Q406="Scheduled",$Q406="Confirmed",$Q406="En Route"),$M406=""),"Missing scheduled pickup",IF(AND($Q406="Completed",$O406=""),"Missing actual pickup",IF(AND($Q406="Completed",OR($J406="Outbound",$J406="One-way"),$P406=""),"Missing actual arrival",IF(AND(OR($Q406="Canceled",$Q406="No Show"),$S406=""),"Missing cancellation reason",IF(AND($Q406&lt;&gt;"Canceled",$Q406&lt;&gt;"No Show",$S406&lt;&gt;""),"Clear cancellation reason",IF(AND($O406&lt;&gt;"",$M406=""),"Actual pickup without schedule",IF(AND($P406&lt;&gt;"",$O406=""),"Arrival entered without pickup",""))))))))))))))))</f>
        <v/>
      </c>
      <c r="AF406" s="30">
        <f>IF($A406="","",AND($B406&gt;='Dashboard'!$B$4,$B406&lt;='Dashboard'!$B$5,OR('Dashboard'!$B$6="All Clinics",$E406='Dashboard'!$B$6),OR('Dashboard'!$B$7="All Coordinators",$R406='Dashboard'!$B$7)))</f>
        <v/>
      </c>
    </row>
    <row r="407" ht="20" customHeight="1">
      <c r="A407" s="22" t="n"/>
      <c r="B407" s="40" t="n"/>
      <c r="C407" s="24" t="n"/>
      <c r="D407" s="22" t="n"/>
      <c r="E407" s="22" t="n"/>
      <c r="F407" s="22" t="n"/>
      <c r="G407" s="22" t="n"/>
      <c r="H407" s="22" t="n"/>
      <c r="I407" s="22" t="n"/>
      <c r="J407" s="22" t="n"/>
      <c r="K407" s="22" t="n"/>
      <c r="L407" s="22" t="n"/>
      <c r="M407" s="24" t="n"/>
      <c r="N407" s="25" t="n"/>
      <c r="O407" s="24" t="n"/>
      <c r="P407" s="24" t="n"/>
      <c r="Q407" s="22" t="n"/>
      <c r="R407" s="22" t="n"/>
      <c r="S407" s="22" t="n"/>
      <c r="T407" s="41" t="n"/>
      <c r="U407" s="41" t="n"/>
      <c r="V407" s="40" t="n"/>
      <c r="W407" s="24" t="n"/>
      <c r="X407" s="27" t="n"/>
      <c r="Y407" s="42">
        <f>IF($A407="","",IF(OR($B407="",$M407=""),"",$B407+$M407))</f>
        <v/>
      </c>
      <c r="Z407" s="42">
        <f>IF($A407="","",IF(OR($B407="",$O407=""),"",$B407+$O407))</f>
        <v/>
      </c>
      <c r="AA407" s="42">
        <f>IF($A407="","",IF(OR($B407="",$P407=""),"",$B407+$P407))</f>
        <v/>
      </c>
      <c r="AB407" s="29">
        <f>IF($A407="","",IF(OR($Y407="",$Z407=""),"",ROUND(($Z407-$Y407)*1440,0)))</f>
        <v/>
      </c>
      <c r="AC407" s="29">
        <f>IF($A407="","",IF(OR($AA407="",$B407="",$C407="",AND($J407&lt;&gt;"Outbound",$J407&lt;&gt;"One-way")),"",ROUND(($AA407-($B407+$C407))*1440,0)))</f>
        <v/>
      </c>
      <c r="AD407" s="30">
        <f>IF($A407="","",IF(OR($Q407&lt;&gt;"Completed",$AB407="",$N407=""),"",IF($AB407&lt;=$N407,"Yes","No")))</f>
        <v/>
      </c>
      <c r="AE407" s="30">
        <f>IF($A407="","",IF(COUNTIF($A$2:$A$501,$A407)&gt;1,"Duplicate Trip ID",IF($B407="","Missing service date",IF($D407="","Missing patient reference",IF($E407="","Missing clinic",IF($J407="","Missing trip leg",IF($Q407="","Missing status",IF($R407="","Missing coordinator",IF(AND(OR($Q407="Scheduled",$Q407="Confirmed",$Q407="En Route"),$K407=""),"Vendor not assigned",IF(AND(OR($Q407="Scheduled",$Q407="Confirmed",$Q407="En Route"),$M407=""),"Missing scheduled pickup",IF(AND($Q407="Completed",$O407=""),"Missing actual pickup",IF(AND($Q407="Completed",OR($J407="Outbound",$J407="One-way"),$P407=""),"Missing actual arrival",IF(AND(OR($Q407="Canceled",$Q407="No Show"),$S407=""),"Missing cancellation reason",IF(AND($Q407&lt;&gt;"Canceled",$Q407&lt;&gt;"No Show",$S407&lt;&gt;""),"Clear cancellation reason",IF(AND($O407&lt;&gt;"",$M407=""),"Actual pickup without schedule",IF(AND($P407&lt;&gt;"",$O407=""),"Arrival entered without pickup",""))))))))))))))))</f>
        <v/>
      </c>
      <c r="AF407" s="30">
        <f>IF($A407="","",AND($B407&gt;='Dashboard'!$B$4,$B407&lt;='Dashboard'!$B$5,OR('Dashboard'!$B$6="All Clinics",$E407='Dashboard'!$B$6),OR('Dashboard'!$B$7="All Coordinators",$R407='Dashboard'!$B$7)))</f>
        <v/>
      </c>
    </row>
    <row r="408" ht="20" customHeight="1">
      <c r="A408" s="22" t="n"/>
      <c r="B408" s="40" t="n"/>
      <c r="C408" s="24" t="n"/>
      <c r="D408" s="22" t="n"/>
      <c r="E408" s="22" t="n"/>
      <c r="F408" s="22" t="n"/>
      <c r="G408" s="22" t="n"/>
      <c r="H408" s="22" t="n"/>
      <c r="I408" s="22" t="n"/>
      <c r="J408" s="22" t="n"/>
      <c r="K408" s="22" t="n"/>
      <c r="L408" s="22" t="n"/>
      <c r="M408" s="24" t="n"/>
      <c r="N408" s="25" t="n"/>
      <c r="O408" s="24" t="n"/>
      <c r="P408" s="24" t="n"/>
      <c r="Q408" s="22" t="n"/>
      <c r="R408" s="22" t="n"/>
      <c r="S408" s="22" t="n"/>
      <c r="T408" s="41" t="n"/>
      <c r="U408" s="41" t="n"/>
      <c r="V408" s="40" t="n"/>
      <c r="W408" s="24" t="n"/>
      <c r="X408" s="27" t="n"/>
      <c r="Y408" s="42">
        <f>IF($A408="","",IF(OR($B408="",$M408=""),"",$B408+$M408))</f>
        <v/>
      </c>
      <c r="Z408" s="42">
        <f>IF($A408="","",IF(OR($B408="",$O408=""),"",$B408+$O408))</f>
        <v/>
      </c>
      <c r="AA408" s="42">
        <f>IF($A408="","",IF(OR($B408="",$P408=""),"",$B408+$P408))</f>
        <v/>
      </c>
      <c r="AB408" s="29">
        <f>IF($A408="","",IF(OR($Y408="",$Z408=""),"",ROUND(($Z408-$Y408)*1440,0)))</f>
        <v/>
      </c>
      <c r="AC408" s="29">
        <f>IF($A408="","",IF(OR($AA408="",$B408="",$C408="",AND($J408&lt;&gt;"Outbound",$J408&lt;&gt;"One-way")),"",ROUND(($AA408-($B408+$C408))*1440,0)))</f>
        <v/>
      </c>
      <c r="AD408" s="30">
        <f>IF($A408="","",IF(OR($Q408&lt;&gt;"Completed",$AB408="",$N408=""),"",IF($AB408&lt;=$N408,"Yes","No")))</f>
        <v/>
      </c>
      <c r="AE408" s="30">
        <f>IF($A408="","",IF(COUNTIF($A$2:$A$501,$A408)&gt;1,"Duplicate Trip ID",IF($B408="","Missing service date",IF($D408="","Missing patient reference",IF($E408="","Missing clinic",IF($J408="","Missing trip leg",IF($Q408="","Missing status",IF($R408="","Missing coordinator",IF(AND(OR($Q408="Scheduled",$Q408="Confirmed",$Q408="En Route"),$K408=""),"Vendor not assigned",IF(AND(OR($Q408="Scheduled",$Q408="Confirmed",$Q408="En Route"),$M408=""),"Missing scheduled pickup",IF(AND($Q408="Completed",$O408=""),"Missing actual pickup",IF(AND($Q408="Completed",OR($J408="Outbound",$J408="One-way"),$P408=""),"Missing actual arrival",IF(AND(OR($Q408="Canceled",$Q408="No Show"),$S408=""),"Missing cancellation reason",IF(AND($Q408&lt;&gt;"Canceled",$Q408&lt;&gt;"No Show",$S408&lt;&gt;""),"Clear cancellation reason",IF(AND($O408&lt;&gt;"",$M408=""),"Actual pickup without schedule",IF(AND($P408&lt;&gt;"",$O408=""),"Arrival entered without pickup",""))))))))))))))))</f>
        <v/>
      </c>
      <c r="AF408" s="30">
        <f>IF($A408="","",AND($B408&gt;='Dashboard'!$B$4,$B408&lt;='Dashboard'!$B$5,OR('Dashboard'!$B$6="All Clinics",$E408='Dashboard'!$B$6),OR('Dashboard'!$B$7="All Coordinators",$R408='Dashboard'!$B$7)))</f>
        <v/>
      </c>
    </row>
    <row r="409" ht="20" customHeight="1">
      <c r="A409" s="22" t="n"/>
      <c r="B409" s="40" t="n"/>
      <c r="C409" s="24" t="n"/>
      <c r="D409" s="22" t="n"/>
      <c r="E409" s="22" t="n"/>
      <c r="F409" s="22" t="n"/>
      <c r="G409" s="22" t="n"/>
      <c r="H409" s="22" t="n"/>
      <c r="I409" s="22" t="n"/>
      <c r="J409" s="22" t="n"/>
      <c r="K409" s="22" t="n"/>
      <c r="L409" s="22" t="n"/>
      <c r="M409" s="24" t="n"/>
      <c r="N409" s="25" t="n"/>
      <c r="O409" s="24" t="n"/>
      <c r="P409" s="24" t="n"/>
      <c r="Q409" s="22" t="n"/>
      <c r="R409" s="22" t="n"/>
      <c r="S409" s="22" t="n"/>
      <c r="T409" s="41" t="n"/>
      <c r="U409" s="41" t="n"/>
      <c r="V409" s="40" t="n"/>
      <c r="W409" s="24" t="n"/>
      <c r="X409" s="27" t="n"/>
      <c r="Y409" s="42">
        <f>IF($A409="","",IF(OR($B409="",$M409=""),"",$B409+$M409))</f>
        <v/>
      </c>
      <c r="Z409" s="42">
        <f>IF($A409="","",IF(OR($B409="",$O409=""),"",$B409+$O409))</f>
        <v/>
      </c>
      <c r="AA409" s="42">
        <f>IF($A409="","",IF(OR($B409="",$P409=""),"",$B409+$P409))</f>
        <v/>
      </c>
      <c r="AB409" s="29">
        <f>IF($A409="","",IF(OR($Y409="",$Z409=""),"",ROUND(($Z409-$Y409)*1440,0)))</f>
        <v/>
      </c>
      <c r="AC409" s="29">
        <f>IF($A409="","",IF(OR($AA409="",$B409="",$C409="",AND($J409&lt;&gt;"Outbound",$J409&lt;&gt;"One-way")),"",ROUND(($AA409-($B409+$C409))*1440,0)))</f>
        <v/>
      </c>
      <c r="AD409" s="30">
        <f>IF($A409="","",IF(OR($Q409&lt;&gt;"Completed",$AB409="",$N409=""),"",IF($AB409&lt;=$N409,"Yes","No")))</f>
        <v/>
      </c>
      <c r="AE409" s="30">
        <f>IF($A409="","",IF(COUNTIF($A$2:$A$501,$A409)&gt;1,"Duplicate Trip ID",IF($B409="","Missing service date",IF($D409="","Missing patient reference",IF($E409="","Missing clinic",IF($J409="","Missing trip leg",IF($Q409="","Missing status",IF($R409="","Missing coordinator",IF(AND(OR($Q409="Scheduled",$Q409="Confirmed",$Q409="En Route"),$K409=""),"Vendor not assigned",IF(AND(OR($Q409="Scheduled",$Q409="Confirmed",$Q409="En Route"),$M409=""),"Missing scheduled pickup",IF(AND($Q409="Completed",$O409=""),"Missing actual pickup",IF(AND($Q409="Completed",OR($J409="Outbound",$J409="One-way"),$P409=""),"Missing actual arrival",IF(AND(OR($Q409="Canceled",$Q409="No Show"),$S409=""),"Missing cancellation reason",IF(AND($Q409&lt;&gt;"Canceled",$Q409&lt;&gt;"No Show",$S409&lt;&gt;""),"Clear cancellation reason",IF(AND($O409&lt;&gt;"",$M409=""),"Actual pickup without schedule",IF(AND($P409&lt;&gt;"",$O409=""),"Arrival entered without pickup",""))))))))))))))))</f>
        <v/>
      </c>
      <c r="AF409" s="30">
        <f>IF($A409="","",AND($B409&gt;='Dashboard'!$B$4,$B409&lt;='Dashboard'!$B$5,OR('Dashboard'!$B$6="All Clinics",$E409='Dashboard'!$B$6),OR('Dashboard'!$B$7="All Coordinators",$R409='Dashboard'!$B$7)))</f>
        <v/>
      </c>
    </row>
    <row r="410" ht="20" customHeight="1">
      <c r="A410" s="22" t="n"/>
      <c r="B410" s="40" t="n"/>
      <c r="C410" s="24" t="n"/>
      <c r="D410" s="22" t="n"/>
      <c r="E410" s="22" t="n"/>
      <c r="F410" s="22" t="n"/>
      <c r="G410" s="22" t="n"/>
      <c r="H410" s="22" t="n"/>
      <c r="I410" s="22" t="n"/>
      <c r="J410" s="22" t="n"/>
      <c r="K410" s="22" t="n"/>
      <c r="L410" s="22" t="n"/>
      <c r="M410" s="24" t="n"/>
      <c r="N410" s="25" t="n"/>
      <c r="O410" s="24" t="n"/>
      <c r="P410" s="24" t="n"/>
      <c r="Q410" s="22" t="n"/>
      <c r="R410" s="22" t="n"/>
      <c r="S410" s="22" t="n"/>
      <c r="T410" s="41" t="n"/>
      <c r="U410" s="41" t="n"/>
      <c r="V410" s="40" t="n"/>
      <c r="W410" s="24" t="n"/>
      <c r="X410" s="27" t="n"/>
      <c r="Y410" s="42">
        <f>IF($A410="","",IF(OR($B410="",$M410=""),"",$B410+$M410))</f>
        <v/>
      </c>
      <c r="Z410" s="42">
        <f>IF($A410="","",IF(OR($B410="",$O410=""),"",$B410+$O410))</f>
        <v/>
      </c>
      <c r="AA410" s="42">
        <f>IF($A410="","",IF(OR($B410="",$P410=""),"",$B410+$P410))</f>
        <v/>
      </c>
      <c r="AB410" s="29">
        <f>IF($A410="","",IF(OR($Y410="",$Z410=""),"",ROUND(($Z410-$Y410)*1440,0)))</f>
        <v/>
      </c>
      <c r="AC410" s="29">
        <f>IF($A410="","",IF(OR($AA410="",$B410="",$C410="",AND($J410&lt;&gt;"Outbound",$J410&lt;&gt;"One-way")),"",ROUND(($AA410-($B410+$C410))*1440,0)))</f>
        <v/>
      </c>
      <c r="AD410" s="30">
        <f>IF($A410="","",IF(OR($Q410&lt;&gt;"Completed",$AB410="",$N410=""),"",IF($AB410&lt;=$N410,"Yes","No")))</f>
        <v/>
      </c>
      <c r="AE410" s="30">
        <f>IF($A410="","",IF(COUNTIF($A$2:$A$501,$A410)&gt;1,"Duplicate Trip ID",IF($B410="","Missing service date",IF($D410="","Missing patient reference",IF($E410="","Missing clinic",IF($J410="","Missing trip leg",IF($Q410="","Missing status",IF($R410="","Missing coordinator",IF(AND(OR($Q410="Scheduled",$Q410="Confirmed",$Q410="En Route"),$K410=""),"Vendor not assigned",IF(AND(OR($Q410="Scheduled",$Q410="Confirmed",$Q410="En Route"),$M410=""),"Missing scheduled pickup",IF(AND($Q410="Completed",$O410=""),"Missing actual pickup",IF(AND($Q410="Completed",OR($J410="Outbound",$J410="One-way"),$P410=""),"Missing actual arrival",IF(AND(OR($Q410="Canceled",$Q410="No Show"),$S410=""),"Missing cancellation reason",IF(AND($Q410&lt;&gt;"Canceled",$Q410&lt;&gt;"No Show",$S410&lt;&gt;""),"Clear cancellation reason",IF(AND($O410&lt;&gt;"",$M410=""),"Actual pickup without schedule",IF(AND($P410&lt;&gt;"",$O410=""),"Arrival entered without pickup",""))))))))))))))))</f>
        <v/>
      </c>
      <c r="AF410" s="30">
        <f>IF($A410="","",AND($B410&gt;='Dashboard'!$B$4,$B410&lt;='Dashboard'!$B$5,OR('Dashboard'!$B$6="All Clinics",$E410='Dashboard'!$B$6),OR('Dashboard'!$B$7="All Coordinators",$R410='Dashboard'!$B$7)))</f>
        <v/>
      </c>
    </row>
    <row r="411" ht="20" customHeight="1">
      <c r="A411" s="22" t="n"/>
      <c r="B411" s="40" t="n"/>
      <c r="C411" s="24" t="n"/>
      <c r="D411" s="22" t="n"/>
      <c r="E411" s="22" t="n"/>
      <c r="F411" s="22" t="n"/>
      <c r="G411" s="22" t="n"/>
      <c r="H411" s="22" t="n"/>
      <c r="I411" s="22" t="n"/>
      <c r="J411" s="22" t="n"/>
      <c r="K411" s="22" t="n"/>
      <c r="L411" s="22" t="n"/>
      <c r="M411" s="24" t="n"/>
      <c r="N411" s="25" t="n"/>
      <c r="O411" s="24" t="n"/>
      <c r="P411" s="24" t="n"/>
      <c r="Q411" s="22" t="n"/>
      <c r="R411" s="22" t="n"/>
      <c r="S411" s="22" t="n"/>
      <c r="T411" s="41" t="n"/>
      <c r="U411" s="41" t="n"/>
      <c r="V411" s="40" t="n"/>
      <c r="W411" s="24" t="n"/>
      <c r="X411" s="27" t="n"/>
      <c r="Y411" s="42">
        <f>IF($A411="","",IF(OR($B411="",$M411=""),"",$B411+$M411))</f>
        <v/>
      </c>
      <c r="Z411" s="42">
        <f>IF($A411="","",IF(OR($B411="",$O411=""),"",$B411+$O411))</f>
        <v/>
      </c>
      <c r="AA411" s="42">
        <f>IF($A411="","",IF(OR($B411="",$P411=""),"",$B411+$P411))</f>
        <v/>
      </c>
      <c r="AB411" s="29">
        <f>IF($A411="","",IF(OR($Y411="",$Z411=""),"",ROUND(($Z411-$Y411)*1440,0)))</f>
        <v/>
      </c>
      <c r="AC411" s="29">
        <f>IF($A411="","",IF(OR($AA411="",$B411="",$C411="",AND($J411&lt;&gt;"Outbound",$J411&lt;&gt;"One-way")),"",ROUND(($AA411-($B411+$C411))*1440,0)))</f>
        <v/>
      </c>
      <c r="AD411" s="30">
        <f>IF($A411="","",IF(OR($Q411&lt;&gt;"Completed",$AB411="",$N411=""),"",IF($AB411&lt;=$N411,"Yes","No")))</f>
        <v/>
      </c>
      <c r="AE411" s="30">
        <f>IF($A411="","",IF(COUNTIF($A$2:$A$501,$A411)&gt;1,"Duplicate Trip ID",IF($B411="","Missing service date",IF($D411="","Missing patient reference",IF($E411="","Missing clinic",IF($J411="","Missing trip leg",IF($Q411="","Missing status",IF($R411="","Missing coordinator",IF(AND(OR($Q411="Scheduled",$Q411="Confirmed",$Q411="En Route"),$K411=""),"Vendor not assigned",IF(AND(OR($Q411="Scheduled",$Q411="Confirmed",$Q411="En Route"),$M411=""),"Missing scheduled pickup",IF(AND($Q411="Completed",$O411=""),"Missing actual pickup",IF(AND($Q411="Completed",OR($J411="Outbound",$J411="One-way"),$P411=""),"Missing actual arrival",IF(AND(OR($Q411="Canceled",$Q411="No Show"),$S411=""),"Missing cancellation reason",IF(AND($Q411&lt;&gt;"Canceled",$Q411&lt;&gt;"No Show",$S411&lt;&gt;""),"Clear cancellation reason",IF(AND($O411&lt;&gt;"",$M411=""),"Actual pickup without schedule",IF(AND($P411&lt;&gt;"",$O411=""),"Arrival entered without pickup",""))))))))))))))))</f>
        <v/>
      </c>
      <c r="AF411" s="30">
        <f>IF($A411="","",AND($B411&gt;='Dashboard'!$B$4,$B411&lt;='Dashboard'!$B$5,OR('Dashboard'!$B$6="All Clinics",$E411='Dashboard'!$B$6),OR('Dashboard'!$B$7="All Coordinators",$R411='Dashboard'!$B$7)))</f>
        <v/>
      </c>
    </row>
    <row r="412" ht="20" customHeight="1">
      <c r="A412" s="22" t="n"/>
      <c r="B412" s="40" t="n"/>
      <c r="C412" s="24" t="n"/>
      <c r="D412" s="22" t="n"/>
      <c r="E412" s="22" t="n"/>
      <c r="F412" s="22" t="n"/>
      <c r="G412" s="22" t="n"/>
      <c r="H412" s="22" t="n"/>
      <c r="I412" s="22" t="n"/>
      <c r="J412" s="22" t="n"/>
      <c r="K412" s="22" t="n"/>
      <c r="L412" s="22" t="n"/>
      <c r="M412" s="24" t="n"/>
      <c r="N412" s="25" t="n"/>
      <c r="O412" s="24" t="n"/>
      <c r="P412" s="24" t="n"/>
      <c r="Q412" s="22" t="n"/>
      <c r="R412" s="22" t="n"/>
      <c r="S412" s="22" t="n"/>
      <c r="T412" s="41" t="n"/>
      <c r="U412" s="41" t="n"/>
      <c r="V412" s="40" t="n"/>
      <c r="W412" s="24" t="n"/>
      <c r="X412" s="27" t="n"/>
      <c r="Y412" s="42">
        <f>IF($A412="","",IF(OR($B412="",$M412=""),"",$B412+$M412))</f>
        <v/>
      </c>
      <c r="Z412" s="42">
        <f>IF($A412="","",IF(OR($B412="",$O412=""),"",$B412+$O412))</f>
        <v/>
      </c>
      <c r="AA412" s="42">
        <f>IF($A412="","",IF(OR($B412="",$P412=""),"",$B412+$P412))</f>
        <v/>
      </c>
      <c r="AB412" s="29">
        <f>IF($A412="","",IF(OR($Y412="",$Z412=""),"",ROUND(($Z412-$Y412)*1440,0)))</f>
        <v/>
      </c>
      <c r="AC412" s="29">
        <f>IF($A412="","",IF(OR($AA412="",$B412="",$C412="",AND($J412&lt;&gt;"Outbound",$J412&lt;&gt;"One-way")),"",ROUND(($AA412-($B412+$C412))*1440,0)))</f>
        <v/>
      </c>
      <c r="AD412" s="30">
        <f>IF($A412="","",IF(OR($Q412&lt;&gt;"Completed",$AB412="",$N412=""),"",IF($AB412&lt;=$N412,"Yes","No")))</f>
        <v/>
      </c>
      <c r="AE412" s="30">
        <f>IF($A412="","",IF(COUNTIF($A$2:$A$501,$A412)&gt;1,"Duplicate Trip ID",IF($B412="","Missing service date",IF($D412="","Missing patient reference",IF($E412="","Missing clinic",IF($J412="","Missing trip leg",IF($Q412="","Missing status",IF($R412="","Missing coordinator",IF(AND(OR($Q412="Scheduled",$Q412="Confirmed",$Q412="En Route"),$K412=""),"Vendor not assigned",IF(AND(OR($Q412="Scheduled",$Q412="Confirmed",$Q412="En Route"),$M412=""),"Missing scheduled pickup",IF(AND($Q412="Completed",$O412=""),"Missing actual pickup",IF(AND($Q412="Completed",OR($J412="Outbound",$J412="One-way"),$P412=""),"Missing actual arrival",IF(AND(OR($Q412="Canceled",$Q412="No Show"),$S412=""),"Missing cancellation reason",IF(AND($Q412&lt;&gt;"Canceled",$Q412&lt;&gt;"No Show",$S412&lt;&gt;""),"Clear cancellation reason",IF(AND($O412&lt;&gt;"",$M412=""),"Actual pickup without schedule",IF(AND($P412&lt;&gt;"",$O412=""),"Arrival entered without pickup",""))))))))))))))))</f>
        <v/>
      </c>
      <c r="AF412" s="30">
        <f>IF($A412="","",AND($B412&gt;='Dashboard'!$B$4,$B412&lt;='Dashboard'!$B$5,OR('Dashboard'!$B$6="All Clinics",$E412='Dashboard'!$B$6),OR('Dashboard'!$B$7="All Coordinators",$R412='Dashboard'!$B$7)))</f>
        <v/>
      </c>
    </row>
    <row r="413" ht="20" customHeight="1">
      <c r="A413" s="22" t="n"/>
      <c r="B413" s="40" t="n"/>
      <c r="C413" s="24" t="n"/>
      <c r="D413" s="22" t="n"/>
      <c r="E413" s="22" t="n"/>
      <c r="F413" s="22" t="n"/>
      <c r="G413" s="22" t="n"/>
      <c r="H413" s="22" t="n"/>
      <c r="I413" s="22" t="n"/>
      <c r="J413" s="22" t="n"/>
      <c r="K413" s="22" t="n"/>
      <c r="L413" s="22" t="n"/>
      <c r="M413" s="24" t="n"/>
      <c r="N413" s="25" t="n"/>
      <c r="O413" s="24" t="n"/>
      <c r="P413" s="24" t="n"/>
      <c r="Q413" s="22" t="n"/>
      <c r="R413" s="22" t="n"/>
      <c r="S413" s="22" t="n"/>
      <c r="T413" s="41" t="n"/>
      <c r="U413" s="41" t="n"/>
      <c r="V413" s="40" t="n"/>
      <c r="W413" s="24" t="n"/>
      <c r="X413" s="27" t="n"/>
      <c r="Y413" s="42">
        <f>IF($A413="","",IF(OR($B413="",$M413=""),"",$B413+$M413))</f>
        <v/>
      </c>
      <c r="Z413" s="42">
        <f>IF($A413="","",IF(OR($B413="",$O413=""),"",$B413+$O413))</f>
        <v/>
      </c>
      <c r="AA413" s="42">
        <f>IF($A413="","",IF(OR($B413="",$P413=""),"",$B413+$P413))</f>
        <v/>
      </c>
      <c r="AB413" s="29">
        <f>IF($A413="","",IF(OR($Y413="",$Z413=""),"",ROUND(($Z413-$Y413)*1440,0)))</f>
        <v/>
      </c>
      <c r="AC413" s="29">
        <f>IF($A413="","",IF(OR($AA413="",$B413="",$C413="",AND($J413&lt;&gt;"Outbound",$J413&lt;&gt;"One-way")),"",ROUND(($AA413-($B413+$C413))*1440,0)))</f>
        <v/>
      </c>
      <c r="AD413" s="30">
        <f>IF($A413="","",IF(OR($Q413&lt;&gt;"Completed",$AB413="",$N413=""),"",IF($AB413&lt;=$N413,"Yes","No")))</f>
        <v/>
      </c>
      <c r="AE413" s="30">
        <f>IF($A413="","",IF(COUNTIF($A$2:$A$501,$A413)&gt;1,"Duplicate Trip ID",IF($B413="","Missing service date",IF($D413="","Missing patient reference",IF($E413="","Missing clinic",IF($J413="","Missing trip leg",IF($Q413="","Missing status",IF($R413="","Missing coordinator",IF(AND(OR($Q413="Scheduled",$Q413="Confirmed",$Q413="En Route"),$K413=""),"Vendor not assigned",IF(AND(OR($Q413="Scheduled",$Q413="Confirmed",$Q413="En Route"),$M413=""),"Missing scheduled pickup",IF(AND($Q413="Completed",$O413=""),"Missing actual pickup",IF(AND($Q413="Completed",OR($J413="Outbound",$J413="One-way"),$P413=""),"Missing actual arrival",IF(AND(OR($Q413="Canceled",$Q413="No Show"),$S413=""),"Missing cancellation reason",IF(AND($Q413&lt;&gt;"Canceled",$Q413&lt;&gt;"No Show",$S413&lt;&gt;""),"Clear cancellation reason",IF(AND($O413&lt;&gt;"",$M413=""),"Actual pickup without schedule",IF(AND($P413&lt;&gt;"",$O413=""),"Arrival entered without pickup",""))))))))))))))))</f>
        <v/>
      </c>
      <c r="AF413" s="30">
        <f>IF($A413="","",AND($B413&gt;='Dashboard'!$B$4,$B413&lt;='Dashboard'!$B$5,OR('Dashboard'!$B$6="All Clinics",$E413='Dashboard'!$B$6),OR('Dashboard'!$B$7="All Coordinators",$R413='Dashboard'!$B$7)))</f>
        <v/>
      </c>
    </row>
    <row r="414" ht="20" customHeight="1">
      <c r="A414" s="22" t="n"/>
      <c r="B414" s="40" t="n"/>
      <c r="C414" s="24" t="n"/>
      <c r="D414" s="22" t="n"/>
      <c r="E414" s="22" t="n"/>
      <c r="F414" s="22" t="n"/>
      <c r="G414" s="22" t="n"/>
      <c r="H414" s="22" t="n"/>
      <c r="I414" s="22" t="n"/>
      <c r="J414" s="22" t="n"/>
      <c r="K414" s="22" t="n"/>
      <c r="L414" s="22" t="n"/>
      <c r="M414" s="24" t="n"/>
      <c r="N414" s="25" t="n"/>
      <c r="O414" s="24" t="n"/>
      <c r="P414" s="24" t="n"/>
      <c r="Q414" s="22" t="n"/>
      <c r="R414" s="22" t="n"/>
      <c r="S414" s="22" t="n"/>
      <c r="T414" s="41" t="n"/>
      <c r="U414" s="41" t="n"/>
      <c r="V414" s="40" t="n"/>
      <c r="W414" s="24" t="n"/>
      <c r="X414" s="27" t="n"/>
      <c r="Y414" s="42">
        <f>IF($A414="","",IF(OR($B414="",$M414=""),"",$B414+$M414))</f>
        <v/>
      </c>
      <c r="Z414" s="42">
        <f>IF($A414="","",IF(OR($B414="",$O414=""),"",$B414+$O414))</f>
        <v/>
      </c>
      <c r="AA414" s="42">
        <f>IF($A414="","",IF(OR($B414="",$P414=""),"",$B414+$P414))</f>
        <v/>
      </c>
      <c r="AB414" s="29">
        <f>IF($A414="","",IF(OR($Y414="",$Z414=""),"",ROUND(($Z414-$Y414)*1440,0)))</f>
        <v/>
      </c>
      <c r="AC414" s="29">
        <f>IF($A414="","",IF(OR($AA414="",$B414="",$C414="",AND($J414&lt;&gt;"Outbound",$J414&lt;&gt;"One-way")),"",ROUND(($AA414-($B414+$C414))*1440,0)))</f>
        <v/>
      </c>
      <c r="AD414" s="30">
        <f>IF($A414="","",IF(OR($Q414&lt;&gt;"Completed",$AB414="",$N414=""),"",IF($AB414&lt;=$N414,"Yes","No")))</f>
        <v/>
      </c>
      <c r="AE414" s="30">
        <f>IF($A414="","",IF(COUNTIF($A$2:$A$501,$A414)&gt;1,"Duplicate Trip ID",IF($B414="","Missing service date",IF($D414="","Missing patient reference",IF($E414="","Missing clinic",IF($J414="","Missing trip leg",IF($Q414="","Missing status",IF($R414="","Missing coordinator",IF(AND(OR($Q414="Scheduled",$Q414="Confirmed",$Q414="En Route"),$K414=""),"Vendor not assigned",IF(AND(OR($Q414="Scheduled",$Q414="Confirmed",$Q414="En Route"),$M414=""),"Missing scheduled pickup",IF(AND($Q414="Completed",$O414=""),"Missing actual pickup",IF(AND($Q414="Completed",OR($J414="Outbound",$J414="One-way"),$P414=""),"Missing actual arrival",IF(AND(OR($Q414="Canceled",$Q414="No Show"),$S414=""),"Missing cancellation reason",IF(AND($Q414&lt;&gt;"Canceled",$Q414&lt;&gt;"No Show",$S414&lt;&gt;""),"Clear cancellation reason",IF(AND($O414&lt;&gt;"",$M414=""),"Actual pickup without schedule",IF(AND($P414&lt;&gt;"",$O414=""),"Arrival entered without pickup",""))))))))))))))))</f>
        <v/>
      </c>
      <c r="AF414" s="30">
        <f>IF($A414="","",AND($B414&gt;='Dashboard'!$B$4,$B414&lt;='Dashboard'!$B$5,OR('Dashboard'!$B$6="All Clinics",$E414='Dashboard'!$B$6),OR('Dashboard'!$B$7="All Coordinators",$R414='Dashboard'!$B$7)))</f>
        <v/>
      </c>
    </row>
    <row r="415" ht="20" customHeight="1">
      <c r="A415" s="22" t="n"/>
      <c r="B415" s="40" t="n"/>
      <c r="C415" s="24" t="n"/>
      <c r="D415" s="22" t="n"/>
      <c r="E415" s="22" t="n"/>
      <c r="F415" s="22" t="n"/>
      <c r="G415" s="22" t="n"/>
      <c r="H415" s="22" t="n"/>
      <c r="I415" s="22" t="n"/>
      <c r="J415" s="22" t="n"/>
      <c r="K415" s="22" t="n"/>
      <c r="L415" s="22" t="n"/>
      <c r="M415" s="24" t="n"/>
      <c r="N415" s="25" t="n"/>
      <c r="O415" s="24" t="n"/>
      <c r="P415" s="24" t="n"/>
      <c r="Q415" s="22" t="n"/>
      <c r="R415" s="22" t="n"/>
      <c r="S415" s="22" t="n"/>
      <c r="T415" s="41" t="n"/>
      <c r="U415" s="41" t="n"/>
      <c r="V415" s="40" t="n"/>
      <c r="W415" s="24" t="n"/>
      <c r="X415" s="27" t="n"/>
      <c r="Y415" s="42">
        <f>IF($A415="","",IF(OR($B415="",$M415=""),"",$B415+$M415))</f>
        <v/>
      </c>
      <c r="Z415" s="42">
        <f>IF($A415="","",IF(OR($B415="",$O415=""),"",$B415+$O415))</f>
        <v/>
      </c>
      <c r="AA415" s="42">
        <f>IF($A415="","",IF(OR($B415="",$P415=""),"",$B415+$P415))</f>
        <v/>
      </c>
      <c r="AB415" s="29">
        <f>IF($A415="","",IF(OR($Y415="",$Z415=""),"",ROUND(($Z415-$Y415)*1440,0)))</f>
        <v/>
      </c>
      <c r="AC415" s="29">
        <f>IF($A415="","",IF(OR($AA415="",$B415="",$C415="",AND($J415&lt;&gt;"Outbound",$J415&lt;&gt;"One-way")),"",ROUND(($AA415-($B415+$C415))*1440,0)))</f>
        <v/>
      </c>
      <c r="AD415" s="30">
        <f>IF($A415="","",IF(OR($Q415&lt;&gt;"Completed",$AB415="",$N415=""),"",IF($AB415&lt;=$N415,"Yes","No")))</f>
        <v/>
      </c>
      <c r="AE415" s="30">
        <f>IF($A415="","",IF(COUNTIF($A$2:$A$501,$A415)&gt;1,"Duplicate Trip ID",IF($B415="","Missing service date",IF($D415="","Missing patient reference",IF($E415="","Missing clinic",IF($J415="","Missing trip leg",IF($Q415="","Missing status",IF($R415="","Missing coordinator",IF(AND(OR($Q415="Scheduled",$Q415="Confirmed",$Q415="En Route"),$K415=""),"Vendor not assigned",IF(AND(OR($Q415="Scheduled",$Q415="Confirmed",$Q415="En Route"),$M415=""),"Missing scheduled pickup",IF(AND($Q415="Completed",$O415=""),"Missing actual pickup",IF(AND($Q415="Completed",OR($J415="Outbound",$J415="One-way"),$P415=""),"Missing actual arrival",IF(AND(OR($Q415="Canceled",$Q415="No Show"),$S415=""),"Missing cancellation reason",IF(AND($Q415&lt;&gt;"Canceled",$Q415&lt;&gt;"No Show",$S415&lt;&gt;""),"Clear cancellation reason",IF(AND($O415&lt;&gt;"",$M415=""),"Actual pickup without schedule",IF(AND($P415&lt;&gt;"",$O415=""),"Arrival entered without pickup",""))))))))))))))))</f>
        <v/>
      </c>
      <c r="AF415" s="30">
        <f>IF($A415="","",AND($B415&gt;='Dashboard'!$B$4,$B415&lt;='Dashboard'!$B$5,OR('Dashboard'!$B$6="All Clinics",$E415='Dashboard'!$B$6),OR('Dashboard'!$B$7="All Coordinators",$R415='Dashboard'!$B$7)))</f>
        <v/>
      </c>
    </row>
    <row r="416" ht="20" customHeight="1">
      <c r="A416" s="22" t="n"/>
      <c r="B416" s="40" t="n"/>
      <c r="C416" s="24" t="n"/>
      <c r="D416" s="22" t="n"/>
      <c r="E416" s="22" t="n"/>
      <c r="F416" s="22" t="n"/>
      <c r="G416" s="22" t="n"/>
      <c r="H416" s="22" t="n"/>
      <c r="I416" s="22" t="n"/>
      <c r="J416" s="22" t="n"/>
      <c r="K416" s="22" t="n"/>
      <c r="L416" s="22" t="n"/>
      <c r="M416" s="24" t="n"/>
      <c r="N416" s="25" t="n"/>
      <c r="O416" s="24" t="n"/>
      <c r="P416" s="24" t="n"/>
      <c r="Q416" s="22" t="n"/>
      <c r="R416" s="22" t="n"/>
      <c r="S416" s="22" t="n"/>
      <c r="T416" s="41" t="n"/>
      <c r="U416" s="41" t="n"/>
      <c r="V416" s="40" t="n"/>
      <c r="W416" s="24" t="n"/>
      <c r="X416" s="27" t="n"/>
      <c r="Y416" s="42">
        <f>IF($A416="","",IF(OR($B416="",$M416=""),"",$B416+$M416))</f>
        <v/>
      </c>
      <c r="Z416" s="42">
        <f>IF($A416="","",IF(OR($B416="",$O416=""),"",$B416+$O416))</f>
        <v/>
      </c>
      <c r="AA416" s="42">
        <f>IF($A416="","",IF(OR($B416="",$P416=""),"",$B416+$P416))</f>
        <v/>
      </c>
      <c r="AB416" s="29">
        <f>IF($A416="","",IF(OR($Y416="",$Z416=""),"",ROUND(($Z416-$Y416)*1440,0)))</f>
        <v/>
      </c>
      <c r="AC416" s="29">
        <f>IF($A416="","",IF(OR($AA416="",$B416="",$C416="",AND($J416&lt;&gt;"Outbound",$J416&lt;&gt;"One-way")),"",ROUND(($AA416-($B416+$C416))*1440,0)))</f>
        <v/>
      </c>
      <c r="AD416" s="30">
        <f>IF($A416="","",IF(OR($Q416&lt;&gt;"Completed",$AB416="",$N416=""),"",IF($AB416&lt;=$N416,"Yes","No")))</f>
        <v/>
      </c>
      <c r="AE416" s="30">
        <f>IF($A416="","",IF(COUNTIF($A$2:$A$501,$A416)&gt;1,"Duplicate Trip ID",IF($B416="","Missing service date",IF($D416="","Missing patient reference",IF($E416="","Missing clinic",IF($J416="","Missing trip leg",IF($Q416="","Missing status",IF($R416="","Missing coordinator",IF(AND(OR($Q416="Scheduled",$Q416="Confirmed",$Q416="En Route"),$K416=""),"Vendor not assigned",IF(AND(OR($Q416="Scheduled",$Q416="Confirmed",$Q416="En Route"),$M416=""),"Missing scheduled pickup",IF(AND($Q416="Completed",$O416=""),"Missing actual pickup",IF(AND($Q416="Completed",OR($J416="Outbound",$J416="One-way"),$P416=""),"Missing actual arrival",IF(AND(OR($Q416="Canceled",$Q416="No Show"),$S416=""),"Missing cancellation reason",IF(AND($Q416&lt;&gt;"Canceled",$Q416&lt;&gt;"No Show",$S416&lt;&gt;""),"Clear cancellation reason",IF(AND($O416&lt;&gt;"",$M416=""),"Actual pickup without schedule",IF(AND($P416&lt;&gt;"",$O416=""),"Arrival entered without pickup",""))))))))))))))))</f>
        <v/>
      </c>
      <c r="AF416" s="30">
        <f>IF($A416="","",AND($B416&gt;='Dashboard'!$B$4,$B416&lt;='Dashboard'!$B$5,OR('Dashboard'!$B$6="All Clinics",$E416='Dashboard'!$B$6),OR('Dashboard'!$B$7="All Coordinators",$R416='Dashboard'!$B$7)))</f>
        <v/>
      </c>
    </row>
    <row r="417" ht="20" customHeight="1">
      <c r="A417" s="22" t="n"/>
      <c r="B417" s="40" t="n"/>
      <c r="C417" s="24" t="n"/>
      <c r="D417" s="22" t="n"/>
      <c r="E417" s="22" t="n"/>
      <c r="F417" s="22" t="n"/>
      <c r="G417" s="22" t="n"/>
      <c r="H417" s="22" t="n"/>
      <c r="I417" s="22" t="n"/>
      <c r="J417" s="22" t="n"/>
      <c r="K417" s="22" t="n"/>
      <c r="L417" s="22" t="n"/>
      <c r="M417" s="24" t="n"/>
      <c r="N417" s="25" t="n"/>
      <c r="O417" s="24" t="n"/>
      <c r="P417" s="24" t="n"/>
      <c r="Q417" s="22" t="n"/>
      <c r="R417" s="22" t="n"/>
      <c r="S417" s="22" t="n"/>
      <c r="T417" s="41" t="n"/>
      <c r="U417" s="41" t="n"/>
      <c r="V417" s="40" t="n"/>
      <c r="W417" s="24" t="n"/>
      <c r="X417" s="27" t="n"/>
      <c r="Y417" s="42">
        <f>IF($A417="","",IF(OR($B417="",$M417=""),"",$B417+$M417))</f>
        <v/>
      </c>
      <c r="Z417" s="42">
        <f>IF($A417="","",IF(OR($B417="",$O417=""),"",$B417+$O417))</f>
        <v/>
      </c>
      <c r="AA417" s="42">
        <f>IF($A417="","",IF(OR($B417="",$P417=""),"",$B417+$P417))</f>
        <v/>
      </c>
      <c r="AB417" s="29">
        <f>IF($A417="","",IF(OR($Y417="",$Z417=""),"",ROUND(($Z417-$Y417)*1440,0)))</f>
        <v/>
      </c>
      <c r="AC417" s="29">
        <f>IF($A417="","",IF(OR($AA417="",$B417="",$C417="",AND($J417&lt;&gt;"Outbound",$J417&lt;&gt;"One-way")),"",ROUND(($AA417-($B417+$C417))*1440,0)))</f>
        <v/>
      </c>
      <c r="AD417" s="30">
        <f>IF($A417="","",IF(OR($Q417&lt;&gt;"Completed",$AB417="",$N417=""),"",IF($AB417&lt;=$N417,"Yes","No")))</f>
        <v/>
      </c>
      <c r="AE417" s="30">
        <f>IF($A417="","",IF(COUNTIF($A$2:$A$501,$A417)&gt;1,"Duplicate Trip ID",IF($B417="","Missing service date",IF($D417="","Missing patient reference",IF($E417="","Missing clinic",IF($J417="","Missing trip leg",IF($Q417="","Missing status",IF($R417="","Missing coordinator",IF(AND(OR($Q417="Scheduled",$Q417="Confirmed",$Q417="En Route"),$K417=""),"Vendor not assigned",IF(AND(OR($Q417="Scheduled",$Q417="Confirmed",$Q417="En Route"),$M417=""),"Missing scheduled pickup",IF(AND($Q417="Completed",$O417=""),"Missing actual pickup",IF(AND($Q417="Completed",OR($J417="Outbound",$J417="One-way"),$P417=""),"Missing actual arrival",IF(AND(OR($Q417="Canceled",$Q417="No Show"),$S417=""),"Missing cancellation reason",IF(AND($Q417&lt;&gt;"Canceled",$Q417&lt;&gt;"No Show",$S417&lt;&gt;""),"Clear cancellation reason",IF(AND($O417&lt;&gt;"",$M417=""),"Actual pickup without schedule",IF(AND($P417&lt;&gt;"",$O417=""),"Arrival entered without pickup",""))))))))))))))))</f>
        <v/>
      </c>
      <c r="AF417" s="30">
        <f>IF($A417="","",AND($B417&gt;='Dashboard'!$B$4,$B417&lt;='Dashboard'!$B$5,OR('Dashboard'!$B$6="All Clinics",$E417='Dashboard'!$B$6),OR('Dashboard'!$B$7="All Coordinators",$R417='Dashboard'!$B$7)))</f>
        <v/>
      </c>
    </row>
    <row r="418" ht="20" customHeight="1">
      <c r="A418" s="22" t="n"/>
      <c r="B418" s="40" t="n"/>
      <c r="C418" s="24" t="n"/>
      <c r="D418" s="22" t="n"/>
      <c r="E418" s="22" t="n"/>
      <c r="F418" s="22" t="n"/>
      <c r="G418" s="22" t="n"/>
      <c r="H418" s="22" t="n"/>
      <c r="I418" s="22" t="n"/>
      <c r="J418" s="22" t="n"/>
      <c r="K418" s="22" t="n"/>
      <c r="L418" s="22" t="n"/>
      <c r="M418" s="24" t="n"/>
      <c r="N418" s="25" t="n"/>
      <c r="O418" s="24" t="n"/>
      <c r="P418" s="24" t="n"/>
      <c r="Q418" s="22" t="n"/>
      <c r="R418" s="22" t="n"/>
      <c r="S418" s="22" t="n"/>
      <c r="T418" s="41" t="n"/>
      <c r="U418" s="41" t="n"/>
      <c r="V418" s="40" t="n"/>
      <c r="W418" s="24" t="n"/>
      <c r="X418" s="27" t="n"/>
      <c r="Y418" s="42">
        <f>IF($A418="","",IF(OR($B418="",$M418=""),"",$B418+$M418))</f>
        <v/>
      </c>
      <c r="Z418" s="42">
        <f>IF($A418="","",IF(OR($B418="",$O418=""),"",$B418+$O418))</f>
        <v/>
      </c>
      <c r="AA418" s="42">
        <f>IF($A418="","",IF(OR($B418="",$P418=""),"",$B418+$P418))</f>
        <v/>
      </c>
      <c r="AB418" s="29">
        <f>IF($A418="","",IF(OR($Y418="",$Z418=""),"",ROUND(($Z418-$Y418)*1440,0)))</f>
        <v/>
      </c>
      <c r="AC418" s="29">
        <f>IF($A418="","",IF(OR($AA418="",$B418="",$C418="",AND($J418&lt;&gt;"Outbound",$J418&lt;&gt;"One-way")),"",ROUND(($AA418-($B418+$C418))*1440,0)))</f>
        <v/>
      </c>
      <c r="AD418" s="30">
        <f>IF($A418="","",IF(OR($Q418&lt;&gt;"Completed",$AB418="",$N418=""),"",IF($AB418&lt;=$N418,"Yes","No")))</f>
        <v/>
      </c>
      <c r="AE418" s="30">
        <f>IF($A418="","",IF(COUNTIF($A$2:$A$501,$A418)&gt;1,"Duplicate Trip ID",IF($B418="","Missing service date",IF($D418="","Missing patient reference",IF($E418="","Missing clinic",IF($J418="","Missing trip leg",IF($Q418="","Missing status",IF($R418="","Missing coordinator",IF(AND(OR($Q418="Scheduled",$Q418="Confirmed",$Q418="En Route"),$K418=""),"Vendor not assigned",IF(AND(OR($Q418="Scheduled",$Q418="Confirmed",$Q418="En Route"),$M418=""),"Missing scheduled pickup",IF(AND($Q418="Completed",$O418=""),"Missing actual pickup",IF(AND($Q418="Completed",OR($J418="Outbound",$J418="One-way"),$P418=""),"Missing actual arrival",IF(AND(OR($Q418="Canceled",$Q418="No Show"),$S418=""),"Missing cancellation reason",IF(AND($Q418&lt;&gt;"Canceled",$Q418&lt;&gt;"No Show",$S418&lt;&gt;""),"Clear cancellation reason",IF(AND($O418&lt;&gt;"",$M418=""),"Actual pickup without schedule",IF(AND($P418&lt;&gt;"",$O418=""),"Arrival entered without pickup",""))))))))))))))))</f>
        <v/>
      </c>
      <c r="AF418" s="30">
        <f>IF($A418="","",AND($B418&gt;='Dashboard'!$B$4,$B418&lt;='Dashboard'!$B$5,OR('Dashboard'!$B$6="All Clinics",$E418='Dashboard'!$B$6),OR('Dashboard'!$B$7="All Coordinators",$R418='Dashboard'!$B$7)))</f>
        <v/>
      </c>
    </row>
    <row r="419" ht="20" customHeight="1">
      <c r="A419" s="22" t="n"/>
      <c r="B419" s="40" t="n"/>
      <c r="C419" s="24" t="n"/>
      <c r="D419" s="22" t="n"/>
      <c r="E419" s="22" t="n"/>
      <c r="F419" s="22" t="n"/>
      <c r="G419" s="22" t="n"/>
      <c r="H419" s="22" t="n"/>
      <c r="I419" s="22" t="n"/>
      <c r="J419" s="22" t="n"/>
      <c r="K419" s="22" t="n"/>
      <c r="L419" s="22" t="n"/>
      <c r="M419" s="24" t="n"/>
      <c r="N419" s="25" t="n"/>
      <c r="O419" s="24" t="n"/>
      <c r="P419" s="24" t="n"/>
      <c r="Q419" s="22" t="n"/>
      <c r="R419" s="22" t="n"/>
      <c r="S419" s="22" t="n"/>
      <c r="T419" s="41" t="n"/>
      <c r="U419" s="41" t="n"/>
      <c r="V419" s="40" t="n"/>
      <c r="W419" s="24" t="n"/>
      <c r="X419" s="27" t="n"/>
      <c r="Y419" s="42">
        <f>IF($A419="","",IF(OR($B419="",$M419=""),"",$B419+$M419))</f>
        <v/>
      </c>
      <c r="Z419" s="42">
        <f>IF($A419="","",IF(OR($B419="",$O419=""),"",$B419+$O419))</f>
        <v/>
      </c>
      <c r="AA419" s="42">
        <f>IF($A419="","",IF(OR($B419="",$P419=""),"",$B419+$P419))</f>
        <v/>
      </c>
      <c r="AB419" s="29">
        <f>IF($A419="","",IF(OR($Y419="",$Z419=""),"",ROUND(($Z419-$Y419)*1440,0)))</f>
        <v/>
      </c>
      <c r="AC419" s="29">
        <f>IF($A419="","",IF(OR($AA419="",$B419="",$C419="",AND($J419&lt;&gt;"Outbound",$J419&lt;&gt;"One-way")),"",ROUND(($AA419-($B419+$C419))*1440,0)))</f>
        <v/>
      </c>
      <c r="AD419" s="30">
        <f>IF($A419="","",IF(OR($Q419&lt;&gt;"Completed",$AB419="",$N419=""),"",IF($AB419&lt;=$N419,"Yes","No")))</f>
        <v/>
      </c>
      <c r="AE419" s="30">
        <f>IF($A419="","",IF(COUNTIF($A$2:$A$501,$A419)&gt;1,"Duplicate Trip ID",IF($B419="","Missing service date",IF($D419="","Missing patient reference",IF($E419="","Missing clinic",IF($J419="","Missing trip leg",IF($Q419="","Missing status",IF($R419="","Missing coordinator",IF(AND(OR($Q419="Scheduled",$Q419="Confirmed",$Q419="En Route"),$K419=""),"Vendor not assigned",IF(AND(OR($Q419="Scheduled",$Q419="Confirmed",$Q419="En Route"),$M419=""),"Missing scheduled pickup",IF(AND($Q419="Completed",$O419=""),"Missing actual pickup",IF(AND($Q419="Completed",OR($J419="Outbound",$J419="One-way"),$P419=""),"Missing actual arrival",IF(AND(OR($Q419="Canceled",$Q419="No Show"),$S419=""),"Missing cancellation reason",IF(AND($Q419&lt;&gt;"Canceled",$Q419&lt;&gt;"No Show",$S419&lt;&gt;""),"Clear cancellation reason",IF(AND($O419&lt;&gt;"",$M419=""),"Actual pickup without schedule",IF(AND($P419&lt;&gt;"",$O419=""),"Arrival entered without pickup",""))))))))))))))))</f>
        <v/>
      </c>
      <c r="AF419" s="30">
        <f>IF($A419="","",AND($B419&gt;='Dashboard'!$B$4,$B419&lt;='Dashboard'!$B$5,OR('Dashboard'!$B$6="All Clinics",$E419='Dashboard'!$B$6),OR('Dashboard'!$B$7="All Coordinators",$R419='Dashboard'!$B$7)))</f>
        <v/>
      </c>
    </row>
    <row r="420" ht="20" customHeight="1">
      <c r="A420" s="22" t="n"/>
      <c r="B420" s="40" t="n"/>
      <c r="C420" s="24" t="n"/>
      <c r="D420" s="22" t="n"/>
      <c r="E420" s="22" t="n"/>
      <c r="F420" s="22" t="n"/>
      <c r="G420" s="22" t="n"/>
      <c r="H420" s="22" t="n"/>
      <c r="I420" s="22" t="n"/>
      <c r="J420" s="22" t="n"/>
      <c r="K420" s="22" t="n"/>
      <c r="L420" s="22" t="n"/>
      <c r="M420" s="24" t="n"/>
      <c r="N420" s="25" t="n"/>
      <c r="O420" s="24" t="n"/>
      <c r="P420" s="24" t="n"/>
      <c r="Q420" s="22" t="n"/>
      <c r="R420" s="22" t="n"/>
      <c r="S420" s="22" t="n"/>
      <c r="T420" s="41" t="n"/>
      <c r="U420" s="41" t="n"/>
      <c r="V420" s="40" t="n"/>
      <c r="W420" s="24" t="n"/>
      <c r="X420" s="27" t="n"/>
      <c r="Y420" s="42">
        <f>IF($A420="","",IF(OR($B420="",$M420=""),"",$B420+$M420))</f>
        <v/>
      </c>
      <c r="Z420" s="42">
        <f>IF($A420="","",IF(OR($B420="",$O420=""),"",$B420+$O420))</f>
        <v/>
      </c>
      <c r="AA420" s="42">
        <f>IF($A420="","",IF(OR($B420="",$P420=""),"",$B420+$P420))</f>
        <v/>
      </c>
      <c r="AB420" s="29">
        <f>IF($A420="","",IF(OR($Y420="",$Z420=""),"",ROUND(($Z420-$Y420)*1440,0)))</f>
        <v/>
      </c>
      <c r="AC420" s="29">
        <f>IF($A420="","",IF(OR($AA420="",$B420="",$C420="",AND($J420&lt;&gt;"Outbound",$J420&lt;&gt;"One-way")),"",ROUND(($AA420-($B420+$C420))*1440,0)))</f>
        <v/>
      </c>
      <c r="AD420" s="30">
        <f>IF($A420="","",IF(OR($Q420&lt;&gt;"Completed",$AB420="",$N420=""),"",IF($AB420&lt;=$N420,"Yes","No")))</f>
        <v/>
      </c>
      <c r="AE420" s="30">
        <f>IF($A420="","",IF(COUNTIF($A$2:$A$501,$A420)&gt;1,"Duplicate Trip ID",IF($B420="","Missing service date",IF($D420="","Missing patient reference",IF($E420="","Missing clinic",IF($J420="","Missing trip leg",IF($Q420="","Missing status",IF($R420="","Missing coordinator",IF(AND(OR($Q420="Scheduled",$Q420="Confirmed",$Q420="En Route"),$K420=""),"Vendor not assigned",IF(AND(OR($Q420="Scheduled",$Q420="Confirmed",$Q420="En Route"),$M420=""),"Missing scheduled pickup",IF(AND($Q420="Completed",$O420=""),"Missing actual pickup",IF(AND($Q420="Completed",OR($J420="Outbound",$J420="One-way"),$P420=""),"Missing actual arrival",IF(AND(OR($Q420="Canceled",$Q420="No Show"),$S420=""),"Missing cancellation reason",IF(AND($Q420&lt;&gt;"Canceled",$Q420&lt;&gt;"No Show",$S420&lt;&gt;""),"Clear cancellation reason",IF(AND($O420&lt;&gt;"",$M420=""),"Actual pickup without schedule",IF(AND($P420&lt;&gt;"",$O420=""),"Arrival entered without pickup",""))))))))))))))))</f>
        <v/>
      </c>
      <c r="AF420" s="30">
        <f>IF($A420="","",AND($B420&gt;='Dashboard'!$B$4,$B420&lt;='Dashboard'!$B$5,OR('Dashboard'!$B$6="All Clinics",$E420='Dashboard'!$B$6),OR('Dashboard'!$B$7="All Coordinators",$R420='Dashboard'!$B$7)))</f>
        <v/>
      </c>
    </row>
    <row r="421" ht="20" customHeight="1">
      <c r="A421" s="22" t="n"/>
      <c r="B421" s="40" t="n"/>
      <c r="C421" s="24" t="n"/>
      <c r="D421" s="22" t="n"/>
      <c r="E421" s="22" t="n"/>
      <c r="F421" s="22" t="n"/>
      <c r="G421" s="22" t="n"/>
      <c r="H421" s="22" t="n"/>
      <c r="I421" s="22" t="n"/>
      <c r="J421" s="22" t="n"/>
      <c r="K421" s="22" t="n"/>
      <c r="L421" s="22" t="n"/>
      <c r="M421" s="24" t="n"/>
      <c r="N421" s="25" t="n"/>
      <c r="O421" s="24" t="n"/>
      <c r="P421" s="24" t="n"/>
      <c r="Q421" s="22" t="n"/>
      <c r="R421" s="22" t="n"/>
      <c r="S421" s="22" t="n"/>
      <c r="T421" s="41" t="n"/>
      <c r="U421" s="41" t="n"/>
      <c r="V421" s="40" t="n"/>
      <c r="W421" s="24" t="n"/>
      <c r="X421" s="27" t="n"/>
      <c r="Y421" s="42">
        <f>IF($A421="","",IF(OR($B421="",$M421=""),"",$B421+$M421))</f>
        <v/>
      </c>
      <c r="Z421" s="42">
        <f>IF($A421="","",IF(OR($B421="",$O421=""),"",$B421+$O421))</f>
        <v/>
      </c>
      <c r="AA421" s="42">
        <f>IF($A421="","",IF(OR($B421="",$P421=""),"",$B421+$P421))</f>
        <v/>
      </c>
      <c r="AB421" s="29">
        <f>IF($A421="","",IF(OR($Y421="",$Z421=""),"",ROUND(($Z421-$Y421)*1440,0)))</f>
        <v/>
      </c>
      <c r="AC421" s="29">
        <f>IF($A421="","",IF(OR($AA421="",$B421="",$C421="",AND($J421&lt;&gt;"Outbound",$J421&lt;&gt;"One-way")),"",ROUND(($AA421-($B421+$C421))*1440,0)))</f>
        <v/>
      </c>
      <c r="AD421" s="30">
        <f>IF($A421="","",IF(OR($Q421&lt;&gt;"Completed",$AB421="",$N421=""),"",IF($AB421&lt;=$N421,"Yes","No")))</f>
        <v/>
      </c>
      <c r="AE421" s="30">
        <f>IF($A421="","",IF(COUNTIF($A$2:$A$501,$A421)&gt;1,"Duplicate Trip ID",IF($B421="","Missing service date",IF($D421="","Missing patient reference",IF($E421="","Missing clinic",IF($J421="","Missing trip leg",IF($Q421="","Missing status",IF($R421="","Missing coordinator",IF(AND(OR($Q421="Scheduled",$Q421="Confirmed",$Q421="En Route"),$K421=""),"Vendor not assigned",IF(AND(OR($Q421="Scheduled",$Q421="Confirmed",$Q421="En Route"),$M421=""),"Missing scheduled pickup",IF(AND($Q421="Completed",$O421=""),"Missing actual pickup",IF(AND($Q421="Completed",OR($J421="Outbound",$J421="One-way"),$P421=""),"Missing actual arrival",IF(AND(OR($Q421="Canceled",$Q421="No Show"),$S421=""),"Missing cancellation reason",IF(AND($Q421&lt;&gt;"Canceled",$Q421&lt;&gt;"No Show",$S421&lt;&gt;""),"Clear cancellation reason",IF(AND($O421&lt;&gt;"",$M421=""),"Actual pickup without schedule",IF(AND($P421&lt;&gt;"",$O421=""),"Arrival entered without pickup",""))))))))))))))))</f>
        <v/>
      </c>
      <c r="AF421" s="30">
        <f>IF($A421="","",AND($B421&gt;='Dashboard'!$B$4,$B421&lt;='Dashboard'!$B$5,OR('Dashboard'!$B$6="All Clinics",$E421='Dashboard'!$B$6),OR('Dashboard'!$B$7="All Coordinators",$R421='Dashboard'!$B$7)))</f>
        <v/>
      </c>
    </row>
    <row r="422" ht="20" customHeight="1">
      <c r="A422" s="22" t="n"/>
      <c r="B422" s="40" t="n"/>
      <c r="C422" s="24" t="n"/>
      <c r="D422" s="22" t="n"/>
      <c r="E422" s="22" t="n"/>
      <c r="F422" s="22" t="n"/>
      <c r="G422" s="22" t="n"/>
      <c r="H422" s="22" t="n"/>
      <c r="I422" s="22" t="n"/>
      <c r="J422" s="22" t="n"/>
      <c r="K422" s="22" t="n"/>
      <c r="L422" s="22" t="n"/>
      <c r="M422" s="24" t="n"/>
      <c r="N422" s="25" t="n"/>
      <c r="O422" s="24" t="n"/>
      <c r="P422" s="24" t="n"/>
      <c r="Q422" s="22" t="n"/>
      <c r="R422" s="22" t="n"/>
      <c r="S422" s="22" t="n"/>
      <c r="T422" s="41" t="n"/>
      <c r="U422" s="41" t="n"/>
      <c r="V422" s="40" t="n"/>
      <c r="W422" s="24" t="n"/>
      <c r="X422" s="27" t="n"/>
      <c r="Y422" s="42">
        <f>IF($A422="","",IF(OR($B422="",$M422=""),"",$B422+$M422))</f>
        <v/>
      </c>
      <c r="Z422" s="42">
        <f>IF($A422="","",IF(OR($B422="",$O422=""),"",$B422+$O422))</f>
        <v/>
      </c>
      <c r="AA422" s="42">
        <f>IF($A422="","",IF(OR($B422="",$P422=""),"",$B422+$P422))</f>
        <v/>
      </c>
      <c r="AB422" s="29">
        <f>IF($A422="","",IF(OR($Y422="",$Z422=""),"",ROUND(($Z422-$Y422)*1440,0)))</f>
        <v/>
      </c>
      <c r="AC422" s="29">
        <f>IF($A422="","",IF(OR($AA422="",$B422="",$C422="",AND($J422&lt;&gt;"Outbound",$J422&lt;&gt;"One-way")),"",ROUND(($AA422-($B422+$C422))*1440,0)))</f>
        <v/>
      </c>
      <c r="AD422" s="30">
        <f>IF($A422="","",IF(OR($Q422&lt;&gt;"Completed",$AB422="",$N422=""),"",IF($AB422&lt;=$N422,"Yes","No")))</f>
        <v/>
      </c>
      <c r="AE422" s="30">
        <f>IF($A422="","",IF(COUNTIF($A$2:$A$501,$A422)&gt;1,"Duplicate Trip ID",IF($B422="","Missing service date",IF($D422="","Missing patient reference",IF($E422="","Missing clinic",IF($J422="","Missing trip leg",IF($Q422="","Missing status",IF($R422="","Missing coordinator",IF(AND(OR($Q422="Scheduled",$Q422="Confirmed",$Q422="En Route"),$K422=""),"Vendor not assigned",IF(AND(OR($Q422="Scheduled",$Q422="Confirmed",$Q422="En Route"),$M422=""),"Missing scheduled pickup",IF(AND($Q422="Completed",$O422=""),"Missing actual pickup",IF(AND($Q422="Completed",OR($J422="Outbound",$J422="One-way"),$P422=""),"Missing actual arrival",IF(AND(OR($Q422="Canceled",$Q422="No Show"),$S422=""),"Missing cancellation reason",IF(AND($Q422&lt;&gt;"Canceled",$Q422&lt;&gt;"No Show",$S422&lt;&gt;""),"Clear cancellation reason",IF(AND($O422&lt;&gt;"",$M422=""),"Actual pickup without schedule",IF(AND($P422&lt;&gt;"",$O422=""),"Arrival entered without pickup",""))))))))))))))))</f>
        <v/>
      </c>
      <c r="AF422" s="30">
        <f>IF($A422="","",AND($B422&gt;='Dashboard'!$B$4,$B422&lt;='Dashboard'!$B$5,OR('Dashboard'!$B$6="All Clinics",$E422='Dashboard'!$B$6),OR('Dashboard'!$B$7="All Coordinators",$R422='Dashboard'!$B$7)))</f>
        <v/>
      </c>
    </row>
    <row r="423" ht="20" customHeight="1">
      <c r="A423" s="22" t="n"/>
      <c r="B423" s="40" t="n"/>
      <c r="C423" s="24" t="n"/>
      <c r="D423" s="22" t="n"/>
      <c r="E423" s="22" t="n"/>
      <c r="F423" s="22" t="n"/>
      <c r="G423" s="22" t="n"/>
      <c r="H423" s="22" t="n"/>
      <c r="I423" s="22" t="n"/>
      <c r="J423" s="22" t="n"/>
      <c r="K423" s="22" t="n"/>
      <c r="L423" s="22" t="n"/>
      <c r="M423" s="24" t="n"/>
      <c r="N423" s="25" t="n"/>
      <c r="O423" s="24" t="n"/>
      <c r="P423" s="24" t="n"/>
      <c r="Q423" s="22" t="n"/>
      <c r="R423" s="22" t="n"/>
      <c r="S423" s="22" t="n"/>
      <c r="T423" s="41" t="n"/>
      <c r="U423" s="41" t="n"/>
      <c r="V423" s="40" t="n"/>
      <c r="W423" s="24" t="n"/>
      <c r="X423" s="27" t="n"/>
      <c r="Y423" s="42">
        <f>IF($A423="","",IF(OR($B423="",$M423=""),"",$B423+$M423))</f>
        <v/>
      </c>
      <c r="Z423" s="42">
        <f>IF($A423="","",IF(OR($B423="",$O423=""),"",$B423+$O423))</f>
        <v/>
      </c>
      <c r="AA423" s="42">
        <f>IF($A423="","",IF(OR($B423="",$P423=""),"",$B423+$P423))</f>
        <v/>
      </c>
      <c r="AB423" s="29">
        <f>IF($A423="","",IF(OR($Y423="",$Z423=""),"",ROUND(($Z423-$Y423)*1440,0)))</f>
        <v/>
      </c>
      <c r="AC423" s="29">
        <f>IF($A423="","",IF(OR($AA423="",$B423="",$C423="",AND($J423&lt;&gt;"Outbound",$J423&lt;&gt;"One-way")),"",ROUND(($AA423-($B423+$C423))*1440,0)))</f>
        <v/>
      </c>
      <c r="AD423" s="30">
        <f>IF($A423="","",IF(OR($Q423&lt;&gt;"Completed",$AB423="",$N423=""),"",IF($AB423&lt;=$N423,"Yes","No")))</f>
        <v/>
      </c>
      <c r="AE423" s="30">
        <f>IF($A423="","",IF(COUNTIF($A$2:$A$501,$A423)&gt;1,"Duplicate Trip ID",IF($B423="","Missing service date",IF($D423="","Missing patient reference",IF($E423="","Missing clinic",IF($J423="","Missing trip leg",IF($Q423="","Missing status",IF($R423="","Missing coordinator",IF(AND(OR($Q423="Scheduled",$Q423="Confirmed",$Q423="En Route"),$K423=""),"Vendor not assigned",IF(AND(OR($Q423="Scheduled",$Q423="Confirmed",$Q423="En Route"),$M423=""),"Missing scheduled pickup",IF(AND($Q423="Completed",$O423=""),"Missing actual pickup",IF(AND($Q423="Completed",OR($J423="Outbound",$J423="One-way"),$P423=""),"Missing actual arrival",IF(AND(OR($Q423="Canceled",$Q423="No Show"),$S423=""),"Missing cancellation reason",IF(AND($Q423&lt;&gt;"Canceled",$Q423&lt;&gt;"No Show",$S423&lt;&gt;""),"Clear cancellation reason",IF(AND($O423&lt;&gt;"",$M423=""),"Actual pickup without schedule",IF(AND($P423&lt;&gt;"",$O423=""),"Arrival entered without pickup",""))))))))))))))))</f>
        <v/>
      </c>
      <c r="AF423" s="30">
        <f>IF($A423="","",AND($B423&gt;='Dashboard'!$B$4,$B423&lt;='Dashboard'!$B$5,OR('Dashboard'!$B$6="All Clinics",$E423='Dashboard'!$B$6),OR('Dashboard'!$B$7="All Coordinators",$R423='Dashboard'!$B$7)))</f>
        <v/>
      </c>
    </row>
    <row r="424" ht="20" customHeight="1">
      <c r="A424" s="22" t="n"/>
      <c r="B424" s="40" t="n"/>
      <c r="C424" s="24" t="n"/>
      <c r="D424" s="22" t="n"/>
      <c r="E424" s="22" t="n"/>
      <c r="F424" s="22" t="n"/>
      <c r="G424" s="22" t="n"/>
      <c r="H424" s="22" t="n"/>
      <c r="I424" s="22" t="n"/>
      <c r="J424" s="22" t="n"/>
      <c r="K424" s="22" t="n"/>
      <c r="L424" s="22" t="n"/>
      <c r="M424" s="24" t="n"/>
      <c r="N424" s="25" t="n"/>
      <c r="O424" s="24" t="n"/>
      <c r="P424" s="24" t="n"/>
      <c r="Q424" s="22" t="n"/>
      <c r="R424" s="22" t="n"/>
      <c r="S424" s="22" t="n"/>
      <c r="T424" s="41" t="n"/>
      <c r="U424" s="41" t="n"/>
      <c r="V424" s="40" t="n"/>
      <c r="W424" s="24" t="n"/>
      <c r="X424" s="27" t="n"/>
      <c r="Y424" s="42">
        <f>IF($A424="","",IF(OR($B424="",$M424=""),"",$B424+$M424))</f>
        <v/>
      </c>
      <c r="Z424" s="42">
        <f>IF($A424="","",IF(OR($B424="",$O424=""),"",$B424+$O424))</f>
        <v/>
      </c>
      <c r="AA424" s="42">
        <f>IF($A424="","",IF(OR($B424="",$P424=""),"",$B424+$P424))</f>
        <v/>
      </c>
      <c r="AB424" s="29">
        <f>IF($A424="","",IF(OR($Y424="",$Z424=""),"",ROUND(($Z424-$Y424)*1440,0)))</f>
        <v/>
      </c>
      <c r="AC424" s="29">
        <f>IF($A424="","",IF(OR($AA424="",$B424="",$C424="",AND($J424&lt;&gt;"Outbound",$J424&lt;&gt;"One-way")),"",ROUND(($AA424-($B424+$C424))*1440,0)))</f>
        <v/>
      </c>
      <c r="AD424" s="30">
        <f>IF($A424="","",IF(OR($Q424&lt;&gt;"Completed",$AB424="",$N424=""),"",IF($AB424&lt;=$N424,"Yes","No")))</f>
        <v/>
      </c>
      <c r="AE424" s="30">
        <f>IF($A424="","",IF(COUNTIF($A$2:$A$501,$A424)&gt;1,"Duplicate Trip ID",IF($B424="","Missing service date",IF($D424="","Missing patient reference",IF($E424="","Missing clinic",IF($J424="","Missing trip leg",IF($Q424="","Missing status",IF($R424="","Missing coordinator",IF(AND(OR($Q424="Scheduled",$Q424="Confirmed",$Q424="En Route"),$K424=""),"Vendor not assigned",IF(AND(OR($Q424="Scheduled",$Q424="Confirmed",$Q424="En Route"),$M424=""),"Missing scheduled pickup",IF(AND($Q424="Completed",$O424=""),"Missing actual pickup",IF(AND($Q424="Completed",OR($J424="Outbound",$J424="One-way"),$P424=""),"Missing actual arrival",IF(AND(OR($Q424="Canceled",$Q424="No Show"),$S424=""),"Missing cancellation reason",IF(AND($Q424&lt;&gt;"Canceled",$Q424&lt;&gt;"No Show",$S424&lt;&gt;""),"Clear cancellation reason",IF(AND($O424&lt;&gt;"",$M424=""),"Actual pickup without schedule",IF(AND($P424&lt;&gt;"",$O424=""),"Arrival entered without pickup",""))))))))))))))))</f>
        <v/>
      </c>
      <c r="AF424" s="30">
        <f>IF($A424="","",AND($B424&gt;='Dashboard'!$B$4,$B424&lt;='Dashboard'!$B$5,OR('Dashboard'!$B$6="All Clinics",$E424='Dashboard'!$B$6),OR('Dashboard'!$B$7="All Coordinators",$R424='Dashboard'!$B$7)))</f>
        <v/>
      </c>
    </row>
    <row r="425" ht="20" customHeight="1">
      <c r="A425" s="22" t="n"/>
      <c r="B425" s="40" t="n"/>
      <c r="C425" s="24" t="n"/>
      <c r="D425" s="22" t="n"/>
      <c r="E425" s="22" t="n"/>
      <c r="F425" s="22" t="n"/>
      <c r="G425" s="22" t="n"/>
      <c r="H425" s="22" t="n"/>
      <c r="I425" s="22" t="n"/>
      <c r="J425" s="22" t="n"/>
      <c r="K425" s="22" t="n"/>
      <c r="L425" s="22" t="n"/>
      <c r="M425" s="24" t="n"/>
      <c r="N425" s="25" t="n"/>
      <c r="O425" s="24" t="n"/>
      <c r="P425" s="24" t="n"/>
      <c r="Q425" s="22" t="n"/>
      <c r="R425" s="22" t="n"/>
      <c r="S425" s="22" t="n"/>
      <c r="T425" s="41" t="n"/>
      <c r="U425" s="41" t="n"/>
      <c r="V425" s="40" t="n"/>
      <c r="W425" s="24" t="n"/>
      <c r="X425" s="27" t="n"/>
      <c r="Y425" s="42">
        <f>IF($A425="","",IF(OR($B425="",$M425=""),"",$B425+$M425))</f>
        <v/>
      </c>
      <c r="Z425" s="42">
        <f>IF($A425="","",IF(OR($B425="",$O425=""),"",$B425+$O425))</f>
        <v/>
      </c>
      <c r="AA425" s="42">
        <f>IF($A425="","",IF(OR($B425="",$P425=""),"",$B425+$P425))</f>
        <v/>
      </c>
      <c r="AB425" s="29">
        <f>IF($A425="","",IF(OR($Y425="",$Z425=""),"",ROUND(($Z425-$Y425)*1440,0)))</f>
        <v/>
      </c>
      <c r="AC425" s="29">
        <f>IF($A425="","",IF(OR($AA425="",$B425="",$C425="",AND($J425&lt;&gt;"Outbound",$J425&lt;&gt;"One-way")),"",ROUND(($AA425-($B425+$C425))*1440,0)))</f>
        <v/>
      </c>
      <c r="AD425" s="30">
        <f>IF($A425="","",IF(OR($Q425&lt;&gt;"Completed",$AB425="",$N425=""),"",IF($AB425&lt;=$N425,"Yes","No")))</f>
        <v/>
      </c>
      <c r="AE425" s="30">
        <f>IF($A425="","",IF(COUNTIF($A$2:$A$501,$A425)&gt;1,"Duplicate Trip ID",IF($B425="","Missing service date",IF($D425="","Missing patient reference",IF($E425="","Missing clinic",IF($J425="","Missing trip leg",IF($Q425="","Missing status",IF($R425="","Missing coordinator",IF(AND(OR($Q425="Scheduled",$Q425="Confirmed",$Q425="En Route"),$K425=""),"Vendor not assigned",IF(AND(OR($Q425="Scheduled",$Q425="Confirmed",$Q425="En Route"),$M425=""),"Missing scheduled pickup",IF(AND($Q425="Completed",$O425=""),"Missing actual pickup",IF(AND($Q425="Completed",OR($J425="Outbound",$J425="One-way"),$P425=""),"Missing actual arrival",IF(AND(OR($Q425="Canceled",$Q425="No Show"),$S425=""),"Missing cancellation reason",IF(AND($Q425&lt;&gt;"Canceled",$Q425&lt;&gt;"No Show",$S425&lt;&gt;""),"Clear cancellation reason",IF(AND($O425&lt;&gt;"",$M425=""),"Actual pickup without schedule",IF(AND($P425&lt;&gt;"",$O425=""),"Arrival entered without pickup",""))))))))))))))))</f>
        <v/>
      </c>
      <c r="AF425" s="30">
        <f>IF($A425="","",AND($B425&gt;='Dashboard'!$B$4,$B425&lt;='Dashboard'!$B$5,OR('Dashboard'!$B$6="All Clinics",$E425='Dashboard'!$B$6),OR('Dashboard'!$B$7="All Coordinators",$R425='Dashboard'!$B$7)))</f>
        <v/>
      </c>
    </row>
    <row r="426" ht="20" customHeight="1">
      <c r="A426" s="22" t="n"/>
      <c r="B426" s="40" t="n"/>
      <c r="C426" s="24" t="n"/>
      <c r="D426" s="22" t="n"/>
      <c r="E426" s="22" t="n"/>
      <c r="F426" s="22" t="n"/>
      <c r="G426" s="22" t="n"/>
      <c r="H426" s="22" t="n"/>
      <c r="I426" s="22" t="n"/>
      <c r="J426" s="22" t="n"/>
      <c r="K426" s="22" t="n"/>
      <c r="L426" s="22" t="n"/>
      <c r="M426" s="24" t="n"/>
      <c r="N426" s="25" t="n"/>
      <c r="O426" s="24" t="n"/>
      <c r="P426" s="24" t="n"/>
      <c r="Q426" s="22" t="n"/>
      <c r="R426" s="22" t="n"/>
      <c r="S426" s="22" t="n"/>
      <c r="T426" s="41" t="n"/>
      <c r="U426" s="41" t="n"/>
      <c r="V426" s="40" t="n"/>
      <c r="W426" s="24" t="n"/>
      <c r="X426" s="27" t="n"/>
      <c r="Y426" s="42">
        <f>IF($A426="","",IF(OR($B426="",$M426=""),"",$B426+$M426))</f>
        <v/>
      </c>
      <c r="Z426" s="42">
        <f>IF($A426="","",IF(OR($B426="",$O426=""),"",$B426+$O426))</f>
        <v/>
      </c>
      <c r="AA426" s="42">
        <f>IF($A426="","",IF(OR($B426="",$P426=""),"",$B426+$P426))</f>
        <v/>
      </c>
      <c r="AB426" s="29">
        <f>IF($A426="","",IF(OR($Y426="",$Z426=""),"",ROUND(($Z426-$Y426)*1440,0)))</f>
        <v/>
      </c>
      <c r="AC426" s="29">
        <f>IF($A426="","",IF(OR($AA426="",$B426="",$C426="",AND($J426&lt;&gt;"Outbound",$J426&lt;&gt;"One-way")),"",ROUND(($AA426-($B426+$C426))*1440,0)))</f>
        <v/>
      </c>
      <c r="AD426" s="30">
        <f>IF($A426="","",IF(OR($Q426&lt;&gt;"Completed",$AB426="",$N426=""),"",IF($AB426&lt;=$N426,"Yes","No")))</f>
        <v/>
      </c>
      <c r="AE426" s="30">
        <f>IF($A426="","",IF(COUNTIF($A$2:$A$501,$A426)&gt;1,"Duplicate Trip ID",IF($B426="","Missing service date",IF($D426="","Missing patient reference",IF($E426="","Missing clinic",IF($J426="","Missing trip leg",IF($Q426="","Missing status",IF($R426="","Missing coordinator",IF(AND(OR($Q426="Scheduled",$Q426="Confirmed",$Q426="En Route"),$K426=""),"Vendor not assigned",IF(AND(OR($Q426="Scheduled",$Q426="Confirmed",$Q426="En Route"),$M426=""),"Missing scheduled pickup",IF(AND($Q426="Completed",$O426=""),"Missing actual pickup",IF(AND($Q426="Completed",OR($J426="Outbound",$J426="One-way"),$P426=""),"Missing actual arrival",IF(AND(OR($Q426="Canceled",$Q426="No Show"),$S426=""),"Missing cancellation reason",IF(AND($Q426&lt;&gt;"Canceled",$Q426&lt;&gt;"No Show",$S426&lt;&gt;""),"Clear cancellation reason",IF(AND($O426&lt;&gt;"",$M426=""),"Actual pickup without schedule",IF(AND($P426&lt;&gt;"",$O426=""),"Arrival entered without pickup",""))))))))))))))))</f>
        <v/>
      </c>
      <c r="AF426" s="30">
        <f>IF($A426="","",AND($B426&gt;='Dashboard'!$B$4,$B426&lt;='Dashboard'!$B$5,OR('Dashboard'!$B$6="All Clinics",$E426='Dashboard'!$B$6),OR('Dashboard'!$B$7="All Coordinators",$R426='Dashboard'!$B$7)))</f>
        <v/>
      </c>
    </row>
    <row r="427" ht="20" customHeight="1">
      <c r="A427" s="22" t="n"/>
      <c r="B427" s="40" t="n"/>
      <c r="C427" s="24" t="n"/>
      <c r="D427" s="22" t="n"/>
      <c r="E427" s="22" t="n"/>
      <c r="F427" s="22" t="n"/>
      <c r="G427" s="22" t="n"/>
      <c r="H427" s="22" t="n"/>
      <c r="I427" s="22" t="n"/>
      <c r="J427" s="22" t="n"/>
      <c r="K427" s="22" t="n"/>
      <c r="L427" s="22" t="n"/>
      <c r="M427" s="24" t="n"/>
      <c r="N427" s="25" t="n"/>
      <c r="O427" s="24" t="n"/>
      <c r="P427" s="24" t="n"/>
      <c r="Q427" s="22" t="n"/>
      <c r="R427" s="22" t="n"/>
      <c r="S427" s="22" t="n"/>
      <c r="T427" s="41" t="n"/>
      <c r="U427" s="41" t="n"/>
      <c r="V427" s="40" t="n"/>
      <c r="W427" s="24" t="n"/>
      <c r="X427" s="27" t="n"/>
      <c r="Y427" s="42">
        <f>IF($A427="","",IF(OR($B427="",$M427=""),"",$B427+$M427))</f>
        <v/>
      </c>
      <c r="Z427" s="42">
        <f>IF($A427="","",IF(OR($B427="",$O427=""),"",$B427+$O427))</f>
        <v/>
      </c>
      <c r="AA427" s="42">
        <f>IF($A427="","",IF(OR($B427="",$P427=""),"",$B427+$P427))</f>
        <v/>
      </c>
      <c r="AB427" s="29">
        <f>IF($A427="","",IF(OR($Y427="",$Z427=""),"",ROUND(($Z427-$Y427)*1440,0)))</f>
        <v/>
      </c>
      <c r="AC427" s="29">
        <f>IF($A427="","",IF(OR($AA427="",$B427="",$C427="",AND($J427&lt;&gt;"Outbound",$J427&lt;&gt;"One-way")),"",ROUND(($AA427-($B427+$C427))*1440,0)))</f>
        <v/>
      </c>
      <c r="AD427" s="30">
        <f>IF($A427="","",IF(OR($Q427&lt;&gt;"Completed",$AB427="",$N427=""),"",IF($AB427&lt;=$N427,"Yes","No")))</f>
        <v/>
      </c>
      <c r="AE427" s="30">
        <f>IF($A427="","",IF(COUNTIF($A$2:$A$501,$A427)&gt;1,"Duplicate Trip ID",IF($B427="","Missing service date",IF($D427="","Missing patient reference",IF($E427="","Missing clinic",IF($J427="","Missing trip leg",IF($Q427="","Missing status",IF($R427="","Missing coordinator",IF(AND(OR($Q427="Scheduled",$Q427="Confirmed",$Q427="En Route"),$K427=""),"Vendor not assigned",IF(AND(OR($Q427="Scheduled",$Q427="Confirmed",$Q427="En Route"),$M427=""),"Missing scheduled pickup",IF(AND($Q427="Completed",$O427=""),"Missing actual pickup",IF(AND($Q427="Completed",OR($J427="Outbound",$J427="One-way"),$P427=""),"Missing actual arrival",IF(AND(OR($Q427="Canceled",$Q427="No Show"),$S427=""),"Missing cancellation reason",IF(AND($Q427&lt;&gt;"Canceled",$Q427&lt;&gt;"No Show",$S427&lt;&gt;""),"Clear cancellation reason",IF(AND($O427&lt;&gt;"",$M427=""),"Actual pickup without schedule",IF(AND($P427&lt;&gt;"",$O427=""),"Arrival entered without pickup",""))))))))))))))))</f>
        <v/>
      </c>
      <c r="AF427" s="30">
        <f>IF($A427="","",AND($B427&gt;='Dashboard'!$B$4,$B427&lt;='Dashboard'!$B$5,OR('Dashboard'!$B$6="All Clinics",$E427='Dashboard'!$B$6),OR('Dashboard'!$B$7="All Coordinators",$R427='Dashboard'!$B$7)))</f>
        <v/>
      </c>
    </row>
    <row r="428" ht="20" customHeight="1">
      <c r="A428" s="22" t="n"/>
      <c r="B428" s="40" t="n"/>
      <c r="C428" s="24" t="n"/>
      <c r="D428" s="22" t="n"/>
      <c r="E428" s="22" t="n"/>
      <c r="F428" s="22" t="n"/>
      <c r="G428" s="22" t="n"/>
      <c r="H428" s="22" t="n"/>
      <c r="I428" s="22" t="n"/>
      <c r="J428" s="22" t="n"/>
      <c r="K428" s="22" t="n"/>
      <c r="L428" s="22" t="n"/>
      <c r="M428" s="24" t="n"/>
      <c r="N428" s="25" t="n"/>
      <c r="O428" s="24" t="n"/>
      <c r="P428" s="24" t="n"/>
      <c r="Q428" s="22" t="n"/>
      <c r="R428" s="22" t="n"/>
      <c r="S428" s="22" t="n"/>
      <c r="T428" s="41" t="n"/>
      <c r="U428" s="41" t="n"/>
      <c r="V428" s="40" t="n"/>
      <c r="W428" s="24" t="n"/>
      <c r="X428" s="27" t="n"/>
      <c r="Y428" s="42">
        <f>IF($A428="","",IF(OR($B428="",$M428=""),"",$B428+$M428))</f>
        <v/>
      </c>
      <c r="Z428" s="42">
        <f>IF($A428="","",IF(OR($B428="",$O428=""),"",$B428+$O428))</f>
        <v/>
      </c>
      <c r="AA428" s="42">
        <f>IF($A428="","",IF(OR($B428="",$P428=""),"",$B428+$P428))</f>
        <v/>
      </c>
      <c r="AB428" s="29">
        <f>IF($A428="","",IF(OR($Y428="",$Z428=""),"",ROUND(($Z428-$Y428)*1440,0)))</f>
        <v/>
      </c>
      <c r="AC428" s="29">
        <f>IF($A428="","",IF(OR($AA428="",$B428="",$C428="",AND($J428&lt;&gt;"Outbound",$J428&lt;&gt;"One-way")),"",ROUND(($AA428-($B428+$C428))*1440,0)))</f>
        <v/>
      </c>
      <c r="AD428" s="30">
        <f>IF($A428="","",IF(OR($Q428&lt;&gt;"Completed",$AB428="",$N428=""),"",IF($AB428&lt;=$N428,"Yes","No")))</f>
        <v/>
      </c>
      <c r="AE428" s="30">
        <f>IF($A428="","",IF(COUNTIF($A$2:$A$501,$A428)&gt;1,"Duplicate Trip ID",IF($B428="","Missing service date",IF($D428="","Missing patient reference",IF($E428="","Missing clinic",IF($J428="","Missing trip leg",IF($Q428="","Missing status",IF($R428="","Missing coordinator",IF(AND(OR($Q428="Scheduled",$Q428="Confirmed",$Q428="En Route"),$K428=""),"Vendor not assigned",IF(AND(OR($Q428="Scheduled",$Q428="Confirmed",$Q428="En Route"),$M428=""),"Missing scheduled pickup",IF(AND($Q428="Completed",$O428=""),"Missing actual pickup",IF(AND($Q428="Completed",OR($J428="Outbound",$J428="One-way"),$P428=""),"Missing actual arrival",IF(AND(OR($Q428="Canceled",$Q428="No Show"),$S428=""),"Missing cancellation reason",IF(AND($Q428&lt;&gt;"Canceled",$Q428&lt;&gt;"No Show",$S428&lt;&gt;""),"Clear cancellation reason",IF(AND($O428&lt;&gt;"",$M428=""),"Actual pickup without schedule",IF(AND($P428&lt;&gt;"",$O428=""),"Arrival entered without pickup",""))))))))))))))))</f>
        <v/>
      </c>
      <c r="AF428" s="30">
        <f>IF($A428="","",AND($B428&gt;='Dashboard'!$B$4,$B428&lt;='Dashboard'!$B$5,OR('Dashboard'!$B$6="All Clinics",$E428='Dashboard'!$B$6),OR('Dashboard'!$B$7="All Coordinators",$R428='Dashboard'!$B$7)))</f>
        <v/>
      </c>
    </row>
    <row r="429" ht="20" customHeight="1">
      <c r="A429" s="22" t="n"/>
      <c r="B429" s="40" t="n"/>
      <c r="C429" s="24" t="n"/>
      <c r="D429" s="22" t="n"/>
      <c r="E429" s="22" t="n"/>
      <c r="F429" s="22" t="n"/>
      <c r="G429" s="22" t="n"/>
      <c r="H429" s="22" t="n"/>
      <c r="I429" s="22" t="n"/>
      <c r="J429" s="22" t="n"/>
      <c r="K429" s="22" t="n"/>
      <c r="L429" s="22" t="n"/>
      <c r="M429" s="24" t="n"/>
      <c r="N429" s="25" t="n"/>
      <c r="O429" s="24" t="n"/>
      <c r="P429" s="24" t="n"/>
      <c r="Q429" s="22" t="n"/>
      <c r="R429" s="22" t="n"/>
      <c r="S429" s="22" t="n"/>
      <c r="T429" s="41" t="n"/>
      <c r="U429" s="41" t="n"/>
      <c r="V429" s="40" t="n"/>
      <c r="W429" s="24" t="n"/>
      <c r="X429" s="27" t="n"/>
      <c r="Y429" s="42">
        <f>IF($A429="","",IF(OR($B429="",$M429=""),"",$B429+$M429))</f>
        <v/>
      </c>
      <c r="Z429" s="42">
        <f>IF($A429="","",IF(OR($B429="",$O429=""),"",$B429+$O429))</f>
        <v/>
      </c>
      <c r="AA429" s="42">
        <f>IF($A429="","",IF(OR($B429="",$P429=""),"",$B429+$P429))</f>
        <v/>
      </c>
      <c r="AB429" s="29">
        <f>IF($A429="","",IF(OR($Y429="",$Z429=""),"",ROUND(($Z429-$Y429)*1440,0)))</f>
        <v/>
      </c>
      <c r="AC429" s="29">
        <f>IF($A429="","",IF(OR($AA429="",$B429="",$C429="",AND($J429&lt;&gt;"Outbound",$J429&lt;&gt;"One-way")),"",ROUND(($AA429-($B429+$C429))*1440,0)))</f>
        <v/>
      </c>
      <c r="AD429" s="30">
        <f>IF($A429="","",IF(OR($Q429&lt;&gt;"Completed",$AB429="",$N429=""),"",IF($AB429&lt;=$N429,"Yes","No")))</f>
        <v/>
      </c>
      <c r="AE429" s="30">
        <f>IF($A429="","",IF(COUNTIF($A$2:$A$501,$A429)&gt;1,"Duplicate Trip ID",IF($B429="","Missing service date",IF($D429="","Missing patient reference",IF($E429="","Missing clinic",IF($J429="","Missing trip leg",IF($Q429="","Missing status",IF($R429="","Missing coordinator",IF(AND(OR($Q429="Scheduled",$Q429="Confirmed",$Q429="En Route"),$K429=""),"Vendor not assigned",IF(AND(OR($Q429="Scheduled",$Q429="Confirmed",$Q429="En Route"),$M429=""),"Missing scheduled pickup",IF(AND($Q429="Completed",$O429=""),"Missing actual pickup",IF(AND($Q429="Completed",OR($J429="Outbound",$J429="One-way"),$P429=""),"Missing actual arrival",IF(AND(OR($Q429="Canceled",$Q429="No Show"),$S429=""),"Missing cancellation reason",IF(AND($Q429&lt;&gt;"Canceled",$Q429&lt;&gt;"No Show",$S429&lt;&gt;""),"Clear cancellation reason",IF(AND($O429&lt;&gt;"",$M429=""),"Actual pickup without schedule",IF(AND($P429&lt;&gt;"",$O429=""),"Arrival entered without pickup",""))))))))))))))))</f>
        <v/>
      </c>
      <c r="AF429" s="30">
        <f>IF($A429="","",AND($B429&gt;='Dashboard'!$B$4,$B429&lt;='Dashboard'!$B$5,OR('Dashboard'!$B$6="All Clinics",$E429='Dashboard'!$B$6),OR('Dashboard'!$B$7="All Coordinators",$R429='Dashboard'!$B$7)))</f>
        <v/>
      </c>
    </row>
    <row r="430" ht="20" customHeight="1">
      <c r="A430" s="22" t="n"/>
      <c r="B430" s="40" t="n"/>
      <c r="C430" s="24" t="n"/>
      <c r="D430" s="22" t="n"/>
      <c r="E430" s="22" t="n"/>
      <c r="F430" s="22" t="n"/>
      <c r="G430" s="22" t="n"/>
      <c r="H430" s="22" t="n"/>
      <c r="I430" s="22" t="n"/>
      <c r="J430" s="22" t="n"/>
      <c r="K430" s="22" t="n"/>
      <c r="L430" s="22" t="n"/>
      <c r="M430" s="24" t="n"/>
      <c r="N430" s="25" t="n"/>
      <c r="O430" s="24" t="n"/>
      <c r="P430" s="24" t="n"/>
      <c r="Q430" s="22" t="n"/>
      <c r="R430" s="22" t="n"/>
      <c r="S430" s="22" t="n"/>
      <c r="T430" s="41" t="n"/>
      <c r="U430" s="41" t="n"/>
      <c r="V430" s="40" t="n"/>
      <c r="W430" s="24" t="n"/>
      <c r="X430" s="27" t="n"/>
      <c r="Y430" s="42">
        <f>IF($A430="","",IF(OR($B430="",$M430=""),"",$B430+$M430))</f>
        <v/>
      </c>
      <c r="Z430" s="42">
        <f>IF($A430="","",IF(OR($B430="",$O430=""),"",$B430+$O430))</f>
        <v/>
      </c>
      <c r="AA430" s="42">
        <f>IF($A430="","",IF(OR($B430="",$P430=""),"",$B430+$P430))</f>
        <v/>
      </c>
      <c r="AB430" s="29">
        <f>IF($A430="","",IF(OR($Y430="",$Z430=""),"",ROUND(($Z430-$Y430)*1440,0)))</f>
        <v/>
      </c>
      <c r="AC430" s="29">
        <f>IF($A430="","",IF(OR($AA430="",$B430="",$C430="",AND($J430&lt;&gt;"Outbound",$J430&lt;&gt;"One-way")),"",ROUND(($AA430-($B430+$C430))*1440,0)))</f>
        <v/>
      </c>
      <c r="AD430" s="30">
        <f>IF($A430="","",IF(OR($Q430&lt;&gt;"Completed",$AB430="",$N430=""),"",IF($AB430&lt;=$N430,"Yes","No")))</f>
        <v/>
      </c>
      <c r="AE430" s="30">
        <f>IF($A430="","",IF(COUNTIF($A$2:$A$501,$A430)&gt;1,"Duplicate Trip ID",IF($B430="","Missing service date",IF($D430="","Missing patient reference",IF($E430="","Missing clinic",IF($J430="","Missing trip leg",IF($Q430="","Missing status",IF($R430="","Missing coordinator",IF(AND(OR($Q430="Scheduled",$Q430="Confirmed",$Q430="En Route"),$K430=""),"Vendor not assigned",IF(AND(OR($Q430="Scheduled",$Q430="Confirmed",$Q430="En Route"),$M430=""),"Missing scheduled pickup",IF(AND($Q430="Completed",$O430=""),"Missing actual pickup",IF(AND($Q430="Completed",OR($J430="Outbound",$J430="One-way"),$P430=""),"Missing actual arrival",IF(AND(OR($Q430="Canceled",$Q430="No Show"),$S430=""),"Missing cancellation reason",IF(AND($Q430&lt;&gt;"Canceled",$Q430&lt;&gt;"No Show",$S430&lt;&gt;""),"Clear cancellation reason",IF(AND($O430&lt;&gt;"",$M430=""),"Actual pickup without schedule",IF(AND($P430&lt;&gt;"",$O430=""),"Arrival entered without pickup",""))))))))))))))))</f>
        <v/>
      </c>
      <c r="AF430" s="30">
        <f>IF($A430="","",AND($B430&gt;='Dashboard'!$B$4,$B430&lt;='Dashboard'!$B$5,OR('Dashboard'!$B$6="All Clinics",$E430='Dashboard'!$B$6),OR('Dashboard'!$B$7="All Coordinators",$R430='Dashboard'!$B$7)))</f>
        <v/>
      </c>
    </row>
    <row r="431" ht="20" customHeight="1">
      <c r="A431" s="22" t="n"/>
      <c r="B431" s="40" t="n"/>
      <c r="C431" s="24" t="n"/>
      <c r="D431" s="22" t="n"/>
      <c r="E431" s="22" t="n"/>
      <c r="F431" s="22" t="n"/>
      <c r="G431" s="22" t="n"/>
      <c r="H431" s="22" t="n"/>
      <c r="I431" s="22" t="n"/>
      <c r="J431" s="22" t="n"/>
      <c r="K431" s="22" t="n"/>
      <c r="L431" s="22" t="n"/>
      <c r="M431" s="24" t="n"/>
      <c r="N431" s="25" t="n"/>
      <c r="O431" s="24" t="n"/>
      <c r="P431" s="24" t="n"/>
      <c r="Q431" s="22" t="n"/>
      <c r="R431" s="22" t="n"/>
      <c r="S431" s="22" t="n"/>
      <c r="T431" s="41" t="n"/>
      <c r="U431" s="41" t="n"/>
      <c r="V431" s="40" t="n"/>
      <c r="W431" s="24" t="n"/>
      <c r="X431" s="27" t="n"/>
      <c r="Y431" s="42">
        <f>IF($A431="","",IF(OR($B431="",$M431=""),"",$B431+$M431))</f>
        <v/>
      </c>
      <c r="Z431" s="42">
        <f>IF($A431="","",IF(OR($B431="",$O431=""),"",$B431+$O431))</f>
        <v/>
      </c>
      <c r="AA431" s="42">
        <f>IF($A431="","",IF(OR($B431="",$P431=""),"",$B431+$P431))</f>
        <v/>
      </c>
      <c r="AB431" s="29">
        <f>IF($A431="","",IF(OR($Y431="",$Z431=""),"",ROUND(($Z431-$Y431)*1440,0)))</f>
        <v/>
      </c>
      <c r="AC431" s="29">
        <f>IF($A431="","",IF(OR($AA431="",$B431="",$C431="",AND($J431&lt;&gt;"Outbound",$J431&lt;&gt;"One-way")),"",ROUND(($AA431-($B431+$C431))*1440,0)))</f>
        <v/>
      </c>
      <c r="AD431" s="30">
        <f>IF($A431="","",IF(OR($Q431&lt;&gt;"Completed",$AB431="",$N431=""),"",IF($AB431&lt;=$N431,"Yes","No")))</f>
        <v/>
      </c>
      <c r="AE431" s="30">
        <f>IF($A431="","",IF(COUNTIF($A$2:$A$501,$A431)&gt;1,"Duplicate Trip ID",IF($B431="","Missing service date",IF($D431="","Missing patient reference",IF($E431="","Missing clinic",IF($J431="","Missing trip leg",IF($Q431="","Missing status",IF($R431="","Missing coordinator",IF(AND(OR($Q431="Scheduled",$Q431="Confirmed",$Q431="En Route"),$K431=""),"Vendor not assigned",IF(AND(OR($Q431="Scheduled",$Q431="Confirmed",$Q431="En Route"),$M431=""),"Missing scheduled pickup",IF(AND($Q431="Completed",$O431=""),"Missing actual pickup",IF(AND($Q431="Completed",OR($J431="Outbound",$J431="One-way"),$P431=""),"Missing actual arrival",IF(AND(OR($Q431="Canceled",$Q431="No Show"),$S431=""),"Missing cancellation reason",IF(AND($Q431&lt;&gt;"Canceled",$Q431&lt;&gt;"No Show",$S431&lt;&gt;""),"Clear cancellation reason",IF(AND($O431&lt;&gt;"",$M431=""),"Actual pickup without schedule",IF(AND($P431&lt;&gt;"",$O431=""),"Arrival entered without pickup",""))))))))))))))))</f>
        <v/>
      </c>
      <c r="AF431" s="30">
        <f>IF($A431="","",AND($B431&gt;='Dashboard'!$B$4,$B431&lt;='Dashboard'!$B$5,OR('Dashboard'!$B$6="All Clinics",$E431='Dashboard'!$B$6),OR('Dashboard'!$B$7="All Coordinators",$R431='Dashboard'!$B$7)))</f>
        <v/>
      </c>
    </row>
    <row r="432" ht="20" customHeight="1">
      <c r="A432" s="22" t="n"/>
      <c r="B432" s="40" t="n"/>
      <c r="C432" s="24" t="n"/>
      <c r="D432" s="22" t="n"/>
      <c r="E432" s="22" t="n"/>
      <c r="F432" s="22" t="n"/>
      <c r="G432" s="22" t="n"/>
      <c r="H432" s="22" t="n"/>
      <c r="I432" s="22" t="n"/>
      <c r="J432" s="22" t="n"/>
      <c r="K432" s="22" t="n"/>
      <c r="L432" s="22" t="n"/>
      <c r="M432" s="24" t="n"/>
      <c r="N432" s="25" t="n"/>
      <c r="O432" s="24" t="n"/>
      <c r="P432" s="24" t="n"/>
      <c r="Q432" s="22" t="n"/>
      <c r="R432" s="22" t="n"/>
      <c r="S432" s="22" t="n"/>
      <c r="T432" s="41" t="n"/>
      <c r="U432" s="41" t="n"/>
      <c r="V432" s="40" t="n"/>
      <c r="W432" s="24" t="n"/>
      <c r="X432" s="27" t="n"/>
      <c r="Y432" s="42">
        <f>IF($A432="","",IF(OR($B432="",$M432=""),"",$B432+$M432))</f>
        <v/>
      </c>
      <c r="Z432" s="42">
        <f>IF($A432="","",IF(OR($B432="",$O432=""),"",$B432+$O432))</f>
        <v/>
      </c>
      <c r="AA432" s="42">
        <f>IF($A432="","",IF(OR($B432="",$P432=""),"",$B432+$P432))</f>
        <v/>
      </c>
      <c r="AB432" s="29">
        <f>IF($A432="","",IF(OR($Y432="",$Z432=""),"",ROUND(($Z432-$Y432)*1440,0)))</f>
        <v/>
      </c>
      <c r="AC432" s="29">
        <f>IF($A432="","",IF(OR($AA432="",$B432="",$C432="",AND($J432&lt;&gt;"Outbound",$J432&lt;&gt;"One-way")),"",ROUND(($AA432-($B432+$C432))*1440,0)))</f>
        <v/>
      </c>
      <c r="AD432" s="30">
        <f>IF($A432="","",IF(OR($Q432&lt;&gt;"Completed",$AB432="",$N432=""),"",IF($AB432&lt;=$N432,"Yes","No")))</f>
        <v/>
      </c>
      <c r="AE432" s="30">
        <f>IF($A432="","",IF(COUNTIF($A$2:$A$501,$A432)&gt;1,"Duplicate Trip ID",IF($B432="","Missing service date",IF($D432="","Missing patient reference",IF($E432="","Missing clinic",IF($J432="","Missing trip leg",IF($Q432="","Missing status",IF($R432="","Missing coordinator",IF(AND(OR($Q432="Scheduled",$Q432="Confirmed",$Q432="En Route"),$K432=""),"Vendor not assigned",IF(AND(OR($Q432="Scheduled",$Q432="Confirmed",$Q432="En Route"),$M432=""),"Missing scheduled pickup",IF(AND($Q432="Completed",$O432=""),"Missing actual pickup",IF(AND($Q432="Completed",OR($J432="Outbound",$J432="One-way"),$P432=""),"Missing actual arrival",IF(AND(OR($Q432="Canceled",$Q432="No Show"),$S432=""),"Missing cancellation reason",IF(AND($Q432&lt;&gt;"Canceled",$Q432&lt;&gt;"No Show",$S432&lt;&gt;""),"Clear cancellation reason",IF(AND($O432&lt;&gt;"",$M432=""),"Actual pickup without schedule",IF(AND($P432&lt;&gt;"",$O432=""),"Arrival entered without pickup",""))))))))))))))))</f>
        <v/>
      </c>
      <c r="AF432" s="30">
        <f>IF($A432="","",AND($B432&gt;='Dashboard'!$B$4,$B432&lt;='Dashboard'!$B$5,OR('Dashboard'!$B$6="All Clinics",$E432='Dashboard'!$B$6),OR('Dashboard'!$B$7="All Coordinators",$R432='Dashboard'!$B$7)))</f>
        <v/>
      </c>
    </row>
    <row r="433" ht="20" customHeight="1">
      <c r="A433" s="22" t="n"/>
      <c r="B433" s="40" t="n"/>
      <c r="C433" s="24" t="n"/>
      <c r="D433" s="22" t="n"/>
      <c r="E433" s="22" t="n"/>
      <c r="F433" s="22" t="n"/>
      <c r="G433" s="22" t="n"/>
      <c r="H433" s="22" t="n"/>
      <c r="I433" s="22" t="n"/>
      <c r="J433" s="22" t="n"/>
      <c r="K433" s="22" t="n"/>
      <c r="L433" s="22" t="n"/>
      <c r="M433" s="24" t="n"/>
      <c r="N433" s="25" t="n"/>
      <c r="O433" s="24" t="n"/>
      <c r="P433" s="24" t="n"/>
      <c r="Q433" s="22" t="n"/>
      <c r="R433" s="22" t="n"/>
      <c r="S433" s="22" t="n"/>
      <c r="T433" s="41" t="n"/>
      <c r="U433" s="41" t="n"/>
      <c r="V433" s="40" t="n"/>
      <c r="W433" s="24" t="n"/>
      <c r="X433" s="27" t="n"/>
      <c r="Y433" s="42">
        <f>IF($A433="","",IF(OR($B433="",$M433=""),"",$B433+$M433))</f>
        <v/>
      </c>
      <c r="Z433" s="42">
        <f>IF($A433="","",IF(OR($B433="",$O433=""),"",$B433+$O433))</f>
        <v/>
      </c>
      <c r="AA433" s="42">
        <f>IF($A433="","",IF(OR($B433="",$P433=""),"",$B433+$P433))</f>
        <v/>
      </c>
      <c r="AB433" s="29">
        <f>IF($A433="","",IF(OR($Y433="",$Z433=""),"",ROUND(($Z433-$Y433)*1440,0)))</f>
        <v/>
      </c>
      <c r="AC433" s="29">
        <f>IF($A433="","",IF(OR($AA433="",$B433="",$C433="",AND($J433&lt;&gt;"Outbound",$J433&lt;&gt;"One-way")),"",ROUND(($AA433-($B433+$C433))*1440,0)))</f>
        <v/>
      </c>
      <c r="AD433" s="30">
        <f>IF($A433="","",IF(OR($Q433&lt;&gt;"Completed",$AB433="",$N433=""),"",IF($AB433&lt;=$N433,"Yes","No")))</f>
        <v/>
      </c>
      <c r="AE433" s="30">
        <f>IF($A433="","",IF(COUNTIF($A$2:$A$501,$A433)&gt;1,"Duplicate Trip ID",IF($B433="","Missing service date",IF($D433="","Missing patient reference",IF($E433="","Missing clinic",IF($J433="","Missing trip leg",IF($Q433="","Missing status",IF($R433="","Missing coordinator",IF(AND(OR($Q433="Scheduled",$Q433="Confirmed",$Q433="En Route"),$K433=""),"Vendor not assigned",IF(AND(OR($Q433="Scheduled",$Q433="Confirmed",$Q433="En Route"),$M433=""),"Missing scheduled pickup",IF(AND($Q433="Completed",$O433=""),"Missing actual pickup",IF(AND($Q433="Completed",OR($J433="Outbound",$J433="One-way"),$P433=""),"Missing actual arrival",IF(AND(OR($Q433="Canceled",$Q433="No Show"),$S433=""),"Missing cancellation reason",IF(AND($Q433&lt;&gt;"Canceled",$Q433&lt;&gt;"No Show",$S433&lt;&gt;""),"Clear cancellation reason",IF(AND($O433&lt;&gt;"",$M433=""),"Actual pickup without schedule",IF(AND($P433&lt;&gt;"",$O433=""),"Arrival entered without pickup",""))))))))))))))))</f>
        <v/>
      </c>
      <c r="AF433" s="30">
        <f>IF($A433="","",AND($B433&gt;='Dashboard'!$B$4,$B433&lt;='Dashboard'!$B$5,OR('Dashboard'!$B$6="All Clinics",$E433='Dashboard'!$B$6),OR('Dashboard'!$B$7="All Coordinators",$R433='Dashboard'!$B$7)))</f>
        <v/>
      </c>
    </row>
    <row r="434" ht="20" customHeight="1">
      <c r="A434" s="22" t="n"/>
      <c r="B434" s="40" t="n"/>
      <c r="C434" s="24" t="n"/>
      <c r="D434" s="22" t="n"/>
      <c r="E434" s="22" t="n"/>
      <c r="F434" s="22" t="n"/>
      <c r="G434" s="22" t="n"/>
      <c r="H434" s="22" t="n"/>
      <c r="I434" s="22" t="n"/>
      <c r="J434" s="22" t="n"/>
      <c r="K434" s="22" t="n"/>
      <c r="L434" s="22" t="n"/>
      <c r="M434" s="24" t="n"/>
      <c r="N434" s="25" t="n"/>
      <c r="O434" s="24" t="n"/>
      <c r="P434" s="24" t="n"/>
      <c r="Q434" s="22" t="n"/>
      <c r="R434" s="22" t="n"/>
      <c r="S434" s="22" t="n"/>
      <c r="T434" s="41" t="n"/>
      <c r="U434" s="41" t="n"/>
      <c r="V434" s="40" t="n"/>
      <c r="W434" s="24" t="n"/>
      <c r="X434" s="27" t="n"/>
      <c r="Y434" s="42">
        <f>IF($A434="","",IF(OR($B434="",$M434=""),"",$B434+$M434))</f>
        <v/>
      </c>
      <c r="Z434" s="42">
        <f>IF($A434="","",IF(OR($B434="",$O434=""),"",$B434+$O434))</f>
        <v/>
      </c>
      <c r="AA434" s="42">
        <f>IF($A434="","",IF(OR($B434="",$P434=""),"",$B434+$P434))</f>
        <v/>
      </c>
      <c r="AB434" s="29">
        <f>IF($A434="","",IF(OR($Y434="",$Z434=""),"",ROUND(($Z434-$Y434)*1440,0)))</f>
        <v/>
      </c>
      <c r="AC434" s="29">
        <f>IF($A434="","",IF(OR($AA434="",$B434="",$C434="",AND($J434&lt;&gt;"Outbound",$J434&lt;&gt;"One-way")),"",ROUND(($AA434-($B434+$C434))*1440,0)))</f>
        <v/>
      </c>
      <c r="AD434" s="30">
        <f>IF($A434="","",IF(OR($Q434&lt;&gt;"Completed",$AB434="",$N434=""),"",IF($AB434&lt;=$N434,"Yes","No")))</f>
        <v/>
      </c>
      <c r="AE434" s="30">
        <f>IF($A434="","",IF(COUNTIF($A$2:$A$501,$A434)&gt;1,"Duplicate Trip ID",IF($B434="","Missing service date",IF($D434="","Missing patient reference",IF($E434="","Missing clinic",IF($J434="","Missing trip leg",IF($Q434="","Missing status",IF($R434="","Missing coordinator",IF(AND(OR($Q434="Scheduled",$Q434="Confirmed",$Q434="En Route"),$K434=""),"Vendor not assigned",IF(AND(OR($Q434="Scheduled",$Q434="Confirmed",$Q434="En Route"),$M434=""),"Missing scheduled pickup",IF(AND($Q434="Completed",$O434=""),"Missing actual pickup",IF(AND($Q434="Completed",OR($J434="Outbound",$J434="One-way"),$P434=""),"Missing actual arrival",IF(AND(OR($Q434="Canceled",$Q434="No Show"),$S434=""),"Missing cancellation reason",IF(AND($Q434&lt;&gt;"Canceled",$Q434&lt;&gt;"No Show",$S434&lt;&gt;""),"Clear cancellation reason",IF(AND($O434&lt;&gt;"",$M434=""),"Actual pickup without schedule",IF(AND($P434&lt;&gt;"",$O434=""),"Arrival entered without pickup",""))))))))))))))))</f>
        <v/>
      </c>
      <c r="AF434" s="30">
        <f>IF($A434="","",AND($B434&gt;='Dashboard'!$B$4,$B434&lt;='Dashboard'!$B$5,OR('Dashboard'!$B$6="All Clinics",$E434='Dashboard'!$B$6),OR('Dashboard'!$B$7="All Coordinators",$R434='Dashboard'!$B$7)))</f>
        <v/>
      </c>
    </row>
    <row r="435" ht="20" customHeight="1">
      <c r="A435" s="22" t="n"/>
      <c r="B435" s="40" t="n"/>
      <c r="C435" s="24" t="n"/>
      <c r="D435" s="22" t="n"/>
      <c r="E435" s="22" t="n"/>
      <c r="F435" s="22" t="n"/>
      <c r="G435" s="22" t="n"/>
      <c r="H435" s="22" t="n"/>
      <c r="I435" s="22" t="n"/>
      <c r="J435" s="22" t="n"/>
      <c r="K435" s="22" t="n"/>
      <c r="L435" s="22" t="n"/>
      <c r="M435" s="24" t="n"/>
      <c r="N435" s="25" t="n"/>
      <c r="O435" s="24" t="n"/>
      <c r="P435" s="24" t="n"/>
      <c r="Q435" s="22" t="n"/>
      <c r="R435" s="22" t="n"/>
      <c r="S435" s="22" t="n"/>
      <c r="T435" s="41" t="n"/>
      <c r="U435" s="41" t="n"/>
      <c r="V435" s="40" t="n"/>
      <c r="W435" s="24" t="n"/>
      <c r="X435" s="27" t="n"/>
      <c r="Y435" s="42">
        <f>IF($A435="","",IF(OR($B435="",$M435=""),"",$B435+$M435))</f>
        <v/>
      </c>
      <c r="Z435" s="42">
        <f>IF($A435="","",IF(OR($B435="",$O435=""),"",$B435+$O435))</f>
        <v/>
      </c>
      <c r="AA435" s="42">
        <f>IF($A435="","",IF(OR($B435="",$P435=""),"",$B435+$P435))</f>
        <v/>
      </c>
      <c r="AB435" s="29">
        <f>IF($A435="","",IF(OR($Y435="",$Z435=""),"",ROUND(($Z435-$Y435)*1440,0)))</f>
        <v/>
      </c>
      <c r="AC435" s="29">
        <f>IF($A435="","",IF(OR($AA435="",$B435="",$C435="",AND($J435&lt;&gt;"Outbound",$J435&lt;&gt;"One-way")),"",ROUND(($AA435-($B435+$C435))*1440,0)))</f>
        <v/>
      </c>
      <c r="AD435" s="30">
        <f>IF($A435="","",IF(OR($Q435&lt;&gt;"Completed",$AB435="",$N435=""),"",IF($AB435&lt;=$N435,"Yes","No")))</f>
        <v/>
      </c>
      <c r="AE435" s="30">
        <f>IF($A435="","",IF(COUNTIF($A$2:$A$501,$A435)&gt;1,"Duplicate Trip ID",IF($B435="","Missing service date",IF($D435="","Missing patient reference",IF($E435="","Missing clinic",IF($J435="","Missing trip leg",IF($Q435="","Missing status",IF($R435="","Missing coordinator",IF(AND(OR($Q435="Scheduled",$Q435="Confirmed",$Q435="En Route"),$K435=""),"Vendor not assigned",IF(AND(OR($Q435="Scheduled",$Q435="Confirmed",$Q435="En Route"),$M435=""),"Missing scheduled pickup",IF(AND($Q435="Completed",$O435=""),"Missing actual pickup",IF(AND($Q435="Completed",OR($J435="Outbound",$J435="One-way"),$P435=""),"Missing actual arrival",IF(AND(OR($Q435="Canceled",$Q435="No Show"),$S435=""),"Missing cancellation reason",IF(AND($Q435&lt;&gt;"Canceled",$Q435&lt;&gt;"No Show",$S435&lt;&gt;""),"Clear cancellation reason",IF(AND($O435&lt;&gt;"",$M435=""),"Actual pickup without schedule",IF(AND($P435&lt;&gt;"",$O435=""),"Arrival entered without pickup",""))))))))))))))))</f>
        <v/>
      </c>
      <c r="AF435" s="30">
        <f>IF($A435="","",AND($B435&gt;='Dashboard'!$B$4,$B435&lt;='Dashboard'!$B$5,OR('Dashboard'!$B$6="All Clinics",$E435='Dashboard'!$B$6),OR('Dashboard'!$B$7="All Coordinators",$R435='Dashboard'!$B$7)))</f>
        <v/>
      </c>
    </row>
    <row r="436" ht="20" customHeight="1">
      <c r="A436" s="22" t="n"/>
      <c r="B436" s="40" t="n"/>
      <c r="C436" s="24" t="n"/>
      <c r="D436" s="22" t="n"/>
      <c r="E436" s="22" t="n"/>
      <c r="F436" s="22" t="n"/>
      <c r="G436" s="22" t="n"/>
      <c r="H436" s="22" t="n"/>
      <c r="I436" s="22" t="n"/>
      <c r="J436" s="22" t="n"/>
      <c r="K436" s="22" t="n"/>
      <c r="L436" s="22" t="n"/>
      <c r="M436" s="24" t="n"/>
      <c r="N436" s="25" t="n"/>
      <c r="O436" s="24" t="n"/>
      <c r="P436" s="24" t="n"/>
      <c r="Q436" s="22" t="n"/>
      <c r="R436" s="22" t="n"/>
      <c r="S436" s="22" t="n"/>
      <c r="T436" s="41" t="n"/>
      <c r="U436" s="41" t="n"/>
      <c r="V436" s="40" t="n"/>
      <c r="W436" s="24" t="n"/>
      <c r="X436" s="27" t="n"/>
      <c r="Y436" s="42">
        <f>IF($A436="","",IF(OR($B436="",$M436=""),"",$B436+$M436))</f>
        <v/>
      </c>
      <c r="Z436" s="42">
        <f>IF($A436="","",IF(OR($B436="",$O436=""),"",$B436+$O436))</f>
        <v/>
      </c>
      <c r="AA436" s="42">
        <f>IF($A436="","",IF(OR($B436="",$P436=""),"",$B436+$P436))</f>
        <v/>
      </c>
      <c r="AB436" s="29">
        <f>IF($A436="","",IF(OR($Y436="",$Z436=""),"",ROUND(($Z436-$Y436)*1440,0)))</f>
        <v/>
      </c>
      <c r="AC436" s="29">
        <f>IF($A436="","",IF(OR($AA436="",$B436="",$C436="",AND($J436&lt;&gt;"Outbound",$J436&lt;&gt;"One-way")),"",ROUND(($AA436-($B436+$C436))*1440,0)))</f>
        <v/>
      </c>
      <c r="AD436" s="30">
        <f>IF($A436="","",IF(OR($Q436&lt;&gt;"Completed",$AB436="",$N436=""),"",IF($AB436&lt;=$N436,"Yes","No")))</f>
        <v/>
      </c>
      <c r="AE436" s="30">
        <f>IF($A436="","",IF(COUNTIF($A$2:$A$501,$A436)&gt;1,"Duplicate Trip ID",IF($B436="","Missing service date",IF($D436="","Missing patient reference",IF($E436="","Missing clinic",IF($J436="","Missing trip leg",IF($Q436="","Missing status",IF($R436="","Missing coordinator",IF(AND(OR($Q436="Scheduled",$Q436="Confirmed",$Q436="En Route"),$K436=""),"Vendor not assigned",IF(AND(OR($Q436="Scheduled",$Q436="Confirmed",$Q436="En Route"),$M436=""),"Missing scheduled pickup",IF(AND($Q436="Completed",$O436=""),"Missing actual pickup",IF(AND($Q436="Completed",OR($J436="Outbound",$J436="One-way"),$P436=""),"Missing actual arrival",IF(AND(OR($Q436="Canceled",$Q436="No Show"),$S436=""),"Missing cancellation reason",IF(AND($Q436&lt;&gt;"Canceled",$Q436&lt;&gt;"No Show",$S436&lt;&gt;""),"Clear cancellation reason",IF(AND($O436&lt;&gt;"",$M436=""),"Actual pickup without schedule",IF(AND($P436&lt;&gt;"",$O436=""),"Arrival entered without pickup",""))))))))))))))))</f>
        <v/>
      </c>
      <c r="AF436" s="30">
        <f>IF($A436="","",AND($B436&gt;='Dashboard'!$B$4,$B436&lt;='Dashboard'!$B$5,OR('Dashboard'!$B$6="All Clinics",$E436='Dashboard'!$B$6),OR('Dashboard'!$B$7="All Coordinators",$R436='Dashboard'!$B$7)))</f>
        <v/>
      </c>
    </row>
    <row r="437" ht="20" customHeight="1">
      <c r="A437" s="22" t="n"/>
      <c r="B437" s="40" t="n"/>
      <c r="C437" s="24" t="n"/>
      <c r="D437" s="22" t="n"/>
      <c r="E437" s="22" t="n"/>
      <c r="F437" s="22" t="n"/>
      <c r="G437" s="22" t="n"/>
      <c r="H437" s="22" t="n"/>
      <c r="I437" s="22" t="n"/>
      <c r="J437" s="22" t="n"/>
      <c r="K437" s="22" t="n"/>
      <c r="L437" s="22" t="n"/>
      <c r="M437" s="24" t="n"/>
      <c r="N437" s="25" t="n"/>
      <c r="O437" s="24" t="n"/>
      <c r="P437" s="24" t="n"/>
      <c r="Q437" s="22" t="n"/>
      <c r="R437" s="22" t="n"/>
      <c r="S437" s="22" t="n"/>
      <c r="T437" s="41" t="n"/>
      <c r="U437" s="41" t="n"/>
      <c r="V437" s="40" t="n"/>
      <c r="W437" s="24" t="n"/>
      <c r="X437" s="27" t="n"/>
      <c r="Y437" s="42">
        <f>IF($A437="","",IF(OR($B437="",$M437=""),"",$B437+$M437))</f>
        <v/>
      </c>
      <c r="Z437" s="42">
        <f>IF($A437="","",IF(OR($B437="",$O437=""),"",$B437+$O437))</f>
        <v/>
      </c>
      <c r="AA437" s="42">
        <f>IF($A437="","",IF(OR($B437="",$P437=""),"",$B437+$P437))</f>
        <v/>
      </c>
      <c r="AB437" s="29">
        <f>IF($A437="","",IF(OR($Y437="",$Z437=""),"",ROUND(($Z437-$Y437)*1440,0)))</f>
        <v/>
      </c>
      <c r="AC437" s="29">
        <f>IF($A437="","",IF(OR($AA437="",$B437="",$C437="",AND($J437&lt;&gt;"Outbound",$J437&lt;&gt;"One-way")),"",ROUND(($AA437-($B437+$C437))*1440,0)))</f>
        <v/>
      </c>
      <c r="AD437" s="30">
        <f>IF($A437="","",IF(OR($Q437&lt;&gt;"Completed",$AB437="",$N437=""),"",IF($AB437&lt;=$N437,"Yes","No")))</f>
        <v/>
      </c>
      <c r="AE437" s="30">
        <f>IF($A437="","",IF(COUNTIF($A$2:$A$501,$A437)&gt;1,"Duplicate Trip ID",IF($B437="","Missing service date",IF($D437="","Missing patient reference",IF($E437="","Missing clinic",IF($J437="","Missing trip leg",IF($Q437="","Missing status",IF($R437="","Missing coordinator",IF(AND(OR($Q437="Scheduled",$Q437="Confirmed",$Q437="En Route"),$K437=""),"Vendor not assigned",IF(AND(OR($Q437="Scheduled",$Q437="Confirmed",$Q437="En Route"),$M437=""),"Missing scheduled pickup",IF(AND($Q437="Completed",$O437=""),"Missing actual pickup",IF(AND($Q437="Completed",OR($J437="Outbound",$J437="One-way"),$P437=""),"Missing actual arrival",IF(AND(OR($Q437="Canceled",$Q437="No Show"),$S437=""),"Missing cancellation reason",IF(AND($Q437&lt;&gt;"Canceled",$Q437&lt;&gt;"No Show",$S437&lt;&gt;""),"Clear cancellation reason",IF(AND($O437&lt;&gt;"",$M437=""),"Actual pickup without schedule",IF(AND($P437&lt;&gt;"",$O437=""),"Arrival entered without pickup",""))))))))))))))))</f>
        <v/>
      </c>
      <c r="AF437" s="30">
        <f>IF($A437="","",AND($B437&gt;='Dashboard'!$B$4,$B437&lt;='Dashboard'!$B$5,OR('Dashboard'!$B$6="All Clinics",$E437='Dashboard'!$B$6),OR('Dashboard'!$B$7="All Coordinators",$R437='Dashboard'!$B$7)))</f>
        <v/>
      </c>
    </row>
    <row r="438" ht="20" customHeight="1">
      <c r="A438" s="22" t="n"/>
      <c r="B438" s="40" t="n"/>
      <c r="C438" s="24" t="n"/>
      <c r="D438" s="22" t="n"/>
      <c r="E438" s="22" t="n"/>
      <c r="F438" s="22" t="n"/>
      <c r="G438" s="22" t="n"/>
      <c r="H438" s="22" t="n"/>
      <c r="I438" s="22" t="n"/>
      <c r="J438" s="22" t="n"/>
      <c r="K438" s="22" t="n"/>
      <c r="L438" s="22" t="n"/>
      <c r="M438" s="24" t="n"/>
      <c r="N438" s="25" t="n"/>
      <c r="O438" s="24" t="n"/>
      <c r="P438" s="24" t="n"/>
      <c r="Q438" s="22" t="n"/>
      <c r="R438" s="22" t="n"/>
      <c r="S438" s="22" t="n"/>
      <c r="T438" s="41" t="n"/>
      <c r="U438" s="41" t="n"/>
      <c r="V438" s="40" t="n"/>
      <c r="W438" s="24" t="n"/>
      <c r="X438" s="27" t="n"/>
      <c r="Y438" s="42">
        <f>IF($A438="","",IF(OR($B438="",$M438=""),"",$B438+$M438))</f>
        <v/>
      </c>
      <c r="Z438" s="42">
        <f>IF($A438="","",IF(OR($B438="",$O438=""),"",$B438+$O438))</f>
        <v/>
      </c>
      <c r="AA438" s="42">
        <f>IF($A438="","",IF(OR($B438="",$P438=""),"",$B438+$P438))</f>
        <v/>
      </c>
      <c r="AB438" s="29">
        <f>IF($A438="","",IF(OR($Y438="",$Z438=""),"",ROUND(($Z438-$Y438)*1440,0)))</f>
        <v/>
      </c>
      <c r="AC438" s="29">
        <f>IF($A438="","",IF(OR($AA438="",$B438="",$C438="",AND($J438&lt;&gt;"Outbound",$J438&lt;&gt;"One-way")),"",ROUND(($AA438-($B438+$C438))*1440,0)))</f>
        <v/>
      </c>
      <c r="AD438" s="30">
        <f>IF($A438="","",IF(OR($Q438&lt;&gt;"Completed",$AB438="",$N438=""),"",IF($AB438&lt;=$N438,"Yes","No")))</f>
        <v/>
      </c>
      <c r="AE438" s="30">
        <f>IF($A438="","",IF(COUNTIF($A$2:$A$501,$A438)&gt;1,"Duplicate Trip ID",IF($B438="","Missing service date",IF($D438="","Missing patient reference",IF($E438="","Missing clinic",IF($J438="","Missing trip leg",IF($Q438="","Missing status",IF($R438="","Missing coordinator",IF(AND(OR($Q438="Scheduled",$Q438="Confirmed",$Q438="En Route"),$K438=""),"Vendor not assigned",IF(AND(OR($Q438="Scheduled",$Q438="Confirmed",$Q438="En Route"),$M438=""),"Missing scheduled pickup",IF(AND($Q438="Completed",$O438=""),"Missing actual pickup",IF(AND($Q438="Completed",OR($J438="Outbound",$J438="One-way"),$P438=""),"Missing actual arrival",IF(AND(OR($Q438="Canceled",$Q438="No Show"),$S438=""),"Missing cancellation reason",IF(AND($Q438&lt;&gt;"Canceled",$Q438&lt;&gt;"No Show",$S438&lt;&gt;""),"Clear cancellation reason",IF(AND($O438&lt;&gt;"",$M438=""),"Actual pickup without schedule",IF(AND($P438&lt;&gt;"",$O438=""),"Arrival entered without pickup",""))))))))))))))))</f>
        <v/>
      </c>
      <c r="AF438" s="30">
        <f>IF($A438="","",AND($B438&gt;='Dashboard'!$B$4,$B438&lt;='Dashboard'!$B$5,OR('Dashboard'!$B$6="All Clinics",$E438='Dashboard'!$B$6),OR('Dashboard'!$B$7="All Coordinators",$R438='Dashboard'!$B$7)))</f>
        <v/>
      </c>
    </row>
    <row r="439" ht="20" customHeight="1">
      <c r="A439" s="22" t="n"/>
      <c r="B439" s="40" t="n"/>
      <c r="C439" s="24" t="n"/>
      <c r="D439" s="22" t="n"/>
      <c r="E439" s="22" t="n"/>
      <c r="F439" s="22" t="n"/>
      <c r="G439" s="22" t="n"/>
      <c r="H439" s="22" t="n"/>
      <c r="I439" s="22" t="n"/>
      <c r="J439" s="22" t="n"/>
      <c r="K439" s="22" t="n"/>
      <c r="L439" s="22" t="n"/>
      <c r="M439" s="24" t="n"/>
      <c r="N439" s="25" t="n"/>
      <c r="O439" s="24" t="n"/>
      <c r="P439" s="24" t="n"/>
      <c r="Q439" s="22" t="n"/>
      <c r="R439" s="22" t="n"/>
      <c r="S439" s="22" t="n"/>
      <c r="T439" s="41" t="n"/>
      <c r="U439" s="41" t="n"/>
      <c r="V439" s="40" t="n"/>
      <c r="W439" s="24" t="n"/>
      <c r="X439" s="27" t="n"/>
      <c r="Y439" s="42">
        <f>IF($A439="","",IF(OR($B439="",$M439=""),"",$B439+$M439))</f>
        <v/>
      </c>
      <c r="Z439" s="42">
        <f>IF($A439="","",IF(OR($B439="",$O439=""),"",$B439+$O439))</f>
        <v/>
      </c>
      <c r="AA439" s="42">
        <f>IF($A439="","",IF(OR($B439="",$P439=""),"",$B439+$P439))</f>
        <v/>
      </c>
      <c r="AB439" s="29">
        <f>IF($A439="","",IF(OR($Y439="",$Z439=""),"",ROUND(($Z439-$Y439)*1440,0)))</f>
        <v/>
      </c>
      <c r="AC439" s="29">
        <f>IF($A439="","",IF(OR($AA439="",$B439="",$C439="",AND($J439&lt;&gt;"Outbound",$J439&lt;&gt;"One-way")),"",ROUND(($AA439-($B439+$C439))*1440,0)))</f>
        <v/>
      </c>
      <c r="AD439" s="30">
        <f>IF($A439="","",IF(OR($Q439&lt;&gt;"Completed",$AB439="",$N439=""),"",IF($AB439&lt;=$N439,"Yes","No")))</f>
        <v/>
      </c>
      <c r="AE439" s="30">
        <f>IF($A439="","",IF(COUNTIF($A$2:$A$501,$A439)&gt;1,"Duplicate Trip ID",IF($B439="","Missing service date",IF($D439="","Missing patient reference",IF($E439="","Missing clinic",IF($J439="","Missing trip leg",IF($Q439="","Missing status",IF($R439="","Missing coordinator",IF(AND(OR($Q439="Scheduled",$Q439="Confirmed",$Q439="En Route"),$K439=""),"Vendor not assigned",IF(AND(OR($Q439="Scheduled",$Q439="Confirmed",$Q439="En Route"),$M439=""),"Missing scheduled pickup",IF(AND($Q439="Completed",$O439=""),"Missing actual pickup",IF(AND($Q439="Completed",OR($J439="Outbound",$J439="One-way"),$P439=""),"Missing actual arrival",IF(AND(OR($Q439="Canceled",$Q439="No Show"),$S439=""),"Missing cancellation reason",IF(AND($Q439&lt;&gt;"Canceled",$Q439&lt;&gt;"No Show",$S439&lt;&gt;""),"Clear cancellation reason",IF(AND($O439&lt;&gt;"",$M439=""),"Actual pickup without schedule",IF(AND($P439&lt;&gt;"",$O439=""),"Arrival entered without pickup",""))))))))))))))))</f>
        <v/>
      </c>
      <c r="AF439" s="30">
        <f>IF($A439="","",AND($B439&gt;='Dashboard'!$B$4,$B439&lt;='Dashboard'!$B$5,OR('Dashboard'!$B$6="All Clinics",$E439='Dashboard'!$B$6),OR('Dashboard'!$B$7="All Coordinators",$R439='Dashboard'!$B$7)))</f>
        <v/>
      </c>
    </row>
    <row r="440" ht="20" customHeight="1">
      <c r="A440" s="22" t="n"/>
      <c r="B440" s="40" t="n"/>
      <c r="C440" s="24" t="n"/>
      <c r="D440" s="22" t="n"/>
      <c r="E440" s="22" t="n"/>
      <c r="F440" s="22" t="n"/>
      <c r="G440" s="22" t="n"/>
      <c r="H440" s="22" t="n"/>
      <c r="I440" s="22" t="n"/>
      <c r="J440" s="22" t="n"/>
      <c r="K440" s="22" t="n"/>
      <c r="L440" s="22" t="n"/>
      <c r="M440" s="24" t="n"/>
      <c r="N440" s="25" t="n"/>
      <c r="O440" s="24" t="n"/>
      <c r="P440" s="24" t="n"/>
      <c r="Q440" s="22" t="n"/>
      <c r="R440" s="22" t="n"/>
      <c r="S440" s="22" t="n"/>
      <c r="T440" s="41" t="n"/>
      <c r="U440" s="41" t="n"/>
      <c r="V440" s="40" t="n"/>
      <c r="W440" s="24" t="n"/>
      <c r="X440" s="27" t="n"/>
      <c r="Y440" s="42">
        <f>IF($A440="","",IF(OR($B440="",$M440=""),"",$B440+$M440))</f>
        <v/>
      </c>
      <c r="Z440" s="42">
        <f>IF($A440="","",IF(OR($B440="",$O440=""),"",$B440+$O440))</f>
        <v/>
      </c>
      <c r="AA440" s="42">
        <f>IF($A440="","",IF(OR($B440="",$P440=""),"",$B440+$P440))</f>
        <v/>
      </c>
      <c r="AB440" s="29">
        <f>IF($A440="","",IF(OR($Y440="",$Z440=""),"",ROUND(($Z440-$Y440)*1440,0)))</f>
        <v/>
      </c>
      <c r="AC440" s="29">
        <f>IF($A440="","",IF(OR($AA440="",$B440="",$C440="",AND($J440&lt;&gt;"Outbound",$J440&lt;&gt;"One-way")),"",ROUND(($AA440-($B440+$C440))*1440,0)))</f>
        <v/>
      </c>
      <c r="AD440" s="30">
        <f>IF($A440="","",IF(OR($Q440&lt;&gt;"Completed",$AB440="",$N440=""),"",IF($AB440&lt;=$N440,"Yes","No")))</f>
        <v/>
      </c>
      <c r="AE440" s="30">
        <f>IF($A440="","",IF(COUNTIF($A$2:$A$501,$A440)&gt;1,"Duplicate Trip ID",IF($B440="","Missing service date",IF($D440="","Missing patient reference",IF($E440="","Missing clinic",IF($J440="","Missing trip leg",IF($Q440="","Missing status",IF($R440="","Missing coordinator",IF(AND(OR($Q440="Scheduled",$Q440="Confirmed",$Q440="En Route"),$K440=""),"Vendor not assigned",IF(AND(OR($Q440="Scheduled",$Q440="Confirmed",$Q440="En Route"),$M440=""),"Missing scheduled pickup",IF(AND($Q440="Completed",$O440=""),"Missing actual pickup",IF(AND($Q440="Completed",OR($J440="Outbound",$J440="One-way"),$P440=""),"Missing actual arrival",IF(AND(OR($Q440="Canceled",$Q440="No Show"),$S440=""),"Missing cancellation reason",IF(AND($Q440&lt;&gt;"Canceled",$Q440&lt;&gt;"No Show",$S440&lt;&gt;""),"Clear cancellation reason",IF(AND($O440&lt;&gt;"",$M440=""),"Actual pickup without schedule",IF(AND($P440&lt;&gt;"",$O440=""),"Arrival entered without pickup",""))))))))))))))))</f>
        <v/>
      </c>
      <c r="AF440" s="30">
        <f>IF($A440="","",AND($B440&gt;='Dashboard'!$B$4,$B440&lt;='Dashboard'!$B$5,OR('Dashboard'!$B$6="All Clinics",$E440='Dashboard'!$B$6),OR('Dashboard'!$B$7="All Coordinators",$R440='Dashboard'!$B$7)))</f>
        <v/>
      </c>
    </row>
    <row r="441" ht="20" customHeight="1">
      <c r="A441" s="22" t="n"/>
      <c r="B441" s="40" t="n"/>
      <c r="C441" s="24" t="n"/>
      <c r="D441" s="22" t="n"/>
      <c r="E441" s="22" t="n"/>
      <c r="F441" s="22" t="n"/>
      <c r="G441" s="22" t="n"/>
      <c r="H441" s="22" t="n"/>
      <c r="I441" s="22" t="n"/>
      <c r="J441" s="22" t="n"/>
      <c r="K441" s="22" t="n"/>
      <c r="L441" s="22" t="n"/>
      <c r="M441" s="24" t="n"/>
      <c r="N441" s="25" t="n"/>
      <c r="O441" s="24" t="n"/>
      <c r="P441" s="24" t="n"/>
      <c r="Q441" s="22" t="n"/>
      <c r="R441" s="22" t="n"/>
      <c r="S441" s="22" t="n"/>
      <c r="T441" s="41" t="n"/>
      <c r="U441" s="41" t="n"/>
      <c r="V441" s="40" t="n"/>
      <c r="W441" s="24" t="n"/>
      <c r="X441" s="27" t="n"/>
      <c r="Y441" s="42">
        <f>IF($A441="","",IF(OR($B441="",$M441=""),"",$B441+$M441))</f>
        <v/>
      </c>
      <c r="Z441" s="42">
        <f>IF($A441="","",IF(OR($B441="",$O441=""),"",$B441+$O441))</f>
        <v/>
      </c>
      <c r="AA441" s="42">
        <f>IF($A441="","",IF(OR($B441="",$P441=""),"",$B441+$P441))</f>
        <v/>
      </c>
      <c r="AB441" s="29">
        <f>IF($A441="","",IF(OR($Y441="",$Z441=""),"",ROUND(($Z441-$Y441)*1440,0)))</f>
        <v/>
      </c>
      <c r="AC441" s="29">
        <f>IF($A441="","",IF(OR($AA441="",$B441="",$C441="",AND($J441&lt;&gt;"Outbound",$J441&lt;&gt;"One-way")),"",ROUND(($AA441-($B441+$C441))*1440,0)))</f>
        <v/>
      </c>
      <c r="AD441" s="30">
        <f>IF($A441="","",IF(OR($Q441&lt;&gt;"Completed",$AB441="",$N441=""),"",IF($AB441&lt;=$N441,"Yes","No")))</f>
        <v/>
      </c>
      <c r="AE441" s="30">
        <f>IF($A441="","",IF(COUNTIF($A$2:$A$501,$A441)&gt;1,"Duplicate Trip ID",IF($B441="","Missing service date",IF($D441="","Missing patient reference",IF($E441="","Missing clinic",IF($J441="","Missing trip leg",IF($Q441="","Missing status",IF($R441="","Missing coordinator",IF(AND(OR($Q441="Scheduled",$Q441="Confirmed",$Q441="En Route"),$K441=""),"Vendor not assigned",IF(AND(OR($Q441="Scheduled",$Q441="Confirmed",$Q441="En Route"),$M441=""),"Missing scheduled pickup",IF(AND($Q441="Completed",$O441=""),"Missing actual pickup",IF(AND($Q441="Completed",OR($J441="Outbound",$J441="One-way"),$P441=""),"Missing actual arrival",IF(AND(OR($Q441="Canceled",$Q441="No Show"),$S441=""),"Missing cancellation reason",IF(AND($Q441&lt;&gt;"Canceled",$Q441&lt;&gt;"No Show",$S441&lt;&gt;""),"Clear cancellation reason",IF(AND($O441&lt;&gt;"",$M441=""),"Actual pickup without schedule",IF(AND($P441&lt;&gt;"",$O441=""),"Arrival entered without pickup",""))))))))))))))))</f>
        <v/>
      </c>
      <c r="AF441" s="30">
        <f>IF($A441="","",AND($B441&gt;='Dashboard'!$B$4,$B441&lt;='Dashboard'!$B$5,OR('Dashboard'!$B$6="All Clinics",$E441='Dashboard'!$B$6),OR('Dashboard'!$B$7="All Coordinators",$R441='Dashboard'!$B$7)))</f>
        <v/>
      </c>
    </row>
    <row r="442" ht="20" customHeight="1">
      <c r="A442" s="22" t="n"/>
      <c r="B442" s="40" t="n"/>
      <c r="C442" s="24" t="n"/>
      <c r="D442" s="22" t="n"/>
      <c r="E442" s="22" t="n"/>
      <c r="F442" s="22" t="n"/>
      <c r="G442" s="22" t="n"/>
      <c r="H442" s="22" t="n"/>
      <c r="I442" s="22" t="n"/>
      <c r="J442" s="22" t="n"/>
      <c r="K442" s="22" t="n"/>
      <c r="L442" s="22" t="n"/>
      <c r="M442" s="24" t="n"/>
      <c r="N442" s="25" t="n"/>
      <c r="O442" s="24" t="n"/>
      <c r="P442" s="24" t="n"/>
      <c r="Q442" s="22" t="n"/>
      <c r="R442" s="22" t="n"/>
      <c r="S442" s="22" t="n"/>
      <c r="T442" s="41" t="n"/>
      <c r="U442" s="41" t="n"/>
      <c r="V442" s="40" t="n"/>
      <c r="W442" s="24" t="n"/>
      <c r="X442" s="27" t="n"/>
      <c r="Y442" s="42">
        <f>IF($A442="","",IF(OR($B442="",$M442=""),"",$B442+$M442))</f>
        <v/>
      </c>
      <c r="Z442" s="42">
        <f>IF($A442="","",IF(OR($B442="",$O442=""),"",$B442+$O442))</f>
        <v/>
      </c>
      <c r="AA442" s="42">
        <f>IF($A442="","",IF(OR($B442="",$P442=""),"",$B442+$P442))</f>
        <v/>
      </c>
      <c r="AB442" s="29">
        <f>IF($A442="","",IF(OR($Y442="",$Z442=""),"",ROUND(($Z442-$Y442)*1440,0)))</f>
        <v/>
      </c>
      <c r="AC442" s="29">
        <f>IF($A442="","",IF(OR($AA442="",$B442="",$C442="",AND($J442&lt;&gt;"Outbound",$J442&lt;&gt;"One-way")),"",ROUND(($AA442-($B442+$C442))*1440,0)))</f>
        <v/>
      </c>
      <c r="AD442" s="30">
        <f>IF($A442="","",IF(OR($Q442&lt;&gt;"Completed",$AB442="",$N442=""),"",IF($AB442&lt;=$N442,"Yes","No")))</f>
        <v/>
      </c>
      <c r="AE442" s="30">
        <f>IF($A442="","",IF(COUNTIF($A$2:$A$501,$A442)&gt;1,"Duplicate Trip ID",IF($B442="","Missing service date",IF($D442="","Missing patient reference",IF($E442="","Missing clinic",IF($J442="","Missing trip leg",IF($Q442="","Missing status",IF($R442="","Missing coordinator",IF(AND(OR($Q442="Scheduled",$Q442="Confirmed",$Q442="En Route"),$K442=""),"Vendor not assigned",IF(AND(OR($Q442="Scheduled",$Q442="Confirmed",$Q442="En Route"),$M442=""),"Missing scheduled pickup",IF(AND($Q442="Completed",$O442=""),"Missing actual pickup",IF(AND($Q442="Completed",OR($J442="Outbound",$J442="One-way"),$P442=""),"Missing actual arrival",IF(AND(OR($Q442="Canceled",$Q442="No Show"),$S442=""),"Missing cancellation reason",IF(AND($Q442&lt;&gt;"Canceled",$Q442&lt;&gt;"No Show",$S442&lt;&gt;""),"Clear cancellation reason",IF(AND($O442&lt;&gt;"",$M442=""),"Actual pickup without schedule",IF(AND($P442&lt;&gt;"",$O442=""),"Arrival entered without pickup",""))))))))))))))))</f>
        <v/>
      </c>
      <c r="AF442" s="30">
        <f>IF($A442="","",AND($B442&gt;='Dashboard'!$B$4,$B442&lt;='Dashboard'!$B$5,OR('Dashboard'!$B$6="All Clinics",$E442='Dashboard'!$B$6),OR('Dashboard'!$B$7="All Coordinators",$R442='Dashboard'!$B$7)))</f>
        <v/>
      </c>
    </row>
    <row r="443" ht="20" customHeight="1">
      <c r="A443" s="22" t="n"/>
      <c r="B443" s="40" t="n"/>
      <c r="C443" s="24" t="n"/>
      <c r="D443" s="22" t="n"/>
      <c r="E443" s="22" t="n"/>
      <c r="F443" s="22" t="n"/>
      <c r="G443" s="22" t="n"/>
      <c r="H443" s="22" t="n"/>
      <c r="I443" s="22" t="n"/>
      <c r="J443" s="22" t="n"/>
      <c r="K443" s="22" t="n"/>
      <c r="L443" s="22" t="n"/>
      <c r="M443" s="24" t="n"/>
      <c r="N443" s="25" t="n"/>
      <c r="O443" s="24" t="n"/>
      <c r="P443" s="24" t="n"/>
      <c r="Q443" s="22" t="n"/>
      <c r="R443" s="22" t="n"/>
      <c r="S443" s="22" t="n"/>
      <c r="T443" s="41" t="n"/>
      <c r="U443" s="41" t="n"/>
      <c r="V443" s="40" t="n"/>
      <c r="W443" s="24" t="n"/>
      <c r="X443" s="27" t="n"/>
      <c r="Y443" s="42">
        <f>IF($A443="","",IF(OR($B443="",$M443=""),"",$B443+$M443))</f>
        <v/>
      </c>
      <c r="Z443" s="42">
        <f>IF($A443="","",IF(OR($B443="",$O443=""),"",$B443+$O443))</f>
        <v/>
      </c>
      <c r="AA443" s="42">
        <f>IF($A443="","",IF(OR($B443="",$P443=""),"",$B443+$P443))</f>
        <v/>
      </c>
      <c r="AB443" s="29">
        <f>IF($A443="","",IF(OR($Y443="",$Z443=""),"",ROUND(($Z443-$Y443)*1440,0)))</f>
        <v/>
      </c>
      <c r="AC443" s="29">
        <f>IF($A443="","",IF(OR($AA443="",$B443="",$C443="",AND($J443&lt;&gt;"Outbound",$J443&lt;&gt;"One-way")),"",ROUND(($AA443-($B443+$C443))*1440,0)))</f>
        <v/>
      </c>
      <c r="AD443" s="30">
        <f>IF($A443="","",IF(OR($Q443&lt;&gt;"Completed",$AB443="",$N443=""),"",IF($AB443&lt;=$N443,"Yes","No")))</f>
        <v/>
      </c>
      <c r="AE443" s="30">
        <f>IF($A443="","",IF(COUNTIF($A$2:$A$501,$A443)&gt;1,"Duplicate Trip ID",IF($B443="","Missing service date",IF($D443="","Missing patient reference",IF($E443="","Missing clinic",IF($J443="","Missing trip leg",IF($Q443="","Missing status",IF($R443="","Missing coordinator",IF(AND(OR($Q443="Scheduled",$Q443="Confirmed",$Q443="En Route"),$K443=""),"Vendor not assigned",IF(AND(OR($Q443="Scheduled",$Q443="Confirmed",$Q443="En Route"),$M443=""),"Missing scheduled pickup",IF(AND($Q443="Completed",$O443=""),"Missing actual pickup",IF(AND($Q443="Completed",OR($J443="Outbound",$J443="One-way"),$P443=""),"Missing actual arrival",IF(AND(OR($Q443="Canceled",$Q443="No Show"),$S443=""),"Missing cancellation reason",IF(AND($Q443&lt;&gt;"Canceled",$Q443&lt;&gt;"No Show",$S443&lt;&gt;""),"Clear cancellation reason",IF(AND($O443&lt;&gt;"",$M443=""),"Actual pickup without schedule",IF(AND($P443&lt;&gt;"",$O443=""),"Arrival entered without pickup",""))))))))))))))))</f>
        <v/>
      </c>
      <c r="AF443" s="30">
        <f>IF($A443="","",AND($B443&gt;='Dashboard'!$B$4,$B443&lt;='Dashboard'!$B$5,OR('Dashboard'!$B$6="All Clinics",$E443='Dashboard'!$B$6),OR('Dashboard'!$B$7="All Coordinators",$R443='Dashboard'!$B$7)))</f>
        <v/>
      </c>
    </row>
    <row r="444" ht="20" customHeight="1">
      <c r="A444" s="22" t="n"/>
      <c r="B444" s="40" t="n"/>
      <c r="C444" s="24" t="n"/>
      <c r="D444" s="22" t="n"/>
      <c r="E444" s="22" t="n"/>
      <c r="F444" s="22" t="n"/>
      <c r="G444" s="22" t="n"/>
      <c r="H444" s="22" t="n"/>
      <c r="I444" s="22" t="n"/>
      <c r="J444" s="22" t="n"/>
      <c r="K444" s="22" t="n"/>
      <c r="L444" s="22" t="n"/>
      <c r="M444" s="24" t="n"/>
      <c r="N444" s="25" t="n"/>
      <c r="O444" s="24" t="n"/>
      <c r="P444" s="24" t="n"/>
      <c r="Q444" s="22" t="n"/>
      <c r="R444" s="22" t="n"/>
      <c r="S444" s="22" t="n"/>
      <c r="T444" s="41" t="n"/>
      <c r="U444" s="41" t="n"/>
      <c r="V444" s="40" t="n"/>
      <c r="W444" s="24" t="n"/>
      <c r="X444" s="27" t="n"/>
      <c r="Y444" s="42">
        <f>IF($A444="","",IF(OR($B444="",$M444=""),"",$B444+$M444))</f>
        <v/>
      </c>
      <c r="Z444" s="42">
        <f>IF($A444="","",IF(OR($B444="",$O444=""),"",$B444+$O444))</f>
        <v/>
      </c>
      <c r="AA444" s="42">
        <f>IF($A444="","",IF(OR($B444="",$P444=""),"",$B444+$P444))</f>
        <v/>
      </c>
      <c r="AB444" s="29">
        <f>IF($A444="","",IF(OR($Y444="",$Z444=""),"",ROUND(($Z444-$Y444)*1440,0)))</f>
        <v/>
      </c>
      <c r="AC444" s="29">
        <f>IF($A444="","",IF(OR($AA444="",$B444="",$C444="",AND($J444&lt;&gt;"Outbound",$J444&lt;&gt;"One-way")),"",ROUND(($AA444-($B444+$C444))*1440,0)))</f>
        <v/>
      </c>
      <c r="AD444" s="30">
        <f>IF($A444="","",IF(OR($Q444&lt;&gt;"Completed",$AB444="",$N444=""),"",IF($AB444&lt;=$N444,"Yes","No")))</f>
        <v/>
      </c>
      <c r="AE444" s="30">
        <f>IF($A444="","",IF(COUNTIF($A$2:$A$501,$A444)&gt;1,"Duplicate Trip ID",IF($B444="","Missing service date",IF($D444="","Missing patient reference",IF($E444="","Missing clinic",IF($J444="","Missing trip leg",IF($Q444="","Missing status",IF($R444="","Missing coordinator",IF(AND(OR($Q444="Scheduled",$Q444="Confirmed",$Q444="En Route"),$K444=""),"Vendor not assigned",IF(AND(OR($Q444="Scheduled",$Q444="Confirmed",$Q444="En Route"),$M444=""),"Missing scheduled pickup",IF(AND($Q444="Completed",$O444=""),"Missing actual pickup",IF(AND($Q444="Completed",OR($J444="Outbound",$J444="One-way"),$P444=""),"Missing actual arrival",IF(AND(OR($Q444="Canceled",$Q444="No Show"),$S444=""),"Missing cancellation reason",IF(AND($Q444&lt;&gt;"Canceled",$Q444&lt;&gt;"No Show",$S444&lt;&gt;""),"Clear cancellation reason",IF(AND($O444&lt;&gt;"",$M444=""),"Actual pickup without schedule",IF(AND($P444&lt;&gt;"",$O444=""),"Arrival entered without pickup",""))))))))))))))))</f>
        <v/>
      </c>
      <c r="AF444" s="30">
        <f>IF($A444="","",AND($B444&gt;='Dashboard'!$B$4,$B444&lt;='Dashboard'!$B$5,OR('Dashboard'!$B$6="All Clinics",$E444='Dashboard'!$B$6),OR('Dashboard'!$B$7="All Coordinators",$R444='Dashboard'!$B$7)))</f>
        <v/>
      </c>
    </row>
    <row r="445" ht="20" customHeight="1">
      <c r="A445" s="22" t="n"/>
      <c r="B445" s="40" t="n"/>
      <c r="C445" s="24" t="n"/>
      <c r="D445" s="22" t="n"/>
      <c r="E445" s="22" t="n"/>
      <c r="F445" s="22" t="n"/>
      <c r="G445" s="22" t="n"/>
      <c r="H445" s="22" t="n"/>
      <c r="I445" s="22" t="n"/>
      <c r="J445" s="22" t="n"/>
      <c r="K445" s="22" t="n"/>
      <c r="L445" s="22" t="n"/>
      <c r="M445" s="24" t="n"/>
      <c r="N445" s="25" t="n"/>
      <c r="O445" s="24" t="n"/>
      <c r="P445" s="24" t="n"/>
      <c r="Q445" s="22" t="n"/>
      <c r="R445" s="22" t="n"/>
      <c r="S445" s="22" t="n"/>
      <c r="T445" s="41" t="n"/>
      <c r="U445" s="41" t="n"/>
      <c r="V445" s="40" t="n"/>
      <c r="W445" s="24" t="n"/>
      <c r="X445" s="27" t="n"/>
      <c r="Y445" s="42">
        <f>IF($A445="","",IF(OR($B445="",$M445=""),"",$B445+$M445))</f>
        <v/>
      </c>
      <c r="Z445" s="42">
        <f>IF($A445="","",IF(OR($B445="",$O445=""),"",$B445+$O445))</f>
        <v/>
      </c>
      <c r="AA445" s="42">
        <f>IF($A445="","",IF(OR($B445="",$P445=""),"",$B445+$P445))</f>
        <v/>
      </c>
      <c r="AB445" s="29">
        <f>IF($A445="","",IF(OR($Y445="",$Z445=""),"",ROUND(($Z445-$Y445)*1440,0)))</f>
        <v/>
      </c>
      <c r="AC445" s="29">
        <f>IF($A445="","",IF(OR($AA445="",$B445="",$C445="",AND($J445&lt;&gt;"Outbound",$J445&lt;&gt;"One-way")),"",ROUND(($AA445-($B445+$C445))*1440,0)))</f>
        <v/>
      </c>
      <c r="AD445" s="30">
        <f>IF($A445="","",IF(OR($Q445&lt;&gt;"Completed",$AB445="",$N445=""),"",IF($AB445&lt;=$N445,"Yes","No")))</f>
        <v/>
      </c>
      <c r="AE445" s="30">
        <f>IF($A445="","",IF(COUNTIF($A$2:$A$501,$A445)&gt;1,"Duplicate Trip ID",IF($B445="","Missing service date",IF($D445="","Missing patient reference",IF($E445="","Missing clinic",IF($J445="","Missing trip leg",IF($Q445="","Missing status",IF($R445="","Missing coordinator",IF(AND(OR($Q445="Scheduled",$Q445="Confirmed",$Q445="En Route"),$K445=""),"Vendor not assigned",IF(AND(OR($Q445="Scheduled",$Q445="Confirmed",$Q445="En Route"),$M445=""),"Missing scheduled pickup",IF(AND($Q445="Completed",$O445=""),"Missing actual pickup",IF(AND($Q445="Completed",OR($J445="Outbound",$J445="One-way"),$P445=""),"Missing actual arrival",IF(AND(OR($Q445="Canceled",$Q445="No Show"),$S445=""),"Missing cancellation reason",IF(AND($Q445&lt;&gt;"Canceled",$Q445&lt;&gt;"No Show",$S445&lt;&gt;""),"Clear cancellation reason",IF(AND($O445&lt;&gt;"",$M445=""),"Actual pickup without schedule",IF(AND($P445&lt;&gt;"",$O445=""),"Arrival entered without pickup",""))))))))))))))))</f>
        <v/>
      </c>
      <c r="AF445" s="30">
        <f>IF($A445="","",AND($B445&gt;='Dashboard'!$B$4,$B445&lt;='Dashboard'!$B$5,OR('Dashboard'!$B$6="All Clinics",$E445='Dashboard'!$B$6),OR('Dashboard'!$B$7="All Coordinators",$R445='Dashboard'!$B$7)))</f>
        <v/>
      </c>
    </row>
    <row r="446" ht="20" customHeight="1">
      <c r="A446" s="22" t="n"/>
      <c r="B446" s="40" t="n"/>
      <c r="C446" s="24" t="n"/>
      <c r="D446" s="22" t="n"/>
      <c r="E446" s="22" t="n"/>
      <c r="F446" s="22" t="n"/>
      <c r="G446" s="22" t="n"/>
      <c r="H446" s="22" t="n"/>
      <c r="I446" s="22" t="n"/>
      <c r="J446" s="22" t="n"/>
      <c r="K446" s="22" t="n"/>
      <c r="L446" s="22" t="n"/>
      <c r="M446" s="24" t="n"/>
      <c r="N446" s="25" t="n"/>
      <c r="O446" s="24" t="n"/>
      <c r="P446" s="24" t="n"/>
      <c r="Q446" s="22" t="n"/>
      <c r="R446" s="22" t="n"/>
      <c r="S446" s="22" t="n"/>
      <c r="T446" s="41" t="n"/>
      <c r="U446" s="41" t="n"/>
      <c r="V446" s="40" t="n"/>
      <c r="W446" s="24" t="n"/>
      <c r="X446" s="27" t="n"/>
      <c r="Y446" s="42">
        <f>IF($A446="","",IF(OR($B446="",$M446=""),"",$B446+$M446))</f>
        <v/>
      </c>
      <c r="Z446" s="42">
        <f>IF($A446="","",IF(OR($B446="",$O446=""),"",$B446+$O446))</f>
        <v/>
      </c>
      <c r="AA446" s="42">
        <f>IF($A446="","",IF(OR($B446="",$P446=""),"",$B446+$P446))</f>
        <v/>
      </c>
      <c r="AB446" s="29">
        <f>IF($A446="","",IF(OR($Y446="",$Z446=""),"",ROUND(($Z446-$Y446)*1440,0)))</f>
        <v/>
      </c>
      <c r="AC446" s="29">
        <f>IF($A446="","",IF(OR($AA446="",$B446="",$C446="",AND($J446&lt;&gt;"Outbound",$J446&lt;&gt;"One-way")),"",ROUND(($AA446-($B446+$C446))*1440,0)))</f>
        <v/>
      </c>
      <c r="AD446" s="30">
        <f>IF($A446="","",IF(OR($Q446&lt;&gt;"Completed",$AB446="",$N446=""),"",IF($AB446&lt;=$N446,"Yes","No")))</f>
        <v/>
      </c>
      <c r="AE446" s="30">
        <f>IF($A446="","",IF(COUNTIF($A$2:$A$501,$A446)&gt;1,"Duplicate Trip ID",IF($B446="","Missing service date",IF($D446="","Missing patient reference",IF($E446="","Missing clinic",IF($J446="","Missing trip leg",IF($Q446="","Missing status",IF($R446="","Missing coordinator",IF(AND(OR($Q446="Scheduled",$Q446="Confirmed",$Q446="En Route"),$K446=""),"Vendor not assigned",IF(AND(OR($Q446="Scheduled",$Q446="Confirmed",$Q446="En Route"),$M446=""),"Missing scheduled pickup",IF(AND($Q446="Completed",$O446=""),"Missing actual pickup",IF(AND($Q446="Completed",OR($J446="Outbound",$J446="One-way"),$P446=""),"Missing actual arrival",IF(AND(OR($Q446="Canceled",$Q446="No Show"),$S446=""),"Missing cancellation reason",IF(AND($Q446&lt;&gt;"Canceled",$Q446&lt;&gt;"No Show",$S446&lt;&gt;""),"Clear cancellation reason",IF(AND($O446&lt;&gt;"",$M446=""),"Actual pickup without schedule",IF(AND($P446&lt;&gt;"",$O446=""),"Arrival entered without pickup",""))))))))))))))))</f>
        <v/>
      </c>
      <c r="AF446" s="30">
        <f>IF($A446="","",AND($B446&gt;='Dashboard'!$B$4,$B446&lt;='Dashboard'!$B$5,OR('Dashboard'!$B$6="All Clinics",$E446='Dashboard'!$B$6),OR('Dashboard'!$B$7="All Coordinators",$R446='Dashboard'!$B$7)))</f>
        <v/>
      </c>
    </row>
    <row r="447" ht="20" customHeight="1">
      <c r="A447" s="22" t="n"/>
      <c r="B447" s="40" t="n"/>
      <c r="C447" s="24" t="n"/>
      <c r="D447" s="22" t="n"/>
      <c r="E447" s="22" t="n"/>
      <c r="F447" s="22" t="n"/>
      <c r="G447" s="22" t="n"/>
      <c r="H447" s="22" t="n"/>
      <c r="I447" s="22" t="n"/>
      <c r="J447" s="22" t="n"/>
      <c r="K447" s="22" t="n"/>
      <c r="L447" s="22" t="n"/>
      <c r="M447" s="24" t="n"/>
      <c r="N447" s="25" t="n"/>
      <c r="O447" s="24" t="n"/>
      <c r="P447" s="24" t="n"/>
      <c r="Q447" s="22" t="n"/>
      <c r="R447" s="22" t="n"/>
      <c r="S447" s="22" t="n"/>
      <c r="T447" s="41" t="n"/>
      <c r="U447" s="41" t="n"/>
      <c r="V447" s="40" t="n"/>
      <c r="W447" s="24" t="n"/>
      <c r="X447" s="27" t="n"/>
      <c r="Y447" s="42">
        <f>IF($A447="","",IF(OR($B447="",$M447=""),"",$B447+$M447))</f>
        <v/>
      </c>
      <c r="Z447" s="42">
        <f>IF($A447="","",IF(OR($B447="",$O447=""),"",$B447+$O447))</f>
        <v/>
      </c>
      <c r="AA447" s="42">
        <f>IF($A447="","",IF(OR($B447="",$P447=""),"",$B447+$P447))</f>
        <v/>
      </c>
      <c r="AB447" s="29">
        <f>IF($A447="","",IF(OR($Y447="",$Z447=""),"",ROUND(($Z447-$Y447)*1440,0)))</f>
        <v/>
      </c>
      <c r="AC447" s="29">
        <f>IF($A447="","",IF(OR($AA447="",$B447="",$C447="",AND($J447&lt;&gt;"Outbound",$J447&lt;&gt;"One-way")),"",ROUND(($AA447-($B447+$C447))*1440,0)))</f>
        <v/>
      </c>
      <c r="AD447" s="30">
        <f>IF($A447="","",IF(OR($Q447&lt;&gt;"Completed",$AB447="",$N447=""),"",IF($AB447&lt;=$N447,"Yes","No")))</f>
        <v/>
      </c>
      <c r="AE447" s="30">
        <f>IF($A447="","",IF(COUNTIF($A$2:$A$501,$A447)&gt;1,"Duplicate Trip ID",IF($B447="","Missing service date",IF($D447="","Missing patient reference",IF($E447="","Missing clinic",IF($J447="","Missing trip leg",IF($Q447="","Missing status",IF($R447="","Missing coordinator",IF(AND(OR($Q447="Scheduled",$Q447="Confirmed",$Q447="En Route"),$K447=""),"Vendor not assigned",IF(AND(OR($Q447="Scheduled",$Q447="Confirmed",$Q447="En Route"),$M447=""),"Missing scheduled pickup",IF(AND($Q447="Completed",$O447=""),"Missing actual pickup",IF(AND($Q447="Completed",OR($J447="Outbound",$J447="One-way"),$P447=""),"Missing actual arrival",IF(AND(OR($Q447="Canceled",$Q447="No Show"),$S447=""),"Missing cancellation reason",IF(AND($Q447&lt;&gt;"Canceled",$Q447&lt;&gt;"No Show",$S447&lt;&gt;""),"Clear cancellation reason",IF(AND($O447&lt;&gt;"",$M447=""),"Actual pickup without schedule",IF(AND($P447&lt;&gt;"",$O447=""),"Arrival entered without pickup",""))))))))))))))))</f>
        <v/>
      </c>
      <c r="AF447" s="30">
        <f>IF($A447="","",AND($B447&gt;='Dashboard'!$B$4,$B447&lt;='Dashboard'!$B$5,OR('Dashboard'!$B$6="All Clinics",$E447='Dashboard'!$B$6),OR('Dashboard'!$B$7="All Coordinators",$R447='Dashboard'!$B$7)))</f>
        <v/>
      </c>
    </row>
    <row r="448" ht="20" customHeight="1">
      <c r="A448" s="22" t="n"/>
      <c r="B448" s="40" t="n"/>
      <c r="C448" s="24" t="n"/>
      <c r="D448" s="22" t="n"/>
      <c r="E448" s="22" t="n"/>
      <c r="F448" s="22" t="n"/>
      <c r="G448" s="22" t="n"/>
      <c r="H448" s="22" t="n"/>
      <c r="I448" s="22" t="n"/>
      <c r="J448" s="22" t="n"/>
      <c r="K448" s="22" t="n"/>
      <c r="L448" s="22" t="n"/>
      <c r="M448" s="24" t="n"/>
      <c r="N448" s="25" t="n"/>
      <c r="O448" s="24" t="n"/>
      <c r="P448" s="24" t="n"/>
      <c r="Q448" s="22" t="n"/>
      <c r="R448" s="22" t="n"/>
      <c r="S448" s="22" t="n"/>
      <c r="T448" s="41" t="n"/>
      <c r="U448" s="41" t="n"/>
      <c r="V448" s="40" t="n"/>
      <c r="W448" s="24" t="n"/>
      <c r="X448" s="27" t="n"/>
      <c r="Y448" s="42">
        <f>IF($A448="","",IF(OR($B448="",$M448=""),"",$B448+$M448))</f>
        <v/>
      </c>
      <c r="Z448" s="42">
        <f>IF($A448="","",IF(OR($B448="",$O448=""),"",$B448+$O448))</f>
        <v/>
      </c>
      <c r="AA448" s="42">
        <f>IF($A448="","",IF(OR($B448="",$P448=""),"",$B448+$P448))</f>
        <v/>
      </c>
      <c r="AB448" s="29">
        <f>IF($A448="","",IF(OR($Y448="",$Z448=""),"",ROUND(($Z448-$Y448)*1440,0)))</f>
        <v/>
      </c>
      <c r="AC448" s="29">
        <f>IF($A448="","",IF(OR($AA448="",$B448="",$C448="",AND($J448&lt;&gt;"Outbound",$J448&lt;&gt;"One-way")),"",ROUND(($AA448-($B448+$C448))*1440,0)))</f>
        <v/>
      </c>
      <c r="AD448" s="30">
        <f>IF($A448="","",IF(OR($Q448&lt;&gt;"Completed",$AB448="",$N448=""),"",IF($AB448&lt;=$N448,"Yes","No")))</f>
        <v/>
      </c>
      <c r="AE448" s="30">
        <f>IF($A448="","",IF(COUNTIF($A$2:$A$501,$A448)&gt;1,"Duplicate Trip ID",IF($B448="","Missing service date",IF($D448="","Missing patient reference",IF($E448="","Missing clinic",IF($J448="","Missing trip leg",IF($Q448="","Missing status",IF($R448="","Missing coordinator",IF(AND(OR($Q448="Scheduled",$Q448="Confirmed",$Q448="En Route"),$K448=""),"Vendor not assigned",IF(AND(OR($Q448="Scheduled",$Q448="Confirmed",$Q448="En Route"),$M448=""),"Missing scheduled pickup",IF(AND($Q448="Completed",$O448=""),"Missing actual pickup",IF(AND($Q448="Completed",OR($J448="Outbound",$J448="One-way"),$P448=""),"Missing actual arrival",IF(AND(OR($Q448="Canceled",$Q448="No Show"),$S448=""),"Missing cancellation reason",IF(AND($Q448&lt;&gt;"Canceled",$Q448&lt;&gt;"No Show",$S448&lt;&gt;""),"Clear cancellation reason",IF(AND($O448&lt;&gt;"",$M448=""),"Actual pickup without schedule",IF(AND($P448&lt;&gt;"",$O448=""),"Arrival entered without pickup",""))))))))))))))))</f>
        <v/>
      </c>
      <c r="AF448" s="30">
        <f>IF($A448="","",AND($B448&gt;='Dashboard'!$B$4,$B448&lt;='Dashboard'!$B$5,OR('Dashboard'!$B$6="All Clinics",$E448='Dashboard'!$B$6),OR('Dashboard'!$B$7="All Coordinators",$R448='Dashboard'!$B$7)))</f>
        <v/>
      </c>
    </row>
    <row r="449" ht="20" customHeight="1">
      <c r="A449" s="22" t="n"/>
      <c r="B449" s="40" t="n"/>
      <c r="C449" s="24" t="n"/>
      <c r="D449" s="22" t="n"/>
      <c r="E449" s="22" t="n"/>
      <c r="F449" s="22" t="n"/>
      <c r="G449" s="22" t="n"/>
      <c r="H449" s="22" t="n"/>
      <c r="I449" s="22" t="n"/>
      <c r="J449" s="22" t="n"/>
      <c r="K449" s="22" t="n"/>
      <c r="L449" s="22" t="n"/>
      <c r="M449" s="24" t="n"/>
      <c r="N449" s="25" t="n"/>
      <c r="O449" s="24" t="n"/>
      <c r="P449" s="24" t="n"/>
      <c r="Q449" s="22" t="n"/>
      <c r="R449" s="22" t="n"/>
      <c r="S449" s="22" t="n"/>
      <c r="T449" s="41" t="n"/>
      <c r="U449" s="41" t="n"/>
      <c r="V449" s="40" t="n"/>
      <c r="W449" s="24" t="n"/>
      <c r="X449" s="27" t="n"/>
      <c r="Y449" s="42">
        <f>IF($A449="","",IF(OR($B449="",$M449=""),"",$B449+$M449))</f>
        <v/>
      </c>
      <c r="Z449" s="42">
        <f>IF($A449="","",IF(OR($B449="",$O449=""),"",$B449+$O449))</f>
        <v/>
      </c>
      <c r="AA449" s="42">
        <f>IF($A449="","",IF(OR($B449="",$P449=""),"",$B449+$P449))</f>
        <v/>
      </c>
      <c r="AB449" s="29">
        <f>IF($A449="","",IF(OR($Y449="",$Z449=""),"",ROUND(($Z449-$Y449)*1440,0)))</f>
        <v/>
      </c>
      <c r="AC449" s="29">
        <f>IF($A449="","",IF(OR($AA449="",$B449="",$C449="",AND($J449&lt;&gt;"Outbound",$J449&lt;&gt;"One-way")),"",ROUND(($AA449-($B449+$C449))*1440,0)))</f>
        <v/>
      </c>
      <c r="AD449" s="30">
        <f>IF($A449="","",IF(OR($Q449&lt;&gt;"Completed",$AB449="",$N449=""),"",IF($AB449&lt;=$N449,"Yes","No")))</f>
        <v/>
      </c>
      <c r="AE449" s="30">
        <f>IF($A449="","",IF(COUNTIF($A$2:$A$501,$A449)&gt;1,"Duplicate Trip ID",IF($B449="","Missing service date",IF($D449="","Missing patient reference",IF($E449="","Missing clinic",IF($J449="","Missing trip leg",IF($Q449="","Missing status",IF($R449="","Missing coordinator",IF(AND(OR($Q449="Scheduled",$Q449="Confirmed",$Q449="En Route"),$K449=""),"Vendor not assigned",IF(AND(OR($Q449="Scheduled",$Q449="Confirmed",$Q449="En Route"),$M449=""),"Missing scheduled pickup",IF(AND($Q449="Completed",$O449=""),"Missing actual pickup",IF(AND($Q449="Completed",OR($J449="Outbound",$J449="One-way"),$P449=""),"Missing actual arrival",IF(AND(OR($Q449="Canceled",$Q449="No Show"),$S449=""),"Missing cancellation reason",IF(AND($Q449&lt;&gt;"Canceled",$Q449&lt;&gt;"No Show",$S449&lt;&gt;""),"Clear cancellation reason",IF(AND($O449&lt;&gt;"",$M449=""),"Actual pickup without schedule",IF(AND($P449&lt;&gt;"",$O449=""),"Arrival entered without pickup",""))))))))))))))))</f>
        <v/>
      </c>
      <c r="AF449" s="30">
        <f>IF($A449="","",AND($B449&gt;='Dashboard'!$B$4,$B449&lt;='Dashboard'!$B$5,OR('Dashboard'!$B$6="All Clinics",$E449='Dashboard'!$B$6),OR('Dashboard'!$B$7="All Coordinators",$R449='Dashboard'!$B$7)))</f>
        <v/>
      </c>
    </row>
    <row r="450" ht="20" customHeight="1">
      <c r="A450" s="22" t="n"/>
      <c r="B450" s="40" t="n"/>
      <c r="C450" s="24" t="n"/>
      <c r="D450" s="22" t="n"/>
      <c r="E450" s="22" t="n"/>
      <c r="F450" s="22" t="n"/>
      <c r="G450" s="22" t="n"/>
      <c r="H450" s="22" t="n"/>
      <c r="I450" s="22" t="n"/>
      <c r="J450" s="22" t="n"/>
      <c r="K450" s="22" t="n"/>
      <c r="L450" s="22" t="n"/>
      <c r="M450" s="24" t="n"/>
      <c r="N450" s="25" t="n"/>
      <c r="O450" s="24" t="n"/>
      <c r="P450" s="24" t="n"/>
      <c r="Q450" s="22" t="n"/>
      <c r="R450" s="22" t="n"/>
      <c r="S450" s="22" t="n"/>
      <c r="T450" s="41" t="n"/>
      <c r="U450" s="41" t="n"/>
      <c r="V450" s="40" t="n"/>
      <c r="W450" s="24" t="n"/>
      <c r="X450" s="27" t="n"/>
      <c r="Y450" s="42">
        <f>IF($A450="","",IF(OR($B450="",$M450=""),"",$B450+$M450))</f>
        <v/>
      </c>
      <c r="Z450" s="42">
        <f>IF($A450="","",IF(OR($B450="",$O450=""),"",$B450+$O450))</f>
        <v/>
      </c>
      <c r="AA450" s="42">
        <f>IF($A450="","",IF(OR($B450="",$P450=""),"",$B450+$P450))</f>
        <v/>
      </c>
      <c r="AB450" s="29">
        <f>IF($A450="","",IF(OR($Y450="",$Z450=""),"",ROUND(($Z450-$Y450)*1440,0)))</f>
        <v/>
      </c>
      <c r="AC450" s="29">
        <f>IF($A450="","",IF(OR($AA450="",$B450="",$C450="",AND($J450&lt;&gt;"Outbound",$J450&lt;&gt;"One-way")),"",ROUND(($AA450-($B450+$C450))*1440,0)))</f>
        <v/>
      </c>
      <c r="AD450" s="30">
        <f>IF($A450="","",IF(OR($Q450&lt;&gt;"Completed",$AB450="",$N450=""),"",IF($AB450&lt;=$N450,"Yes","No")))</f>
        <v/>
      </c>
      <c r="AE450" s="30">
        <f>IF($A450="","",IF(COUNTIF($A$2:$A$501,$A450)&gt;1,"Duplicate Trip ID",IF($B450="","Missing service date",IF($D450="","Missing patient reference",IF($E450="","Missing clinic",IF($J450="","Missing trip leg",IF($Q450="","Missing status",IF($R450="","Missing coordinator",IF(AND(OR($Q450="Scheduled",$Q450="Confirmed",$Q450="En Route"),$K450=""),"Vendor not assigned",IF(AND(OR($Q450="Scheduled",$Q450="Confirmed",$Q450="En Route"),$M450=""),"Missing scheduled pickup",IF(AND($Q450="Completed",$O450=""),"Missing actual pickup",IF(AND($Q450="Completed",OR($J450="Outbound",$J450="One-way"),$P450=""),"Missing actual arrival",IF(AND(OR($Q450="Canceled",$Q450="No Show"),$S450=""),"Missing cancellation reason",IF(AND($Q450&lt;&gt;"Canceled",$Q450&lt;&gt;"No Show",$S450&lt;&gt;""),"Clear cancellation reason",IF(AND($O450&lt;&gt;"",$M450=""),"Actual pickup without schedule",IF(AND($P450&lt;&gt;"",$O450=""),"Arrival entered without pickup",""))))))))))))))))</f>
        <v/>
      </c>
      <c r="AF450" s="30">
        <f>IF($A450="","",AND($B450&gt;='Dashboard'!$B$4,$B450&lt;='Dashboard'!$B$5,OR('Dashboard'!$B$6="All Clinics",$E450='Dashboard'!$B$6),OR('Dashboard'!$B$7="All Coordinators",$R450='Dashboard'!$B$7)))</f>
        <v/>
      </c>
    </row>
    <row r="451" ht="20" customHeight="1">
      <c r="A451" s="22" t="n"/>
      <c r="B451" s="40" t="n"/>
      <c r="C451" s="24" t="n"/>
      <c r="D451" s="22" t="n"/>
      <c r="E451" s="22" t="n"/>
      <c r="F451" s="22" t="n"/>
      <c r="G451" s="22" t="n"/>
      <c r="H451" s="22" t="n"/>
      <c r="I451" s="22" t="n"/>
      <c r="J451" s="22" t="n"/>
      <c r="K451" s="22" t="n"/>
      <c r="L451" s="22" t="n"/>
      <c r="M451" s="24" t="n"/>
      <c r="N451" s="25" t="n"/>
      <c r="O451" s="24" t="n"/>
      <c r="P451" s="24" t="n"/>
      <c r="Q451" s="22" t="n"/>
      <c r="R451" s="22" t="n"/>
      <c r="S451" s="22" t="n"/>
      <c r="T451" s="41" t="n"/>
      <c r="U451" s="41" t="n"/>
      <c r="V451" s="40" t="n"/>
      <c r="W451" s="24" t="n"/>
      <c r="X451" s="27" t="n"/>
      <c r="Y451" s="42">
        <f>IF($A451="","",IF(OR($B451="",$M451=""),"",$B451+$M451))</f>
        <v/>
      </c>
      <c r="Z451" s="42">
        <f>IF($A451="","",IF(OR($B451="",$O451=""),"",$B451+$O451))</f>
        <v/>
      </c>
      <c r="AA451" s="42">
        <f>IF($A451="","",IF(OR($B451="",$P451=""),"",$B451+$P451))</f>
        <v/>
      </c>
      <c r="AB451" s="29">
        <f>IF($A451="","",IF(OR($Y451="",$Z451=""),"",ROUND(($Z451-$Y451)*1440,0)))</f>
        <v/>
      </c>
      <c r="AC451" s="29">
        <f>IF($A451="","",IF(OR($AA451="",$B451="",$C451="",AND($J451&lt;&gt;"Outbound",$J451&lt;&gt;"One-way")),"",ROUND(($AA451-($B451+$C451))*1440,0)))</f>
        <v/>
      </c>
      <c r="AD451" s="30">
        <f>IF($A451="","",IF(OR($Q451&lt;&gt;"Completed",$AB451="",$N451=""),"",IF($AB451&lt;=$N451,"Yes","No")))</f>
        <v/>
      </c>
      <c r="AE451" s="30">
        <f>IF($A451="","",IF(COUNTIF($A$2:$A$501,$A451)&gt;1,"Duplicate Trip ID",IF($B451="","Missing service date",IF($D451="","Missing patient reference",IF($E451="","Missing clinic",IF($J451="","Missing trip leg",IF($Q451="","Missing status",IF($R451="","Missing coordinator",IF(AND(OR($Q451="Scheduled",$Q451="Confirmed",$Q451="En Route"),$K451=""),"Vendor not assigned",IF(AND(OR($Q451="Scheduled",$Q451="Confirmed",$Q451="En Route"),$M451=""),"Missing scheduled pickup",IF(AND($Q451="Completed",$O451=""),"Missing actual pickup",IF(AND($Q451="Completed",OR($J451="Outbound",$J451="One-way"),$P451=""),"Missing actual arrival",IF(AND(OR($Q451="Canceled",$Q451="No Show"),$S451=""),"Missing cancellation reason",IF(AND($Q451&lt;&gt;"Canceled",$Q451&lt;&gt;"No Show",$S451&lt;&gt;""),"Clear cancellation reason",IF(AND($O451&lt;&gt;"",$M451=""),"Actual pickup without schedule",IF(AND($P451&lt;&gt;"",$O451=""),"Arrival entered without pickup",""))))))))))))))))</f>
        <v/>
      </c>
      <c r="AF451" s="30">
        <f>IF($A451="","",AND($B451&gt;='Dashboard'!$B$4,$B451&lt;='Dashboard'!$B$5,OR('Dashboard'!$B$6="All Clinics",$E451='Dashboard'!$B$6),OR('Dashboard'!$B$7="All Coordinators",$R451='Dashboard'!$B$7)))</f>
        <v/>
      </c>
    </row>
    <row r="452" ht="20" customHeight="1">
      <c r="A452" s="22" t="n"/>
      <c r="B452" s="40" t="n"/>
      <c r="C452" s="24" t="n"/>
      <c r="D452" s="22" t="n"/>
      <c r="E452" s="22" t="n"/>
      <c r="F452" s="22" t="n"/>
      <c r="G452" s="22" t="n"/>
      <c r="H452" s="22" t="n"/>
      <c r="I452" s="22" t="n"/>
      <c r="J452" s="22" t="n"/>
      <c r="K452" s="22" t="n"/>
      <c r="L452" s="22" t="n"/>
      <c r="M452" s="24" t="n"/>
      <c r="N452" s="25" t="n"/>
      <c r="O452" s="24" t="n"/>
      <c r="P452" s="24" t="n"/>
      <c r="Q452" s="22" t="n"/>
      <c r="R452" s="22" t="n"/>
      <c r="S452" s="22" t="n"/>
      <c r="T452" s="41" t="n"/>
      <c r="U452" s="41" t="n"/>
      <c r="V452" s="40" t="n"/>
      <c r="W452" s="24" t="n"/>
      <c r="X452" s="27" t="n"/>
      <c r="Y452" s="42">
        <f>IF($A452="","",IF(OR($B452="",$M452=""),"",$B452+$M452))</f>
        <v/>
      </c>
      <c r="Z452" s="42">
        <f>IF($A452="","",IF(OR($B452="",$O452=""),"",$B452+$O452))</f>
        <v/>
      </c>
      <c r="AA452" s="42">
        <f>IF($A452="","",IF(OR($B452="",$P452=""),"",$B452+$P452))</f>
        <v/>
      </c>
      <c r="AB452" s="29">
        <f>IF($A452="","",IF(OR($Y452="",$Z452=""),"",ROUND(($Z452-$Y452)*1440,0)))</f>
        <v/>
      </c>
      <c r="AC452" s="29">
        <f>IF($A452="","",IF(OR($AA452="",$B452="",$C452="",AND($J452&lt;&gt;"Outbound",$J452&lt;&gt;"One-way")),"",ROUND(($AA452-($B452+$C452))*1440,0)))</f>
        <v/>
      </c>
      <c r="AD452" s="30">
        <f>IF($A452="","",IF(OR($Q452&lt;&gt;"Completed",$AB452="",$N452=""),"",IF($AB452&lt;=$N452,"Yes","No")))</f>
        <v/>
      </c>
      <c r="AE452" s="30">
        <f>IF($A452="","",IF(COUNTIF($A$2:$A$501,$A452)&gt;1,"Duplicate Trip ID",IF($B452="","Missing service date",IF($D452="","Missing patient reference",IF($E452="","Missing clinic",IF($J452="","Missing trip leg",IF($Q452="","Missing status",IF($R452="","Missing coordinator",IF(AND(OR($Q452="Scheduled",$Q452="Confirmed",$Q452="En Route"),$K452=""),"Vendor not assigned",IF(AND(OR($Q452="Scheduled",$Q452="Confirmed",$Q452="En Route"),$M452=""),"Missing scheduled pickup",IF(AND($Q452="Completed",$O452=""),"Missing actual pickup",IF(AND($Q452="Completed",OR($J452="Outbound",$J452="One-way"),$P452=""),"Missing actual arrival",IF(AND(OR($Q452="Canceled",$Q452="No Show"),$S452=""),"Missing cancellation reason",IF(AND($Q452&lt;&gt;"Canceled",$Q452&lt;&gt;"No Show",$S452&lt;&gt;""),"Clear cancellation reason",IF(AND($O452&lt;&gt;"",$M452=""),"Actual pickup without schedule",IF(AND($P452&lt;&gt;"",$O452=""),"Arrival entered without pickup",""))))))))))))))))</f>
        <v/>
      </c>
      <c r="AF452" s="30">
        <f>IF($A452="","",AND($B452&gt;='Dashboard'!$B$4,$B452&lt;='Dashboard'!$B$5,OR('Dashboard'!$B$6="All Clinics",$E452='Dashboard'!$B$6),OR('Dashboard'!$B$7="All Coordinators",$R452='Dashboard'!$B$7)))</f>
        <v/>
      </c>
    </row>
    <row r="453" ht="20" customHeight="1">
      <c r="A453" s="22" t="n"/>
      <c r="B453" s="40" t="n"/>
      <c r="C453" s="24" t="n"/>
      <c r="D453" s="22" t="n"/>
      <c r="E453" s="22" t="n"/>
      <c r="F453" s="22" t="n"/>
      <c r="G453" s="22" t="n"/>
      <c r="H453" s="22" t="n"/>
      <c r="I453" s="22" t="n"/>
      <c r="J453" s="22" t="n"/>
      <c r="K453" s="22" t="n"/>
      <c r="L453" s="22" t="n"/>
      <c r="M453" s="24" t="n"/>
      <c r="N453" s="25" t="n"/>
      <c r="O453" s="24" t="n"/>
      <c r="P453" s="24" t="n"/>
      <c r="Q453" s="22" t="n"/>
      <c r="R453" s="22" t="n"/>
      <c r="S453" s="22" t="n"/>
      <c r="T453" s="41" t="n"/>
      <c r="U453" s="41" t="n"/>
      <c r="V453" s="40" t="n"/>
      <c r="W453" s="24" t="n"/>
      <c r="X453" s="27" t="n"/>
      <c r="Y453" s="42">
        <f>IF($A453="","",IF(OR($B453="",$M453=""),"",$B453+$M453))</f>
        <v/>
      </c>
      <c r="Z453" s="42">
        <f>IF($A453="","",IF(OR($B453="",$O453=""),"",$B453+$O453))</f>
        <v/>
      </c>
      <c r="AA453" s="42">
        <f>IF($A453="","",IF(OR($B453="",$P453=""),"",$B453+$P453))</f>
        <v/>
      </c>
      <c r="AB453" s="29">
        <f>IF($A453="","",IF(OR($Y453="",$Z453=""),"",ROUND(($Z453-$Y453)*1440,0)))</f>
        <v/>
      </c>
      <c r="AC453" s="29">
        <f>IF($A453="","",IF(OR($AA453="",$B453="",$C453="",AND($J453&lt;&gt;"Outbound",$J453&lt;&gt;"One-way")),"",ROUND(($AA453-($B453+$C453))*1440,0)))</f>
        <v/>
      </c>
      <c r="AD453" s="30">
        <f>IF($A453="","",IF(OR($Q453&lt;&gt;"Completed",$AB453="",$N453=""),"",IF($AB453&lt;=$N453,"Yes","No")))</f>
        <v/>
      </c>
      <c r="AE453" s="30">
        <f>IF($A453="","",IF(COUNTIF($A$2:$A$501,$A453)&gt;1,"Duplicate Trip ID",IF($B453="","Missing service date",IF($D453="","Missing patient reference",IF($E453="","Missing clinic",IF($J453="","Missing trip leg",IF($Q453="","Missing status",IF($R453="","Missing coordinator",IF(AND(OR($Q453="Scheduled",$Q453="Confirmed",$Q453="En Route"),$K453=""),"Vendor not assigned",IF(AND(OR($Q453="Scheduled",$Q453="Confirmed",$Q453="En Route"),$M453=""),"Missing scheduled pickup",IF(AND($Q453="Completed",$O453=""),"Missing actual pickup",IF(AND($Q453="Completed",OR($J453="Outbound",$J453="One-way"),$P453=""),"Missing actual arrival",IF(AND(OR($Q453="Canceled",$Q453="No Show"),$S453=""),"Missing cancellation reason",IF(AND($Q453&lt;&gt;"Canceled",$Q453&lt;&gt;"No Show",$S453&lt;&gt;""),"Clear cancellation reason",IF(AND($O453&lt;&gt;"",$M453=""),"Actual pickup without schedule",IF(AND($P453&lt;&gt;"",$O453=""),"Arrival entered without pickup",""))))))))))))))))</f>
        <v/>
      </c>
      <c r="AF453" s="30">
        <f>IF($A453="","",AND($B453&gt;='Dashboard'!$B$4,$B453&lt;='Dashboard'!$B$5,OR('Dashboard'!$B$6="All Clinics",$E453='Dashboard'!$B$6),OR('Dashboard'!$B$7="All Coordinators",$R453='Dashboard'!$B$7)))</f>
        <v/>
      </c>
    </row>
    <row r="454" ht="20" customHeight="1">
      <c r="A454" s="22" t="n"/>
      <c r="B454" s="40" t="n"/>
      <c r="C454" s="24" t="n"/>
      <c r="D454" s="22" t="n"/>
      <c r="E454" s="22" t="n"/>
      <c r="F454" s="22" t="n"/>
      <c r="G454" s="22" t="n"/>
      <c r="H454" s="22" t="n"/>
      <c r="I454" s="22" t="n"/>
      <c r="J454" s="22" t="n"/>
      <c r="K454" s="22" t="n"/>
      <c r="L454" s="22" t="n"/>
      <c r="M454" s="24" t="n"/>
      <c r="N454" s="25" t="n"/>
      <c r="O454" s="24" t="n"/>
      <c r="P454" s="24" t="n"/>
      <c r="Q454" s="22" t="n"/>
      <c r="R454" s="22" t="n"/>
      <c r="S454" s="22" t="n"/>
      <c r="T454" s="41" t="n"/>
      <c r="U454" s="41" t="n"/>
      <c r="V454" s="40" t="n"/>
      <c r="W454" s="24" t="n"/>
      <c r="X454" s="27" t="n"/>
      <c r="Y454" s="42">
        <f>IF($A454="","",IF(OR($B454="",$M454=""),"",$B454+$M454))</f>
        <v/>
      </c>
      <c r="Z454" s="42">
        <f>IF($A454="","",IF(OR($B454="",$O454=""),"",$B454+$O454))</f>
        <v/>
      </c>
      <c r="AA454" s="42">
        <f>IF($A454="","",IF(OR($B454="",$P454=""),"",$B454+$P454))</f>
        <v/>
      </c>
      <c r="AB454" s="29">
        <f>IF($A454="","",IF(OR($Y454="",$Z454=""),"",ROUND(($Z454-$Y454)*1440,0)))</f>
        <v/>
      </c>
      <c r="AC454" s="29">
        <f>IF($A454="","",IF(OR($AA454="",$B454="",$C454="",AND($J454&lt;&gt;"Outbound",$J454&lt;&gt;"One-way")),"",ROUND(($AA454-($B454+$C454))*1440,0)))</f>
        <v/>
      </c>
      <c r="AD454" s="30">
        <f>IF($A454="","",IF(OR($Q454&lt;&gt;"Completed",$AB454="",$N454=""),"",IF($AB454&lt;=$N454,"Yes","No")))</f>
        <v/>
      </c>
      <c r="AE454" s="30">
        <f>IF($A454="","",IF(COUNTIF($A$2:$A$501,$A454)&gt;1,"Duplicate Trip ID",IF($B454="","Missing service date",IF($D454="","Missing patient reference",IF($E454="","Missing clinic",IF($J454="","Missing trip leg",IF($Q454="","Missing status",IF($R454="","Missing coordinator",IF(AND(OR($Q454="Scheduled",$Q454="Confirmed",$Q454="En Route"),$K454=""),"Vendor not assigned",IF(AND(OR($Q454="Scheduled",$Q454="Confirmed",$Q454="En Route"),$M454=""),"Missing scheduled pickup",IF(AND($Q454="Completed",$O454=""),"Missing actual pickup",IF(AND($Q454="Completed",OR($J454="Outbound",$J454="One-way"),$P454=""),"Missing actual arrival",IF(AND(OR($Q454="Canceled",$Q454="No Show"),$S454=""),"Missing cancellation reason",IF(AND($Q454&lt;&gt;"Canceled",$Q454&lt;&gt;"No Show",$S454&lt;&gt;""),"Clear cancellation reason",IF(AND($O454&lt;&gt;"",$M454=""),"Actual pickup without schedule",IF(AND($P454&lt;&gt;"",$O454=""),"Arrival entered without pickup",""))))))))))))))))</f>
        <v/>
      </c>
      <c r="AF454" s="30">
        <f>IF($A454="","",AND($B454&gt;='Dashboard'!$B$4,$B454&lt;='Dashboard'!$B$5,OR('Dashboard'!$B$6="All Clinics",$E454='Dashboard'!$B$6),OR('Dashboard'!$B$7="All Coordinators",$R454='Dashboard'!$B$7)))</f>
        <v/>
      </c>
    </row>
    <row r="455" ht="20" customHeight="1">
      <c r="A455" s="22" t="n"/>
      <c r="B455" s="40" t="n"/>
      <c r="C455" s="24" t="n"/>
      <c r="D455" s="22" t="n"/>
      <c r="E455" s="22" t="n"/>
      <c r="F455" s="22" t="n"/>
      <c r="G455" s="22" t="n"/>
      <c r="H455" s="22" t="n"/>
      <c r="I455" s="22" t="n"/>
      <c r="J455" s="22" t="n"/>
      <c r="K455" s="22" t="n"/>
      <c r="L455" s="22" t="n"/>
      <c r="M455" s="24" t="n"/>
      <c r="N455" s="25" t="n"/>
      <c r="O455" s="24" t="n"/>
      <c r="P455" s="24" t="n"/>
      <c r="Q455" s="22" t="n"/>
      <c r="R455" s="22" t="n"/>
      <c r="S455" s="22" t="n"/>
      <c r="T455" s="41" t="n"/>
      <c r="U455" s="41" t="n"/>
      <c r="V455" s="40" t="n"/>
      <c r="W455" s="24" t="n"/>
      <c r="X455" s="27" t="n"/>
      <c r="Y455" s="42">
        <f>IF($A455="","",IF(OR($B455="",$M455=""),"",$B455+$M455))</f>
        <v/>
      </c>
      <c r="Z455" s="42">
        <f>IF($A455="","",IF(OR($B455="",$O455=""),"",$B455+$O455))</f>
        <v/>
      </c>
      <c r="AA455" s="42">
        <f>IF($A455="","",IF(OR($B455="",$P455=""),"",$B455+$P455))</f>
        <v/>
      </c>
      <c r="AB455" s="29">
        <f>IF($A455="","",IF(OR($Y455="",$Z455=""),"",ROUND(($Z455-$Y455)*1440,0)))</f>
        <v/>
      </c>
      <c r="AC455" s="29">
        <f>IF($A455="","",IF(OR($AA455="",$B455="",$C455="",AND($J455&lt;&gt;"Outbound",$J455&lt;&gt;"One-way")),"",ROUND(($AA455-($B455+$C455))*1440,0)))</f>
        <v/>
      </c>
      <c r="AD455" s="30">
        <f>IF($A455="","",IF(OR($Q455&lt;&gt;"Completed",$AB455="",$N455=""),"",IF($AB455&lt;=$N455,"Yes","No")))</f>
        <v/>
      </c>
      <c r="AE455" s="30">
        <f>IF($A455="","",IF(COUNTIF($A$2:$A$501,$A455)&gt;1,"Duplicate Trip ID",IF($B455="","Missing service date",IF($D455="","Missing patient reference",IF($E455="","Missing clinic",IF($J455="","Missing trip leg",IF($Q455="","Missing status",IF($R455="","Missing coordinator",IF(AND(OR($Q455="Scheduled",$Q455="Confirmed",$Q455="En Route"),$K455=""),"Vendor not assigned",IF(AND(OR($Q455="Scheduled",$Q455="Confirmed",$Q455="En Route"),$M455=""),"Missing scheduled pickup",IF(AND($Q455="Completed",$O455=""),"Missing actual pickup",IF(AND($Q455="Completed",OR($J455="Outbound",$J455="One-way"),$P455=""),"Missing actual arrival",IF(AND(OR($Q455="Canceled",$Q455="No Show"),$S455=""),"Missing cancellation reason",IF(AND($Q455&lt;&gt;"Canceled",$Q455&lt;&gt;"No Show",$S455&lt;&gt;""),"Clear cancellation reason",IF(AND($O455&lt;&gt;"",$M455=""),"Actual pickup without schedule",IF(AND($P455&lt;&gt;"",$O455=""),"Arrival entered without pickup",""))))))))))))))))</f>
        <v/>
      </c>
      <c r="AF455" s="30">
        <f>IF($A455="","",AND($B455&gt;='Dashboard'!$B$4,$B455&lt;='Dashboard'!$B$5,OR('Dashboard'!$B$6="All Clinics",$E455='Dashboard'!$B$6),OR('Dashboard'!$B$7="All Coordinators",$R455='Dashboard'!$B$7)))</f>
        <v/>
      </c>
    </row>
    <row r="456" ht="20" customHeight="1">
      <c r="A456" s="22" t="n"/>
      <c r="B456" s="40" t="n"/>
      <c r="C456" s="24" t="n"/>
      <c r="D456" s="22" t="n"/>
      <c r="E456" s="22" t="n"/>
      <c r="F456" s="22" t="n"/>
      <c r="G456" s="22" t="n"/>
      <c r="H456" s="22" t="n"/>
      <c r="I456" s="22" t="n"/>
      <c r="J456" s="22" t="n"/>
      <c r="K456" s="22" t="n"/>
      <c r="L456" s="22" t="n"/>
      <c r="M456" s="24" t="n"/>
      <c r="N456" s="25" t="n"/>
      <c r="O456" s="24" t="n"/>
      <c r="P456" s="24" t="n"/>
      <c r="Q456" s="22" t="n"/>
      <c r="R456" s="22" t="n"/>
      <c r="S456" s="22" t="n"/>
      <c r="T456" s="41" t="n"/>
      <c r="U456" s="41" t="n"/>
      <c r="V456" s="40" t="n"/>
      <c r="W456" s="24" t="n"/>
      <c r="X456" s="27" t="n"/>
      <c r="Y456" s="42">
        <f>IF($A456="","",IF(OR($B456="",$M456=""),"",$B456+$M456))</f>
        <v/>
      </c>
      <c r="Z456" s="42">
        <f>IF($A456="","",IF(OR($B456="",$O456=""),"",$B456+$O456))</f>
        <v/>
      </c>
      <c r="AA456" s="42">
        <f>IF($A456="","",IF(OR($B456="",$P456=""),"",$B456+$P456))</f>
        <v/>
      </c>
      <c r="AB456" s="29">
        <f>IF($A456="","",IF(OR($Y456="",$Z456=""),"",ROUND(($Z456-$Y456)*1440,0)))</f>
        <v/>
      </c>
      <c r="AC456" s="29">
        <f>IF($A456="","",IF(OR($AA456="",$B456="",$C456="",AND($J456&lt;&gt;"Outbound",$J456&lt;&gt;"One-way")),"",ROUND(($AA456-($B456+$C456))*1440,0)))</f>
        <v/>
      </c>
      <c r="AD456" s="30">
        <f>IF($A456="","",IF(OR($Q456&lt;&gt;"Completed",$AB456="",$N456=""),"",IF($AB456&lt;=$N456,"Yes","No")))</f>
        <v/>
      </c>
      <c r="AE456" s="30">
        <f>IF($A456="","",IF(COUNTIF($A$2:$A$501,$A456)&gt;1,"Duplicate Trip ID",IF($B456="","Missing service date",IF($D456="","Missing patient reference",IF($E456="","Missing clinic",IF($J456="","Missing trip leg",IF($Q456="","Missing status",IF($R456="","Missing coordinator",IF(AND(OR($Q456="Scheduled",$Q456="Confirmed",$Q456="En Route"),$K456=""),"Vendor not assigned",IF(AND(OR($Q456="Scheduled",$Q456="Confirmed",$Q456="En Route"),$M456=""),"Missing scheduled pickup",IF(AND($Q456="Completed",$O456=""),"Missing actual pickup",IF(AND($Q456="Completed",OR($J456="Outbound",$J456="One-way"),$P456=""),"Missing actual arrival",IF(AND(OR($Q456="Canceled",$Q456="No Show"),$S456=""),"Missing cancellation reason",IF(AND($Q456&lt;&gt;"Canceled",$Q456&lt;&gt;"No Show",$S456&lt;&gt;""),"Clear cancellation reason",IF(AND($O456&lt;&gt;"",$M456=""),"Actual pickup without schedule",IF(AND($P456&lt;&gt;"",$O456=""),"Arrival entered without pickup",""))))))))))))))))</f>
        <v/>
      </c>
      <c r="AF456" s="30">
        <f>IF($A456="","",AND($B456&gt;='Dashboard'!$B$4,$B456&lt;='Dashboard'!$B$5,OR('Dashboard'!$B$6="All Clinics",$E456='Dashboard'!$B$6),OR('Dashboard'!$B$7="All Coordinators",$R456='Dashboard'!$B$7)))</f>
        <v/>
      </c>
    </row>
    <row r="457" ht="20" customHeight="1">
      <c r="A457" s="22" t="n"/>
      <c r="B457" s="40" t="n"/>
      <c r="C457" s="24" t="n"/>
      <c r="D457" s="22" t="n"/>
      <c r="E457" s="22" t="n"/>
      <c r="F457" s="22" t="n"/>
      <c r="G457" s="22" t="n"/>
      <c r="H457" s="22" t="n"/>
      <c r="I457" s="22" t="n"/>
      <c r="J457" s="22" t="n"/>
      <c r="K457" s="22" t="n"/>
      <c r="L457" s="22" t="n"/>
      <c r="M457" s="24" t="n"/>
      <c r="N457" s="25" t="n"/>
      <c r="O457" s="24" t="n"/>
      <c r="P457" s="24" t="n"/>
      <c r="Q457" s="22" t="n"/>
      <c r="R457" s="22" t="n"/>
      <c r="S457" s="22" t="n"/>
      <c r="T457" s="41" t="n"/>
      <c r="U457" s="41" t="n"/>
      <c r="V457" s="40" t="n"/>
      <c r="W457" s="24" t="n"/>
      <c r="X457" s="27" t="n"/>
      <c r="Y457" s="42">
        <f>IF($A457="","",IF(OR($B457="",$M457=""),"",$B457+$M457))</f>
        <v/>
      </c>
      <c r="Z457" s="42">
        <f>IF($A457="","",IF(OR($B457="",$O457=""),"",$B457+$O457))</f>
        <v/>
      </c>
      <c r="AA457" s="42">
        <f>IF($A457="","",IF(OR($B457="",$P457=""),"",$B457+$P457))</f>
        <v/>
      </c>
      <c r="AB457" s="29">
        <f>IF($A457="","",IF(OR($Y457="",$Z457=""),"",ROUND(($Z457-$Y457)*1440,0)))</f>
        <v/>
      </c>
      <c r="AC457" s="29">
        <f>IF($A457="","",IF(OR($AA457="",$B457="",$C457="",AND($J457&lt;&gt;"Outbound",$J457&lt;&gt;"One-way")),"",ROUND(($AA457-($B457+$C457))*1440,0)))</f>
        <v/>
      </c>
      <c r="AD457" s="30">
        <f>IF($A457="","",IF(OR($Q457&lt;&gt;"Completed",$AB457="",$N457=""),"",IF($AB457&lt;=$N457,"Yes","No")))</f>
        <v/>
      </c>
      <c r="AE457" s="30">
        <f>IF($A457="","",IF(COUNTIF($A$2:$A$501,$A457)&gt;1,"Duplicate Trip ID",IF($B457="","Missing service date",IF($D457="","Missing patient reference",IF($E457="","Missing clinic",IF($J457="","Missing trip leg",IF($Q457="","Missing status",IF($R457="","Missing coordinator",IF(AND(OR($Q457="Scheduled",$Q457="Confirmed",$Q457="En Route"),$K457=""),"Vendor not assigned",IF(AND(OR($Q457="Scheduled",$Q457="Confirmed",$Q457="En Route"),$M457=""),"Missing scheduled pickup",IF(AND($Q457="Completed",$O457=""),"Missing actual pickup",IF(AND($Q457="Completed",OR($J457="Outbound",$J457="One-way"),$P457=""),"Missing actual arrival",IF(AND(OR($Q457="Canceled",$Q457="No Show"),$S457=""),"Missing cancellation reason",IF(AND($Q457&lt;&gt;"Canceled",$Q457&lt;&gt;"No Show",$S457&lt;&gt;""),"Clear cancellation reason",IF(AND($O457&lt;&gt;"",$M457=""),"Actual pickup without schedule",IF(AND($P457&lt;&gt;"",$O457=""),"Arrival entered without pickup",""))))))))))))))))</f>
        <v/>
      </c>
      <c r="AF457" s="30">
        <f>IF($A457="","",AND($B457&gt;='Dashboard'!$B$4,$B457&lt;='Dashboard'!$B$5,OR('Dashboard'!$B$6="All Clinics",$E457='Dashboard'!$B$6),OR('Dashboard'!$B$7="All Coordinators",$R457='Dashboard'!$B$7)))</f>
        <v/>
      </c>
    </row>
    <row r="458" ht="20" customHeight="1">
      <c r="A458" s="22" t="n"/>
      <c r="B458" s="40" t="n"/>
      <c r="C458" s="24" t="n"/>
      <c r="D458" s="22" t="n"/>
      <c r="E458" s="22" t="n"/>
      <c r="F458" s="22" t="n"/>
      <c r="G458" s="22" t="n"/>
      <c r="H458" s="22" t="n"/>
      <c r="I458" s="22" t="n"/>
      <c r="J458" s="22" t="n"/>
      <c r="K458" s="22" t="n"/>
      <c r="L458" s="22" t="n"/>
      <c r="M458" s="24" t="n"/>
      <c r="N458" s="25" t="n"/>
      <c r="O458" s="24" t="n"/>
      <c r="P458" s="24" t="n"/>
      <c r="Q458" s="22" t="n"/>
      <c r="R458" s="22" t="n"/>
      <c r="S458" s="22" t="n"/>
      <c r="T458" s="41" t="n"/>
      <c r="U458" s="41" t="n"/>
      <c r="V458" s="40" t="n"/>
      <c r="W458" s="24" t="n"/>
      <c r="X458" s="27" t="n"/>
      <c r="Y458" s="42">
        <f>IF($A458="","",IF(OR($B458="",$M458=""),"",$B458+$M458))</f>
        <v/>
      </c>
      <c r="Z458" s="42">
        <f>IF($A458="","",IF(OR($B458="",$O458=""),"",$B458+$O458))</f>
        <v/>
      </c>
      <c r="AA458" s="42">
        <f>IF($A458="","",IF(OR($B458="",$P458=""),"",$B458+$P458))</f>
        <v/>
      </c>
      <c r="AB458" s="29">
        <f>IF($A458="","",IF(OR($Y458="",$Z458=""),"",ROUND(($Z458-$Y458)*1440,0)))</f>
        <v/>
      </c>
      <c r="AC458" s="29">
        <f>IF($A458="","",IF(OR($AA458="",$B458="",$C458="",AND($J458&lt;&gt;"Outbound",$J458&lt;&gt;"One-way")),"",ROUND(($AA458-($B458+$C458))*1440,0)))</f>
        <v/>
      </c>
      <c r="AD458" s="30">
        <f>IF($A458="","",IF(OR($Q458&lt;&gt;"Completed",$AB458="",$N458=""),"",IF($AB458&lt;=$N458,"Yes","No")))</f>
        <v/>
      </c>
      <c r="AE458" s="30">
        <f>IF($A458="","",IF(COUNTIF($A$2:$A$501,$A458)&gt;1,"Duplicate Trip ID",IF($B458="","Missing service date",IF($D458="","Missing patient reference",IF($E458="","Missing clinic",IF($J458="","Missing trip leg",IF($Q458="","Missing status",IF($R458="","Missing coordinator",IF(AND(OR($Q458="Scheduled",$Q458="Confirmed",$Q458="En Route"),$K458=""),"Vendor not assigned",IF(AND(OR($Q458="Scheduled",$Q458="Confirmed",$Q458="En Route"),$M458=""),"Missing scheduled pickup",IF(AND($Q458="Completed",$O458=""),"Missing actual pickup",IF(AND($Q458="Completed",OR($J458="Outbound",$J458="One-way"),$P458=""),"Missing actual arrival",IF(AND(OR($Q458="Canceled",$Q458="No Show"),$S458=""),"Missing cancellation reason",IF(AND($Q458&lt;&gt;"Canceled",$Q458&lt;&gt;"No Show",$S458&lt;&gt;""),"Clear cancellation reason",IF(AND($O458&lt;&gt;"",$M458=""),"Actual pickup without schedule",IF(AND($P458&lt;&gt;"",$O458=""),"Arrival entered without pickup",""))))))))))))))))</f>
        <v/>
      </c>
      <c r="AF458" s="30">
        <f>IF($A458="","",AND($B458&gt;='Dashboard'!$B$4,$B458&lt;='Dashboard'!$B$5,OR('Dashboard'!$B$6="All Clinics",$E458='Dashboard'!$B$6),OR('Dashboard'!$B$7="All Coordinators",$R458='Dashboard'!$B$7)))</f>
        <v/>
      </c>
    </row>
    <row r="459" ht="20" customHeight="1">
      <c r="A459" s="22" t="n"/>
      <c r="B459" s="40" t="n"/>
      <c r="C459" s="24" t="n"/>
      <c r="D459" s="22" t="n"/>
      <c r="E459" s="22" t="n"/>
      <c r="F459" s="22" t="n"/>
      <c r="G459" s="22" t="n"/>
      <c r="H459" s="22" t="n"/>
      <c r="I459" s="22" t="n"/>
      <c r="J459" s="22" t="n"/>
      <c r="K459" s="22" t="n"/>
      <c r="L459" s="22" t="n"/>
      <c r="M459" s="24" t="n"/>
      <c r="N459" s="25" t="n"/>
      <c r="O459" s="24" t="n"/>
      <c r="P459" s="24" t="n"/>
      <c r="Q459" s="22" t="n"/>
      <c r="R459" s="22" t="n"/>
      <c r="S459" s="22" t="n"/>
      <c r="T459" s="41" t="n"/>
      <c r="U459" s="41" t="n"/>
      <c r="V459" s="40" t="n"/>
      <c r="W459" s="24" t="n"/>
      <c r="X459" s="27" t="n"/>
      <c r="Y459" s="42">
        <f>IF($A459="","",IF(OR($B459="",$M459=""),"",$B459+$M459))</f>
        <v/>
      </c>
      <c r="Z459" s="42">
        <f>IF($A459="","",IF(OR($B459="",$O459=""),"",$B459+$O459))</f>
        <v/>
      </c>
      <c r="AA459" s="42">
        <f>IF($A459="","",IF(OR($B459="",$P459=""),"",$B459+$P459))</f>
        <v/>
      </c>
      <c r="AB459" s="29">
        <f>IF($A459="","",IF(OR($Y459="",$Z459=""),"",ROUND(($Z459-$Y459)*1440,0)))</f>
        <v/>
      </c>
      <c r="AC459" s="29">
        <f>IF($A459="","",IF(OR($AA459="",$B459="",$C459="",AND($J459&lt;&gt;"Outbound",$J459&lt;&gt;"One-way")),"",ROUND(($AA459-($B459+$C459))*1440,0)))</f>
        <v/>
      </c>
      <c r="AD459" s="30">
        <f>IF($A459="","",IF(OR($Q459&lt;&gt;"Completed",$AB459="",$N459=""),"",IF($AB459&lt;=$N459,"Yes","No")))</f>
        <v/>
      </c>
      <c r="AE459" s="30">
        <f>IF($A459="","",IF(COUNTIF($A$2:$A$501,$A459)&gt;1,"Duplicate Trip ID",IF($B459="","Missing service date",IF($D459="","Missing patient reference",IF($E459="","Missing clinic",IF($J459="","Missing trip leg",IF($Q459="","Missing status",IF($R459="","Missing coordinator",IF(AND(OR($Q459="Scheduled",$Q459="Confirmed",$Q459="En Route"),$K459=""),"Vendor not assigned",IF(AND(OR($Q459="Scheduled",$Q459="Confirmed",$Q459="En Route"),$M459=""),"Missing scheduled pickup",IF(AND($Q459="Completed",$O459=""),"Missing actual pickup",IF(AND($Q459="Completed",OR($J459="Outbound",$J459="One-way"),$P459=""),"Missing actual arrival",IF(AND(OR($Q459="Canceled",$Q459="No Show"),$S459=""),"Missing cancellation reason",IF(AND($Q459&lt;&gt;"Canceled",$Q459&lt;&gt;"No Show",$S459&lt;&gt;""),"Clear cancellation reason",IF(AND($O459&lt;&gt;"",$M459=""),"Actual pickup without schedule",IF(AND($P459&lt;&gt;"",$O459=""),"Arrival entered without pickup",""))))))))))))))))</f>
        <v/>
      </c>
      <c r="AF459" s="30">
        <f>IF($A459="","",AND($B459&gt;='Dashboard'!$B$4,$B459&lt;='Dashboard'!$B$5,OR('Dashboard'!$B$6="All Clinics",$E459='Dashboard'!$B$6),OR('Dashboard'!$B$7="All Coordinators",$R459='Dashboard'!$B$7)))</f>
        <v/>
      </c>
    </row>
    <row r="460" ht="20" customHeight="1">
      <c r="A460" s="22" t="n"/>
      <c r="B460" s="40" t="n"/>
      <c r="C460" s="24" t="n"/>
      <c r="D460" s="22" t="n"/>
      <c r="E460" s="22" t="n"/>
      <c r="F460" s="22" t="n"/>
      <c r="G460" s="22" t="n"/>
      <c r="H460" s="22" t="n"/>
      <c r="I460" s="22" t="n"/>
      <c r="J460" s="22" t="n"/>
      <c r="K460" s="22" t="n"/>
      <c r="L460" s="22" t="n"/>
      <c r="M460" s="24" t="n"/>
      <c r="N460" s="25" t="n"/>
      <c r="O460" s="24" t="n"/>
      <c r="P460" s="24" t="n"/>
      <c r="Q460" s="22" t="n"/>
      <c r="R460" s="22" t="n"/>
      <c r="S460" s="22" t="n"/>
      <c r="T460" s="41" t="n"/>
      <c r="U460" s="41" t="n"/>
      <c r="V460" s="40" t="n"/>
      <c r="W460" s="24" t="n"/>
      <c r="X460" s="27" t="n"/>
      <c r="Y460" s="42">
        <f>IF($A460="","",IF(OR($B460="",$M460=""),"",$B460+$M460))</f>
        <v/>
      </c>
      <c r="Z460" s="42">
        <f>IF($A460="","",IF(OR($B460="",$O460=""),"",$B460+$O460))</f>
        <v/>
      </c>
      <c r="AA460" s="42">
        <f>IF($A460="","",IF(OR($B460="",$P460=""),"",$B460+$P460))</f>
        <v/>
      </c>
      <c r="AB460" s="29">
        <f>IF($A460="","",IF(OR($Y460="",$Z460=""),"",ROUND(($Z460-$Y460)*1440,0)))</f>
        <v/>
      </c>
      <c r="AC460" s="29">
        <f>IF($A460="","",IF(OR($AA460="",$B460="",$C460="",AND($J460&lt;&gt;"Outbound",$J460&lt;&gt;"One-way")),"",ROUND(($AA460-($B460+$C460))*1440,0)))</f>
        <v/>
      </c>
      <c r="AD460" s="30">
        <f>IF($A460="","",IF(OR($Q460&lt;&gt;"Completed",$AB460="",$N460=""),"",IF($AB460&lt;=$N460,"Yes","No")))</f>
        <v/>
      </c>
      <c r="AE460" s="30">
        <f>IF($A460="","",IF(COUNTIF($A$2:$A$501,$A460)&gt;1,"Duplicate Trip ID",IF($B460="","Missing service date",IF($D460="","Missing patient reference",IF($E460="","Missing clinic",IF($J460="","Missing trip leg",IF($Q460="","Missing status",IF($R460="","Missing coordinator",IF(AND(OR($Q460="Scheduled",$Q460="Confirmed",$Q460="En Route"),$K460=""),"Vendor not assigned",IF(AND(OR($Q460="Scheduled",$Q460="Confirmed",$Q460="En Route"),$M460=""),"Missing scheduled pickup",IF(AND($Q460="Completed",$O460=""),"Missing actual pickup",IF(AND($Q460="Completed",OR($J460="Outbound",$J460="One-way"),$P460=""),"Missing actual arrival",IF(AND(OR($Q460="Canceled",$Q460="No Show"),$S460=""),"Missing cancellation reason",IF(AND($Q460&lt;&gt;"Canceled",$Q460&lt;&gt;"No Show",$S460&lt;&gt;""),"Clear cancellation reason",IF(AND($O460&lt;&gt;"",$M460=""),"Actual pickup without schedule",IF(AND($P460&lt;&gt;"",$O460=""),"Arrival entered without pickup",""))))))))))))))))</f>
        <v/>
      </c>
      <c r="AF460" s="30">
        <f>IF($A460="","",AND($B460&gt;='Dashboard'!$B$4,$B460&lt;='Dashboard'!$B$5,OR('Dashboard'!$B$6="All Clinics",$E460='Dashboard'!$B$6),OR('Dashboard'!$B$7="All Coordinators",$R460='Dashboard'!$B$7)))</f>
        <v/>
      </c>
    </row>
    <row r="461" ht="20" customHeight="1">
      <c r="A461" s="22" t="n"/>
      <c r="B461" s="40" t="n"/>
      <c r="C461" s="24" t="n"/>
      <c r="D461" s="22" t="n"/>
      <c r="E461" s="22" t="n"/>
      <c r="F461" s="22" t="n"/>
      <c r="G461" s="22" t="n"/>
      <c r="H461" s="22" t="n"/>
      <c r="I461" s="22" t="n"/>
      <c r="J461" s="22" t="n"/>
      <c r="K461" s="22" t="n"/>
      <c r="L461" s="22" t="n"/>
      <c r="M461" s="24" t="n"/>
      <c r="N461" s="25" t="n"/>
      <c r="O461" s="24" t="n"/>
      <c r="P461" s="24" t="n"/>
      <c r="Q461" s="22" t="n"/>
      <c r="R461" s="22" t="n"/>
      <c r="S461" s="22" t="n"/>
      <c r="T461" s="41" t="n"/>
      <c r="U461" s="41" t="n"/>
      <c r="V461" s="40" t="n"/>
      <c r="W461" s="24" t="n"/>
      <c r="X461" s="27" t="n"/>
      <c r="Y461" s="42">
        <f>IF($A461="","",IF(OR($B461="",$M461=""),"",$B461+$M461))</f>
        <v/>
      </c>
      <c r="Z461" s="42">
        <f>IF($A461="","",IF(OR($B461="",$O461=""),"",$B461+$O461))</f>
        <v/>
      </c>
      <c r="AA461" s="42">
        <f>IF($A461="","",IF(OR($B461="",$P461=""),"",$B461+$P461))</f>
        <v/>
      </c>
      <c r="AB461" s="29">
        <f>IF($A461="","",IF(OR($Y461="",$Z461=""),"",ROUND(($Z461-$Y461)*1440,0)))</f>
        <v/>
      </c>
      <c r="AC461" s="29">
        <f>IF($A461="","",IF(OR($AA461="",$B461="",$C461="",AND($J461&lt;&gt;"Outbound",$J461&lt;&gt;"One-way")),"",ROUND(($AA461-($B461+$C461))*1440,0)))</f>
        <v/>
      </c>
      <c r="AD461" s="30">
        <f>IF($A461="","",IF(OR($Q461&lt;&gt;"Completed",$AB461="",$N461=""),"",IF($AB461&lt;=$N461,"Yes","No")))</f>
        <v/>
      </c>
      <c r="AE461" s="30">
        <f>IF($A461="","",IF(COUNTIF($A$2:$A$501,$A461)&gt;1,"Duplicate Trip ID",IF($B461="","Missing service date",IF($D461="","Missing patient reference",IF($E461="","Missing clinic",IF($J461="","Missing trip leg",IF($Q461="","Missing status",IF($R461="","Missing coordinator",IF(AND(OR($Q461="Scheduled",$Q461="Confirmed",$Q461="En Route"),$K461=""),"Vendor not assigned",IF(AND(OR($Q461="Scheduled",$Q461="Confirmed",$Q461="En Route"),$M461=""),"Missing scheduled pickup",IF(AND($Q461="Completed",$O461=""),"Missing actual pickup",IF(AND($Q461="Completed",OR($J461="Outbound",$J461="One-way"),$P461=""),"Missing actual arrival",IF(AND(OR($Q461="Canceled",$Q461="No Show"),$S461=""),"Missing cancellation reason",IF(AND($Q461&lt;&gt;"Canceled",$Q461&lt;&gt;"No Show",$S461&lt;&gt;""),"Clear cancellation reason",IF(AND($O461&lt;&gt;"",$M461=""),"Actual pickup without schedule",IF(AND($P461&lt;&gt;"",$O461=""),"Arrival entered without pickup",""))))))))))))))))</f>
        <v/>
      </c>
      <c r="AF461" s="30">
        <f>IF($A461="","",AND($B461&gt;='Dashboard'!$B$4,$B461&lt;='Dashboard'!$B$5,OR('Dashboard'!$B$6="All Clinics",$E461='Dashboard'!$B$6),OR('Dashboard'!$B$7="All Coordinators",$R461='Dashboard'!$B$7)))</f>
        <v/>
      </c>
    </row>
    <row r="462" ht="20" customHeight="1">
      <c r="A462" s="22" t="n"/>
      <c r="B462" s="40" t="n"/>
      <c r="C462" s="24" t="n"/>
      <c r="D462" s="22" t="n"/>
      <c r="E462" s="22" t="n"/>
      <c r="F462" s="22" t="n"/>
      <c r="G462" s="22" t="n"/>
      <c r="H462" s="22" t="n"/>
      <c r="I462" s="22" t="n"/>
      <c r="J462" s="22" t="n"/>
      <c r="K462" s="22" t="n"/>
      <c r="L462" s="22" t="n"/>
      <c r="M462" s="24" t="n"/>
      <c r="N462" s="25" t="n"/>
      <c r="O462" s="24" t="n"/>
      <c r="P462" s="24" t="n"/>
      <c r="Q462" s="22" t="n"/>
      <c r="R462" s="22" t="n"/>
      <c r="S462" s="22" t="n"/>
      <c r="T462" s="41" t="n"/>
      <c r="U462" s="41" t="n"/>
      <c r="V462" s="40" t="n"/>
      <c r="W462" s="24" t="n"/>
      <c r="X462" s="27" t="n"/>
      <c r="Y462" s="42">
        <f>IF($A462="","",IF(OR($B462="",$M462=""),"",$B462+$M462))</f>
        <v/>
      </c>
      <c r="Z462" s="42">
        <f>IF($A462="","",IF(OR($B462="",$O462=""),"",$B462+$O462))</f>
        <v/>
      </c>
      <c r="AA462" s="42">
        <f>IF($A462="","",IF(OR($B462="",$P462=""),"",$B462+$P462))</f>
        <v/>
      </c>
      <c r="AB462" s="29">
        <f>IF($A462="","",IF(OR($Y462="",$Z462=""),"",ROUND(($Z462-$Y462)*1440,0)))</f>
        <v/>
      </c>
      <c r="AC462" s="29">
        <f>IF($A462="","",IF(OR($AA462="",$B462="",$C462="",AND($J462&lt;&gt;"Outbound",$J462&lt;&gt;"One-way")),"",ROUND(($AA462-($B462+$C462))*1440,0)))</f>
        <v/>
      </c>
      <c r="AD462" s="30">
        <f>IF($A462="","",IF(OR($Q462&lt;&gt;"Completed",$AB462="",$N462=""),"",IF($AB462&lt;=$N462,"Yes","No")))</f>
        <v/>
      </c>
      <c r="AE462" s="30">
        <f>IF($A462="","",IF(COUNTIF($A$2:$A$501,$A462)&gt;1,"Duplicate Trip ID",IF($B462="","Missing service date",IF($D462="","Missing patient reference",IF($E462="","Missing clinic",IF($J462="","Missing trip leg",IF($Q462="","Missing status",IF($R462="","Missing coordinator",IF(AND(OR($Q462="Scheduled",$Q462="Confirmed",$Q462="En Route"),$K462=""),"Vendor not assigned",IF(AND(OR($Q462="Scheduled",$Q462="Confirmed",$Q462="En Route"),$M462=""),"Missing scheduled pickup",IF(AND($Q462="Completed",$O462=""),"Missing actual pickup",IF(AND($Q462="Completed",OR($J462="Outbound",$J462="One-way"),$P462=""),"Missing actual arrival",IF(AND(OR($Q462="Canceled",$Q462="No Show"),$S462=""),"Missing cancellation reason",IF(AND($Q462&lt;&gt;"Canceled",$Q462&lt;&gt;"No Show",$S462&lt;&gt;""),"Clear cancellation reason",IF(AND($O462&lt;&gt;"",$M462=""),"Actual pickup without schedule",IF(AND($P462&lt;&gt;"",$O462=""),"Arrival entered without pickup",""))))))))))))))))</f>
        <v/>
      </c>
      <c r="AF462" s="30">
        <f>IF($A462="","",AND($B462&gt;='Dashboard'!$B$4,$B462&lt;='Dashboard'!$B$5,OR('Dashboard'!$B$6="All Clinics",$E462='Dashboard'!$B$6),OR('Dashboard'!$B$7="All Coordinators",$R462='Dashboard'!$B$7)))</f>
        <v/>
      </c>
    </row>
    <row r="463" ht="20" customHeight="1">
      <c r="A463" s="22" t="n"/>
      <c r="B463" s="40" t="n"/>
      <c r="C463" s="24" t="n"/>
      <c r="D463" s="22" t="n"/>
      <c r="E463" s="22" t="n"/>
      <c r="F463" s="22" t="n"/>
      <c r="G463" s="22" t="n"/>
      <c r="H463" s="22" t="n"/>
      <c r="I463" s="22" t="n"/>
      <c r="J463" s="22" t="n"/>
      <c r="K463" s="22" t="n"/>
      <c r="L463" s="22" t="n"/>
      <c r="M463" s="24" t="n"/>
      <c r="N463" s="25" t="n"/>
      <c r="O463" s="24" t="n"/>
      <c r="P463" s="24" t="n"/>
      <c r="Q463" s="22" t="n"/>
      <c r="R463" s="22" t="n"/>
      <c r="S463" s="22" t="n"/>
      <c r="T463" s="41" t="n"/>
      <c r="U463" s="41" t="n"/>
      <c r="V463" s="40" t="n"/>
      <c r="W463" s="24" t="n"/>
      <c r="X463" s="27" t="n"/>
      <c r="Y463" s="42">
        <f>IF($A463="","",IF(OR($B463="",$M463=""),"",$B463+$M463))</f>
        <v/>
      </c>
      <c r="Z463" s="42">
        <f>IF($A463="","",IF(OR($B463="",$O463=""),"",$B463+$O463))</f>
        <v/>
      </c>
      <c r="AA463" s="42">
        <f>IF($A463="","",IF(OR($B463="",$P463=""),"",$B463+$P463))</f>
        <v/>
      </c>
      <c r="AB463" s="29">
        <f>IF($A463="","",IF(OR($Y463="",$Z463=""),"",ROUND(($Z463-$Y463)*1440,0)))</f>
        <v/>
      </c>
      <c r="AC463" s="29">
        <f>IF($A463="","",IF(OR($AA463="",$B463="",$C463="",AND($J463&lt;&gt;"Outbound",$J463&lt;&gt;"One-way")),"",ROUND(($AA463-($B463+$C463))*1440,0)))</f>
        <v/>
      </c>
      <c r="AD463" s="30">
        <f>IF($A463="","",IF(OR($Q463&lt;&gt;"Completed",$AB463="",$N463=""),"",IF($AB463&lt;=$N463,"Yes","No")))</f>
        <v/>
      </c>
      <c r="AE463" s="30">
        <f>IF($A463="","",IF(COUNTIF($A$2:$A$501,$A463)&gt;1,"Duplicate Trip ID",IF($B463="","Missing service date",IF($D463="","Missing patient reference",IF($E463="","Missing clinic",IF($J463="","Missing trip leg",IF($Q463="","Missing status",IF($R463="","Missing coordinator",IF(AND(OR($Q463="Scheduled",$Q463="Confirmed",$Q463="En Route"),$K463=""),"Vendor not assigned",IF(AND(OR($Q463="Scheduled",$Q463="Confirmed",$Q463="En Route"),$M463=""),"Missing scheduled pickup",IF(AND($Q463="Completed",$O463=""),"Missing actual pickup",IF(AND($Q463="Completed",OR($J463="Outbound",$J463="One-way"),$P463=""),"Missing actual arrival",IF(AND(OR($Q463="Canceled",$Q463="No Show"),$S463=""),"Missing cancellation reason",IF(AND($Q463&lt;&gt;"Canceled",$Q463&lt;&gt;"No Show",$S463&lt;&gt;""),"Clear cancellation reason",IF(AND($O463&lt;&gt;"",$M463=""),"Actual pickup without schedule",IF(AND($P463&lt;&gt;"",$O463=""),"Arrival entered without pickup",""))))))))))))))))</f>
        <v/>
      </c>
      <c r="AF463" s="30">
        <f>IF($A463="","",AND($B463&gt;='Dashboard'!$B$4,$B463&lt;='Dashboard'!$B$5,OR('Dashboard'!$B$6="All Clinics",$E463='Dashboard'!$B$6),OR('Dashboard'!$B$7="All Coordinators",$R463='Dashboard'!$B$7)))</f>
        <v/>
      </c>
    </row>
    <row r="464" ht="20" customHeight="1">
      <c r="A464" s="22" t="n"/>
      <c r="B464" s="40" t="n"/>
      <c r="C464" s="24" t="n"/>
      <c r="D464" s="22" t="n"/>
      <c r="E464" s="22" t="n"/>
      <c r="F464" s="22" t="n"/>
      <c r="G464" s="22" t="n"/>
      <c r="H464" s="22" t="n"/>
      <c r="I464" s="22" t="n"/>
      <c r="J464" s="22" t="n"/>
      <c r="K464" s="22" t="n"/>
      <c r="L464" s="22" t="n"/>
      <c r="M464" s="24" t="n"/>
      <c r="N464" s="25" t="n"/>
      <c r="O464" s="24" t="n"/>
      <c r="P464" s="24" t="n"/>
      <c r="Q464" s="22" t="n"/>
      <c r="R464" s="22" t="n"/>
      <c r="S464" s="22" t="n"/>
      <c r="T464" s="41" t="n"/>
      <c r="U464" s="41" t="n"/>
      <c r="V464" s="40" t="n"/>
      <c r="W464" s="24" t="n"/>
      <c r="X464" s="27" t="n"/>
      <c r="Y464" s="42">
        <f>IF($A464="","",IF(OR($B464="",$M464=""),"",$B464+$M464))</f>
        <v/>
      </c>
      <c r="Z464" s="42">
        <f>IF($A464="","",IF(OR($B464="",$O464=""),"",$B464+$O464))</f>
        <v/>
      </c>
      <c r="AA464" s="42">
        <f>IF($A464="","",IF(OR($B464="",$P464=""),"",$B464+$P464))</f>
        <v/>
      </c>
      <c r="AB464" s="29">
        <f>IF($A464="","",IF(OR($Y464="",$Z464=""),"",ROUND(($Z464-$Y464)*1440,0)))</f>
        <v/>
      </c>
      <c r="AC464" s="29">
        <f>IF($A464="","",IF(OR($AA464="",$B464="",$C464="",AND($J464&lt;&gt;"Outbound",$J464&lt;&gt;"One-way")),"",ROUND(($AA464-($B464+$C464))*1440,0)))</f>
        <v/>
      </c>
      <c r="AD464" s="30">
        <f>IF($A464="","",IF(OR($Q464&lt;&gt;"Completed",$AB464="",$N464=""),"",IF($AB464&lt;=$N464,"Yes","No")))</f>
        <v/>
      </c>
      <c r="AE464" s="30">
        <f>IF($A464="","",IF(COUNTIF($A$2:$A$501,$A464)&gt;1,"Duplicate Trip ID",IF($B464="","Missing service date",IF($D464="","Missing patient reference",IF($E464="","Missing clinic",IF($J464="","Missing trip leg",IF($Q464="","Missing status",IF($R464="","Missing coordinator",IF(AND(OR($Q464="Scheduled",$Q464="Confirmed",$Q464="En Route"),$K464=""),"Vendor not assigned",IF(AND(OR($Q464="Scheduled",$Q464="Confirmed",$Q464="En Route"),$M464=""),"Missing scheduled pickup",IF(AND($Q464="Completed",$O464=""),"Missing actual pickup",IF(AND($Q464="Completed",OR($J464="Outbound",$J464="One-way"),$P464=""),"Missing actual arrival",IF(AND(OR($Q464="Canceled",$Q464="No Show"),$S464=""),"Missing cancellation reason",IF(AND($Q464&lt;&gt;"Canceled",$Q464&lt;&gt;"No Show",$S464&lt;&gt;""),"Clear cancellation reason",IF(AND($O464&lt;&gt;"",$M464=""),"Actual pickup without schedule",IF(AND($P464&lt;&gt;"",$O464=""),"Arrival entered without pickup",""))))))))))))))))</f>
        <v/>
      </c>
      <c r="AF464" s="30">
        <f>IF($A464="","",AND($B464&gt;='Dashboard'!$B$4,$B464&lt;='Dashboard'!$B$5,OR('Dashboard'!$B$6="All Clinics",$E464='Dashboard'!$B$6),OR('Dashboard'!$B$7="All Coordinators",$R464='Dashboard'!$B$7)))</f>
        <v/>
      </c>
    </row>
    <row r="465" ht="20" customHeight="1">
      <c r="A465" s="22" t="n"/>
      <c r="B465" s="40" t="n"/>
      <c r="C465" s="24" t="n"/>
      <c r="D465" s="22" t="n"/>
      <c r="E465" s="22" t="n"/>
      <c r="F465" s="22" t="n"/>
      <c r="G465" s="22" t="n"/>
      <c r="H465" s="22" t="n"/>
      <c r="I465" s="22" t="n"/>
      <c r="J465" s="22" t="n"/>
      <c r="K465" s="22" t="n"/>
      <c r="L465" s="22" t="n"/>
      <c r="M465" s="24" t="n"/>
      <c r="N465" s="25" t="n"/>
      <c r="O465" s="24" t="n"/>
      <c r="P465" s="24" t="n"/>
      <c r="Q465" s="22" t="n"/>
      <c r="R465" s="22" t="n"/>
      <c r="S465" s="22" t="n"/>
      <c r="T465" s="41" t="n"/>
      <c r="U465" s="41" t="n"/>
      <c r="V465" s="40" t="n"/>
      <c r="W465" s="24" t="n"/>
      <c r="X465" s="27" t="n"/>
      <c r="Y465" s="42">
        <f>IF($A465="","",IF(OR($B465="",$M465=""),"",$B465+$M465))</f>
        <v/>
      </c>
      <c r="Z465" s="42">
        <f>IF($A465="","",IF(OR($B465="",$O465=""),"",$B465+$O465))</f>
        <v/>
      </c>
      <c r="AA465" s="42">
        <f>IF($A465="","",IF(OR($B465="",$P465=""),"",$B465+$P465))</f>
        <v/>
      </c>
      <c r="AB465" s="29">
        <f>IF($A465="","",IF(OR($Y465="",$Z465=""),"",ROUND(($Z465-$Y465)*1440,0)))</f>
        <v/>
      </c>
      <c r="AC465" s="29">
        <f>IF($A465="","",IF(OR($AA465="",$B465="",$C465="",AND($J465&lt;&gt;"Outbound",$J465&lt;&gt;"One-way")),"",ROUND(($AA465-($B465+$C465))*1440,0)))</f>
        <v/>
      </c>
      <c r="AD465" s="30">
        <f>IF($A465="","",IF(OR($Q465&lt;&gt;"Completed",$AB465="",$N465=""),"",IF($AB465&lt;=$N465,"Yes","No")))</f>
        <v/>
      </c>
      <c r="AE465" s="30">
        <f>IF($A465="","",IF(COUNTIF($A$2:$A$501,$A465)&gt;1,"Duplicate Trip ID",IF($B465="","Missing service date",IF($D465="","Missing patient reference",IF($E465="","Missing clinic",IF($J465="","Missing trip leg",IF($Q465="","Missing status",IF($R465="","Missing coordinator",IF(AND(OR($Q465="Scheduled",$Q465="Confirmed",$Q465="En Route"),$K465=""),"Vendor not assigned",IF(AND(OR($Q465="Scheduled",$Q465="Confirmed",$Q465="En Route"),$M465=""),"Missing scheduled pickup",IF(AND($Q465="Completed",$O465=""),"Missing actual pickup",IF(AND($Q465="Completed",OR($J465="Outbound",$J465="One-way"),$P465=""),"Missing actual arrival",IF(AND(OR($Q465="Canceled",$Q465="No Show"),$S465=""),"Missing cancellation reason",IF(AND($Q465&lt;&gt;"Canceled",$Q465&lt;&gt;"No Show",$S465&lt;&gt;""),"Clear cancellation reason",IF(AND($O465&lt;&gt;"",$M465=""),"Actual pickup without schedule",IF(AND($P465&lt;&gt;"",$O465=""),"Arrival entered without pickup",""))))))))))))))))</f>
        <v/>
      </c>
      <c r="AF465" s="30">
        <f>IF($A465="","",AND($B465&gt;='Dashboard'!$B$4,$B465&lt;='Dashboard'!$B$5,OR('Dashboard'!$B$6="All Clinics",$E465='Dashboard'!$B$6),OR('Dashboard'!$B$7="All Coordinators",$R465='Dashboard'!$B$7)))</f>
        <v/>
      </c>
    </row>
    <row r="466" ht="20" customHeight="1">
      <c r="A466" s="22" t="n"/>
      <c r="B466" s="40" t="n"/>
      <c r="C466" s="24" t="n"/>
      <c r="D466" s="22" t="n"/>
      <c r="E466" s="22" t="n"/>
      <c r="F466" s="22" t="n"/>
      <c r="G466" s="22" t="n"/>
      <c r="H466" s="22" t="n"/>
      <c r="I466" s="22" t="n"/>
      <c r="J466" s="22" t="n"/>
      <c r="K466" s="22" t="n"/>
      <c r="L466" s="22" t="n"/>
      <c r="M466" s="24" t="n"/>
      <c r="N466" s="25" t="n"/>
      <c r="O466" s="24" t="n"/>
      <c r="P466" s="24" t="n"/>
      <c r="Q466" s="22" t="n"/>
      <c r="R466" s="22" t="n"/>
      <c r="S466" s="22" t="n"/>
      <c r="T466" s="41" t="n"/>
      <c r="U466" s="41" t="n"/>
      <c r="V466" s="40" t="n"/>
      <c r="W466" s="24" t="n"/>
      <c r="X466" s="27" t="n"/>
      <c r="Y466" s="42">
        <f>IF($A466="","",IF(OR($B466="",$M466=""),"",$B466+$M466))</f>
        <v/>
      </c>
      <c r="Z466" s="42">
        <f>IF($A466="","",IF(OR($B466="",$O466=""),"",$B466+$O466))</f>
        <v/>
      </c>
      <c r="AA466" s="42">
        <f>IF($A466="","",IF(OR($B466="",$P466=""),"",$B466+$P466))</f>
        <v/>
      </c>
      <c r="AB466" s="29">
        <f>IF($A466="","",IF(OR($Y466="",$Z466=""),"",ROUND(($Z466-$Y466)*1440,0)))</f>
        <v/>
      </c>
      <c r="AC466" s="29">
        <f>IF($A466="","",IF(OR($AA466="",$B466="",$C466="",AND($J466&lt;&gt;"Outbound",$J466&lt;&gt;"One-way")),"",ROUND(($AA466-($B466+$C466))*1440,0)))</f>
        <v/>
      </c>
      <c r="AD466" s="30">
        <f>IF($A466="","",IF(OR($Q466&lt;&gt;"Completed",$AB466="",$N466=""),"",IF($AB466&lt;=$N466,"Yes","No")))</f>
        <v/>
      </c>
      <c r="AE466" s="30">
        <f>IF($A466="","",IF(COUNTIF($A$2:$A$501,$A466)&gt;1,"Duplicate Trip ID",IF($B466="","Missing service date",IF($D466="","Missing patient reference",IF($E466="","Missing clinic",IF($J466="","Missing trip leg",IF($Q466="","Missing status",IF($R466="","Missing coordinator",IF(AND(OR($Q466="Scheduled",$Q466="Confirmed",$Q466="En Route"),$K466=""),"Vendor not assigned",IF(AND(OR($Q466="Scheduled",$Q466="Confirmed",$Q466="En Route"),$M466=""),"Missing scheduled pickup",IF(AND($Q466="Completed",$O466=""),"Missing actual pickup",IF(AND($Q466="Completed",OR($J466="Outbound",$J466="One-way"),$P466=""),"Missing actual arrival",IF(AND(OR($Q466="Canceled",$Q466="No Show"),$S466=""),"Missing cancellation reason",IF(AND($Q466&lt;&gt;"Canceled",$Q466&lt;&gt;"No Show",$S466&lt;&gt;""),"Clear cancellation reason",IF(AND($O466&lt;&gt;"",$M466=""),"Actual pickup without schedule",IF(AND($P466&lt;&gt;"",$O466=""),"Arrival entered without pickup",""))))))))))))))))</f>
        <v/>
      </c>
      <c r="AF466" s="30">
        <f>IF($A466="","",AND($B466&gt;='Dashboard'!$B$4,$B466&lt;='Dashboard'!$B$5,OR('Dashboard'!$B$6="All Clinics",$E466='Dashboard'!$B$6),OR('Dashboard'!$B$7="All Coordinators",$R466='Dashboard'!$B$7)))</f>
        <v/>
      </c>
    </row>
    <row r="467" ht="20" customHeight="1">
      <c r="A467" s="22" t="n"/>
      <c r="B467" s="40" t="n"/>
      <c r="C467" s="24" t="n"/>
      <c r="D467" s="22" t="n"/>
      <c r="E467" s="22" t="n"/>
      <c r="F467" s="22" t="n"/>
      <c r="G467" s="22" t="n"/>
      <c r="H467" s="22" t="n"/>
      <c r="I467" s="22" t="n"/>
      <c r="J467" s="22" t="n"/>
      <c r="K467" s="22" t="n"/>
      <c r="L467" s="22" t="n"/>
      <c r="M467" s="24" t="n"/>
      <c r="N467" s="25" t="n"/>
      <c r="O467" s="24" t="n"/>
      <c r="P467" s="24" t="n"/>
      <c r="Q467" s="22" t="n"/>
      <c r="R467" s="22" t="n"/>
      <c r="S467" s="22" t="n"/>
      <c r="T467" s="41" t="n"/>
      <c r="U467" s="41" t="n"/>
      <c r="V467" s="40" t="n"/>
      <c r="W467" s="24" t="n"/>
      <c r="X467" s="27" t="n"/>
      <c r="Y467" s="42">
        <f>IF($A467="","",IF(OR($B467="",$M467=""),"",$B467+$M467))</f>
        <v/>
      </c>
      <c r="Z467" s="42">
        <f>IF($A467="","",IF(OR($B467="",$O467=""),"",$B467+$O467))</f>
        <v/>
      </c>
      <c r="AA467" s="42">
        <f>IF($A467="","",IF(OR($B467="",$P467=""),"",$B467+$P467))</f>
        <v/>
      </c>
      <c r="AB467" s="29">
        <f>IF($A467="","",IF(OR($Y467="",$Z467=""),"",ROUND(($Z467-$Y467)*1440,0)))</f>
        <v/>
      </c>
      <c r="AC467" s="29">
        <f>IF($A467="","",IF(OR($AA467="",$B467="",$C467="",AND($J467&lt;&gt;"Outbound",$J467&lt;&gt;"One-way")),"",ROUND(($AA467-($B467+$C467))*1440,0)))</f>
        <v/>
      </c>
      <c r="AD467" s="30">
        <f>IF($A467="","",IF(OR($Q467&lt;&gt;"Completed",$AB467="",$N467=""),"",IF($AB467&lt;=$N467,"Yes","No")))</f>
        <v/>
      </c>
      <c r="AE467" s="30">
        <f>IF($A467="","",IF(COUNTIF($A$2:$A$501,$A467)&gt;1,"Duplicate Trip ID",IF($B467="","Missing service date",IF($D467="","Missing patient reference",IF($E467="","Missing clinic",IF($J467="","Missing trip leg",IF($Q467="","Missing status",IF($R467="","Missing coordinator",IF(AND(OR($Q467="Scheduled",$Q467="Confirmed",$Q467="En Route"),$K467=""),"Vendor not assigned",IF(AND(OR($Q467="Scheduled",$Q467="Confirmed",$Q467="En Route"),$M467=""),"Missing scheduled pickup",IF(AND($Q467="Completed",$O467=""),"Missing actual pickup",IF(AND($Q467="Completed",OR($J467="Outbound",$J467="One-way"),$P467=""),"Missing actual arrival",IF(AND(OR($Q467="Canceled",$Q467="No Show"),$S467=""),"Missing cancellation reason",IF(AND($Q467&lt;&gt;"Canceled",$Q467&lt;&gt;"No Show",$S467&lt;&gt;""),"Clear cancellation reason",IF(AND($O467&lt;&gt;"",$M467=""),"Actual pickup without schedule",IF(AND($P467&lt;&gt;"",$O467=""),"Arrival entered without pickup",""))))))))))))))))</f>
        <v/>
      </c>
      <c r="AF467" s="30">
        <f>IF($A467="","",AND($B467&gt;='Dashboard'!$B$4,$B467&lt;='Dashboard'!$B$5,OR('Dashboard'!$B$6="All Clinics",$E467='Dashboard'!$B$6),OR('Dashboard'!$B$7="All Coordinators",$R467='Dashboard'!$B$7)))</f>
        <v/>
      </c>
    </row>
    <row r="468" ht="20" customHeight="1">
      <c r="A468" s="22" t="n"/>
      <c r="B468" s="40" t="n"/>
      <c r="C468" s="24" t="n"/>
      <c r="D468" s="22" t="n"/>
      <c r="E468" s="22" t="n"/>
      <c r="F468" s="22" t="n"/>
      <c r="G468" s="22" t="n"/>
      <c r="H468" s="22" t="n"/>
      <c r="I468" s="22" t="n"/>
      <c r="J468" s="22" t="n"/>
      <c r="K468" s="22" t="n"/>
      <c r="L468" s="22" t="n"/>
      <c r="M468" s="24" t="n"/>
      <c r="N468" s="25" t="n"/>
      <c r="O468" s="24" t="n"/>
      <c r="P468" s="24" t="n"/>
      <c r="Q468" s="22" t="n"/>
      <c r="R468" s="22" t="n"/>
      <c r="S468" s="22" t="n"/>
      <c r="T468" s="41" t="n"/>
      <c r="U468" s="41" t="n"/>
      <c r="V468" s="40" t="n"/>
      <c r="W468" s="24" t="n"/>
      <c r="X468" s="27" t="n"/>
      <c r="Y468" s="42">
        <f>IF($A468="","",IF(OR($B468="",$M468=""),"",$B468+$M468))</f>
        <v/>
      </c>
      <c r="Z468" s="42">
        <f>IF($A468="","",IF(OR($B468="",$O468=""),"",$B468+$O468))</f>
        <v/>
      </c>
      <c r="AA468" s="42">
        <f>IF($A468="","",IF(OR($B468="",$P468=""),"",$B468+$P468))</f>
        <v/>
      </c>
      <c r="AB468" s="29">
        <f>IF($A468="","",IF(OR($Y468="",$Z468=""),"",ROUND(($Z468-$Y468)*1440,0)))</f>
        <v/>
      </c>
      <c r="AC468" s="29">
        <f>IF($A468="","",IF(OR($AA468="",$B468="",$C468="",AND($J468&lt;&gt;"Outbound",$J468&lt;&gt;"One-way")),"",ROUND(($AA468-($B468+$C468))*1440,0)))</f>
        <v/>
      </c>
      <c r="AD468" s="30">
        <f>IF($A468="","",IF(OR($Q468&lt;&gt;"Completed",$AB468="",$N468=""),"",IF($AB468&lt;=$N468,"Yes","No")))</f>
        <v/>
      </c>
      <c r="AE468" s="30">
        <f>IF($A468="","",IF(COUNTIF($A$2:$A$501,$A468)&gt;1,"Duplicate Trip ID",IF($B468="","Missing service date",IF($D468="","Missing patient reference",IF($E468="","Missing clinic",IF($J468="","Missing trip leg",IF($Q468="","Missing status",IF($R468="","Missing coordinator",IF(AND(OR($Q468="Scheduled",$Q468="Confirmed",$Q468="En Route"),$K468=""),"Vendor not assigned",IF(AND(OR($Q468="Scheduled",$Q468="Confirmed",$Q468="En Route"),$M468=""),"Missing scheduled pickup",IF(AND($Q468="Completed",$O468=""),"Missing actual pickup",IF(AND($Q468="Completed",OR($J468="Outbound",$J468="One-way"),$P468=""),"Missing actual arrival",IF(AND(OR($Q468="Canceled",$Q468="No Show"),$S468=""),"Missing cancellation reason",IF(AND($Q468&lt;&gt;"Canceled",$Q468&lt;&gt;"No Show",$S468&lt;&gt;""),"Clear cancellation reason",IF(AND($O468&lt;&gt;"",$M468=""),"Actual pickup without schedule",IF(AND($P468&lt;&gt;"",$O468=""),"Arrival entered without pickup",""))))))))))))))))</f>
        <v/>
      </c>
      <c r="AF468" s="30">
        <f>IF($A468="","",AND($B468&gt;='Dashboard'!$B$4,$B468&lt;='Dashboard'!$B$5,OR('Dashboard'!$B$6="All Clinics",$E468='Dashboard'!$B$6),OR('Dashboard'!$B$7="All Coordinators",$R468='Dashboard'!$B$7)))</f>
        <v/>
      </c>
    </row>
    <row r="469" ht="20" customHeight="1">
      <c r="A469" s="22" t="n"/>
      <c r="B469" s="40" t="n"/>
      <c r="C469" s="24" t="n"/>
      <c r="D469" s="22" t="n"/>
      <c r="E469" s="22" t="n"/>
      <c r="F469" s="22" t="n"/>
      <c r="G469" s="22" t="n"/>
      <c r="H469" s="22" t="n"/>
      <c r="I469" s="22" t="n"/>
      <c r="J469" s="22" t="n"/>
      <c r="K469" s="22" t="n"/>
      <c r="L469" s="22" t="n"/>
      <c r="M469" s="24" t="n"/>
      <c r="N469" s="25" t="n"/>
      <c r="O469" s="24" t="n"/>
      <c r="P469" s="24" t="n"/>
      <c r="Q469" s="22" t="n"/>
      <c r="R469" s="22" t="n"/>
      <c r="S469" s="22" t="n"/>
      <c r="T469" s="41" t="n"/>
      <c r="U469" s="41" t="n"/>
      <c r="V469" s="40" t="n"/>
      <c r="W469" s="24" t="n"/>
      <c r="X469" s="27" t="n"/>
      <c r="Y469" s="42">
        <f>IF($A469="","",IF(OR($B469="",$M469=""),"",$B469+$M469))</f>
        <v/>
      </c>
      <c r="Z469" s="42">
        <f>IF($A469="","",IF(OR($B469="",$O469=""),"",$B469+$O469))</f>
        <v/>
      </c>
      <c r="AA469" s="42">
        <f>IF($A469="","",IF(OR($B469="",$P469=""),"",$B469+$P469))</f>
        <v/>
      </c>
      <c r="AB469" s="29">
        <f>IF($A469="","",IF(OR($Y469="",$Z469=""),"",ROUND(($Z469-$Y469)*1440,0)))</f>
        <v/>
      </c>
      <c r="AC469" s="29">
        <f>IF($A469="","",IF(OR($AA469="",$B469="",$C469="",AND($J469&lt;&gt;"Outbound",$J469&lt;&gt;"One-way")),"",ROUND(($AA469-($B469+$C469))*1440,0)))</f>
        <v/>
      </c>
      <c r="AD469" s="30">
        <f>IF($A469="","",IF(OR($Q469&lt;&gt;"Completed",$AB469="",$N469=""),"",IF($AB469&lt;=$N469,"Yes","No")))</f>
        <v/>
      </c>
      <c r="AE469" s="30">
        <f>IF($A469="","",IF(COUNTIF($A$2:$A$501,$A469)&gt;1,"Duplicate Trip ID",IF($B469="","Missing service date",IF($D469="","Missing patient reference",IF($E469="","Missing clinic",IF($J469="","Missing trip leg",IF($Q469="","Missing status",IF($R469="","Missing coordinator",IF(AND(OR($Q469="Scheduled",$Q469="Confirmed",$Q469="En Route"),$K469=""),"Vendor not assigned",IF(AND(OR($Q469="Scheduled",$Q469="Confirmed",$Q469="En Route"),$M469=""),"Missing scheduled pickup",IF(AND($Q469="Completed",$O469=""),"Missing actual pickup",IF(AND($Q469="Completed",OR($J469="Outbound",$J469="One-way"),$P469=""),"Missing actual arrival",IF(AND(OR($Q469="Canceled",$Q469="No Show"),$S469=""),"Missing cancellation reason",IF(AND($Q469&lt;&gt;"Canceled",$Q469&lt;&gt;"No Show",$S469&lt;&gt;""),"Clear cancellation reason",IF(AND($O469&lt;&gt;"",$M469=""),"Actual pickup without schedule",IF(AND($P469&lt;&gt;"",$O469=""),"Arrival entered without pickup",""))))))))))))))))</f>
        <v/>
      </c>
      <c r="AF469" s="30">
        <f>IF($A469="","",AND($B469&gt;='Dashboard'!$B$4,$B469&lt;='Dashboard'!$B$5,OR('Dashboard'!$B$6="All Clinics",$E469='Dashboard'!$B$6),OR('Dashboard'!$B$7="All Coordinators",$R469='Dashboard'!$B$7)))</f>
        <v/>
      </c>
    </row>
    <row r="470" ht="20" customHeight="1">
      <c r="A470" s="22" t="n"/>
      <c r="B470" s="40" t="n"/>
      <c r="C470" s="24" t="n"/>
      <c r="D470" s="22" t="n"/>
      <c r="E470" s="22" t="n"/>
      <c r="F470" s="22" t="n"/>
      <c r="G470" s="22" t="n"/>
      <c r="H470" s="22" t="n"/>
      <c r="I470" s="22" t="n"/>
      <c r="J470" s="22" t="n"/>
      <c r="K470" s="22" t="n"/>
      <c r="L470" s="22" t="n"/>
      <c r="M470" s="24" t="n"/>
      <c r="N470" s="25" t="n"/>
      <c r="O470" s="24" t="n"/>
      <c r="P470" s="24" t="n"/>
      <c r="Q470" s="22" t="n"/>
      <c r="R470" s="22" t="n"/>
      <c r="S470" s="22" t="n"/>
      <c r="T470" s="41" t="n"/>
      <c r="U470" s="41" t="n"/>
      <c r="V470" s="40" t="n"/>
      <c r="W470" s="24" t="n"/>
      <c r="X470" s="27" t="n"/>
      <c r="Y470" s="42">
        <f>IF($A470="","",IF(OR($B470="",$M470=""),"",$B470+$M470))</f>
        <v/>
      </c>
      <c r="Z470" s="42">
        <f>IF($A470="","",IF(OR($B470="",$O470=""),"",$B470+$O470))</f>
        <v/>
      </c>
      <c r="AA470" s="42">
        <f>IF($A470="","",IF(OR($B470="",$P470=""),"",$B470+$P470))</f>
        <v/>
      </c>
      <c r="AB470" s="29">
        <f>IF($A470="","",IF(OR($Y470="",$Z470=""),"",ROUND(($Z470-$Y470)*1440,0)))</f>
        <v/>
      </c>
      <c r="AC470" s="29">
        <f>IF($A470="","",IF(OR($AA470="",$B470="",$C470="",AND($J470&lt;&gt;"Outbound",$J470&lt;&gt;"One-way")),"",ROUND(($AA470-($B470+$C470))*1440,0)))</f>
        <v/>
      </c>
      <c r="AD470" s="30">
        <f>IF($A470="","",IF(OR($Q470&lt;&gt;"Completed",$AB470="",$N470=""),"",IF($AB470&lt;=$N470,"Yes","No")))</f>
        <v/>
      </c>
      <c r="AE470" s="30">
        <f>IF($A470="","",IF(COUNTIF($A$2:$A$501,$A470)&gt;1,"Duplicate Trip ID",IF($B470="","Missing service date",IF($D470="","Missing patient reference",IF($E470="","Missing clinic",IF($J470="","Missing trip leg",IF($Q470="","Missing status",IF($R470="","Missing coordinator",IF(AND(OR($Q470="Scheduled",$Q470="Confirmed",$Q470="En Route"),$K470=""),"Vendor not assigned",IF(AND(OR($Q470="Scheduled",$Q470="Confirmed",$Q470="En Route"),$M470=""),"Missing scheduled pickup",IF(AND($Q470="Completed",$O470=""),"Missing actual pickup",IF(AND($Q470="Completed",OR($J470="Outbound",$J470="One-way"),$P470=""),"Missing actual arrival",IF(AND(OR($Q470="Canceled",$Q470="No Show"),$S470=""),"Missing cancellation reason",IF(AND($Q470&lt;&gt;"Canceled",$Q470&lt;&gt;"No Show",$S470&lt;&gt;""),"Clear cancellation reason",IF(AND($O470&lt;&gt;"",$M470=""),"Actual pickup without schedule",IF(AND($P470&lt;&gt;"",$O470=""),"Arrival entered without pickup",""))))))))))))))))</f>
        <v/>
      </c>
      <c r="AF470" s="30">
        <f>IF($A470="","",AND($B470&gt;='Dashboard'!$B$4,$B470&lt;='Dashboard'!$B$5,OR('Dashboard'!$B$6="All Clinics",$E470='Dashboard'!$B$6),OR('Dashboard'!$B$7="All Coordinators",$R470='Dashboard'!$B$7)))</f>
        <v/>
      </c>
    </row>
    <row r="471" ht="20" customHeight="1">
      <c r="A471" s="22" t="n"/>
      <c r="B471" s="40" t="n"/>
      <c r="C471" s="24" t="n"/>
      <c r="D471" s="22" t="n"/>
      <c r="E471" s="22" t="n"/>
      <c r="F471" s="22" t="n"/>
      <c r="G471" s="22" t="n"/>
      <c r="H471" s="22" t="n"/>
      <c r="I471" s="22" t="n"/>
      <c r="J471" s="22" t="n"/>
      <c r="K471" s="22" t="n"/>
      <c r="L471" s="22" t="n"/>
      <c r="M471" s="24" t="n"/>
      <c r="N471" s="25" t="n"/>
      <c r="O471" s="24" t="n"/>
      <c r="P471" s="24" t="n"/>
      <c r="Q471" s="22" t="n"/>
      <c r="R471" s="22" t="n"/>
      <c r="S471" s="22" t="n"/>
      <c r="T471" s="41" t="n"/>
      <c r="U471" s="41" t="n"/>
      <c r="V471" s="40" t="n"/>
      <c r="W471" s="24" t="n"/>
      <c r="X471" s="27" t="n"/>
      <c r="Y471" s="42">
        <f>IF($A471="","",IF(OR($B471="",$M471=""),"",$B471+$M471))</f>
        <v/>
      </c>
      <c r="Z471" s="42">
        <f>IF($A471="","",IF(OR($B471="",$O471=""),"",$B471+$O471))</f>
        <v/>
      </c>
      <c r="AA471" s="42">
        <f>IF($A471="","",IF(OR($B471="",$P471=""),"",$B471+$P471))</f>
        <v/>
      </c>
      <c r="AB471" s="29">
        <f>IF($A471="","",IF(OR($Y471="",$Z471=""),"",ROUND(($Z471-$Y471)*1440,0)))</f>
        <v/>
      </c>
      <c r="AC471" s="29">
        <f>IF($A471="","",IF(OR($AA471="",$B471="",$C471="",AND($J471&lt;&gt;"Outbound",$J471&lt;&gt;"One-way")),"",ROUND(($AA471-($B471+$C471))*1440,0)))</f>
        <v/>
      </c>
      <c r="AD471" s="30">
        <f>IF($A471="","",IF(OR($Q471&lt;&gt;"Completed",$AB471="",$N471=""),"",IF($AB471&lt;=$N471,"Yes","No")))</f>
        <v/>
      </c>
      <c r="AE471" s="30">
        <f>IF($A471="","",IF(COUNTIF($A$2:$A$501,$A471)&gt;1,"Duplicate Trip ID",IF($B471="","Missing service date",IF($D471="","Missing patient reference",IF($E471="","Missing clinic",IF($J471="","Missing trip leg",IF($Q471="","Missing status",IF($R471="","Missing coordinator",IF(AND(OR($Q471="Scheduled",$Q471="Confirmed",$Q471="En Route"),$K471=""),"Vendor not assigned",IF(AND(OR($Q471="Scheduled",$Q471="Confirmed",$Q471="En Route"),$M471=""),"Missing scheduled pickup",IF(AND($Q471="Completed",$O471=""),"Missing actual pickup",IF(AND($Q471="Completed",OR($J471="Outbound",$J471="One-way"),$P471=""),"Missing actual arrival",IF(AND(OR($Q471="Canceled",$Q471="No Show"),$S471=""),"Missing cancellation reason",IF(AND($Q471&lt;&gt;"Canceled",$Q471&lt;&gt;"No Show",$S471&lt;&gt;""),"Clear cancellation reason",IF(AND($O471&lt;&gt;"",$M471=""),"Actual pickup without schedule",IF(AND($P471&lt;&gt;"",$O471=""),"Arrival entered without pickup",""))))))))))))))))</f>
        <v/>
      </c>
      <c r="AF471" s="30">
        <f>IF($A471="","",AND($B471&gt;='Dashboard'!$B$4,$B471&lt;='Dashboard'!$B$5,OR('Dashboard'!$B$6="All Clinics",$E471='Dashboard'!$B$6),OR('Dashboard'!$B$7="All Coordinators",$R471='Dashboard'!$B$7)))</f>
        <v/>
      </c>
    </row>
    <row r="472" ht="20" customHeight="1">
      <c r="A472" s="22" t="n"/>
      <c r="B472" s="40" t="n"/>
      <c r="C472" s="24" t="n"/>
      <c r="D472" s="22" t="n"/>
      <c r="E472" s="22" t="n"/>
      <c r="F472" s="22" t="n"/>
      <c r="G472" s="22" t="n"/>
      <c r="H472" s="22" t="n"/>
      <c r="I472" s="22" t="n"/>
      <c r="J472" s="22" t="n"/>
      <c r="K472" s="22" t="n"/>
      <c r="L472" s="22" t="n"/>
      <c r="M472" s="24" t="n"/>
      <c r="N472" s="25" t="n"/>
      <c r="O472" s="24" t="n"/>
      <c r="P472" s="24" t="n"/>
      <c r="Q472" s="22" t="n"/>
      <c r="R472" s="22" t="n"/>
      <c r="S472" s="22" t="n"/>
      <c r="T472" s="41" t="n"/>
      <c r="U472" s="41" t="n"/>
      <c r="V472" s="40" t="n"/>
      <c r="W472" s="24" t="n"/>
      <c r="X472" s="27" t="n"/>
      <c r="Y472" s="42">
        <f>IF($A472="","",IF(OR($B472="",$M472=""),"",$B472+$M472))</f>
        <v/>
      </c>
      <c r="Z472" s="42">
        <f>IF($A472="","",IF(OR($B472="",$O472=""),"",$B472+$O472))</f>
        <v/>
      </c>
      <c r="AA472" s="42">
        <f>IF($A472="","",IF(OR($B472="",$P472=""),"",$B472+$P472))</f>
        <v/>
      </c>
      <c r="AB472" s="29">
        <f>IF($A472="","",IF(OR($Y472="",$Z472=""),"",ROUND(($Z472-$Y472)*1440,0)))</f>
        <v/>
      </c>
      <c r="AC472" s="29">
        <f>IF($A472="","",IF(OR($AA472="",$B472="",$C472="",AND($J472&lt;&gt;"Outbound",$J472&lt;&gt;"One-way")),"",ROUND(($AA472-($B472+$C472))*1440,0)))</f>
        <v/>
      </c>
      <c r="AD472" s="30">
        <f>IF($A472="","",IF(OR($Q472&lt;&gt;"Completed",$AB472="",$N472=""),"",IF($AB472&lt;=$N472,"Yes","No")))</f>
        <v/>
      </c>
      <c r="AE472" s="30">
        <f>IF($A472="","",IF(COUNTIF($A$2:$A$501,$A472)&gt;1,"Duplicate Trip ID",IF($B472="","Missing service date",IF($D472="","Missing patient reference",IF($E472="","Missing clinic",IF($J472="","Missing trip leg",IF($Q472="","Missing status",IF($R472="","Missing coordinator",IF(AND(OR($Q472="Scheduled",$Q472="Confirmed",$Q472="En Route"),$K472=""),"Vendor not assigned",IF(AND(OR($Q472="Scheduled",$Q472="Confirmed",$Q472="En Route"),$M472=""),"Missing scheduled pickup",IF(AND($Q472="Completed",$O472=""),"Missing actual pickup",IF(AND($Q472="Completed",OR($J472="Outbound",$J472="One-way"),$P472=""),"Missing actual arrival",IF(AND(OR($Q472="Canceled",$Q472="No Show"),$S472=""),"Missing cancellation reason",IF(AND($Q472&lt;&gt;"Canceled",$Q472&lt;&gt;"No Show",$S472&lt;&gt;""),"Clear cancellation reason",IF(AND($O472&lt;&gt;"",$M472=""),"Actual pickup without schedule",IF(AND($P472&lt;&gt;"",$O472=""),"Arrival entered without pickup",""))))))))))))))))</f>
        <v/>
      </c>
      <c r="AF472" s="30">
        <f>IF($A472="","",AND($B472&gt;='Dashboard'!$B$4,$B472&lt;='Dashboard'!$B$5,OR('Dashboard'!$B$6="All Clinics",$E472='Dashboard'!$B$6),OR('Dashboard'!$B$7="All Coordinators",$R472='Dashboard'!$B$7)))</f>
        <v/>
      </c>
    </row>
    <row r="473" ht="20" customHeight="1">
      <c r="A473" s="22" t="n"/>
      <c r="B473" s="40" t="n"/>
      <c r="C473" s="24" t="n"/>
      <c r="D473" s="22" t="n"/>
      <c r="E473" s="22" t="n"/>
      <c r="F473" s="22" t="n"/>
      <c r="G473" s="22" t="n"/>
      <c r="H473" s="22" t="n"/>
      <c r="I473" s="22" t="n"/>
      <c r="J473" s="22" t="n"/>
      <c r="K473" s="22" t="n"/>
      <c r="L473" s="22" t="n"/>
      <c r="M473" s="24" t="n"/>
      <c r="N473" s="25" t="n"/>
      <c r="O473" s="24" t="n"/>
      <c r="P473" s="24" t="n"/>
      <c r="Q473" s="22" t="n"/>
      <c r="R473" s="22" t="n"/>
      <c r="S473" s="22" t="n"/>
      <c r="T473" s="41" t="n"/>
      <c r="U473" s="41" t="n"/>
      <c r="V473" s="40" t="n"/>
      <c r="W473" s="24" t="n"/>
      <c r="X473" s="27" t="n"/>
      <c r="Y473" s="42">
        <f>IF($A473="","",IF(OR($B473="",$M473=""),"",$B473+$M473))</f>
        <v/>
      </c>
      <c r="Z473" s="42">
        <f>IF($A473="","",IF(OR($B473="",$O473=""),"",$B473+$O473))</f>
        <v/>
      </c>
      <c r="AA473" s="42">
        <f>IF($A473="","",IF(OR($B473="",$P473=""),"",$B473+$P473))</f>
        <v/>
      </c>
      <c r="AB473" s="29">
        <f>IF($A473="","",IF(OR($Y473="",$Z473=""),"",ROUND(($Z473-$Y473)*1440,0)))</f>
        <v/>
      </c>
      <c r="AC473" s="29">
        <f>IF($A473="","",IF(OR($AA473="",$B473="",$C473="",AND($J473&lt;&gt;"Outbound",$J473&lt;&gt;"One-way")),"",ROUND(($AA473-($B473+$C473))*1440,0)))</f>
        <v/>
      </c>
      <c r="AD473" s="30">
        <f>IF($A473="","",IF(OR($Q473&lt;&gt;"Completed",$AB473="",$N473=""),"",IF($AB473&lt;=$N473,"Yes","No")))</f>
        <v/>
      </c>
      <c r="AE473" s="30">
        <f>IF($A473="","",IF(COUNTIF($A$2:$A$501,$A473)&gt;1,"Duplicate Trip ID",IF($B473="","Missing service date",IF($D473="","Missing patient reference",IF($E473="","Missing clinic",IF($J473="","Missing trip leg",IF($Q473="","Missing status",IF($R473="","Missing coordinator",IF(AND(OR($Q473="Scheduled",$Q473="Confirmed",$Q473="En Route"),$K473=""),"Vendor not assigned",IF(AND(OR($Q473="Scheduled",$Q473="Confirmed",$Q473="En Route"),$M473=""),"Missing scheduled pickup",IF(AND($Q473="Completed",$O473=""),"Missing actual pickup",IF(AND($Q473="Completed",OR($J473="Outbound",$J473="One-way"),$P473=""),"Missing actual arrival",IF(AND(OR($Q473="Canceled",$Q473="No Show"),$S473=""),"Missing cancellation reason",IF(AND($Q473&lt;&gt;"Canceled",$Q473&lt;&gt;"No Show",$S473&lt;&gt;""),"Clear cancellation reason",IF(AND($O473&lt;&gt;"",$M473=""),"Actual pickup without schedule",IF(AND($P473&lt;&gt;"",$O473=""),"Arrival entered without pickup",""))))))))))))))))</f>
        <v/>
      </c>
      <c r="AF473" s="30">
        <f>IF($A473="","",AND($B473&gt;='Dashboard'!$B$4,$B473&lt;='Dashboard'!$B$5,OR('Dashboard'!$B$6="All Clinics",$E473='Dashboard'!$B$6),OR('Dashboard'!$B$7="All Coordinators",$R473='Dashboard'!$B$7)))</f>
        <v/>
      </c>
    </row>
    <row r="474" ht="20" customHeight="1">
      <c r="A474" s="22" t="n"/>
      <c r="B474" s="40" t="n"/>
      <c r="C474" s="24" t="n"/>
      <c r="D474" s="22" t="n"/>
      <c r="E474" s="22" t="n"/>
      <c r="F474" s="22" t="n"/>
      <c r="G474" s="22" t="n"/>
      <c r="H474" s="22" t="n"/>
      <c r="I474" s="22" t="n"/>
      <c r="J474" s="22" t="n"/>
      <c r="K474" s="22" t="n"/>
      <c r="L474" s="22" t="n"/>
      <c r="M474" s="24" t="n"/>
      <c r="N474" s="25" t="n"/>
      <c r="O474" s="24" t="n"/>
      <c r="P474" s="24" t="n"/>
      <c r="Q474" s="22" t="n"/>
      <c r="R474" s="22" t="n"/>
      <c r="S474" s="22" t="n"/>
      <c r="T474" s="41" t="n"/>
      <c r="U474" s="41" t="n"/>
      <c r="V474" s="40" t="n"/>
      <c r="W474" s="24" t="n"/>
      <c r="X474" s="27" t="n"/>
      <c r="Y474" s="42">
        <f>IF($A474="","",IF(OR($B474="",$M474=""),"",$B474+$M474))</f>
        <v/>
      </c>
      <c r="Z474" s="42">
        <f>IF($A474="","",IF(OR($B474="",$O474=""),"",$B474+$O474))</f>
        <v/>
      </c>
      <c r="AA474" s="42">
        <f>IF($A474="","",IF(OR($B474="",$P474=""),"",$B474+$P474))</f>
        <v/>
      </c>
      <c r="AB474" s="29">
        <f>IF($A474="","",IF(OR($Y474="",$Z474=""),"",ROUND(($Z474-$Y474)*1440,0)))</f>
        <v/>
      </c>
      <c r="AC474" s="29">
        <f>IF($A474="","",IF(OR($AA474="",$B474="",$C474="",AND($J474&lt;&gt;"Outbound",$J474&lt;&gt;"One-way")),"",ROUND(($AA474-($B474+$C474))*1440,0)))</f>
        <v/>
      </c>
      <c r="AD474" s="30">
        <f>IF($A474="","",IF(OR($Q474&lt;&gt;"Completed",$AB474="",$N474=""),"",IF($AB474&lt;=$N474,"Yes","No")))</f>
        <v/>
      </c>
      <c r="AE474" s="30">
        <f>IF($A474="","",IF(COUNTIF($A$2:$A$501,$A474)&gt;1,"Duplicate Trip ID",IF($B474="","Missing service date",IF($D474="","Missing patient reference",IF($E474="","Missing clinic",IF($J474="","Missing trip leg",IF($Q474="","Missing status",IF($R474="","Missing coordinator",IF(AND(OR($Q474="Scheduled",$Q474="Confirmed",$Q474="En Route"),$K474=""),"Vendor not assigned",IF(AND(OR($Q474="Scheduled",$Q474="Confirmed",$Q474="En Route"),$M474=""),"Missing scheduled pickup",IF(AND($Q474="Completed",$O474=""),"Missing actual pickup",IF(AND($Q474="Completed",OR($J474="Outbound",$J474="One-way"),$P474=""),"Missing actual arrival",IF(AND(OR($Q474="Canceled",$Q474="No Show"),$S474=""),"Missing cancellation reason",IF(AND($Q474&lt;&gt;"Canceled",$Q474&lt;&gt;"No Show",$S474&lt;&gt;""),"Clear cancellation reason",IF(AND($O474&lt;&gt;"",$M474=""),"Actual pickup without schedule",IF(AND($P474&lt;&gt;"",$O474=""),"Arrival entered without pickup",""))))))))))))))))</f>
        <v/>
      </c>
      <c r="AF474" s="30">
        <f>IF($A474="","",AND($B474&gt;='Dashboard'!$B$4,$B474&lt;='Dashboard'!$B$5,OR('Dashboard'!$B$6="All Clinics",$E474='Dashboard'!$B$6),OR('Dashboard'!$B$7="All Coordinators",$R474='Dashboard'!$B$7)))</f>
        <v/>
      </c>
    </row>
    <row r="475" ht="20" customHeight="1">
      <c r="A475" s="22" t="n"/>
      <c r="B475" s="40" t="n"/>
      <c r="C475" s="24" t="n"/>
      <c r="D475" s="22" t="n"/>
      <c r="E475" s="22" t="n"/>
      <c r="F475" s="22" t="n"/>
      <c r="G475" s="22" t="n"/>
      <c r="H475" s="22" t="n"/>
      <c r="I475" s="22" t="n"/>
      <c r="J475" s="22" t="n"/>
      <c r="K475" s="22" t="n"/>
      <c r="L475" s="22" t="n"/>
      <c r="M475" s="24" t="n"/>
      <c r="N475" s="25" t="n"/>
      <c r="O475" s="24" t="n"/>
      <c r="P475" s="24" t="n"/>
      <c r="Q475" s="22" t="n"/>
      <c r="R475" s="22" t="n"/>
      <c r="S475" s="22" t="n"/>
      <c r="T475" s="41" t="n"/>
      <c r="U475" s="41" t="n"/>
      <c r="V475" s="40" t="n"/>
      <c r="W475" s="24" t="n"/>
      <c r="X475" s="27" t="n"/>
      <c r="Y475" s="42">
        <f>IF($A475="","",IF(OR($B475="",$M475=""),"",$B475+$M475))</f>
        <v/>
      </c>
      <c r="Z475" s="42">
        <f>IF($A475="","",IF(OR($B475="",$O475=""),"",$B475+$O475))</f>
        <v/>
      </c>
      <c r="AA475" s="42">
        <f>IF($A475="","",IF(OR($B475="",$P475=""),"",$B475+$P475))</f>
        <v/>
      </c>
      <c r="AB475" s="29">
        <f>IF($A475="","",IF(OR($Y475="",$Z475=""),"",ROUND(($Z475-$Y475)*1440,0)))</f>
        <v/>
      </c>
      <c r="AC475" s="29">
        <f>IF($A475="","",IF(OR($AA475="",$B475="",$C475="",AND($J475&lt;&gt;"Outbound",$J475&lt;&gt;"One-way")),"",ROUND(($AA475-($B475+$C475))*1440,0)))</f>
        <v/>
      </c>
      <c r="AD475" s="30">
        <f>IF($A475="","",IF(OR($Q475&lt;&gt;"Completed",$AB475="",$N475=""),"",IF($AB475&lt;=$N475,"Yes","No")))</f>
        <v/>
      </c>
      <c r="AE475" s="30">
        <f>IF($A475="","",IF(COUNTIF($A$2:$A$501,$A475)&gt;1,"Duplicate Trip ID",IF($B475="","Missing service date",IF($D475="","Missing patient reference",IF($E475="","Missing clinic",IF($J475="","Missing trip leg",IF($Q475="","Missing status",IF($R475="","Missing coordinator",IF(AND(OR($Q475="Scheduled",$Q475="Confirmed",$Q475="En Route"),$K475=""),"Vendor not assigned",IF(AND(OR($Q475="Scheduled",$Q475="Confirmed",$Q475="En Route"),$M475=""),"Missing scheduled pickup",IF(AND($Q475="Completed",$O475=""),"Missing actual pickup",IF(AND($Q475="Completed",OR($J475="Outbound",$J475="One-way"),$P475=""),"Missing actual arrival",IF(AND(OR($Q475="Canceled",$Q475="No Show"),$S475=""),"Missing cancellation reason",IF(AND($Q475&lt;&gt;"Canceled",$Q475&lt;&gt;"No Show",$S475&lt;&gt;""),"Clear cancellation reason",IF(AND($O475&lt;&gt;"",$M475=""),"Actual pickup without schedule",IF(AND($P475&lt;&gt;"",$O475=""),"Arrival entered without pickup",""))))))))))))))))</f>
        <v/>
      </c>
      <c r="AF475" s="30">
        <f>IF($A475="","",AND($B475&gt;='Dashboard'!$B$4,$B475&lt;='Dashboard'!$B$5,OR('Dashboard'!$B$6="All Clinics",$E475='Dashboard'!$B$6),OR('Dashboard'!$B$7="All Coordinators",$R475='Dashboard'!$B$7)))</f>
        <v/>
      </c>
    </row>
    <row r="476" ht="20" customHeight="1">
      <c r="A476" s="22" t="n"/>
      <c r="B476" s="40" t="n"/>
      <c r="C476" s="24" t="n"/>
      <c r="D476" s="22" t="n"/>
      <c r="E476" s="22" t="n"/>
      <c r="F476" s="22" t="n"/>
      <c r="G476" s="22" t="n"/>
      <c r="H476" s="22" t="n"/>
      <c r="I476" s="22" t="n"/>
      <c r="J476" s="22" t="n"/>
      <c r="K476" s="22" t="n"/>
      <c r="L476" s="22" t="n"/>
      <c r="M476" s="24" t="n"/>
      <c r="N476" s="25" t="n"/>
      <c r="O476" s="24" t="n"/>
      <c r="P476" s="24" t="n"/>
      <c r="Q476" s="22" t="n"/>
      <c r="R476" s="22" t="n"/>
      <c r="S476" s="22" t="n"/>
      <c r="T476" s="41" t="n"/>
      <c r="U476" s="41" t="n"/>
      <c r="V476" s="40" t="n"/>
      <c r="W476" s="24" t="n"/>
      <c r="X476" s="27" t="n"/>
      <c r="Y476" s="42">
        <f>IF($A476="","",IF(OR($B476="",$M476=""),"",$B476+$M476))</f>
        <v/>
      </c>
      <c r="Z476" s="42">
        <f>IF($A476="","",IF(OR($B476="",$O476=""),"",$B476+$O476))</f>
        <v/>
      </c>
      <c r="AA476" s="42">
        <f>IF($A476="","",IF(OR($B476="",$P476=""),"",$B476+$P476))</f>
        <v/>
      </c>
      <c r="AB476" s="29">
        <f>IF($A476="","",IF(OR($Y476="",$Z476=""),"",ROUND(($Z476-$Y476)*1440,0)))</f>
        <v/>
      </c>
      <c r="AC476" s="29">
        <f>IF($A476="","",IF(OR($AA476="",$B476="",$C476="",AND($J476&lt;&gt;"Outbound",$J476&lt;&gt;"One-way")),"",ROUND(($AA476-($B476+$C476))*1440,0)))</f>
        <v/>
      </c>
      <c r="AD476" s="30">
        <f>IF($A476="","",IF(OR($Q476&lt;&gt;"Completed",$AB476="",$N476=""),"",IF($AB476&lt;=$N476,"Yes","No")))</f>
        <v/>
      </c>
      <c r="AE476" s="30">
        <f>IF($A476="","",IF(COUNTIF($A$2:$A$501,$A476)&gt;1,"Duplicate Trip ID",IF($B476="","Missing service date",IF($D476="","Missing patient reference",IF($E476="","Missing clinic",IF($J476="","Missing trip leg",IF($Q476="","Missing status",IF($R476="","Missing coordinator",IF(AND(OR($Q476="Scheduled",$Q476="Confirmed",$Q476="En Route"),$K476=""),"Vendor not assigned",IF(AND(OR($Q476="Scheduled",$Q476="Confirmed",$Q476="En Route"),$M476=""),"Missing scheduled pickup",IF(AND($Q476="Completed",$O476=""),"Missing actual pickup",IF(AND($Q476="Completed",OR($J476="Outbound",$J476="One-way"),$P476=""),"Missing actual arrival",IF(AND(OR($Q476="Canceled",$Q476="No Show"),$S476=""),"Missing cancellation reason",IF(AND($Q476&lt;&gt;"Canceled",$Q476&lt;&gt;"No Show",$S476&lt;&gt;""),"Clear cancellation reason",IF(AND($O476&lt;&gt;"",$M476=""),"Actual pickup without schedule",IF(AND($P476&lt;&gt;"",$O476=""),"Arrival entered without pickup",""))))))))))))))))</f>
        <v/>
      </c>
      <c r="AF476" s="30">
        <f>IF($A476="","",AND($B476&gt;='Dashboard'!$B$4,$B476&lt;='Dashboard'!$B$5,OR('Dashboard'!$B$6="All Clinics",$E476='Dashboard'!$B$6),OR('Dashboard'!$B$7="All Coordinators",$R476='Dashboard'!$B$7)))</f>
        <v/>
      </c>
    </row>
    <row r="477" ht="20" customHeight="1">
      <c r="A477" s="22" t="n"/>
      <c r="B477" s="40" t="n"/>
      <c r="C477" s="24" t="n"/>
      <c r="D477" s="22" t="n"/>
      <c r="E477" s="22" t="n"/>
      <c r="F477" s="22" t="n"/>
      <c r="G477" s="22" t="n"/>
      <c r="H477" s="22" t="n"/>
      <c r="I477" s="22" t="n"/>
      <c r="J477" s="22" t="n"/>
      <c r="K477" s="22" t="n"/>
      <c r="L477" s="22" t="n"/>
      <c r="M477" s="24" t="n"/>
      <c r="N477" s="25" t="n"/>
      <c r="O477" s="24" t="n"/>
      <c r="P477" s="24" t="n"/>
      <c r="Q477" s="22" t="n"/>
      <c r="R477" s="22" t="n"/>
      <c r="S477" s="22" t="n"/>
      <c r="T477" s="41" t="n"/>
      <c r="U477" s="41" t="n"/>
      <c r="V477" s="40" t="n"/>
      <c r="W477" s="24" t="n"/>
      <c r="X477" s="27" t="n"/>
      <c r="Y477" s="42">
        <f>IF($A477="","",IF(OR($B477="",$M477=""),"",$B477+$M477))</f>
        <v/>
      </c>
      <c r="Z477" s="42">
        <f>IF($A477="","",IF(OR($B477="",$O477=""),"",$B477+$O477))</f>
        <v/>
      </c>
      <c r="AA477" s="42">
        <f>IF($A477="","",IF(OR($B477="",$P477=""),"",$B477+$P477))</f>
        <v/>
      </c>
      <c r="AB477" s="29">
        <f>IF($A477="","",IF(OR($Y477="",$Z477=""),"",ROUND(($Z477-$Y477)*1440,0)))</f>
        <v/>
      </c>
      <c r="AC477" s="29">
        <f>IF($A477="","",IF(OR($AA477="",$B477="",$C477="",AND($J477&lt;&gt;"Outbound",$J477&lt;&gt;"One-way")),"",ROUND(($AA477-($B477+$C477))*1440,0)))</f>
        <v/>
      </c>
      <c r="AD477" s="30">
        <f>IF($A477="","",IF(OR($Q477&lt;&gt;"Completed",$AB477="",$N477=""),"",IF($AB477&lt;=$N477,"Yes","No")))</f>
        <v/>
      </c>
      <c r="AE477" s="30">
        <f>IF($A477="","",IF(COUNTIF($A$2:$A$501,$A477)&gt;1,"Duplicate Trip ID",IF($B477="","Missing service date",IF($D477="","Missing patient reference",IF($E477="","Missing clinic",IF($J477="","Missing trip leg",IF($Q477="","Missing status",IF($R477="","Missing coordinator",IF(AND(OR($Q477="Scheduled",$Q477="Confirmed",$Q477="En Route"),$K477=""),"Vendor not assigned",IF(AND(OR($Q477="Scheduled",$Q477="Confirmed",$Q477="En Route"),$M477=""),"Missing scheduled pickup",IF(AND($Q477="Completed",$O477=""),"Missing actual pickup",IF(AND($Q477="Completed",OR($J477="Outbound",$J477="One-way"),$P477=""),"Missing actual arrival",IF(AND(OR($Q477="Canceled",$Q477="No Show"),$S477=""),"Missing cancellation reason",IF(AND($Q477&lt;&gt;"Canceled",$Q477&lt;&gt;"No Show",$S477&lt;&gt;""),"Clear cancellation reason",IF(AND($O477&lt;&gt;"",$M477=""),"Actual pickup without schedule",IF(AND($P477&lt;&gt;"",$O477=""),"Arrival entered without pickup",""))))))))))))))))</f>
        <v/>
      </c>
      <c r="AF477" s="30">
        <f>IF($A477="","",AND($B477&gt;='Dashboard'!$B$4,$B477&lt;='Dashboard'!$B$5,OR('Dashboard'!$B$6="All Clinics",$E477='Dashboard'!$B$6),OR('Dashboard'!$B$7="All Coordinators",$R477='Dashboard'!$B$7)))</f>
        <v/>
      </c>
    </row>
    <row r="478" ht="20" customHeight="1">
      <c r="A478" s="22" t="n"/>
      <c r="B478" s="40" t="n"/>
      <c r="C478" s="24" t="n"/>
      <c r="D478" s="22" t="n"/>
      <c r="E478" s="22" t="n"/>
      <c r="F478" s="22" t="n"/>
      <c r="G478" s="22" t="n"/>
      <c r="H478" s="22" t="n"/>
      <c r="I478" s="22" t="n"/>
      <c r="J478" s="22" t="n"/>
      <c r="K478" s="22" t="n"/>
      <c r="L478" s="22" t="n"/>
      <c r="M478" s="24" t="n"/>
      <c r="N478" s="25" t="n"/>
      <c r="O478" s="24" t="n"/>
      <c r="P478" s="24" t="n"/>
      <c r="Q478" s="22" t="n"/>
      <c r="R478" s="22" t="n"/>
      <c r="S478" s="22" t="n"/>
      <c r="T478" s="41" t="n"/>
      <c r="U478" s="41" t="n"/>
      <c r="V478" s="40" t="n"/>
      <c r="W478" s="24" t="n"/>
      <c r="X478" s="27" t="n"/>
      <c r="Y478" s="42">
        <f>IF($A478="","",IF(OR($B478="",$M478=""),"",$B478+$M478))</f>
        <v/>
      </c>
      <c r="Z478" s="42">
        <f>IF($A478="","",IF(OR($B478="",$O478=""),"",$B478+$O478))</f>
        <v/>
      </c>
      <c r="AA478" s="42">
        <f>IF($A478="","",IF(OR($B478="",$P478=""),"",$B478+$P478))</f>
        <v/>
      </c>
      <c r="AB478" s="29">
        <f>IF($A478="","",IF(OR($Y478="",$Z478=""),"",ROUND(($Z478-$Y478)*1440,0)))</f>
        <v/>
      </c>
      <c r="AC478" s="29">
        <f>IF($A478="","",IF(OR($AA478="",$B478="",$C478="",AND($J478&lt;&gt;"Outbound",$J478&lt;&gt;"One-way")),"",ROUND(($AA478-($B478+$C478))*1440,0)))</f>
        <v/>
      </c>
      <c r="AD478" s="30">
        <f>IF($A478="","",IF(OR($Q478&lt;&gt;"Completed",$AB478="",$N478=""),"",IF($AB478&lt;=$N478,"Yes","No")))</f>
        <v/>
      </c>
      <c r="AE478" s="30">
        <f>IF($A478="","",IF(COUNTIF($A$2:$A$501,$A478)&gt;1,"Duplicate Trip ID",IF($B478="","Missing service date",IF($D478="","Missing patient reference",IF($E478="","Missing clinic",IF($J478="","Missing trip leg",IF($Q478="","Missing status",IF($R478="","Missing coordinator",IF(AND(OR($Q478="Scheduled",$Q478="Confirmed",$Q478="En Route"),$K478=""),"Vendor not assigned",IF(AND(OR($Q478="Scheduled",$Q478="Confirmed",$Q478="En Route"),$M478=""),"Missing scheduled pickup",IF(AND($Q478="Completed",$O478=""),"Missing actual pickup",IF(AND($Q478="Completed",OR($J478="Outbound",$J478="One-way"),$P478=""),"Missing actual arrival",IF(AND(OR($Q478="Canceled",$Q478="No Show"),$S478=""),"Missing cancellation reason",IF(AND($Q478&lt;&gt;"Canceled",$Q478&lt;&gt;"No Show",$S478&lt;&gt;""),"Clear cancellation reason",IF(AND($O478&lt;&gt;"",$M478=""),"Actual pickup without schedule",IF(AND($P478&lt;&gt;"",$O478=""),"Arrival entered without pickup",""))))))))))))))))</f>
        <v/>
      </c>
      <c r="AF478" s="30">
        <f>IF($A478="","",AND($B478&gt;='Dashboard'!$B$4,$B478&lt;='Dashboard'!$B$5,OR('Dashboard'!$B$6="All Clinics",$E478='Dashboard'!$B$6),OR('Dashboard'!$B$7="All Coordinators",$R478='Dashboard'!$B$7)))</f>
        <v/>
      </c>
    </row>
    <row r="479" ht="20" customHeight="1">
      <c r="A479" s="22" t="n"/>
      <c r="B479" s="40" t="n"/>
      <c r="C479" s="24" t="n"/>
      <c r="D479" s="22" t="n"/>
      <c r="E479" s="22" t="n"/>
      <c r="F479" s="22" t="n"/>
      <c r="G479" s="22" t="n"/>
      <c r="H479" s="22" t="n"/>
      <c r="I479" s="22" t="n"/>
      <c r="J479" s="22" t="n"/>
      <c r="K479" s="22" t="n"/>
      <c r="L479" s="22" t="n"/>
      <c r="M479" s="24" t="n"/>
      <c r="N479" s="25" t="n"/>
      <c r="O479" s="24" t="n"/>
      <c r="P479" s="24" t="n"/>
      <c r="Q479" s="22" t="n"/>
      <c r="R479" s="22" t="n"/>
      <c r="S479" s="22" t="n"/>
      <c r="T479" s="41" t="n"/>
      <c r="U479" s="41" t="n"/>
      <c r="V479" s="40" t="n"/>
      <c r="W479" s="24" t="n"/>
      <c r="X479" s="27" t="n"/>
      <c r="Y479" s="42">
        <f>IF($A479="","",IF(OR($B479="",$M479=""),"",$B479+$M479))</f>
        <v/>
      </c>
      <c r="Z479" s="42">
        <f>IF($A479="","",IF(OR($B479="",$O479=""),"",$B479+$O479))</f>
        <v/>
      </c>
      <c r="AA479" s="42">
        <f>IF($A479="","",IF(OR($B479="",$P479=""),"",$B479+$P479))</f>
        <v/>
      </c>
      <c r="AB479" s="29">
        <f>IF($A479="","",IF(OR($Y479="",$Z479=""),"",ROUND(($Z479-$Y479)*1440,0)))</f>
        <v/>
      </c>
      <c r="AC479" s="29">
        <f>IF($A479="","",IF(OR($AA479="",$B479="",$C479="",AND($J479&lt;&gt;"Outbound",$J479&lt;&gt;"One-way")),"",ROUND(($AA479-($B479+$C479))*1440,0)))</f>
        <v/>
      </c>
      <c r="AD479" s="30">
        <f>IF($A479="","",IF(OR($Q479&lt;&gt;"Completed",$AB479="",$N479=""),"",IF($AB479&lt;=$N479,"Yes","No")))</f>
        <v/>
      </c>
      <c r="AE479" s="30">
        <f>IF($A479="","",IF(COUNTIF($A$2:$A$501,$A479)&gt;1,"Duplicate Trip ID",IF($B479="","Missing service date",IF($D479="","Missing patient reference",IF($E479="","Missing clinic",IF($J479="","Missing trip leg",IF($Q479="","Missing status",IF($R479="","Missing coordinator",IF(AND(OR($Q479="Scheduled",$Q479="Confirmed",$Q479="En Route"),$K479=""),"Vendor not assigned",IF(AND(OR($Q479="Scheduled",$Q479="Confirmed",$Q479="En Route"),$M479=""),"Missing scheduled pickup",IF(AND($Q479="Completed",$O479=""),"Missing actual pickup",IF(AND($Q479="Completed",OR($J479="Outbound",$J479="One-way"),$P479=""),"Missing actual arrival",IF(AND(OR($Q479="Canceled",$Q479="No Show"),$S479=""),"Missing cancellation reason",IF(AND($Q479&lt;&gt;"Canceled",$Q479&lt;&gt;"No Show",$S479&lt;&gt;""),"Clear cancellation reason",IF(AND($O479&lt;&gt;"",$M479=""),"Actual pickup without schedule",IF(AND($P479&lt;&gt;"",$O479=""),"Arrival entered without pickup",""))))))))))))))))</f>
        <v/>
      </c>
      <c r="AF479" s="30">
        <f>IF($A479="","",AND($B479&gt;='Dashboard'!$B$4,$B479&lt;='Dashboard'!$B$5,OR('Dashboard'!$B$6="All Clinics",$E479='Dashboard'!$B$6),OR('Dashboard'!$B$7="All Coordinators",$R479='Dashboard'!$B$7)))</f>
        <v/>
      </c>
    </row>
    <row r="480" ht="20" customHeight="1">
      <c r="A480" s="22" t="n"/>
      <c r="B480" s="40" t="n"/>
      <c r="C480" s="24" t="n"/>
      <c r="D480" s="22" t="n"/>
      <c r="E480" s="22" t="n"/>
      <c r="F480" s="22" t="n"/>
      <c r="G480" s="22" t="n"/>
      <c r="H480" s="22" t="n"/>
      <c r="I480" s="22" t="n"/>
      <c r="J480" s="22" t="n"/>
      <c r="K480" s="22" t="n"/>
      <c r="L480" s="22" t="n"/>
      <c r="M480" s="24" t="n"/>
      <c r="N480" s="25" t="n"/>
      <c r="O480" s="24" t="n"/>
      <c r="P480" s="24" t="n"/>
      <c r="Q480" s="22" t="n"/>
      <c r="R480" s="22" t="n"/>
      <c r="S480" s="22" t="n"/>
      <c r="T480" s="41" t="n"/>
      <c r="U480" s="41" t="n"/>
      <c r="V480" s="40" t="n"/>
      <c r="W480" s="24" t="n"/>
      <c r="X480" s="27" t="n"/>
      <c r="Y480" s="42">
        <f>IF($A480="","",IF(OR($B480="",$M480=""),"",$B480+$M480))</f>
        <v/>
      </c>
      <c r="Z480" s="42">
        <f>IF($A480="","",IF(OR($B480="",$O480=""),"",$B480+$O480))</f>
        <v/>
      </c>
      <c r="AA480" s="42">
        <f>IF($A480="","",IF(OR($B480="",$P480=""),"",$B480+$P480))</f>
        <v/>
      </c>
      <c r="AB480" s="29">
        <f>IF($A480="","",IF(OR($Y480="",$Z480=""),"",ROUND(($Z480-$Y480)*1440,0)))</f>
        <v/>
      </c>
      <c r="AC480" s="29">
        <f>IF($A480="","",IF(OR($AA480="",$B480="",$C480="",AND($J480&lt;&gt;"Outbound",$J480&lt;&gt;"One-way")),"",ROUND(($AA480-($B480+$C480))*1440,0)))</f>
        <v/>
      </c>
      <c r="AD480" s="30">
        <f>IF($A480="","",IF(OR($Q480&lt;&gt;"Completed",$AB480="",$N480=""),"",IF($AB480&lt;=$N480,"Yes","No")))</f>
        <v/>
      </c>
      <c r="AE480" s="30">
        <f>IF($A480="","",IF(COUNTIF($A$2:$A$501,$A480)&gt;1,"Duplicate Trip ID",IF($B480="","Missing service date",IF($D480="","Missing patient reference",IF($E480="","Missing clinic",IF($J480="","Missing trip leg",IF($Q480="","Missing status",IF($R480="","Missing coordinator",IF(AND(OR($Q480="Scheduled",$Q480="Confirmed",$Q480="En Route"),$K480=""),"Vendor not assigned",IF(AND(OR($Q480="Scheduled",$Q480="Confirmed",$Q480="En Route"),$M480=""),"Missing scheduled pickup",IF(AND($Q480="Completed",$O480=""),"Missing actual pickup",IF(AND($Q480="Completed",OR($J480="Outbound",$J480="One-way"),$P480=""),"Missing actual arrival",IF(AND(OR($Q480="Canceled",$Q480="No Show"),$S480=""),"Missing cancellation reason",IF(AND($Q480&lt;&gt;"Canceled",$Q480&lt;&gt;"No Show",$S480&lt;&gt;""),"Clear cancellation reason",IF(AND($O480&lt;&gt;"",$M480=""),"Actual pickup without schedule",IF(AND($P480&lt;&gt;"",$O480=""),"Arrival entered without pickup",""))))))))))))))))</f>
        <v/>
      </c>
      <c r="AF480" s="30">
        <f>IF($A480="","",AND($B480&gt;='Dashboard'!$B$4,$B480&lt;='Dashboard'!$B$5,OR('Dashboard'!$B$6="All Clinics",$E480='Dashboard'!$B$6),OR('Dashboard'!$B$7="All Coordinators",$R480='Dashboard'!$B$7)))</f>
        <v/>
      </c>
    </row>
    <row r="481" ht="20" customHeight="1">
      <c r="A481" s="22" t="n"/>
      <c r="B481" s="40" t="n"/>
      <c r="C481" s="24" t="n"/>
      <c r="D481" s="22" t="n"/>
      <c r="E481" s="22" t="n"/>
      <c r="F481" s="22" t="n"/>
      <c r="G481" s="22" t="n"/>
      <c r="H481" s="22" t="n"/>
      <c r="I481" s="22" t="n"/>
      <c r="J481" s="22" t="n"/>
      <c r="K481" s="22" t="n"/>
      <c r="L481" s="22" t="n"/>
      <c r="M481" s="24" t="n"/>
      <c r="N481" s="25" t="n"/>
      <c r="O481" s="24" t="n"/>
      <c r="P481" s="24" t="n"/>
      <c r="Q481" s="22" t="n"/>
      <c r="R481" s="22" t="n"/>
      <c r="S481" s="22" t="n"/>
      <c r="T481" s="41" t="n"/>
      <c r="U481" s="41" t="n"/>
      <c r="V481" s="40" t="n"/>
      <c r="W481" s="24" t="n"/>
      <c r="X481" s="27" t="n"/>
      <c r="Y481" s="42">
        <f>IF($A481="","",IF(OR($B481="",$M481=""),"",$B481+$M481))</f>
        <v/>
      </c>
      <c r="Z481" s="42">
        <f>IF($A481="","",IF(OR($B481="",$O481=""),"",$B481+$O481))</f>
        <v/>
      </c>
      <c r="AA481" s="42">
        <f>IF($A481="","",IF(OR($B481="",$P481=""),"",$B481+$P481))</f>
        <v/>
      </c>
      <c r="AB481" s="29">
        <f>IF($A481="","",IF(OR($Y481="",$Z481=""),"",ROUND(($Z481-$Y481)*1440,0)))</f>
        <v/>
      </c>
      <c r="AC481" s="29">
        <f>IF($A481="","",IF(OR($AA481="",$B481="",$C481="",AND($J481&lt;&gt;"Outbound",$J481&lt;&gt;"One-way")),"",ROUND(($AA481-($B481+$C481))*1440,0)))</f>
        <v/>
      </c>
      <c r="AD481" s="30">
        <f>IF($A481="","",IF(OR($Q481&lt;&gt;"Completed",$AB481="",$N481=""),"",IF($AB481&lt;=$N481,"Yes","No")))</f>
        <v/>
      </c>
      <c r="AE481" s="30">
        <f>IF($A481="","",IF(COUNTIF($A$2:$A$501,$A481)&gt;1,"Duplicate Trip ID",IF($B481="","Missing service date",IF($D481="","Missing patient reference",IF($E481="","Missing clinic",IF($J481="","Missing trip leg",IF($Q481="","Missing status",IF($R481="","Missing coordinator",IF(AND(OR($Q481="Scheduled",$Q481="Confirmed",$Q481="En Route"),$K481=""),"Vendor not assigned",IF(AND(OR($Q481="Scheduled",$Q481="Confirmed",$Q481="En Route"),$M481=""),"Missing scheduled pickup",IF(AND($Q481="Completed",$O481=""),"Missing actual pickup",IF(AND($Q481="Completed",OR($J481="Outbound",$J481="One-way"),$P481=""),"Missing actual arrival",IF(AND(OR($Q481="Canceled",$Q481="No Show"),$S481=""),"Missing cancellation reason",IF(AND($Q481&lt;&gt;"Canceled",$Q481&lt;&gt;"No Show",$S481&lt;&gt;""),"Clear cancellation reason",IF(AND($O481&lt;&gt;"",$M481=""),"Actual pickup without schedule",IF(AND($P481&lt;&gt;"",$O481=""),"Arrival entered without pickup",""))))))))))))))))</f>
        <v/>
      </c>
      <c r="AF481" s="30">
        <f>IF($A481="","",AND($B481&gt;='Dashboard'!$B$4,$B481&lt;='Dashboard'!$B$5,OR('Dashboard'!$B$6="All Clinics",$E481='Dashboard'!$B$6),OR('Dashboard'!$B$7="All Coordinators",$R481='Dashboard'!$B$7)))</f>
        <v/>
      </c>
    </row>
    <row r="482" ht="20" customHeight="1">
      <c r="A482" s="22" t="n"/>
      <c r="B482" s="40" t="n"/>
      <c r="C482" s="24" t="n"/>
      <c r="D482" s="22" t="n"/>
      <c r="E482" s="22" t="n"/>
      <c r="F482" s="22" t="n"/>
      <c r="G482" s="22" t="n"/>
      <c r="H482" s="22" t="n"/>
      <c r="I482" s="22" t="n"/>
      <c r="J482" s="22" t="n"/>
      <c r="K482" s="22" t="n"/>
      <c r="L482" s="22" t="n"/>
      <c r="M482" s="24" t="n"/>
      <c r="N482" s="25" t="n"/>
      <c r="O482" s="24" t="n"/>
      <c r="P482" s="24" t="n"/>
      <c r="Q482" s="22" t="n"/>
      <c r="R482" s="22" t="n"/>
      <c r="S482" s="22" t="n"/>
      <c r="T482" s="41" t="n"/>
      <c r="U482" s="41" t="n"/>
      <c r="V482" s="40" t="n"/>
      <c r="W482" s="24" t="n"/>
      <c r="X482" s="27" t="n"/>
      <c r="Y482" s="42">
        <f>IF($A482="","",IF(OR($B482="",$M482=""),"",$B482+$M482))</f>
        <v/>
      </c>
      <c r="Z482" s="42">
        <f>IF($A482="","",IF(OR($B482="",$O482=""),"",$B482+$O482))</f>
        <v/>
      </c>
      <c r="AA482" s="42">
        <f>IF($A482="","",IF(OR($B482="",$P482=""),"",$B482+$P482))</f>
        <v/>
      </c>
      <c r="AB482" s="29">
        <f>IF($A482="","",IF(OR($Y482="",$Z482=""),"",ROUND(($Z482-$Y482)*1440,0)))</f>
        <v/>
      </c>
      <c r="AC482" s="29">
        <f>IF($A482="","",IF(OR($AA482="",$B482="",$C482="",AND($J482&lt;&gt;"Outbound",$J482&lt;&gt;"One-way")),"",ROUND(($AA482-($B482+$C482))*1440,0)))</f>
        <v/>
      </c>
      <c r="AD482" s="30">
        <f>IF($A482="","",IF(OR($Q482&lt;&gt;"Completed",$AB482="",$N482=""),"",IF($AB482&lt;=$N482,"Yes","No")))</f>
        <v/>
      </c>
      <c r="AE482" s="30">
        <f>IF($A482="","",IF(COUNTIF($A$2:$A$501,$A482)&gt;1,"Duplicate Trip ID",IF($B482="","Missing service date",IF($D482="","Missing patient reference",IF($E482="","Missing clinic",IF($J482="","Missing trip leg",IF($Q482="","Missing status",IF($R482="","Missing coordinator",IF(AND(OR($Q482="Scheduled",$Q482="Confirmed",$Q482="En Route"),$K482=""),"Vendor not assigned",IF(AND(OR($Q482="Scheduled",$Q482="Confirmed",$Q482="En Route"),$M482=""),"Missing scheduled pickup",IF(AND($Q482="Completed",$O482=""),"Missing actual pickup",IF(AND($Q482="Completed",OR($J482="Outbound",$J482="One-way"),$P482=""),"Missing actual arrival",IF(AND(OR($Q482="Canceled",$Q482="No Show"),$S482=""),"Missing cancellation reason",IF(AND($Q482&lt;&gt;"Canceled",$Q482&lt;&gt;"No Show",$S482&lt;&gt;""),"Clear cancellation reason",IF(AND($O482&lt;&gt;"",$M482=""),"Actual pickup without schedule",IF(AND($P482&lt;&gt;"",$O482=""),"Arrival entered without pickup",""))))))))))))))))</f>
        <v/>
      </c>
      <c r="AF482" s="30">
        <f>IF($A482="","",AND($B482&gt;='Dashboard'!$B$4,$B482&lt;='Dashboard'!$B$5,OR('Dashboard'!$B$6="All Clinics",$E482='Dashboard'!$B$6),OR('Dashboard'!$B$7="All Coordinators",$R482='Dashboard'!$B$7)))</f>
        <v/>
      </c>
    </row>
    <row r="483" ht="20" customHeight="1">
      <c r="A483" s="22" t="n"/>
      <c r="B483" s="40" t="n"/>
      <c r="C483" s="24" t="n"/>
      <c r="D483" s="22" t="n"/>
      <c r="E483" s="22" t="n"/>
      <c r="F483" s="22" t="n"/>
      <c r="G483" s="22" t="n"/>
      <c r="H483" s="22" t="n"/>
      <c r="I483" s="22" t="n"/>
      <c r="J483" s="22" t="n"/>
      <c r="K483" s="22" t="n"/>
      <c r="L483" s="22" t="n"/>
      <c r="M483" s="24" t="n"/>
      <c r="N483" s="25" t="n"/>
      <c r="O483" s="24" t="n"/>
      <c r="P483" s="24" t="n"/>
      <c r="Q483" s="22" t="n"/>
      <c r="R483" s="22" t="n"/>
      <c r="S483" s="22" t="n"/>
      <c r="T483" s="41" t="n"/>
      <c r="U483" s="41" t="n"/>
      <c r="V483" s="40" t="n"/>
      <c r="W483" s="24" t="n"/>
      <c r="X483" s="27" t="n"/>
      <c r="Y483" s="42">
        <f>IF($A483="","",IF(OR($B483="",$M483=""),"",$B483+$M483))</f>
        <v/>
      </c>
      <c r="Z483" s="42">
        <f>IF($A483="","",IF(OR($B483="",$O483=""),"",$B483+$O483))</f>
        <v/>
      </c>
      <c r="AA483" s="42">
        <f>IF($A483="","",IF(OR($B483="",$P483=""),"",$B483+$P483))</f>
        <v/>
      </c>
      <c r="AB483" s="29">
        <f>IF($A483="","",IF(OR($Y483="",$Z483=""),"",ROUND(($Z483-$Y483)*1440,0)))</f>
        <v/>
      </c>
      <c r="AC483" s="29">
        <f>IF($A483="","",IF(OR($AA483="",$B483="",$C483="",AND($J483&lt;&gt;"Outbound",$J483&lt;&gt;"One-way")),"",ROUND(($AA483-($B483+$C483))*1440,0)))</f>
        <v/>
      </c>
      <c r="AD483" s="30">
        <f>IF($A483="","",IF(OR($Q483&lt;&gt;"Completed",$AB483="",$N483=""),"",IF($AB483&lt;=$N483,"Yes","No")))</f>
        <v/>
      </c>
      <c r="AE483" s="30">
        <f>IF($A483="","",IF(COUNTIF($A$2:$A$501,$A483)&gt;1,"Duplicate Trip ID",IF($B483="","Missing service date",IF($D483="","Missing patient reference",IF($E483="","Missing clinic",IF($J483="","Missing trip leg",IF($Q483="","Missing status",IF($R483="","Missing coordinator",IF(AND(OR($Q483="Scheduled",$Q483="Confirmed",$Q483="En Route"),$K483=""),"Vendor not assigned",IF(AND(OR($Q483="Scheduled",$Q483="Confirmed",$Q483="En Route"),$M483=""),"Missing scheduled pickup",IF(AND($Q483="Completed",$O483=""),"Missing actual pickup",IF(AND($Q483="Completed",OR($J483="Outbound",$J483="One-way"),$P483=""),"Missing actual arrival",IF(AND(OR($Q483="Canceled",$Q483="No Show"),$S483=""),"Missing cancellation reason",IF(AND($Q483&lt;&gt;"Canceled",$Q483&lt;&gt;"No Show",$S483&lt;&gt;""),"Clear cancellation reason",IF(AND($O483&lt;&gt;"",$M483=""),"Actual pickup without schedule",IF(AND($P483&lt;&gt;"",$O483=""),"Arrival entered without pickup",""))))))))))))))))</f>
        <v/>
      </c>
      <c r="AF483" s="30">
        <f>IF($A483="","",AND($B483&gt;='Dashboard'!$B$4,$B483&lt;='Dashboard'!$B$5,OR('Dashboard'!$B$6="All Clinics",$E483='Dashboard'!$B$6),OR('Dashboard'!$B$7="All Coordinators",$R483='Dashboard'!$B$7)))</f>
        <v/>
      </c>
    </row>
    <row r="484" ht="20" customHeight="1">
      <c r="A484" s="22" t="n"/>
      <c r="B484" s="40" t="n"/>
      <c r="C484" s="24" t="n"/>
      <c r="D484" s="22" t="n"/>
      <c r="E484" s="22" t="n"/>
      <c r="F484" s="22" t="n"/>
      <c r="G484" s="22" t="n"/>
      <c r="H484" s="22" t="n"/>
      <c r="I484" s="22" t="n"/>
      <c r="J484" s="22" t="n"/>
      <c r="K484" s="22" t="n"/>
      <c r="L484" s="22" t="n"/>
      <c r="M484" s="24" t="n"/>
      <c r="N484" s="25" t="n"/>
      <c r="O484" s="24" t="n"/>
      <c r="P484" s="24" t="n"/>
      <c r="Q484" s="22" t="n"/>
      <c r="R484" s="22" t="n"/>
      <c r="S484" s="22" t="n"/>
      <c r="T484" s="41" t="n"/>
      <c r="U484" s="41" t="n"/>
      <c r="V484" s="40" t="n"/>
      <c r="W484" s="24" t="n"/>
      <c r="X484" s="27" t="n"/>
      <c r="Y484" s="42">
        <f>IF($A484="","",IF(OR($B484="",$M484=""),"",$B484+$M484))</f>
        <v/>
      </c>
      <c r="Z484" s="42">
        <f>IF($A484="","",IF(OR($B484="",$O484=""),"",$B484+$O484))</f>
        <v/>
      </c>
      <c r="AA484" s="42">
        <f>IF($A484="","",IF(OR($B484="",$P484=""),"",$B484+$P484))</f>
        <v/>
      </c>
      <c r="AB484" s="29">
        <f>IF($A484="","",IF(OR($Y484="",$Z484=""),"",ROUND(($Z484-$Y484)*1440,0)))</f>
        <v/>
      </c>
      <c r="AC484" s="29">
        <f>IF($A484="","",IF(OR($AA484="",$B484="",$C484="",AND($J484&lt;&gt;"Outbound",$J484&lt;&gt;"One-way")),"",ROUND(($AA484-($B484+$C484))*1440,0)))</f>
        <v/>
      </c>
      <c r="AD484" s="30">
        <f>IF($A484="","",IF(OR($Q484&lt;&gt;"Completed",$AB484="",$N484=""),"",IF($AB484&lt;=$N484,"Yes","No")))</f>
        <v/>
      </c>
      <c r="AE484" s="30">
        <f>IF($A484="","",IF(COUNTIF($A$2:$A$501,$A484)&gt;1,"Duplicate Trip ID",IF($B484="","Missing service date",IF($D484="","Missing patient reference",IF($E484="","Missing clinic",IF($J484="","Missing trip leg",IF($Q484="","Missing status",IF($R484="","Missing coordinator",IF(AND(OR($Q484="Scheduled",$Q484="Confirmed",$Q484="En Route"),$K484=""),"Vendor not assigned",IF(AND(OR($Q484="Scheduled",$Q484="Confirmed",$Q484="En Route"),$M484=""),"Missing scheduled pickup",IF(AND($Q484="Completed",$O484=""),"Missing actual pickup",IF(AND($Q484="Completed",OR($J484="Outbound",$J484="One-way"),$P484=""),"Missing actual arrival",IF(AND(OR($Q484="Canceled",$Q484="No Show"),$S484=""),"Missing cancellation reason",IF(AND($Q484&lt;&gt;"Canceled",$Q484&lt;&gt;"No Show",$S484&lt;&gt;""),"Clear cancellation reason",IF(AND($O484&lt;&gt;"",$M484=""),"Actual pickup without schedule",IF(AND($P484&lt;&gt;"",$O484=""),"Arrival entered without pickup",""))))))))))))))))</f>
        <v/>
      </c>
      <c r="AF484" s="30">
        <f>IF($A484="","",AND($B484&gt;='Dashboard'!$B$4,$B484&lt;='Dashboard'!$B$5,OR('Dashboard'!$B$6="All Clinics",$E484='Dashboard'!$B$6),OR('Dashboard'!$B$7="All Coordinators",$R484='Dashboard'!$B$7)))</f>
        <v/>
      </c>
    </row>
    <row r="485" ht="20" customHeight="1">
      <c r="A485" s="22" t="n"/>
      <c r="B485" s="40" t="n"/>
      <c r="C485" s="24" t="n"/>
      <c r="D485" s="22" t="n"/>
      <c r="E485" s="22" t="n"/>
      <c r="F485" s="22" t="n"/>
      <c r="G485" s="22" t="n"/>
      <c r="H485" s="22" t="n"/>
      <c r="I485" s="22" t="n"/>
      <c r="J485" s="22" t="n"/>
      <c r="K485" s="22" t="n"/>
      <c r="L485" s="22" t="n"/>
      <c r="M485" s="24" t="n"/>
      <c r="N485" s="25" t="n"/>
      <c r="O485" s="24" t="n"/>
      <c r="P485" s="24" t="n"/>
      <c r="Q485" s="22" t="n"/>
      <c r="R485" s="22" t="n"/>
      <c r="S485" s="22" t="n"/>
      <c r="T485" s="41" t="n"/>
      <c r="U485" s="41" t="n"/>
      <c r="V485" s="40" t="n"/>
      <c r="W485" s="24" t="n"/>
      <c r="X485" s="27" t="n"/>
      <c r="Y485" s="42">
        <f>IF($A485="","",IF(OR($B485="",$M485=""),"",$B485+$M485))</f>
        <v/>
      </c>
      <c r="Z485" s="42">
        <f>IF($A485="","",IF(OR($B485="",$O485=""),"",$B485+$O485))</f>
        <v/>
      </c>
      <c r="AA485" s="42">
        <f>IF($A485="","",IF(OR($B485="",$P485=""),"",$B485+$P485))</f>
        <v/>
      </c>
      <c r="AB485" s="29">
        <f>IF($A485="","",IF(OR($Y485="",$Z485=""),"",ROUND(($Z485-$Y485)*1440,0)))</f>
        <v/>
      </c>
      <c r="AC485" s="29">
        <f>IF($A485="","",IF(OR($AA485="",$B485="",$C485="",AND($J485&lt;&gt;"Outbound",$J485&lt;&gt;"One-way")),"",ROUND(($AA485-($B485+$C485))*1440,0)))</f>
        <v/>
      </c>
      <c r="AD485" s="30">
        <f>IF($A485="","",IF(OR($Q485&lt;&gt;"Completed",$AB485="",$N485=""),"",IF($AB485&lt;=$N485,"Yes","No")))</f>
        <v/>
      </c>
      <c r="AE485" s="30">
        <f>IF($A485="","",IF(COUNTIF($A$2:$A$501,$A485)&gt;1,"Duplicate Trip ID",IF($B485="","Missing service date",IF($D485="","Missing patient reference",IF($E485="","Missing clinic",IF($J485="","Missing trip leg",IF($Q485="","Missing status",IF($R485="","Missing coordinator",IF(AND(OR($Q485="Scheduled",$Q485="Confirmed",$Q485="En Route"),$K485=""),"Vendor not assigned",IF(AND(OR($Q485="Scheduled",$Q485="Confirmed",$Q485="En Route"),$M485=""),"Missing scheduled pickup",IF(AND($Q485="Completed",$O485=""),"Missing actual pickup",IF(AND($Q485="Completed",OR($J485="Outbound",$J485="One-way"),$P485=""),"Missing actual arrival",IF(AND(OR($Q485="Canceled",$Q485="No Show"),$S485=""),"Missing cancellation reason",IF(AND($Q485&lt;&gt;"Canceled",$Q485&lt;&gt;"No Show",$S485&lt;&gt;""),"Clear cancellation reason",IF(AND($O485&lt;&gt;"",$M485=""),"Actual pickup without schedule",IF(AND($P485&lt;&gt;"",$O485=""),"Arrival entered without pickup",""))))))))))))))))</f>
        <v/>
      </c>
      <c r="AF485" s="30">
        <f>IF($A485="","",AND($B485&gt;='Dashboard'!$B$4,$B485&lt;='Dashboard'!$B$5,OR('Dashboard'!$B$6="All Clinics",$E485='Dashboard'!$B$6),OR('Dashboard'!$B$7="All Coordinators",$R485='Dashboard'!$B$7)))</f>
        <v/>
      </c>
    </row>
    <row r="486" ht="20" customHeight="1">
      <c r="A486" s="22" t="n"/>
      <c r="B486" s="40" t="n"/>
      <c r="C486" s="24" t="n"/>
      <c r="D486" s="22" t="n"/>
      <c r="E486" s="22" t="n"/>
      <c r="F486" s="22" t="n"/>
      <c r="G486" s="22" t="n"/>
      <c r="H486" s="22" t="n"/>
      <c r="I486" s="22" t="n"/>
      <c r="J486" s="22" t="n"/>
      <c r="K486" s="22" t="n"/>
      <c r="L486" s="22" t="n"/>
      <c r="M486" s="24" t="n"/>
      <c r="N486" s="25" t="n"/>
      <c r="O486" s="24" t="n"/>
      <c r="P486" s="24" t="n"/>
      <c r="Q486" s="22" t="n"/>
      <c r="R486" s="22" t="n"/>
      <c r="S486" s="22" t="n"/>
      <c r="T486" s="41" t="n"/>
      <c r="U486" s="41" t="n"/>
      <c r="V486" s="40" t="n"/>
      <c r="W486" s="24" t="n"/>
      <c r="X486" s="27" t="n"/>
      <c r="Y486" s="42">
        <f>IF($A486="","",IF(OR($B486="",$M486=""),"",$B486+$M486))</f>
        <v/>
      </c>
      <c r="Z486" s="42">
        <f>IF($A486="","",IF(OR($B486="",$O486=""),"",$B486+$O486))</f>
        <v/>
      </c>
      <c r="AA486" s="42">
        <f>IF($A486="","",IF(OR($B486="",$P486=""),"",$B486+$P486))</f>
        <v/>
      </c>
      <c r="AB486" s="29">
        <f>IF($A486="","",IF(OR($Y486="",$Z486=""),"",ROUND(($Z486-$Y486)*1440,0)))</f>
        <v/>
      </c>
      <c r="AC486" s="29">
        <f>IF($A486="","",IF(OR($AA486="",$B486="",$C486="",AND($J486&lt;&gt;"Outbound",$J486&lt;&gt;"One-way")),"",ROUND(($AA486-($B486+$C486))*1440,0)))</f>
        <v/>
      </c>
      <c r="AD486" s="30">
        <f>IF($A486="","",IF(OR($Q486&lt;&gt;"Completed",$AB486="",$N486=""),"",IF($AB486&lt;=$N486,"Yes","No")))</f>
        <v/>
      </c>
      <c r="AE486" s="30">
        <f>IF($A486="","",IF(COUNTIF($A$2:$A$501,$A486)&gt;1,"Duplicate Trip ID",IF($B486="","Missing service date",IF($D486="","Missing patient reference",IF($E486="","Missing clinic",IF($J486="","Missing trip leg",IF($Q486="","Missing status",IF($R486="","Missing coordinator",IF(AND(OR($Q486="Scheduled",$Q486="Confirmed",$Q486="En Route"),$K486=""),"Vendor not assigned",IF(AND(OR($Q486="Scheduled",$Q486="Confirmed",$Q486="En Route"),$M486=""),"Missing scheduled pickup",IF(AND($Q486="Completed",$O486=""),"Missing actual pickup",IF(AND($Q486="Completed",OR($J486="Outbound",$J486="One-way"),$P486=""),"Missing actual arrival",IF(AND(OR($Q486="Canceled",$Q486="No Show"),$S486=""),"Missing cancellation reason",IF(AND($Q486&lt;&gt;"Canceled",$Q486&lt;&gt;"No Show",$S486&lt;&gt;""),"Clear cancellation reason",IF(AND($O486&lt;&gt;"",$M486=""),"Actual pickup without schedule",IF(AND($P486&lt;&gt;"",$O486=""),"Arrival entered without pickup",""))))))))))))))))</f>
        <v/>
      </c>
      <c r="AF486" s="30">
        <f>IF($A486="","",AND($B486&gt;='Dashboard'!$B$4,$B486&lt;='Dashboard'!$B$5,OR('Dashboard'!$B$6="All Clinics",$E486='Dashboard'!$B$6),OR('Dashboard'!$B$7="All Coordinators",$R486='Dashboard'!$B$7)))</f>
        <v/>
      </c>
    </row>
    <row r="487" ht="20" customHeight="1">
      <c r="A487" s="22" t="n"/>
      <c r="B487" s="40" t="n"/>
      <c r="C487" s="24" t="n"/>
      <c r="D487" s="22" t="n"/>
      <c r="E487" s="22" t="n"/>
      <c r="F487" s="22" t="n"/>
      <c r="G487" s="22" t="n"/>
      <c r="H487" s="22" t="n"/>
      <c r="I487" s="22" t="n"/>
      <c r="J487" s="22" t="n"/>
      <c r="K487" s="22" t="n"/>
      <c r="L487" s="22" t="n"/>
      <c r="M487" s="24" t="n"/>
      <c r="N487" s="25" t="n"/>
      <c r="O487" s="24" t="n"/>
      <c r="P487" s="24" t="n"/>
      <c r="Q487" s="22" t="n"/>
      <c r="R487" s="22" t="n"/>
      <c r="S487" s="22" t="n"/>
      <c r="T487" s="41" t="n"/>
      <c r="U487" s="41" t="n"/>
      <c r="V487" s="40" t="n"/>
      <c r="W487" s="24" t="n"/>
      <c r="X487" s="27" t="n"/>
      <c r="Y487" s="42">
        <f>IF($A487="","",IF(OR($B487="",$M487=""),"",$B487+$M487))</f>
        <v/>
      </c>
      <c r="Z487" s="42">
        <f>IF($A487="","",IF(OR($B487="",$O487=""),"",$B487+$O487))</f>
        <v/>
      </c>
      <c r="AA487" s="42">
        <f>IF($A487="","",IF(OR($B487="",$P487=""),"",$B487+$P487))</f>
        <v/>
      </c>
      <c r="AB487" s="29">
        <f>IF($A487="","",IF(OR($Y487="",$Z487=""),"",ROUND(($Z487-$Y487)*1440,0)))</f>
        <v/>
      </c>
      <c r="AC487" s="29">
        <f>IF($A487="","",IF(OR($AA487="",$B487="",$C487="",AND($J487&lt;&gt;"Outbound",$J487&lt;&gt;"One-way")),"",ROUND(($AA487-($B487+$C487))*1440,0)))</f>
        <v/>
      </c>
      <c r="AD487" s="30">
        <f>IF($A487="","",IF(OR($Q487&lt;&gt;"Completed",$AB487="",$N487=""),"",IF($AB487&lt;=$N487,"Yes","No")))</f>
        <v/>
      </c>
      <c r="AE487" s="30">
        <f>IF($A487="","",IF(COUNTIF($A$2:$A$501,$A487)&gt;1,"Duplicate Trip ID",IF($B487="","Missing service date",IF($D487="","Missing patient reference",IF($E487="","Missing clinic",IF($J487="","Missing trip leg",IF($Q487="","Missing status",IF($R487="","Missing coordinator",IF(AND(OR($Q487="Scheduled",$Q487="Confirmed",$Q487="En Route"),$K487=""),"Vendor not assigned",IF(AND(OR($Q487="Scheduled",$Q487="Confirmed",$Q487="En Route"),$M487=""),"Missing scheduled pickup",IF(AND($Q487="Completed",$O487=""),"Missing actual pickup",IF(AND($Q487="Completed",OR($J487="Outbound",$J487="One-way"),$P487=""),"Missing actual arrival",IF(AND(OR($Q487="Canceled",$Q487="No Show"),$S487=""),"Missing cancellation reason",IF(AND($Q487&lt;&gt;"Canceled",$Q487&lt;&gt;"No Show",$S487&lt;&gt;""),"Clear cancellation reason",IF(AND($O487&lt;&gt;"",$M487=""),"Actual pickup without schedule",IF(AND($P487&lt;&gt;"",$O487=""),"Arrival entered without pickup",""))))))))))))))))</f>
        <v/>
      </c>
      <c r="AF487" s="30">
        <f>IF($A487="","",AND($B487&gt;='Dashboard'!$B$4,$B487&lt;='Dashboard'!$B$5,OR('Dashboard'!$B$6="All Clinics",$E487='Dashboard'!$B$6),OR('Dashboard'!$B$7="All Coordinators",$R487='Dashboard'!$B$7)))</f>
        <v/>
      </c>
    </row>
    <row r="488" ht="20" customHeight="1">
      <c r="A488" s="22" t="n"/>
      <c r="B488" s="40" t="n"/>
      <c r="C488" s="24" t="n"/>
      <c r="D488" s="22" t="n"/>
      <c r="E488" s="22" t="n"/>
      <c r="F488" s="22" t="n"/>
      <c r="G488" s="22" t="n"/>
      <c r="H488" s="22" t="n"/>
      <c r="I488" s="22" t="n"/>
      <c r="J488" s="22" t="n"/>
      <c r="K488" s="22" t="n"/>
      <c r="L488" s="22" t="n"/>
      <c r="M488" s="24" t="n"/>
      <c r="N488" s="25" t="n"/>
      <c r="O488" s="24" t="n"/>
      <c r="P488" s="24" t="n"/>
      <c r="Q488" s="22" t="n"/>
      <c r="R488" s="22" t="n"/>
      <c r="S488" s="22" t="n"/>
      <c r="T488" s="41" t="n"/>
      <c r="U488" s="41" t="n"/>
      <c r="V488" s="40" t="n"/>
      <c r="W488" s="24" t="n"/>
      <c r="X488" s="27" t="n"/>
      <c r="Y488" s="42">
        <f>IF($A488="","",IF(OR($B488="",$M488=""),"",$B488+$M488))</f>
        <v/>
      </c>
      <c r="Z488" s="42">
        <f>IF($A488="","",IF(OR($B488="",$O488=""),"",$B488+$O488))</f>
        <v/>
      </c>
      <c r="AA488" s="42">
        <f>IF($A488="","",IF(OR($B488="",$P488=""),"",$B488+$P488))</f>
        <v/>
      </c>
      <c r="AB488" s="29">
        <f>IF($A488="","",IF(OR($Y488="",$Z488=""),"",ROUND(($Z488-$Y488)*1440,0)))</f>
        <v/>
      </c>
      <c r="AC488" s="29">
        <f>IF($A488="","",IF(OR($AA488="",$B488="",$C488="",AND($J488&lt;&gt;"Outbound",$J488&lt;&gt;"One-way")),"",ROUND(($AA488-($B488+$C488))*1440,0)))</f>
        <v/>
      </c>
      <c r="AD488" s="30">
        <f>IF($A488="","",IF(OR($Q488&lt;&gt;"Completed",$AB488="",$N488=""),"",IF($AB488&lt;=$N488,"Yes","No")))</f>
        <v/>
      </c>
      <c r="AE488" s="30">
        <f>IF($A488="","",IF(COUNTIF($A$2:$A$501,$A488)&gt;1,"Duplicate Trip ID",IF($B488="","Missing service date",IF($D488="","Missing patient reference",IF($E488="","Missing clinic",IF($J488="","Missing trip leg",IF($Q488="","Missing status",IF($R488="","Missing coordinator",IF(AND(OR($Q488="Scheduled",$Q488="Confirmed",$Q488="En Route"),$K488=""),"Vendor not assigned",IF(AND(OR($Q488="Scheduled",$Q488="Confirmed",$Q488="En Route"),$M488=""),"Missing scheduled pickup",IF(AND($Q488="Completed",$O488=""),"Missing actual pickup",IF(AND($Q488="Completed",OR($J488="Outbound",$J488="One-way"),$P488=""),"Missing actual arrival",IF(AND(OR($Q488="Canceled",$Q488="No Show"),$S488=""),"Missing cancellation reason",IF(AND($Q488&lt;&gt;"Canceled",$Q488&lt;&gt;"No Show",$S488&lt;&gt;""),"Clear cancellation reason",IF(AND($O488&lt;&gt;"",$M488=""),"Actual pickup without schedule",IF(AND($P488&lt;&gt;"",$O488=""),"Arrival entered without pickup",""))))))))))))))))</f>
        <v/>
      </c>
      <c r="AF488" s="30">
        <f>IF($A488="","",AND($B488&gt;='Dashboard'!$B$4,$B488&lt;='Dashboard'!$B$5,OR('Dashboard'!$B$6="All Clinics",$E488='Dashboard'!$B$6),OR('Dashboard'!$B$7="All Coordinators",$R488='Dashboard'!$B$7)))</f>
        <v/>
      </c>
    </row>
    <row r="489" ht="20" customHeight="1">
      <c r="A489" s="22" t="n"/>
      <c r="B489" s="40" t="n"/>
      <c r="C489" s="24" t="n"/>
      <c r="D489" s="22" t="n"/>
      <c r="E489" s="22" t="n"/>
      <c r="F489" s="22" t="n"/>
      <c r="G489" s="22" t="n"/>
      <c r="H489" s="22" t="n"/>
      <c r="I489" s="22" t="n"/>
      <c r="J489" s="22" t="n"/>
      <c r="K489" s="22" t="n"/>
      <c r="L489" s="22" t="n"/>
      <c r="M489" s="24" t="n"/>
      <c r="N489" s="25" t="n"/>
      <c r="O489" s="24" t="n"/>
      <c r="P489" s="24" t="n"/>
      <c r="Q489" s="22" t="n"/>
      <c r="R489" s="22" t="n"/>
      <c r="S489" s="22" t="n"/>
      <c r="T489" s="41" t="n"/>
      <c r="U489" s="41" t="n"/>
      <c r="V489" s="40" t="n"/>
      <c r="W489" s="24" t="n"/>
      <c r="X489" s="27" t="n"/>
      <c r="Y489" s="42">
        <f>IF($A489="","",IF(OR($B489="",$M489=""),"",$B489+$M489))</f>
        <v/>
      </c>
      <c r="Z489" s="42">
        <f>IF($A489="","",IF(OR($B489="",$O489=""),"",$B489+$O489))</f>
        <v/>
      </c>
      <c r="AA489" s="42">
        <f>IF($A489="","",IF(OR($B489="",$P489=""),"",$B489+$P489))</f>
        <v/>
      </c>
      <c r="AB489" s="29">
        <f>IF($A489="","",IF(OR($Y489="",$Z489=""),"",ROUND(($Z489-$Y489)*1440,0)))</f>
        <v/>
      </c>
      <c r="AC489" s="29">
        <f>IF($A489="","",IF(OR($AA489="",$B489="",$C489="",AND($J489&lt;&gt;"Outbound",$J489&lt;&gt;"One-way")),"",ROUND(($AA489-($B489+$C489))*1440,0)))</f>
        <v/>
      </c>
      <c r="AD489" s="30">
        <f>IF($A489="","",IF(OR($Q489&lt;&gt;"Completed",$AB489="",$N489=""),"",IF($AB489&lt;=$N489,"Yes","No")))</f>
        <v/>
      </c>
      <c r="AE489" s="30">
        <f>IF($A489="","",IF(COUNTIF($A$2:$A$501,$A489)&gt;1,"Duplicate Trip ID",IF($B489="","Missing service date",IF($D489="","Missing patient reference",IF($E489="","Missing clinic",IF($J489="","Missing trip leg",IF($Q489="","Missing status",IF($R489="","Missing coordinator",IF(AND(OR($Q489="Scheduled",$Q489="Confirmed",$Q489="En Route"),$K489=""),"Vendor not assigned",IF(AND(OR($Q489="Scheduled",$Q489="Confirmed",$Q489="En Route"),$M489=""),"Missing scheduled pickup",IF(AND($Q489="Completed",$O489=""),"Missing actual pickup",IF(AND($Q489="Completed",OR($J489="Outbound",$J489="One-way"),$P489=""),"Missing actual arrival",IF(AND(OR($Q489="Canceled",$Q489="No Show"),$S489=""),"Missing cancellation reason",IF(AND($Q489&lt;&gt;"Canceled",$Q489&lt;&gt;"No Show",$S489&lt;&gt;""),"Clear cancellation reason",IF(AND($O489&lt;&gt;"",$M489=""),"Actual pickup without schedule",IF(AND($P489&lt;&gt;"",$O489=""),"Arrival entered without pickup",""))))))))))))))))</f>
        <v/>
      </c>
      <c r="AF489" s="30">
        <f>IF($A489="","",AND($B489&gt;='Dashboard'!$B$4,$B489&lt;='Dashboard'!$B$5,OR('Dashboard'!$B$6="All Clinics",$E489='Dashboard'!$B$6),OR('Dashboard'!$B$7="All Coordinators",$R489='Dashboard'!$B$7)))</f>
        <v/>
      </c>
    </row>
    <row r="490" ht="20" customHeight="1">
      <c r="A490" s="22" t="n"/>
      <c r="B490" s="40" t="n"/>
      <c r="C490" s="24" t="n"/>
      <c r="D490" s="22" t="n"/>
      <c r="E490" s="22" t="n"/>
      <c r="F490" s="22" t="n"/>
      <c r="G490" s="22" t="n"/>
      <c r="H490" s="22" t="n"/>
      <c r="I490" s="22" t="n"/>
      <c r="J490" s="22" t="n"/>
      <c r="K490" s="22" t="n"/>
      <c r="L490" s="22" t="n"/>
      <c r="M490" s="24" t="n"/>
      <c r="N490" s="25" t="n"/>
      <c r="O490" s="24" t="n"/>
      <c r="P490" s="24" t="n"/>
      <c r="Q490" s="22" t="n"/>
      <c r="R490" s="22" t="n"/>
      <c r="S490" s="22" t="n"/>
      <c r="T490" s="41" t="n"/>
      <c r="U490" s="41" t="n"/>
      <c r="V490" s="40" t="n"/>
      <c r="W490" s="24" t="n"/>
      <c r="X490" s="27" t="n"/>
      <c r="Y490" s="42">
        <f>IF($A490="","",IF(OR($B490="",$M490=""),"",$B490+$M490))</f>
        <v/>
      </c>
      <c r="Z490" s="42">
        <f>IF($A490="","",IF(OR($B490="",$O490=""),"",$B490+$O490))</f>
        <v/>
      </c>
      <c r="AA490" s="42">
        <f>IF($A490="","",IF(OR($B490="",$P490=""),"",$B490+$P490))</f>
        <v/>
      </c>
      <c r="AB490" s="29">
        <f>IF($A490="","",IF(OR($Y490="",$Z490=""),"",ROUND(($Z490-$Y490)*1440,0)))</f>
        <v/>
      </c>
      <c r="AC490" s="29">
        <f>IF($A490="","",IF(OR($AA490="",$B490="",$C490="",AND($J490&lt;&gt;"Outbound",$J490&lt;&gt;"One-way")),"",ROUND(($AA490-($B490+$C490))*1440,0)))</f>
        <v/>
      </c>
      <c r="AD490" s="30">
        <f>IF($A490="","",IF(OR($Q490&lt;&gt;"Completed",$AB490="",$N490=""),"",IF($AB490&lt;=$N490,"Yes","No")))</f>
        <v/>
      </c>
      <c r="AE490" s="30">
        <f>IF($A490="","",IF(COUNTIF($A$2:$A$501,$A490)&gt;1,"Duplicate Trip ID",IF($B490="","Missing service date",IF($D490="","Missing patient reference",IF($E490="","Missing clinic",IF($J490="","Missing trip leg",IF($Q490="","Missing status",IF($R490="","Missing coordinator",IF(AND(OR($Q490="Scheduled",$Q490="Confirmed",$Q490="En Route"),$K490=""),"Vendor not assigned",IF(AND(OR($Q490="Scheduled",$Q490="Confirmed",$Q490="En Route"),$M490=""),"Missing scheduled pickup",IF(AND($Q490="Completed",$O490=""),"Missing actual pickup",IF(AND($Q490="Completed",OR($J490="Outbound",$J490="One-way"),$P490=""),"Missing actual arrival",IF(AND(OR($Q490="Canceled",$Q490="No Show"),$S490=""),"Missing cancellation reason",IF(AND($Q490&lt;&gt;"Canceled",$Q490&lt;&gt;"No Show",$S490&lt;&gt;""),"Clear cancellation reason",IF(AND($O490&lt;&gt;"",$M490=""),"Actual pickup without schedule",IF(AND($P490&lt;&gt;"",$O490=""),"Arrival entered without pickup",""))))))))))))))))</f>
        <v/>
      </c>
      <c r="AF490" s="30">
        <f>IF($A490="","",AND($B490&gt;='Dashboard'!$B$4,$B490&lt;='Dashboard'!$B$5,OR('Dashboard'!$B$6="All Clinics",$E490='Dashboard'!$B$6),OR('Dashboard'!$B$7="All Coordinators",$R490='Dashboard'!$B$7)))</f>
        <v/>
      </c>
    </row>
    <row r="491" ht="20" customHeight="1">
      <c r="A491" s="22" t="n"/>
      <c r="B491" s="40" t="n"/>
      <c r="C491" s="24" t="n"/>
      <c r="D491" s="22" t="n"/>
      <c r="E491" s="22" t="n"/>
      <c r="F491" s="22" t="n"/>
      <c r="G491" s="22" t="n"/>
      <c r="H491" s="22" t="n"/>
      <c r="I491" s="22" t="n"/>
      <c r="J491" s="22" t="n"/>
      <c r="K491" s="22" t="n"/>
      <c r="L491" s="22" t="n"/>
      <c r="M491" s="24" t="n"/>
      <c r="N491" s="25" t="n"/>
      <c r="O491" s="24" t="n"/>
      <c r="P491" s="24" t="n"/>
      <c r="Q491" s="22" t="n"/>
      <c r="R491" s="22" t="n"/>
      <c r="S491" s="22" t="n"/>
      <c r="T491" s="41" t="n"/>
      <c r="U491" s="41" t="n"/>
      <c r="V491" s="40" t="n"/>
      <c r="W491" s="24" t="n"/>
      <c r="X491" s="27" t="n"/>
      <c r="Y491" s="42">
        <f>IF($A491="","",IF(OR($B491="",$M491=""),"",$B491+$M491))</f>
        <v/>
      </c>
      <c r="Z491" s="42">
        <f>IF($A491="","",IF(OR($B491="",$O491=""),"",$B491+$O491))</f>
        <v/>
      </c>
      <c r="AA491" s="42">
        <f>IF($A491="","",IF(OR($B491="",$P491=""),"",$B491+$P491))</f>
        <v/>
      </c>
      <c r="AB491" s="29">
        <f>IF($A491="","",IF(OR($Y491="",$Z491=""),"",ROUND(($Z491-$Y491)*1440,0)))</f>
        <v/>
      </c>
      <c r="AC491" s="29">
        <f>IF($A491="","",IF(OR($AA491="",$B491="",$C491="",AND($J491&lt;&gt;"Outbound",$J491&lt;&gt;"One-way")),"",ROUND(($AA491-($B491+$C491))*1440,0)))</f>
        <v/>
      </c>
      <c r="AD491" s="30">
        <f>IF($A491="","",IF(OR($Q491&lt;&gt;"Completed",$AB491="",$N491=""),"",IF($AB491&lt;=$N491,"Yes","No")))</f>
        <v/>
      </c>
      <c r="AE491" s="30">
        <f>IF($A491="","",IF(COUNTIF($A$2:$A$501,$A491)&gt;1,"Duplicate Trip ID",IF($B491="","Missing service date",IF($D491="","Missing patient reference",IF($E491="","Missing clinic",IF($J491="","Missing trip leg",IF($Q491="","Missing status",IF($R491="","Missing coordinator",IF(AND(OR($Q491="Scheduled",$Q491="Confirmed",$Q491="En Route"),$K491=""),"Vendor not assigned",IF(AND(OR($Q491="Scheduled",$Q491="Confirmed",$Q491="En Route"),$M491=""),"Missing scheduled pickup",IF(AND($Q491="Completed",$O491=""),"Missing actual pickup",IF(AND($Q491="Completed",OR($J491="Outbound",$J491="One-way"),$P491=""),"Missing actual arrival",IF(AND(OR($Q491="Canceled",$Q491="No Show"),$S491=""),"Missing cancellation reason",IF(AND($Q491&lt;&gt;"Canceled",$Q491&lt;&gt;"No Show",$S491&lt;&gt;""),"Clear cancellation reason",IF(AND($O491&lt;&gt;"",$M491=""),"Actual pickup without schedule",IF(AND($P491&lt;&gt;"",$O491=""),"Arrival entered without pickup",""))))))))))))))))</f>
        <v/>
      </c>
      <c r="AF491" s="30">
        <f>IF($A491="","",AND($B491&gt;='Dashboard'!$B$4,$B491&lt;='Dashboard'!$B$5,OR('Dashboard'!$B$6="All Clinics",$E491='Dashboard'!$B$6),OR('Dashboard'!$B$7="All Coordinators",$R491='Dashboard'!$B$7)))</f>
        <v/>
      </c>
    </row>
    <row r="492" ht="20" customHeight="1">
      <c r="A492" s="22" t="n"/>
      <c r="B492" s="40" t="n"/>
      <c r="C492" s="24" t="n"/>
      <c r="D492" s="22" t="n"/>
      <c r="E492" s="22" t="n"/>
      <c r="F492" s="22" t="n"/>
      <c r="G492" s="22" t="n"/>
      <c r="H492" s="22" t="n"/>
      <c r="I492" s="22" t="n"/>
      <c r="J492" s="22" t="n"/>
      <c r="K492" s="22" t="n"/>
      <c r="L492" s="22" t="n"/>
      <c r="M492" s="24" t="n"/>
      <c r="N492" s="25" t="n"/>
      <c r="O492" s="24" t="n"/>
      <c r="P492" s="24" t="n"/>
      <c r="Q492" s="22" t="n"/>
      <c r="R492" s="22" t="n"/>
      <c r="S492" s="22" t="n"/>
      <c r="T492" s="41" t="n"/>
      <c r="U492" s="41" t="n"/>
      <c r="V492" s="40" t="n"/>
      <c r="W492" s="24" t="n"/>
      <c r="X492" s="27" t="n"/>
      <c r="Y492" s="42">
        <f>IF($A492="","",IF(OR($B492="",$M492=""),"",$B492+$M492))</f>
        <v/>
      </c>
      <c r="Z492" s="42">
        <f>IF($A492="","",IF(OR($B492="",$O492=""),"",$B492+$O492))</f>
        <v/>
      </c>
      <c r="AA492" s="42">
        <f>IF($A492="","",IF(OR($B492="",$P492=""),"",$B492+$P492))</f>
        <v/>
      </c>
      <c r="AB492" s="29">
        <f>IF($A492="","",IF(OR($Y492="",$Z492=""),"",ROUND(($Z492-$Y492)*1440,0)))</f>
        <v/>
      </c>
      <c r="AC492" s="29">
        <f>IF($A492="","",IF(OR($AA492="",$B492="",$C492="",AND($J492&lt;&gt;"Outbound",$J492&lt;&gt;"One-way")),"",ROUND(($AA492-($B492+$C492))*1440,0)))</f>
        <v/>
      </c>
      <c r="AD492" s="30">
        <f>IF($A492="","",IF(OR($Q492&lt;&gt;"Completed",$AB492="",$N492=""),"",IF($AB492&lt;=$N492,"Yes","No")))</f>
        <v/>
      </c>
      <c r="AE492" s="30">
        <f>IF($A492="","",IF(COUNTIF($A$2:$A$501,$A492)&gt;1,"Duplicate Trip ID",IF($B492="","Missing service date",IF($D492="","Missing patient reference",IF($E492="","Missing clinic",IF($J492="","Missing trip leg",IF($Q492="","Missing status",IF($R492="","Missing coordinator",IF(AND(OR($Q492="Scheduled",$Q492="Confirmed",$Q492="En Route"),$K492=""),"Vendor not assigned",IF(AND(OR($Q492="Scheduled",$Q492="Confirmed",$Q492="En Route"),$M492=""),"Missing scheduled pickup",IF(AND($Q492="Completed",$O492=""),"Missing actual pickup",IF(AND($Q492="Completed",OR($J492="Outbound",$J492="One-way"),$P492=""),"Missing actual arrival",IF(AND(OR($Q492="Canceled",$Q492="No Show"),$S492=""),"Missing cancellation reason",IF(AND($Q492&lt;&gt;"Canceled",$Q492&lt;&gt;"No Show",$S492&lt;&gt;""),"Clear cancellation reason",IF(AND($O492&lt;&gt;"",$M492=""),"Actual pickup without schedule",IF(AND($P492&lt;&gt;"",$O492=""),"Arrival entered without pickup",""))))))))))))))))</f>
        <v/>
      </c>
      <c r="AF492" s="30">
        <f>IF($A492="","",AND($B492&gt;='Dashboard'!$B$4,$B492&lt;='Dashboard'!$B$5,OR('Dashboard'!$B$6="All Clinics",$E492='Dashboard'!$B$6),OR('Dashboard'!$B$7="All Coordinators",$R492='Dashboard'!$B$7)))</f>
        <v/>
      </c>
    </row>
    <row r="493" ht="20" customHeight="1">
      <c r="A493" s="22" t="n"/>
      <c r="B493" s="40" t="n"/>
      <c r="C493" s="24" t="n"/>
      <c r="D493" s="22" t="n"/>
      <c r="E493" s="22" t="n"/>
      <c r="F493" s="22" t="n"/>
      <c r="G493" s="22" t="n"/>
      <c r="H493" s="22" t="n"/>
      <c r="I493" s="22" t="n"/>
      <c r="J493" s="22" t="n"/>
      <c r="K493" s="22" t="n"/>
      <c r="L493" s="22" t="n"/>
      <c r="M493" s="24" t="n"/>
      <c r="N493" s="25" t="n"/>
      <c r="O493" s="24" t="n"/>
      <c r="P493" s="24" t="n"/>
      <c r="Q493" s="22" t="n"/>
      <c r="R493" s="22" t="n"/>
      <c r="S493" s="22" t="n"/>
      <c r="T493" s="41" t="n"/>
      <c r="U493" s="41" t="n"/>
      <c r="V493" s="40" t="n"/>
      <c r="W493" s="24" t="n"/>
      <c r="X493" s="27" t="n"/>
      <c r="Y493" s="42">
        <f>IF($A493="","",IF(OR($B493="",$M493=""),"",$B493+$M493))</f>
        <v/>
      </c>
      <c r="Z493" s="42">
        <f>IF($A493="","",IF(OR($B493="",$O493=""),"",$B493+$O493))</f>
        <v/>
      </c>
      <c r="AA493" s="42">
        <f>IF($A493="","",IF(OR($B493="",$P493=""),"",$B493+$P493))</f>
        <v/>
      </c>
      <c r="AB493" s="29">
        <f>IF($A493="","",IF(OR($Y493="",$Z493=""),"",ROUND(($Z493-$Y493)*1440,0)))</f>
        <v/>
      </c>
      <c r="AC493" s="29">
        <f>IF($A493="","",IF(OR($AA493="",$B493="",$C493="",AND($J493&lt;&gt;"Outbound",$J493&lt;&gt;"One-way")),"",ROUND(($AA493-($B493+$C493))*1440,0)))</f>
        <v/>
      </c>
      <c r="AD493" s="30">
        <f>IF($A493="","",IF(OR($Q493&lt;&gt;"Completed",$AB493="",$N493=""),"",IF($AB493&lt;=$N493,"Yes","No")))</f>
        <v/>
      </c>
      <c r="AE493" s="30">
        <f>IF($A493="","",IF(COUNTIF($A$2:$A$501,$A493)&gt;1,"Duplicate Trip ID",IF($B493="","Missing service date",IF($D493="","Missing patient reference",IF($E493="","Missing clinic",IF($J493="","Missing trip leg",IF($Q493="","Missing status",IF($R493="","Missing coordinator",IF(AND(OR($Q493="Scheduled",$Q493="Confirmed",$Q493="En Route"),$K493=""),"Vendor not assigned",IF(AND(OR($Q493="Scheduled",$Q493="Confirmed",$Q493="En Route"),$M493=""),"Missing scheduled pickup",IF(AND($Q493="Completed",$O493=""),"Missing actual pickup",IF(AND($Q493="Completed",OR($J493="Outbound",$J493="One-way"),$P493=""),"Missing actual arrival",IF(AND(OR($Q493="Canceled",$Q493="No Show"),$S493=""),"Missing cancellation reason",IF(AND($Q493&lt;&gt;"Canceled",$Q493&lt;&gt;"No Show",$S493&lt;&gt;""),"Clear cancellation reason",IF(AND($O493&lt;&gt;"",$M493=""),"Actual pickup without schedule",IF(AND($P493&lt;&gt;"",$O493=""),"Arrival entered without pickup",""))))))))))))))))</f>
        <v/>
      </c>
      <c r="AF493" s="30">
        <f>IF($A493="","",AND($B493&gt;='Dashboard'!$B$4,$B493&lt;='Dashboard'!$B$5,OR('Dashboard'!$B$6="All Clinics",$E493='Dashboard'!$B$6),OR('Dashboard'!$B$7="All Coordinators",$R493='Dashboard'!$B$7)))</f>
        <v/>
      </c>
    </row>
    <row r="494" ht="20" customHeight="1">
      <c r="A494" s="22" t="n"/>
      <c r="B494" s="40" t="n"/>
      <c r="C494" s="24" t="n"/>
      <c r="D494" s="22" t="n"/>
      <c r="E494" s="22" t="n"/>
      <c r="F494" s="22" t="n"/>
      <c r="G494" s="22" t="n"/>
      <c r="H494" s="22" t="n"/>
      <c r="I494" s="22" t="n"/>
      <c r="J494" s="22" t="n"/>
      <c r="K494" s="22" t="n"/>
      <c r="L494" s="22" t="n"/>
      <c r="M494" s="24" t="n"/>
      <c r="N494" s="25" t="n"/>
      <c r="O494" s="24" t="n"/>
      <c r="P494" s="24" t="n"/>
      <c r="Q494" s="22" t="n"/>
      <c r="R494" s="22" t="n"/>
      <c r="S494" s="22" t="n"/>
      <c r="T494" s="41" t="n"/>
      <c r="U494" s="41" t="n"/>
      <c r="V494" s="40" t="n"/>
      <c r="W494" s="24" t="n"/>
      <c r="X494" s="27" t="n"/>
      <c r="Y494" s="42">
        <f>IF($A494="","",IF(OR($B494="",$M494=""),"",$B494+$M494))</f>
        <v/>
      </c>
      <c r="Z494" s="42">
        <f>IF($A494="","",IF(OR($B494="",$O494=""),"",$B494+$O494))</f>
        <v/>
      </c>
      <c r="AA494" s="42">
        <f>IF($A494="","",IF(OR($B494="",$P494=""),"",$B494+$P494))</f>
        <v/>
      </c>
      <c r="AB494" s="29">
        <f>IF($A494="","",IF(OR($Y494="",$Z494=""),"",ROUND(($Z494-$Y494)*1440,0)))</f>
        <v/>
      </c>
      <c r="AC494" s="29">
        <f>IF($A494="","",IF(OR($AA494="",$B494="",$C494="",AND($J494&lt;&gt;"Outbound",$J494&lt;&gt;"One-way")),"",ROUND(($AA494-($B494+$C494))*1440,0)))</f>
        <v/>
      </c>
      <c r="AD494" s="30">
        <f>IF($A494="","",IF(OR($Q494&lt;&gt;"Completed",$AB494="",$N494=""),"",IF($AB494&lt;=$N494,"Yes","No")))</f>
        <v/>
      </c>
      <c r="AE494" s="30">
        <f>IF($A494="","",IF(COUNTIF($A$2:$A$501,$A494)&gt;1,"Duplicate Trip ID",IF($B494="","Missing service date",IF($D494="","Missing patient reference",IF($E494="","Missing clinic",IF($J494="","Missing trip leg",IF($Q494="","Missing status",IF($R494="","Missing coordinator",IF(AND(OR($Q494="Scheduled",$Q494="Confirmed",$Q494="En Route"),$K494=""),"Vendor not assigned",IF(AND(OR($Q494="Scheduled",$Q494="Confirmed",$Q494="En Route"),$M494=""),"Missing scheduled pickup",IF(AND($Q494="Completed",$O494=""),"Missing actual pickup",IF(AND($Q494="Completed",OR($J494="Outbound",$J494="One-way"),$P494=""),"Missing actual arrival",IF(AND(OR($Q494="Canceled",$Q494="No Show"),$S494=""),"Missing cancellation reason",IF(AND($Q494&lt;&gt;"Canceled",$Q494&lt;&gt;"No Show",$S494&lt;&gt;""),"Clear cancellation reason",IF(AND($O494&lt;&gt;"",$M494=""),"Actual pickup without schedule",IF(AND($P494&lt;&gt;"",$O494=""),"Arrival entered without pickup",""))))))))))))))))</f>
        <v/>
      </c>
      <c r="AF494" s="30">
        <f>IF($A494="","",AND($B494&gt;='Dashboard'!$B$4,$B494&lt;='Dashboard'!$B$5,OR('Dashboard'!$B$6="All Clinics",$E494='Dashboard'!$B$6),OR('Dashboard'!$B$7="All Coordinators",$R494='Dashboard'!$B$7)))</f>
        <v/>
      </c>
    </row>
    <row r="495" ht="20" customHeight="1">
      <c r="A495" s="22" t="n"/>
      <c r="B495" s="40" t="n"/>
      <c r="C495" s="24" t="n"/>
      <c r="D495" s="22" t="n"/>
      <c r="E495" s="22" t="n"/>
      <c r="F495" s="22" t="n"/>
      <c r="G495" s="22" t="n"/>
      <c r="H495" s="22" t="n"/>
      <c r="I495" s="22" t="n"/>
      <c r="J495" s="22" t="n"/>
      <c r="K495" s="22" t="n"/>
      <c r="L495" s="22" t="n"/>
      <c r="M495" s="24" t="n"/>
      <c r="N495" s="25" t="n"/>
      <c r="O495" s="24" t="n"/>
      <c r="P495" s="24" t="n"/>
      <c r="Q495" s="22" t="n"/>
      <c r="R495" s="22" t="n"/>
      <c r="S495" s="22" t="n"/>
      <c r="T495" s="41" t="n"/>
      <c r="U495" s="41" t="n"/>
      <c r="V495" s="40" t="n"/>
      <c r="W495" s="24" t="n"/>
      <c r="X495" s="27" t="n"/>
      <c r="Y495" s="42">
        <f>IF($A495="","",IF(OR($B495="",$M495=""),"",$B495+$M495))</f>
        <v/>
      </c>
      <c r="Z495" s="42">
        <f>IF($A495="","",IF(OR($B495="",$O495=""),"",$B495+$O495))</f>
        <v/>
      </c>
      <c r="AA495" s="42">
        <f>IF($A495="","",IF(OR($B495="",$P495=""),"",$B495+$P495))</f>
        <v/>
      </c>
      <c r="AB495" s="29">
        <f>IF($A495="","",IF(OR($Y495="",$Z495=""),"",ROUND(($Z495-$Y495)*1440,0)))</f>
        <v/>
      </c>
      <c r="AC495" s="29">
        <f>IF($A495="","",IF(OR($AA495="",$B495="",$C495="",AND($J495&lt;&gt;"Outbound",$J495&lt;&gt;"One-way")),"",ROUND(($AA495-($B495+$C495))*1440,0)))</f>
        <v/>
      </c>
      <c r="AD495" s="30">
        <f>IF($A495="","",IF(OR($Q495&lt;&gt;"Completed",$AB495="",$N495=""),"",IF($AB495&lt;=$N495,"Yes","No")))</f>
        <v/>
      </c>
      <c r="AE495" s="30">
        <f>IF($A495="","",IF(COUNTIF($A$2:$A$501,$A495)&gt;1,"Duplicate Trip ID",IF($B495="","Missing service date",IF($D495="","Missing patient reference",IF($E495="","Missing clinic",IF($J495="","Missing trip leg",IF($Q495="","Missing status",IF($R495="","Missing coordinator",IF(AND(OR($Q495="Scheduled",$Q495="Confirmed",$Q495="En Route"),$K495=""),"Vendor not assigned",IF(AND(OR($Q495="Scheduled",$Q495="Confirmed",$Q495="En Route"),$M495=""),"Missing scheduled pickup",IF(AND($Q495="Completed",$O495=""),"Missing actual pickup",IF(AND($Q495="Completed",OR($J495="Outbound",$J495="One-way"),$P495=""),"Missing actual arrival",IF(AND(OR($Q495="Canceled",$Q495="No Show"),$S495=""),"Missing cancellation reason",IF(AND($Q495&lt;&gt;"Canceled",$Q495&lt;&gt;"No Show",$S495&lt;&gt;""),"Clear cancellation reason",IF(AND($O495&lt;&gt;"",$M495=""),"Actual pickup without schedule",IF(AND($P495&lt;&gt;"",$O495=""),"Arrival entered without pickup",""))))))))))))))))</f>
        <v/>
      </c>
      <c r="AF495" s="30">
        <f>IF($A495="","",AND($B495&gt;='Dashboard'!$B$4,$B495&lt;='Dashboard'!$B$5,OR('Dashboard'!$B$6="All Clinics",$E495='Dashboard'!$B$6),OR('Dashboard'!$B$7="All Coordinators",$R495='Dashboard'!$B$7)))</f>
        <v/>
      </c>
    </row>
    <row r="496" ht="20" customHeight="1">
      <c r="A496" s="22" t="n"/>
      <c r="B496" s="40" t="n"/>
      <c r="C496" s="24" t="n"/>
      <c r="D496" s="22" t="n"/>
      <c r="E496" s="22" t="n"/>
      <c r="F496" s="22" t="n"/>
      <c r="G496" s="22" t="n"/>
      <c r="H496" s="22" t="n"/>
      <c r="I496" s="22" t="n"/>
      <c r="J496" s="22" t="n"/>
      <c r="K496" s="22" t="n"/>
      <c r="L496" s="22" t="n"/>
      <c r="M496" s="24" t="n"/>
      <c r="N496" s="25" t="n"/>
      <c r="O496" s="24" t="n"/>
      <c r="P496" s="24" t="n"/>
      <c r="Q496" s="22" t="n"/>
      <c r="R496" s="22" t="n"/>
      <c r="S496" s="22" t="n"/>
      <c r="T496" s="41" t="n"/>
      <c r="U496" s="41" t="n"/>
      <c r="V496" s="40" t="n"/>
      <c r="W496" s="24" t="n"/>
      <c r="X496" s="27" t="n"/>
      <c r="Y496" s="42">
        <f>IF($A496="","",IF(OR($B496="",$M496=""),"",$B496+$M496))</f>
        <v/>
      </c>
      <c r="Z496" s="42">
        <f>IF($A496="","",IF(OR($B496="",$O496=""),"",$B496+$O496))</f>
        <v/>
      </c>
      <c r="AA496" s="42">
        <f>IF($A496="","",IF(OR($B496="",$P496=""),"",$B496+$P496))</f>
        <v/>
      </c>
      <c r="AB496" s="29">
        <f>IF($A496="","",IF(OR($Y496="",$Z496=""),"",ROUND(($Z496-$Y496)*1440,0)))</f>
        <v/>
      </c>
      <c r="AC496" s="29">
        <f>IF($A496="","",IF(OR($AA496="",$B496="",$C496="",AND($J496&lt;&gt;"Outbound",$J496&lt;&gt;"One-way")),"",ROUND(($AA496-($B496+$C496))*1440,0)))</f>
        <v/>
      </c>
      <c r="AD496" s="30">
        <f>IF($A496="","",IF(OR($Q496&lt;&gt;"Completed",$AB496="",$N496=""),"",IF($AB496&lt;=$N496,"Yes","No")))</f>
        <v/>
      </c>
      <c r="AE496" s="30">
        <f>IF($A496="","",IF(COUNTIF($A$2:$A$501,$A496)&gt;1,"Duplicate Trip ID",IF($B496="","Missing service date",IF($D496="","Missing patient reference",IF($E496="","Missing clinic",IF($J496="","Missing trip leg",IF($Q496="","Missing status",IF($R496="","Missing coordinator",IF(AND(OR($Q496="Scheduled",$Q496="Confirmed",$Q496="En Route"),$K496=""),"Vendor not assigned",IF(AND(OR($Q496="Scheduled",$Q496="Confirmed",$Q496="En Route"),$M496=""),"Missing scheduled pickup",IF(AND($Q496="Completed",$O496=""),"Missing actual pickup",IF(AND($Q496="Completed",OR($J496="Outbound",$J496="One-way"),$P496=""),"Missing actual arrival",IF(AND(OR($Q496="Canceled",$Q496="No Show"),$S496=""),"Missing cancellation reason",IF(AND($Q496&lt;&gt;"Canceled",$Q496&lt;&gt;"No Show",$S496&lt;&gt;""),"Clear cancellation reason",IF(AND($O496&lt;&gt;"",$M496=""),"Actual pickup without schedule",IF(AND($P496&lt;&gt;"",$O496=""),"Arrival entered without pickup",""))))))))))))))))</f>
        <v/>
      </c>
      <c r="AF496" s="30">
        <f>IF($A496="","",AND($B496&gt;='Dashboard'!$B$4,$B496&lt;='Dashboard'!$B$5,OR('Dashboard'!$B$6="All Clinics",$E496='Dashboard'!$B$6),OR('Dashboard'!$B$7="All Coordinators",$R496='Dashboard'!$B$7)))</f>
        <v/>
      </c>
    </row>
    <row r="497" ht="20" customHeight="1">
      <c r="A497" s="22" t="n"/>
      <c r="B497" s="40" t="n"/>
      <c r="C497" s="24" t="n"/>
      <c r="D497" s="22" t="n"/>
      <c r="E497" s="22" t="n"/>
      <c r="F497" s="22" t="n"/>
      <c r="G497" s="22" t="n"/>
      <c r="H497" s="22" t="n"/>
      <c r="I497" s="22" t="n"/>
      <c r="J497" s="22" t="n"/>
      <c r="K497" s="22" t="n"/>
      <c r="L497" s="22" t="n"/>
      <c r="M497" s="24" t="n"/>
      <c r="N497" s="25" t="n"/>
      <c r="O497" s="24" t="n"/>
      <c r="P497" s="24" t="n"/>
      <c r="Q497" s="22" t="n"/>
      <c r="R497" s="22" t="n"/>
      <c r="S497" s="22" t="n"/>
      <c r="T497" s="41" t="n"/>
      <c r="U497" s="41" t="n"/>
      <c r="V497" s="40" t="n"/>
      <c r="W497" s="24" t="n"/>
      <c r="X497" s="27" t="n"/>
      <c r="Y497" s="42">
        <f>IF($A497="","",IF(OR($B497="",$M497=""),"",$B497+$M497))</f>
        <v/>
      </c>
      <c r="Z497" s="42">
        <f>IF($A497="","",IF(OR($B497="",$O497=""),"",$B497+$O497))</f>
        <v/>
      </c>
      <c r="AA497" s="42">
        <f>IF($A497="","",IF(OR($B497="",$P497=""),"",$B497+$P497))</f>
        <v/>
      </c>
      <c r="AB497" s="29">
        <f>IF($A497="","",IF(OR($Y497="",$Z497=""),"",ROUND(($Z497-$Y497)*1440,0)))</f>
        <v/>
      </c>
      <c r="AC497" s="29">
        <f>IF($A497="","",IF(OR($AA497="",$B497="",$C497="",AND($J497&lt;&gt;"Outbound",$J497&lt;&gt;"One-way")),"",ROUND(($AA497-($B497+$C497))*1440,0)))</f>
        <v/>
      </c>
      <c r="AD497" s="30">
        <f>IF($A497="","",IF(OR($Q497&lt;&gt;"Completed",$AB497="",$N497=""),"",IF($AB497&lt;=$N497,"Yes","No")))</f>
        <v/>
      </c>
      <c r="AE497" s="30">
        <f>IF($A497="","",IF(COUNTIF($A$2:$A$501,$A497)&gt;1,"Duplicate Trip ID",IF($B497="","Missing service date",IF($D497="","Missing patient reference",IF($E497="","Missing clinic",IF($J497="","Missing trip leg",IF($Q497="","Missing status",IF($R497="","Missing coordinator",IF(AND(OR($Q497="Scheduled",$Q497="Confirmed",$Q497="En Route"),$K497=""),"Vendor not assigned",IF(AND(OR($Q497="Scheduled",$Q497="Confirmed",$Q497="En Route"),$M497=""),"Missing scheduled pickup",IF(AND($Q497="Completed",$O497=""),"Missing actual pickup",IF(AND($Q497="Completed",OR($J497="Outbound",$J497="One-way"),$P497=""),"Missing actual arrival",IF(AND(OR($Q497="Canceled",$Q497="No Show"),$S497=""),"Missing cancellation reason",IF(AND($Q497&lt;&gt;"Canceled",$Q497&lt;&gt;"No Show",$S497&lt;&gt;""),"Clear cancellation reason",IF(AND($O497&lt;&gt;"",$M497=""),"Actual pickup without schedule",IF(AND($P497&lt;&gt;"",$O497=""),"Arrival entered without pickup",""))))))))))))))))</f>
        <v/>
      </c>
      <c r="AF497" s="30">
        <f>IF($A497="","",AND($B497&gt;='Dashboard'!$B$4,$B497&lt;='Dashboard'!$B$5,OR('Dashboard'!$B$6="All Clinics",$E497='Dashboard'!$B$6),OR('Dashboard'!$B$7="All Coordinators",$R497='Dashboard'!$B$7)))</f>
        <v/>
      </c>
    </row>
    <row r="498" ht="20" customHeight="1">
      <c r="A498" s="22" t="n"/>
      <c r="B498" s="40" t="n"/>
      <c r="C498" s="24" t="n"/>
      <c r="D498" s="22" t="n"/>
      <c r="E498" s="22" t="n"/>
      <c r="F498" s="22" t="n"/>
      <c r="G498" s="22" t="n"/>
      <c r="H498" s="22" t="n"/>
      <c r="I498" s="22" t="n"/>
      <c r="J498" s="22" t="n"/>
      <c r="K498" s="22" t="n"/>
      <c r="L498" s="22" t="n"/>
      <c r="M498" s="24" t="n"/>
      <c r="N498" s="25" t="n"/>
      <c r="O498" s="24" t="n"/>
      <c r="P498" s="24" t="n"/>
      <c r="Q498" s="22" t="n"/>
      <c r="R498" s="22" t="n"/>
      <c r="S498" s="22" t="n"/>
      <c r="T498" s="41" t="n"/>
      <c r="U498" s="41" t="n"/>
      <c r="V498" s="40" t="n"/>
      <c r="W498" s="24" t="n"/>
      <c r="X498" s="27" t="n"/>
      <c r="Y498" s="42">
        <f>IF($A498="","",IF(OR($B498="",$M498=""),"",$B498+$M498))</f>
        <v/>
      </c>
      <c r="Z498" s="42">
        <f>IF($A498="","",IF(OR($B498="",$O498=""),"",$B498+$O498))</f>
        <v/>
      </c>
      <c r="AA498" s="42">
        <f>IF($A498="","",IF(OR($B498="",$P498=""),"",$B498+$P498))</f>
        <v/>
      </c>
      <c r="AB498" s="29">
        <f>IF($A498="","",IF(OR($Y498="",$Z498=""),"",ROUND(($Z498-$Y498)*1440,0)))</f>
        <v/>
      </c>
      <c r="AC498" s="29">
        <f>IF($A498="","",IF(OR($AA498="",$B498="",$C498="",AND($J498&lt;&gt;"Outbound",$J498&lt;&gt;"One-way")),"",ROUND(($AA498-($B498+$C498))*1440,0)))</f>
        <v/>
      </c>
      <c r="AD498" s="30">
        <f>IF($A498="","",IF(OR($Q498&lt;&gt;"Completed",$AB498="",$N498=""),"",IF($AB498&lt;=$N498,"Yes","No")))</f>
        <v/>
      </c>
      <c r="AE498" s="30">
        <f>IF($A498="","",IF(COUNTIF($A$2:$A$501,$A498)&gt;1,"Duplicate Trip ID",IF($B498="","Missing service date",IF($D498="","Missing patient reference",IF($E498="","Missing clinic",IF($J498="","Missing trip leg",IF($Q498="","Missing status",IF($R498="","Missing coordinator",IF(AND(OR($Q498="Scheduled",$Q498="Confirmed",$Q498="En Route"),$K498=""),"Vendor not assigned",IF(AND(OR($Q498="Scheduled",$Q498="Confirmed",$Q498="En Route"),$M498=""),"Missing scheduled pickup",IF(AND($Q498="Completed",$O498=""),"Missing actual pickup",IF(AND($Q498="Completed",OR($J498="Outbound",$J498="One-way"),$P498=""),"Missing actual arrival",IF(AND(OR($Q498="Canceled",$Q498="No Show"),$S498=""),"Missing cancellation reason",IF(AND($Q498&lt;&gt;"Canceled",$Q498&lt;&gt;"No Show",$S498&lt;&gt;""),"Clear cancellation reason",IF(AND($O498&lt;&gt;"",$M498=""),"Actual pickup without schedule",IF(AND($P498&lt;&gt;"",$O498=""),"Arrival entered without pickup",""))))))))))))))))</f>
        <v/>
      </c>
      <c r="AF498" s="30">
        <f>IF($A498="","",AND($B498&gt;='Dashboard'!$B$4,$B498&lt;='Dashboard'!$B$5,OR('Dashboard'!$B$6="All Clinics",$E498='Dashboard'!$B$6),OR('Dashboard'!$B$7="All Coordinators",$R498='Dashboard'!$B$7)))</f>
        <v/>
      </c>
    </row>
    <row r="499" ht="20" customHeight="1">
      <c r="A499" s="22" t="n"/>
      <c r="B499" s="40" t="n"/>
      <c r="C499" s="24" t="n"/>
      <c r="D499" s="22" t="n"/>
      <c r="E499" s="22" t="n"/>
      <c r="F499" s="22" t="n"/>
      <c r="G499" s="22" t="n"/>
      <c r="H499" s="22" t="n"/>
      <c r="I499" s="22" t="n"/>
      <c r="J499" s="22" t="n"/>
      <c r="K499" s="22" t="n"/>
      <c r="L499" s="22" t="n"/>
      <c r="M499" s="24" t="n"/>
      <c r="N499" s="25" t="n"/>
      <c r="O499" s="24" t="n"/>
      <c r="P499" s="24" t="n"/>
      <c r="Q499" s="22" t="n"/>
      <c r="R499" s="22" t="n"/>
      <c r="S499" s="22" t="n"/>
      <c r="T499" s="41" t="n"/>
      <c r="U499" s="41" t="n"/>
      <c r="V499" s="40" t="n"/>
      <c r="W499" s="24" t="n"/>
      <c r="X499" s="27" t="n"/>
      <c r="Y499" s="42">
        <f>IF($A499="","",IF(OR($B499="",$M499=""),"",$B499+$M499))</f>
        <v/>
      </c>
      <c r="Z499" s="42">
        <f>IF($A499="","",IF(OR($B499="",$O499=""),"",$B499+$O499))</f>
        <v/>
      </c>
      <c r="AA499" s="42">
        <f>IF($A499="","",IF(OR($B499="",$P499=""),"",$B499+$P499))</f>
        <v/>
      </c>
      <c r="AB499" s="29">
        <f>IF($A499="","",IF(OR($Y499="",$Z499=""),"",ROUND(($Z499-$Y499)*1440,0)))</f>
        <v/>
      </c>
      <c r="AC499" s="29">
        <f>IF($A499="","",IF(OR($AA499="",$B499="",$C499="",AND($J499&lt;&gt;"Outbound",$J499&lt;&gt;"One-way")),"",ROUND(($AA499-($B499+$C499))*1440,0)))</f>
        <v/>
      </c>
      <c r="AD499" s="30">
        <f>IF($A499="","",IF(OR($Q499&lt;&gt;"Completed",$AB499="",$N499=""),"",IF($AB499&lt;=$N499,"Yes","No")))</f>
        <v/>
      </c>
      <c r="AE499" s="30">
        <f>IF($A499="","",IF(COUNTIF($A$2:$A$501,$A499)&gt;1,"Duplicate Trip ID",IF($B499="","Missing service date",IF($D499="","Missing patient reference",IF($E499="","Missing clinic",IF($J499="","Missing trip leg",IF($Q499="","Missing status",IF($R499="","Missing coordinator",IF(AND(OR($Q499="Scheduled",$Q499="Confirmed",$Q499="En Route"),$K499=""),"Vendor not assigned",IF(AND(OR($Q499="Scheduled",$Q499="Confirmed",$Q499="En Route"),$M499=""),"Missing scheduled pickup",IF(AND($Q499="Completed",$O499=""),"Missing actual pickup",IF(AND($Q499="Completed",OR($J499="Outbound",$J499="One-way"),$P499=""),"Missing actual arrival",IF(AND(OR($Q499="Canceled",$Q499="No Show"),$S499=""),"Missing cancellation reason",IF(AND($Q499&lt;&gt;"Canceled",$Q499&lt;&gt;"No Show",$S499&lt;&gt;""),"Clear cancellation reason",IF(AND($O499&lt;&gt;"",$M499=""),"Actual pickup without schedule",IF(AND($P499&lt;&gt;"",$O499=""),"Arrival entered without pickup",""))))))))))))))))</f>
        <v/>
      </c>
      <c r="AF499" s="30">
        <f>IF($A499="","",AND($B499&gt;='Dashboard'!$B$4,$B499&lt;='Dashboard'!$B$5,OR('Dashboard'!$B$6="All Clinics",$E499='Dashboard'!$B$6),OR('Dashboard'!$B$7="All Coordinators",$R499='Dashboard'!$B$7)))</f>
        <v/>
      </c>
    </row>
    <row r="500" ht="20" customHeight="1">
      <c r="A500" s="22" t="n"/>
      <c r="B500" s="40" t="n"/>
      <c r="C500" s="24" t="n"/>
      <c r="D500" s="22" t="n"/>
      <c r="E500" s="22" t="n"/>
      <c r="F500" s="22" t="n"/>
      <c r="G500" s="22" t="n"/>
      <c r="H500" s="22" t="n"/>
      <c r="I500" s="22" t="n"/>
      <c r="J500" s="22" t="n"/>
      <c r="K500" s="22" t="n"/>
      <c r="L500" s="22" t="n"/>
      <c r="M500" s="24" t="n"/>
      <c r="N500" s="25" t="n"/>
      <c r="O500" s="24" t="n"/>
      <c r="P500" s="24" t="n"/>
      <c r="Q500" s="22" t="n"/>
      <c r="R500" s="22" t="n"/>
      <c r="S500" s="22" t="n"/>
      <c r="T500" s="41" t="n"/>
      <c r="U500" s="41" t="n"/>
      <c r="V500" s="40" t="n"/>
      <c r="W500" s="24" t="n"/>
      <c r="X500" s="27" t="n"/>
      <c r="Y500" s="42">
        <f>IF($A500="","",IF(OR($B500="",$M500=""),"",$B500+$M500))</f>
        <v/>
      </c>
      <c r="Z500" s="42">
        <f>IF($A500="","",IF(OR($B500="",$O500=""),"",$B500+$O500))</f>
        <v/>
      </c>
      <c r="AA500" s="42">
        <f>IF($A500="","",IF(OR($B500="",$P500=""),"",$B500+$P500))</f>
        <v/>
      </c>
      <c r="AB500" s="29">
        <f>IF($A500="","",IF(OR($Y500="",$Z500=""),"",ROUND(($Z500-$Y500)*1440,0)))</f>
        <v/>
      </c>
      <c r="AC500" s="29">
        <f>IF($A500="","",IF(OR($AA500="",$B500="",$C500="",AND($J500&lt;&gt;"Outbound",$J500&lt;&gt;"One-way")),"",ROUND(($AA500-($B500+$C500))*1440,0)))</f>
        <v/>
      </c>
      <c r="AD500" s="30">
        <f>IF($A500="","",IF(OR($Q500&lt;&gt;"Completed",$AB500="",$N500=""),"",IF($AB500&lt;=$N500,"Yes","No")))</f>
        <v/>
      </c>
      <c r="AE500" s="30">
        <f>IF($A500="","",IF(COUNTIF($A$2:$A$501,$A500)&gt;1,"Duplicate Trip ID",IF($B500="","Missing service date",IF($D500="","Missing patient reference",IF($E500="","Missing clinic",IF($J500="","Missing trip leg",IF($Q500="","Missing status",IF($R500="","Missing coordinator",IF(AND(OR($Q500="Scheduled",$Q500="Confirmed",$Q500="En Route"),$K500=""),"Vendor not assigned",IF(AND(OR($Q500="Scheduled",$Q500="Confirmed",$Q500="En Route"),$M500=""),"Missing scheduled pickup",IF(AND($Q500="Completed",$O500=""),"Missing actual pickup",IF(AND($Q500="Completed",OR($J500="Outbound",$J500="One-way"),$P500=""),"Missing actual arrival",IF(AND(OR($Q500="Canceled",$Q500="No Show"),$S500=""),"Missing cancellation reason",IF(AND($Q500&lt;&gt;"Canceled",$Q500&lt;&gt;"No Show",$S500&lt;&gt;""),"Clear cancellation reason",IF(AND($O500&lt;&gt;"",$M500=""),"Actual pickup without schedule",IF(AND($P500&lt;&gt;"",$O500=""),"Arrival entered without pickup",""))))))))))))))))</f>
        <v/>
      </c>
      <c r="AF500" s="30">
        <f>IF($A500="","",AND($B500&gt;='Dashboard'!$B$4,$B500&lt;='Dashboard'!$B$5,OR('Dashboard'!$B$6="All Clinics",$E500='Dashboard'!$B$6),OR('Dashboard'!$B$7="All Coordinators",$R500='Dashboard'!$B$7)))</f>
        <v/>
      </c>
    </row>
    <row r="501" ht="20" customHeight="1">
      <c r="A501" s="22" t="n"/>
      <c r="B501" s="40" t="n"/>
      <c r="C501" s="24" t="n"/>
      <c r="D501" s="22" t="n"/>
      <c r="E501" s="22" t="n"/>
      <c r="F501" s="22" t="n"/>
      <c r="G501" s="22" t="n"/>
      <c r="H501" s="22" t="n"/>
      <c r="I501" s="22" t="n"/>
      <c r="J501" s="22" t="n"/>
      <c r="K501" s="22" t="n"/>
      <c r="L501" s="22" t="n"/>
      <c r="M501" s="24" t="n"/>
      <c r="N501" s="25" t="n"/>
      <c r="O501" s="24" t="n"/>
      <c r="P501" s="24" t="n"/>
      <c r="Q501" s="22" t="n"/>
      <c r="R501" s="22" t="n"/>
      <c r="S501" s="22" t="n"/>
      <c r="T501" s="41" t="n"/>
      <c r="U501" s="41" t="n"/>
      <c r="V501" s="40" t="n"/>
      <c r="W501" s="24" t="n"/>
      <c r="X501" s="27" t="n"/>
      <c r="Y501" s="42">
        <f>IF($A501="","",IF(OR($B501="",$M501=""),"",$B501+$M501))</f>
        <v/>
      </c>
      <c r="Z501" s="42">
        <f>IF($A501="","",IF(OR($B501="",$O501=""),"",$B501+$O501))</f>
        <v/>
      </c>
      <c r="AA501" s="42">
        <f>IF($A501="","",IF(OR($B501="",$P501=""),"",$B501+$P501))</f>
        <v/>
      </c>
      <c r="AB501" s="29">
        <f>IF($A501="","",IF(OR($Y501="",$Z501=""),"",ROUND(($Z501-$Y501)*1440,0)))</f>
        <v/>
      </c>
      <c r="AC501" s="29">
        <f>IF($A501="","",IF(OR($AA501="",$B501="",$C501="",AND($J501&lt;&gt;"Outbound",$J501&lt;&gt;"One-way")),"",ROUND(($AA501-($B501+$C501))*1440,0)))</f>
        <v/>
      </c>
      <c r="AD501" s="30">
        <f>IF($A501="","",IF(OR($Q501&lt;&gt;"Completed",$AB501="",$N501=""),"",IF($AB501&lt;=$N501,"Yes","No")))</f>
        <v/>
      </c>
      <c r="AE501" s="30">
        <f>IF($A501="","",IF(COUNTIF($A$2:$A$501,$A501)&gt;1,"Duplicate Trip ID",IF($B501="","Missing service date",IF($D501="","Missing patient reference",IF($E501="","Missing clinic",IF($J501="","Missing trip leg",IF($Q501="","Missing status",IF($R501="","Missing coordinator",IF(AND(OR($Q501="Scheduled",$Q501="Confirmed",$Q501="En Route"),$K501=""),"Vendor not assigned",IF(AND(OR($Q501="Scheduled",$Q501="Confirmed",$Q501="En Route"),$M501=""),"Missing scheduled pickup",IF(AND($Q501="Completed",$O501=""),"Missing actual pickup",IF(AND($Q501="Completed",OR($J501="Outbound",$J501="One-way"),$P501=""),"Missing actual arrival",IF(AND(OR($Q501="Canceled",$Q501="No Show"),$S501=""),"Missing cancellation reason",IF(AND($Q501&lt;&gt;"Canceled",$Q501&lt;&gt;"No Show",$S501&lt;&gt;""),"Clear cancellation reason",IF(AND($O501&lt;&gt;"",$M501=""),"Actual pickup without schedule",IF(AND($P501&lt;&gt;"",$O501=""),"Arrival entered without pickup",""))))))))))))))))</f>
        <v/>
      </c>
      <c r="AF501" s="30">
        <f>IF($A501="","",AND($B501&gt;='Dashboard'!$B$4,$B501&lt;='Dashboard'!$B$5,OR('Dashboard'!$B$6="All Clinics",$E501='Dashboard'!$B$6),OR('Dashboard'!$B$7="All Coordinators",$R501='Dashboard'!$B$7)))</f>
        <v/>
      </c>
    </row>
  </sheetData>
  <autoFilter ref="A1:AF501"/>
  <conditionalFormatting sqref="AE2:AE501">
    <cfRule type="expression" priority="1" dxfId="0">
      <formula>$AE2&lt;&gt;""</formula>
    </cfRule>
  </conditionalFormatting>
  <conditionalFormatting sqref="A2:A501">
    <cfRule type="expression" priority="2" dxfId="0">
      <formula>AND($A2&lt;&gt;"",COUNTIF($A$2:$A$501,$A2)&gt;1)</formula>
    </cfRule>
  </conditionalFormatting>
  <conditionalFormatting sqref="K2:K501">
    <cfRule type="expression" priority="3" dxfId="1">
      <formula>AND($A2&lt;&gt;"",$K2="",OR($Q2="Scheduled",$Q2="Confirmed",$Q2="En Route"))</formula>
    </cfRule>
  </conditionalFormatting>
  <conditionalFormatting sqref="A2:AF501">
    <cfRule type="expression" priority="4" dxfId="2">
      <formula>AND($A2&lt;&gt;"",$Y2&lt;&gt;"",$Y2&lt;'Dashboard'!$B$8,$O2="",OR($Q2="Scheduled",$Q2="Confirmed",$Q2="En Route"))</formula>
    </cfRule>
  </conditionalFormatting>
  <conditionalFormatting sqref="Y2:Y501">
    <cfRule type="expression" priority="5" dxfId="1">
      <formula>AND($A2&lt;&gt;"",$Y2&gt;='Dashboard'!$B$8,$Y2&lt;='Dashboard'!$B$8+2/24,OR($Q2="Scheduled",$Q2="Confirmed",$Q2="En Route"))</formula>
    </cfRule>
  </conditionalFormatting>
  <conditionalFormatting sqref="AB2:AB501">
    <cfRule type="expression" priority="6" dxfId="0">
      <formula>AND($AB2&lt;&gt;"",$N2&lt;&gt;"",$AB2&gt;$N2)</formula>
    </cfRule>
  </conditionalFormatting>
  <conditionalFormatting sqref="AC2:AC501">
    <cfRule type="expression" priority="7" dxfId="0">
      <formula>AND($AC2&lt;&gt;"",$AC2&gt;0)</formula>
    </cfRule>
  </conditionalFormatting>
  <conditionalFormatting sqref="Q2:Q501">
    <cfRule type="cellIs" priority="8" operator="equal" dxfId="3">
      <formula>"Completed"</formula>
    </cfRule>
    <cfRule type="expression" priority="9" dxfId="4">
      <formula>OR($Q2="Canceled",$Q2="No Show")</formula>
    </cfRule>
  </conditionalFormatting>
  <dataValidations count="24">
    <dataValidation sqref="A2:A501" showDropDown="0" showInputMessage="0" showErrorMessage="1" allowBlank="0" error="Enter a Trip ID containing 1 to 20 characters." type="textLength" operator="between">
      <formula1>1</formula1>
      <formula2>20</formula2>
    </dataValidation>
    <dataValidation sqref="D2:D501" showDropDown="0" showInputMessage="0" showErrorMessage="1" allowBlank="0" error="Enter a fictional patient reference containing 1 to 20 characters." type="textLength" operator="between">
      <formula1>1</formula1>
      <formula2>20</formula2>
    </dataValidation>
    <dataValidation sqref="L2:L501" showDropDown="0" showInputMessage="0" showErrorMessage="1" allowBlank="0" error="Enter no more than 30 characters." type="textLength" operator="lessThanOrEqual">
      <formula1>30</formula1>
    </dataValidation>
    <dataValidation sqref="X2:X501" showDropDown="0" showInputMessage="0" showErrorMessage="1" allowBlank="0" error="Enter no more than 250 characters and use operational information only." type="textLength" operator="lessThanOrEqual">
      <formula1>250</formula1>
    </dataValidation>
    <dataValidation sqref="B2:B501" showDropDown="0" showInputMessage="0" showErrorMessage="1" allowBlank="0" errorTitle="Invalid date" error="Enter a valid date between 01/01/2020 and 12/31/2100." type="date" operator="between">
      <formula1>DATE(2020,1,1)</formula1>
      <formula2>DATE(2100,12,31)</formula2>
    </dataValidation>
    <dataValidation sqref="V2:V501" showDropDown="0" showInputMessage="0" showErrorMessage="1" allowBlank="0" errorTitle="Invalid date" error="Enter a valid date between 01/01/2020 and 12/31/2100." type="date" operator="between">
      <formula1>DATE(2020,1,1)</formula1>
      <formula2>DATE(2100,12,31)</formula2>
    </dataValidation>
    <dataValidation sqref="C2:C501" showDropDown="0" showInputMessage="0" showErrorMessage="1" allowBlank="0" errorTitle="Invalid time" error="Enter a valid time, such as 8:30 AM." type="decimal" operator="between">
      <formula1>0</formula1>
      <formula2>0.999999</formula2>
    </dataValidation>
    <dataValidation sqref="M2:M501" showDropDown="0" showInputMessage="0" showErrorMessage="1" allowBlank="0" errorTitle="Invalid time" error="Enter a valid time, such as 8:30 AM." type="decimal" operator="between">
      <formula1>0</formula1>
      <formula2>0.999999</formula2>
    </dataValidation>
    <dataValidation sqref="O2:O501" showDropDown="0" showInputMessage="0" showErrorMessage="1" allowBlank="0" errorTitle="Invalid time" error="Enter a valid time, such as 8:30 AM." type="decimal" operator="between">
      <formula1>0</formula1>
      <formula2>0.999999</formula2>
    </dataValidation>
    <dataValidation sqref="P2:P501" showDropDown="0" showInputMessage="0" showErrorMessage="1" allowBlank="0" errorTitle="Invalid time" error="Enter a valid time, such as 8:30 AM." type="decimal" operator="between">
      <formula1>0</formula1>
      <formula2>0.999999</formula2>
    </dataValidation>
    <dataValidation sqref="W2:W501" showDropDown="0" showInputMessage="0" showErrorMessage="1" allowBlank="0" errorTitle="Invalid time" error="Enter a valid time, such as 8:30 AM." type="decimal" operator="between">
      <formula1>0</formula1>
      <formula2>0.999999</formula2>
    </dataValidation>
    <dataValidation sqref="N2:N501" showDropDown="0" showInputMessage="1" showErrorMessage="1" allowBlank="0" error="Enter a whole number from 0 through 180." promptTitle="Pickup window" prompt="Enter the allowed late-pickup window in minutes." type="whole" operator="between">
      <formula1>0</formula1>
      <formula2>180</formula2>
    </dataValidation>
    <dataValidation sqref="T2:T501" showDropDown="0" showInputMessage="0" showErrorMessage="1" allowBlank="0" errorTitle="Invalid amount" error="Enter a nonnegative amount no greater than $10,000.00." type="decimal" operator="between">
      <formula1>0</formula1>
      <formula2>10000</formula2>
    </dataValidation>
    <dataValidation sqref="U2:U501" showDropDown="0" showInputMessage="0" showErrorMessage="1" allowBlank="0" errorTitle="Invalid amount" error="Enter a nonnegative amount no greater than $10,000.00." type="decimal" operator="between">
      <formula1>0</formula1>
      <formula2>10000</formula2>
    </dataValidation>
    <dataValidation sqref="E2:E501" showDropDown="0" showInputMessage="0" showErrorMessage="1" allowBlank="0" errorTitle="Invalid selection" error="Select a value from the list." type="list">
      <formula1>INDIRECT("'Lists &amp; Settings'!$A$3:$A$7")</formula1>
    </dataValidation>
    <dataValidation sqref="F2:F501" showDropDown="0" showInputMessage="0" showErrorMessage="1" allowBlank="0" errorTitle="Invalid selection" error="Select a value from the list." type="list">
      <formula1>INDIRECT("'Lists &amp; Settings'!$B$3:$B$10")</formula1>
    </dataValidation>
    <dataValidation sqref="G2:G501" showDropDown="0" showInputMessage="0" showErrorMessage="1" allowBlank="0" errorTitle="Invalid selection" error="Select a value from the list." type="list">
      <formula1>INDIRECT("'Lists &amp; Settings'!$C$3:$C$8")</formula1>
    </dataValidation>
    <dataValidation sqref="H2:H501" showDropDown="0" showInputMessage="0" showErrorMessage="1" allowBlank="0" errorTitle="Invalid selection" error="Select a value from the list." type="list">
      <formula1>INDIRECT("'Lists &amp; Settings'!$D$3:$D$8")</formula1>
    </dataValidation>
    <dataValidation sqref="I2:I501" showDropDown="0" showInputMessage="0" showErrorMessage="1" allowBlank="0" errorTitle="Invalid selection" error="Select a value from the list." type="list">
      <formula1>INDIRECT("'Lists &amp; Settings'!$E$3:$E$4")</formula1>
    </dataValidation>
    <dataValidation sqref="J2:J501" showDropDown="0" showInputMessage="0" showErrorMessage="1" allowBlank="0" errorTitle="Invalid selection" error="Select a value from the list." type="list">
      <formula1>INDIRECT("'Lists &amp; Settings'!$F$3:$F$5")</formula1>
    </dataValidation>
    <dataValidation sqref="K2:K501" showDropDown="0" showInputMessage="0" showErrorMessage="1" allowBlank="0" errorTitle="Invalid selection" error="Select a value from the list." type="list">
      <formula1>INDIRECT("'Lists &amp; Settings'!$G$3:$G$7")</formula1>
    </dataValidation>
    <dataValidation sqref="Q2:Q501" showDropDown="0" showInputMessage="0" showErrorMessage="1" allowBlank="0" errorTitle="Invalid selection" error="Select a value from the list." type="list">
      <formula1>INDIRECT("'Lists &amp; Settings'!$H$3:$H$8")</formula1>
    </dataValidation>
    <dataValidation sqref="R2:R501" showDropDown="0" showInputMessage="0" showErrorMessage="1" allowBlank="0" errorTitle="Invalid selection" error="Select a value from the list." type="list">
      <formula1>INDIRECT("'Lists &amp; Settings'!$I$3:$I$7")</formula1>
    </dataValidation>
    <dataValidation sqref="S2:S501" showDropDown="0" showInputMessage="0" showErrorMessage="1" allowBlank="0" errorTitle="Invalid selection" error="Select a value from the list." type="list">
      <formula1>INDIRECT("'Lists &amp; Settings'!$J$3:$J$10")</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P10"/>
  <sheetViews>
    <sheetView showGridLines="0" workbookViewId="0">
      <pane ySplit="1" topLeftCell="A2" activePane="bottomLeft" state="frozen"/>
      <selection pane="bottomLeft" activeCell="A1" sqref="A1"/>
    </sheetView>
  </sheetViews>
  <sheetFormatPr baseColWidth="8" defaultRowHeight="15"/>
  <cols>
    <col width="30" customWidth="1" min="1" max="1"/>
    <col width="24" customWidth="1" min="2" max="2"/>
    <col width="22" customWidth="1" min="3" max="3"/>
    <col width="20" customWidth="1" min="4" max="4"/>
    <col width="14" customWidth="1" min="5" max="5"/>
    <col width="14" customWidth="1" min="6" max="6"/>
    <col width="29" customWidth="1" min="7" max="7"/>
    <col width="16" customWidth="1" min="8" max="8"/>
    <col width="20" customWidth="1" min="9" max="9"/>
    <col width="27" customWidth="1" min="10" max="10"/>
    <col width="3" customWidth="1" min="11" max="11"/>
    <col width="30" customWidth="1" min="12" max="12"/>
    <col width="22" customWidth="1" min="13" max="13"/>
    <col width="3" customWidth="1" min="14" max="14"/>
    <col width="24" customWidth="1" min="15" max="15"/>
    <col width="72" customWidth="1" min="16" max="16"/>
  </cols>
  <sheetData>
    <row r="1" ht="28" customHeight="1">
      <c r="A1" s="1" t="inlineStr">
        <is>
          <t>Lists and Workbook Settings</t>
        </is>
      </c>
    </row>
    <row r="2">
      <c r="A2" s="31" t="inlineStr">
        <is>
          <t>Clinics</t>
        </is>
      </c>
      <c r="B2" s="31" t="inlineStr">
        <is>
          <t>Appointment Types</t>
        </is>
      </c>
      <c r="C2" s="31" t="inlineStr">
        <is>
          <t>Origin Zones</t>
        </is>
      </c>
      <c r="D2" s="31" t="inlineStr">
        <is>
          <t>Mobility Needs</t>
        </is>
      </c>
      <c r="E2" s="31" t="inlineStr">
        <is>
          <t>Yes or No</t>
        </is>
      </c>
      <c r="F2" s="31" t="inlineStr">
        <is>
          <t>Trip Legs</t>
        </is>
      </c>
      <c r="G2" s="31" t="inlineStr">
        <is>
          <t>Transportation Vendors</t>
        </is>
      </c>
      <c r="H2" s="31" t="inlineStr">
        <is>
          <t>Trip Statuses</t>
        </is>
      </c>
      <c r="I2" s="31" t="inlineStr">
        <is>
          <t>Coordinators</t>
        </is>
      </c>
      <c r="J2" s="31" t="inlineStr">
        <is>
          <t>Cancellation Reasons</t>
        </is>
      </c>
      <c r="L2" s="31" t="inlineStr">
        <is>
          <t>Clinic Filter</t>
        </is>
      </c>
      <c r="M2" s="31" t="inlineStr">
        <is>
          <t>Coordinator Filter</t>
        </is>
      </c>
      <c r="O2" s="31" t="inlineStr">
        <is>
          <t>Setting</t>
        </is>
      </c>
      <c r="P2" s="31" t="inlineStr">
        <is>
          <t>Definition</t>
        </is>
      </c>
    </row>
    <row r="3" ht="32" customHeight="1">
      <c r="A3" s="27" t="inlineStr">
        <is>
          <t>Harbor Point Family Clinic</t>
        </is>
      </c>
      <c r="B3" s="27" t="inlineStr">
        <is>
          <t>Primary Care Visit</t>
        </is>
      </c>
      <c r="C3" s="27" t="inlineStr">
        <is>
          <t>Central District</t>
        </is>
      </c>
      <c r="D3" s="27" t="inlineStr">
        <is>
          <t>Ambulatory</t>
        </is>
      </c>
      <c r="E3" s="27" t="inlineStr">
        <is>
          <t>Yes</t>
        </is>
      </c>
      <c r="F3" s="27" t="inlineStr">
        <is>
          <t>Outbound</t>
        </is>
      </c>
      <c r="G3" s="27" t="inlineStr">
        <is>
          <t>Bluebird Transit Services</t>
        </is>
      </c>
      <c r="H3" s="27" t="inlineStr">
        <is>
          <t>Scheduled</t>
        </is>
      </c>
      <c r="I3" s="27" t="inlineStr">
        <is>
          <t>Jordan Lee</t>
        </is>
      </c>
      <c r="J3" s="27" t="inlineStr">
        <is>
          <t>Patient declined trip</t>
        </is>
      </c>
      <c r="L3" s="27" t="inlineStr">
        <is>
          <t>All Clinics</t>
        </is>
      </c>
      <c r="M3" s="27" t="inlineStr">
        <is>
          <t>All Coordinators</t>
        </is>
      </c>
      <c r="O3" s="32" t="inlineStr">
        <is>
          <t>On-Time Pickup</t>
        </is>
      </c>
      <c r="P3" s="32" t="inlineStr">
        <is>
          <t>Actual pickup is no later than scheduled pickup plus Pickup Window Minutes.</t>
        </is>
      </c>
    </row>
    <row r="4" ht="32" customHeight="1">
      <c r="A4" s="27" t="inlineStr">
        <is>
          <t>Northstar Medical Office</t>
        </is>
      </c>
      <c r="B4" s="27" t="inlineStr">
        <is>
          <t>Follow-up Visit</t>
        </is>
      </c>
      <c r="C4" s="27" t="inlineStr">
        <is>
          <t>East District</t>
        </is>
      </c>
      <c r="D4" s="27" t="inlineStr">
        <is>
          <t>Cane</t>
        </is>
      </c>
      <c r="E4" s="27" t="inlineStr">
        <is>
          <t>No</t>
        </is>
      </c>
      <c r="F4" s="27" t="inlineStr">
        <is>
          <t>Return</t>
        </is>
      </c>
      <c r="G4" s="27" t="inlineStr">
        <is>
          <t>Cedar Route Mobility</t>
        </is>
      </c>
      <c r="H4" s="27" t="inlineStr">
        <is>
          <t>Confirmed</t>
        </is>
      </c>
      <c r="I4" s="27" t="inlineStr">
        <is>
          <t>Morgan Ellis</t>
        </is>
      </c>
      <c r="J4" s="27" t="inlineStr">
        <is>
          <t>Rider unavailable</t>
        </is>
      </c>
      <c r="L4" s="27" t="inlineStr">
        <is>
          <t>Harbor Point Family Clinic</t>
        </is>
      </c>
      <c r="M4" s="27" t="inlineStr">
        <is>
          <t>Jordan Lee</t>
        </is>
      </c>
      <c r="O4" s="33" t="inlineStr">
        <is>
          <t>Pickup Delay</t>
        </is>
      </c>
      <c r="P4" s="33" t="inlineStr">
        <is>
          <t>Actual pickup minus scheduled pickup, in minutes. Negative values indicate an early pickup.</t>
        </is>
      </c>
    </row>
    <row r="5" ht="32" customHeight="1">
      <c r="A5" s="27" t="inlineStr">
        <is>
          <t>Red Maple Specialty Center</t>
        </is>
      </c>
      <c r="B5" s="27" t="inlineStr">
        <is>
          <t>Specialist Consultation</t>
        </is>
      </c>
      <c r="C5" s="27" t="inlineStr">
        <is>
          <t>North District</t>
        </is>
      </c>
      <c r="D5" s="27" t="inlineStr">
        <is>
          <t>Walker</t>
        </is>
      </c>
      <c r="F5" s="27" t="inlineStr">
        <is>
          <t>One-way</t>
        </is>
      </c>
      <c r="G5" s="27" t="inlineStr">
        <is>
          <t>Lakeside Access Transport</t>
        </is>
      </c>
      <c r="H5" s="27" t="inlineStr">
        <is>
          <t>En Route</t>
        </is>
      </c>
      <c r="I5" s="27" t="inlineStr">
        <is>
          <t>Casey Brooks</t>
        </is>
      </c>
      <c r="J5" s="27" t="inlineStr">
        <is>
          <t>Appointment canceled</t>
        </is>
      </c>
      <c r="L5" s="27" t="inlineStr">
        <is>
          <t>Northstar Medical Office</t>
        </is>
      </c>
      <c r="M5" s="27" t="inlineStr">
        <is>
          <t>Morgan Ellis</t>
        </is>
      </c>
      <c r="O5" s="32" t="inlineStr">
        <is>
          <t>Late Clinic Arrival</t>
        </is>
      </c>
      <c r="P5" s="32" t="inlineStr">
        <is>
          <t>Outbound or One-way actual arrival is after Appointment Time.</t>
        </is>
      </c>
    </row>
    <row r="6" ht="32" customHeight="1">
      <c r="A6" s="27" t="inlineStr">
        <is>
          <t>Sunfield Community Clinic</t>
        </is>
      </c>
      <c r="B6" s="27" t="inlineStr">
        <is>
          <t>Imaging Appointment</t>
        </is>
      </c>
      <c r="C6" s="27" t="inlineStr">
        <is>
          <t>South District</t>
        </is>
      </c>
      <c r="D6" s="27" t="inlineStr">
        <is>
          <t>Wheelchair</t>
        </is>
      </c>
      <c r="G6" s="27" t="inlineStr">
        <is>
          <t>Metro Willow Transportation</t>
        </is>
      </c>
      <c r="H6" s="27" t="inlineStr">
        <is>
          <t>Completed</t>
        </is>
      </c>
      <c r="I6" s="27" t="inlineStr">
        <is>
          <t>Taylor Morgan</t>
        </is>
      </c>
      <c r="J6" s="27" t="inlineStr">
        <is>
          <t>Appointment rescheduled</t>
        </is>
      </c>
      <c r="L6" s="27" t="inlineStr">
        <is>
          <t>Red Maple Specialty Center</t>
        </is>
      </c>
      <c r="M6" s="27" t="inlineStr">
        <is>
          <t>Casey Brooks</t>
        </is>
      </c>
      <c r="O6" s="33" t="inlineStr">
        <is>
          <t>Active Trip</t>
        </is>
      </c>
      <c r="P6" s="33" t="inlineStr">
        <is>
          <t>Status is Scheduled, Confirmed, or En Route.</t>
        </is>
      </c>
    </row>
    <row r="7" ht="32" customHeight="1">
      <c r="A7" s="27" t="inlineStr">
        <is>
          <t>Westbrook Health Pavilion</t>
        </is>
      </c>
      <c r="B7" s="27" t="inlineStr">
        <is>
          <t>Laboratory Visit</t>
        </is>
      </c>
      <c r="C7" s="27" t="inlineStr">
        <is>
          <t>West District</t>
        </is>
      </c>
      <c r="D7" s="27" t="inlineStr">
        <is>
          <t>Stretcher</t>
        </is>
      </c>
      <c r="G7" s="27" t="inlineStr">
        <is>
          <t>Open Road Assisted Transit</t>
        </is>
      </c>
      <c r="H7" s="27" t="inlineStr">
        <is>
          <t>Canceled</t>
        </is>
      </c>
      <c r="I7" s="27" t="inlineStr">
        <is>
          <t>Riley Parker</t>
        </is>
      </c>
      <c r="J7" s="27" t="inlineStr">
        <is>
          <t>Vendor unavailable</t>
        </is>
      </c>
      <c r="L7" s="27" t="inlineStr">
        <is>
          <t>Sunfield Community Clinic</t>
        </is>
      </c>
      <c r="M7" s="27" t="inlineStr">
        <is>
          <t>Taylor Morgan</t>
        </is>
      </c>
      <c r="O7" s="32" t="inlineStr">
        <is>
          <t>Dashboard Date Basis</t>
        </is>
      </c>
      <c r="P7" s="32" t="inlineStr">
        <is>
          <t>Service Date.</t>
        </is>
      </c>
    </row>
    <row r="8" ht="32" customHeight="1">
      <c r="B8" s="27" t="inlineStr">
        <is>
          <t>Therapy Session</t>
        </is>
      </c>
      <c r="C8" s="27" t="inlineStr">
        <is>
          <t>Outside Service Area</t>
        </is>
      </c>
      <c r="D8" s="27" t="inlineStr">
        <is>
          <t>Other</t>
        </is>
      </c>
      <c r="H8" s="27" t="inlineStr">
        <is>
          <t>No Show</t>
        </is>
      </c>
      <c r="J8" s="27" t="inlineStr">
        <is>
          <t>Duplicate booking</t>
        </is>
      </c>
      <c r="L8" s="27" t="inlineStr">
        <is>
          <t>Westbrook Health Pavilion</t>
        </is>
      </c>
      <c r="M8" s="27" t="inlineStr">
        <is>
          <t>Riley Parker</t>
        </is>
      </c>
      <c r="O8" s="33" t="inlineStr">
        <is>
          <t>As-of Date and Time</t>
        </is>
      </c>
      <c r="P8" s="33" t="inlineStr">
        <is>
          <t>Editable Dashboard timestamp used for upcoming and overdue pickup alerts.</t>
        </is>
      </c>
    </row>
    <row r="9" ht="32" customHeight="1">
      <c r="B9" s="27" t="inlineStr">
        <is>
          <t>Procedure</t>
        </is>
      </c>
      <c r="J9" s="27" t="inlineStr">
        <is>
          <t>Weather disruption</t>
        </is>
      </c>
      <c r="O9" s="32" t="inlineStr">
        <is>
          <t>Cost Basis</t>
        </is>
      </c>
      <c r="P9" s="32" t="inlineStr">
        <is>
          <t>Estimated and actual transportation amounts entered by the user.</t>
        </is>
      </c>
    </row>
    <row r="10">
      <c r="B10" s="27" t="inlineStr">
        <is>
          <t>Other Office Visit</t>
        </is>
      </c>
      <c r="J10" s="27" t="inlineStr">
        <is>
          <t>Other operational reason</t>
        </is>
      </c>
    </row>
  </sheetData>
  <mergeCells count="1">
    <mergeCell ref="A1:P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B12"/>
  <sheetViews>
    <sheetView showGridLines="0" workbookViewId="0">
      <selection activeCell="A1" sqref="A1"/>
    </sheetView>
  </sheetViews>
  <sheetFormatPr baseColWidth="8" defaultRowHeight="15"/>
  <cols>
    <col width="28" customWidth="1" min="1" max="1"/>
    <col width="100" customWidth="1" min="2" max="2"/>
  </cols>
  <sheetData>
    <row r="1" ht="28" customHeight="1">
      <c r="A1" s="1" t="inlineStr">
        <is>
          <t>Patient Transportation Coordination Log Instructions</t>
        </is>
      </c>
    </row>
    <row r="3" ht="38" customHeight="1">
      <c r="A3" s="34" t="inlineStr">
        <is>
          <t>Workbook Purpose</t>
        </is>
      </c>
      <c r="B3" s="32" t="inlineStr">
        <is>
          <t>This workbook helps clinic operations staff coordinate fictional non-emergency transportation records, review upcoming pickups, identify follow-up needs, and summarize trip activity. It is not a clinical record or transportation booking system.</t>
        </is>
      </c>
    </row>
    <row r="4" ht="156" customHeight="1">
      <c r="A4" s="34" t="inlineStr">
        <is>
          <t>Basic Workflow</t>
        </is>
      </c>
      <c r="B4" s="33" t="inlineStr">
        <is>
          <t>1. Enter one transportation leg per row on the Transportation Log.
2. Assign a unique Trip ID.
3. Use only a fictional or locally approved patient reference code; do not enter patient names or other sensitive details.
4. Enter the Service Date and scheduled pickup details.
5. Select the clinic, trip leg, vendor, status, and coordinator from the dropdown lists.
6. Update actual pickup, arrival, cost, and status fields after the trip.
7. Review the Review Alert column and resolve incomplete or inconsistent entries.
8. Use Dashboard filters to review a service-date range, clinic, or coordinator.</t>
        </is>
      </c>
    </row>
    <row r="5" ht="38" customHeight="1">
      <c r="A5" s="34" t="inlineStr">
        <is>
          <t>Outbound and Return Trips</t>
        </is>
      </c>
      <c r="B5" s="32" t="inlineStr">
        <is>
          <t>Enter outbound and return rides as separate rows with separate Trip IDs. The same fictional Patient Reference may be used to associate the two legs. Appointment Time may be left blank for a Return leg.</t>
        </is>
      </c>
    </row>
    <row r="6" ht="38" customHeight="1">
      <c r="A6" s="34" t="inlineStr">
        <is>
          <t>Date and Time Entry</t>
        </is>
      </c>
      <c r="B6" s="33" t="inlineStr">
        <is>
          <t>Enter dates as mm/dd/yyyy and times with AM or PM. Date and time cells must contain actual Excel date or time values, not typed descriptive text.</t>
        </is>
      </c>
    </row>
    <row r="7" ht="38" customHeight="1">
      <c r="A7" s="34" t="inlineStr">
        <is>
          <t>Overnight Trips</t>
        </is>
      </c>
      <c r="B7" s="32" t="inlineStr">
        <is>
          <t>Calculated date/time fields assume pickup and arrival occur on the Service Date. For an unusual trip crossing midnight, use a separate operational record with the appropriate service date rather than forcing an ambiguous time entry.</t>
        </is>
      </c>
    </row>
    <row r="8" ht="120" customHeight="1">
      <c r="A8" s="34" t="inlineStr">
        <is>
          <t>Status Guidance</t>
        </is>
      </c>
      <c r="B8" s="33" t="inlineStr">
        <is>
          <t>Scheduled: Trip has been entered but not fully confirmed.
Confirmed: Vendor and trip details have been confirmed.
En Route: Transportation is actively in progress.
Completed: Trip occurred; enter actual pickup and arrival when applicable.
Canceled: Trip was canceled; select a cancellation reason.
No Show: The rider was unavailable or did not take the scheduled trip; select a cancellation reason.</t>
        </is>
      </c>
    </row>
    <row r="9" ht="138" customHeight="1">
      <c r="A9" s="34" t="inlineStr">
        <is>
          <t>Alert Guidance</t>
        </is>
      </c>
      <c r="B9" s="32" t="inlineStr">
        <is>
          <t>Duplicate Trip ID: Two or more rows use the same Trip ID.
Vendor not assigned: An active trip has no selected vendor.
Missing scheduled pickup: An active trip lacks a scheduled pickup time.
Missing actual pickup: A completed trip lacks an actual pickup time.
Missing actual arrival: A completed Outbound or One-way trip lacks an arrival time.
Clear cancellation reason: A reason is present for a status other than Canceled or No Show.
Overdue pickup: The scheduled pickup is before the Dashboard as-of time, with no actual pickup recorded and an active status.</t>
        </is>
      </c>
    </row>
    <row r="10" ht="38" customHeight="1">
      <c r="A10" s="34" t="inlineStr">
        <is>
          <t>Dashboard Use</t>
        </is>
      </c>
      <c r="B10" s="33" t="inlineStr">
        <is>
          <t>The Dashboard uses Service Date, Clinic Filter, and Coordinator Filter. Update the As-of Date and Time to control the upcoming and overdue pickup indicators. Rate and average KPIs remain blank when no qualifying records exist.</t>
        </is>
      </c>
    </row>
    <row r="11" ht="38" customHeight="1">
      <c r="A11" s="34" t="inlineStr">
        <is>
          <t>Data Minimization</t>
        </is>
      </c>
      <c r="B11" s="32" t="inlineStr">
        <is>
          <t>Do not enter names, birth dates, diagnoses, medical record numbers, insurance identifiers, home addresses, phone numbers, or clinical notes. Coordination Notes should contain only brief operational transportation information.</t>
        </is>
      </c>
    </row>
    <row r="12" ht="38" customHeight="1">
      <c r="A12" s="34" t="inlineStr">
        <is>
          <t>Workbook Limitations</t>
        </is>
      </c>
      <c r="B12" s="33" t="inlineStr">
        <is>
          <t>This workbook does not book transportation, verify benefits, authorize services, determine medical appropriateness, or provide clinical, legal, payer, tax, or regulatory advice. Local policies and approved systems remain controlling.</t>
        </is>
      </c>
    </row>
  </sheetData>
  <mergeCells count="1">
    <mergeCell ref="A1:B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Fictional Clinic Operations</dc:creator>
  <dc:title xmlns:dc="http://purl.org/dc/elements/1.1/">Patient Transportation Coordination Log</dc:title>
  <dc:description xmlns:dc="http://purl.org/dc/elements/1.1/">Operational transportation coordination workbook using fictional example records.</dc:description>
  <dc:subject xmlns:dc="http://purl.org/dc/elements/1.1/">Non-emergency transportation coordination</dc:subject>
  <dcterms:created xmlns:dcterms="http://purl.org/dc/terms/" xmlns:xsi="http://www.w3.org/2001/XMLSchema-instance" xsi:type="dcterms:W3CDTF">2026-09-06T05:19:34Z</dcterms:created>
  <dcterms:modified xmlns:dcterms="http://purl.org/dc/terms/" xmlns:xsi="http://www.w3.org/2001/XMLSchema-instance" xsi:type="dcterms:W3CDTF">2026-09-06T05:19:36+00:00Z</dcterms:modified>
</cp:coreProperties>
</file>