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udit Log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'Audit Log'!$A$1:$AE$501</definedName>
    <definedName name="_xlnm._FilterDatabase" localSheetId="2" hidden="1">'Lists'!$A$1:$I$101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  <font>
      <i val="1"/>
      <color rgb="005B6570"/>
    </font>
    <font>
      <b val="1"/>
      <color rgb="00183B4E"/>
      <sz val="15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E8ECEC"/>
      </patternFill>
    </fill>
    <fill>
      <patternFill patternType="solid">
        <fgColor rgb="00F3F7F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pivotButton="0" quotePrefix="0" xfId="0"/>
    <xf numFmtId="164" fontId="0" fillId="4" borderId="1" pivotButton="0" quotePrefix="0" xfId="0"/>
    <xf numFmtId="0" fontId="3" fillId="0" borderId="0" applyAlignment="1" pivotButton="0" quotePrefix="0" xfId="0">
      <alignment horizontal="left" vertical="top" wrapText="1"/>
    </xf>
    <xf numFmtId="0" fontId="0" fillId="4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165" fontId="0" fillId="7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5" fillId="3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164" fontId="0" fillId="4" borderId="1" pivotButton="0" quotePrefix="0" xfId="0"/>
    <xf numFmtId="165" fontId="4" fillId="5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center" vertical="center" wrapText="1"/>
    </xf>
    <xf numFmtId="165" fontId="0" fillId="7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color rgb="009C0006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Failed Checklist Items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'Dashboard'!J14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'Dashboard'!$I$15:$I$24</f>
            </numRef>
          </cat>
          <val>
            <numRef>
              <f>'Dashboard'!$J$15:$J$24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Pass Rate by Clinic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'Dashboard'!$A$15:$A$24</f>
            </numRef>
          </cat>
          <val>
            <numRef>
              <f>'Dashboard'!$F$15:$F$24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26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8" customWidth="1" min="3" max="3"/>
    <col width="21" customWidth="1" min="4" max="4"/>
    <col width="17" customWidth="1" min="5" max="5"/>
    <col width="16" customWidth="1" min="6" max="6"/>
    <col width="20" customWidth="1" min="7" max="7"/>
    <col width="18" customWidth="1" min="8" max="8"/>
    <col width="34" customWidth="1" min="9" max="9"/>
    <col width="16" customWidth="1" min="10" max="10"/>
    <col width="16" customWidth="1" min="11" max="11"/>
    <col width="16" customWidth="1" min="12" max="12"/>
  </cols>
  <sheetData>
    <row r="1" ht="30" customHeight="1">
      <c r="A1" s="1" t="inlineStr">
        <is>
          <t>Patient Registration Audit Dashboard</t>
        </is>
      </c>
    </row>
    <row r="2"/>
    <row r="3">
      <c r="A3" s="2" t="inlineStr">
        <is>
          <t>Start Date</t>
        </is>
      </c>
      <c r="B3" s="24" t="n">
        <v>46023</v>
      </c>
      <c r="D3" s="4" t="inlineStr">
        <is>
          <t>Dashboard results use the selected audit date range, clinic, and auditor.</t>
        </is>
      </c>
    </row>
    <row r="4">
      <c r="A4" s="2" t="inlineStr">
        <is>
          <t>End Date</t>
        </is>
      </c>
      <c r="B4" s="24" t="n">
        <v>46387</v>
      </c>
    </row>
    <row r="5">
      <c r="A5" s="2" t="inlineStr">
        <is>
          <t>Clinic</t>
        </is>
      </c>
      <c r="B5" s="5" t="inlineStr">
        <is>
          <t>All</t>
        </is>
      </c>
    </row>
    <row r="6">
      <c r="A6" s="2" t="inlineStr">
        <is>
          <t>Auditor</t>
        </is>
      </c>
      <c r="B6" s="5" t="inlineStr">
        <is>
          <t>All</t>
        </is>
      </c>
    </row>
    <row r="7"/>
    <row r="8"/>
    <row r="9">
      <c r="A9" s="6" t="inlineStr">
        <is>
          <t>Audits in Scope</t>
        </is>
      </c>
      <c r="B9" s="6" t="inlineStr">
        <is>
          <t>Complete Audits</t>
        </is>
      </c>
      <c r="C9" s="6" t="inlineStr">
        <is>
          <t>Incomplete Audits</t>
        </is>
      </c>
      <c r="D9" s="6" t="inlineStr">
        <is>
          <t>Audits With Failures</t>
        </is>
      </c>
      <c r="E9" s="6" t="inlineStr">
        <is>
          <t>Failed Checklist Items</t>
        </is>
      </c>
      <c r="F9" s="6" t="inlineStr">
        <is>
          <t>Overall Pass Rate</t>
        </is>
      </c>
      <c r="G9" s="6" t="inlineStr">
        <is>
          <t>Overdue Follow-Up</t>
        </is>
      </c>
      <c r="H9" s="6" t="inlineStr">
        <is>
          <t>Open Follow-Up</t>
        </is>
      </c>
    </row>
    <row r="10">
      <c r="A10" s="7">
        <f>SUM('Audit Log'!$AE$2:$AE$501)</f>
        <v/>
      </c>
      <c r="B10" s="7">
        <f>COUNTIFS('Audit Log'!$AE$2:$AE$501,1,'Audit Log'!$AB$2:$AB$501,"Complete")</f>
        <v/>
      </c>
      <c r="C10" s="7">
        <f>COUNTIFS('Audit Log'!$AE$2:$AE$501,1,'Audit Log'!$AB$2:$AB$501,"Incomplete")</f>
        <v/>
      </c>
      <c r="D10" s="7">
        <f>COUNTIFS('Audit Log'!$AE$2:$AE$501,1,'Audit Log'!$Y$2:$Y$501,"&gt;0")</f>
        <v/>
      </c>
      <c r="E10" s="7">
        <f>SUMIFS('Audit Log'!$Y$2:$Y$501,'Audit Log'!$AE$2:$AE$501,1)</f>
        <v/>
      </c>
      <c r="F10" s="25">
        <f>IFERROR((SUMIFS('Audit Log'!$Z$2:$Z$501,'Audit Log'!$AE$2:$AE$501,1)-SUMIFS('Audit Log'!$Y$2:$Y$501,'Audit Log'!$AE$2:$AE$501,1))/SUMIFS('Audit Log'!$Z$2:$Z$501,'Audit Log'!$AE$2:$AE$501,1),"")</f>
        <v/>
      </c>
      <c r="G10" s="7">
        <f>COUNTIFS('Audit Log'!$AE$2:$AE$501,1,'Audit Log'!$AD$2:$AD$501,"Overdue")</f>
        <v/>
      </c>
      <c r="H10" s="7">
        <f>COUNTIFS('Audit Log'!$AE$2:$AE$501,1,'Audit Log'!$W$2:$W$501,"Open")+COUNTIFS('Audit Log'!$AE$2:$AE$501,1,'Audit Log'!$W$2:$W$501,"In Progress")</f>
        <v/>
      </c>
    </row>
    <row r="11"/>
    <row r="12"/>
    <row r="13"/>
    <row r="14">
      <c r="A14" s="9" t="inlineStr">
        <is>
          <t>Clinic</t>
        </is>
      </c>
      <c r="B14" s="9" t="inlineStr">
        <is>
          <t>Audit Count</t>
        </is>
      </c>
      <c r="C14" s="9" t="inlineStr">
        <is>
          <t>Complete Audits</t>
        </is>
      </c>
      <c r="D14" s="9" t="inlineStr">
        <is>
          <t>Audits With Failures</t>
        </is>
      </c>
      <c r="E14" s="9" t="inlineStr">
        <is>
          <t>Failed Items</t>
        </is>
      </c>
      <c r="F14" s="9" t="inlineStr">
        <is>
          <t>Pass Rate</t>
        </is>
      </c>
      <c r="G14" s="9" t="inlineStr">
        <is>
          <t>Overdue Follow-Up</t>
        </is>
      </c>
      <c r="I14" s="9" t="inlineStr">
        <is>
          <t>Checklist Item</t>
        </is>
      </c>
      <c r="J14" s="9" t="inlineStr">
        <is>
          <t>Failure Count</t>
        </is>
      </c>
      <c r="K14" s="9" t="inlineStr">
        <is>
          <t>Reviewed Count</t>
        </is>
      </c>
      <c r="L14" s="9" t="inlineStr">
        <is>
          <t>Failure Rate</t>
        </is>
      </c>
    </row>
    <row r="15">
      <c r="A15" s="10">
        <f>Lists!A2</f>
        <v/>
      </c>
      <c r="B15" s="10">
        <f>IF($A15="","",COUNTIFS('Audit Log'!$D$2:$D$501,$A15,'Audit Log'!$AE$2:$AE$501,1))</f>
        <v/>
      </c>
      <c r="C15" s="10">
        <f>IF($A15="","",COUNTIFS('Audit Log'!$D$2:$D$501,$A15,'Audit Log'!$AE$2:$AE$501,1,'Audit Log'!$AB$2:$AB$501,"Complete"))</f>
        <v/>
      </c>
      <c r="D15" s="10">
        <f>IF($A15="","",COUNTIFS('Audit Log'!$D$2:$D$501,$A15,'Audit Log'!$AE$2:$AE$501,1,'Audit Log'!$Y$2:$Y$501,"&gt;0"))</f>
        <v/>
      </c>
      <c r="E15" s="10">
        <f>IF($A15="","",SUMIFS('Audit Log'!$Y$2:$Y$501,'Audit Log'!$D$2:$D$501,$A15,'Audit Log'!$AE$2:$AE$501,1))</f>
        <v/>
      </c>
      <c r="F15" s="26">
        <f>IFERROR((SUMIFS('Audit Log'!$Z$2:$Z$501,'Audit Log'!$D$2:$D$501,$A15)-SUMIFS('Audit Log'!$Y$2:$Y$501,'Audit Log'!$D$2:$D$501,$A15))/SUMIFS('Audit Log'!$Z$2:$Z$501,'Audit Log'!$D$2:$D$501,$A15),"")</f>
        <v/>
      </c>
      <c r="G15" s="10">
        <f>COUNTIFS('Audit Log'!$D$2:$D$501,$A15,'Audit Log'!$AD$2:$AD$501,"Overdue",'Audit Log'!$AE$2:$AE$501,1)</f>
        <v/>
      </c>
      <c r="I15" s="10" t="inlineStr">
        <is>
          <t>Legal Name Verified</t>
        </is>
      </c>
      <c r="J15" s="10">
        <f>COUNTIFS('Audit Log'!$J$2:$J$501,"Fail",'Audit Log'!$AE$2:$AE$501,1)</f>
        <v/>
      </c>
      <c r="K15" s="10">
        <f>COUNTIFS('Audit Log'!$J$2:$J$501,"Pass",'Audit Log'!$AE$2:$AE$501,1)+J15</f>
        <v/>
      </c>
      <c r="L15" s="26">
        <f>IFERROR(J15/K15,"")</f>
        <v/>
      </c>
    </row>
    <row r="16">
      <c r="A16" s="12">
        <f>Lists!A3</f>
        <v/>
      </c>
      <c r="B16" s="12">
        <f>IF($A16="","",COUNTIFS('Audit Log'!$D$2:$D$501,$A16,'Audit Log'!$AE$2:$AE$501,1))</f>
        <v/>
      </c>
      <c r="C16" s="12">
        <f>IF($A16="","",COUNTIFS('Audit Log'!$D$2:$D$501,$A16,'Audit Log'!$AE$2:$AE$501,1,'Audit Log'!$AB$2:$AB$501,"Complete"))</f>
        <v/>
      </c>
      <c r="D16" s="12">
        <f>IF($A16="","",COUNTIFS('Audit Log'!$D$2:$D$501,$A16,'Audit Log'!$AE$2:$AE$501,1,'Audit Log'!$Y$2:$Y$501,"&gt;0"))</f>
        <v/>
      </c>
      <c r="E16" s="12">
        <f>IF($A16="","",SUMIFS('Audit Log'!$Y$2:$Y$501,'Audit Log'!$D$2:$D$501,$A16,'Audit Log'!$AE$2:$AE$501,1))</f>
        <v/>
      </c>
      <c r="F16" s="27">
        <f>IFERROR((SUMIFS('Audit Log'!$Z$2:$Z$501,'Audit Log'!$D$2:$D$501,$A16)-SUMIFS('Audit Log'!$Y$2:$Y$501,'Audit Log'!$D$2:$D$501,$A16))/SUMIFS('Audit Log'!$Z$2:$Z$501,'Audit Log'!$D$2:$D$501,$A16),"")</f>
        <v/>
      </c>
      <c r="G16" s="12">
        <f>COUNTIFS('Audit Log'!$D$2:$D$501,$A16,'Audit Log'!$AD$2:$AD$501,"Overdue",'Audit Log'!$AE$2:$AE$501,1)</f>
        <v/>
      </c>
      <c r="I16" s="12" t="inlineStr">
        <is>
          <t>Date of Birth Verified</t>
        </is>
      </c>
      <c r="J16" s="12">
        <f>COUNTIFS('Audit Log'!$K$2:$K$501,"Fail",'Audit Log'!$AE$2:$AE$501,1)</f>
        <v/>
      </c>
      <c r="K16" s="12">
        <f>COUNTIFS('Audit Log'!$K$2:$K$501,"Pass",'Audit Log'!$AE$2:$AE$501,1)+J16</f>
        <v/>
      </c>
      <c r="L16" s="27">
        <f>IFERROR(J16/K16,"")</f>
        <v/>
      </c>
    </row>
    <row r="17">
      <c r="A17" s="10">
        <f>Lists!A4</f>
        <v/>
      </c>
      <c r="B17" s="10">
        <f>IF($A17="","",COUNTIFS('Audit Log'!$D$2:$D$501,$A17,'Audit Log'!$AE$2:$AE$501,1))</f>
        <v/>
      </c>
      <c r="C17" s="10">
        <f>IF($A17="","",COUNTIFS('Audit Log'!$D$2:$D$501,$A17,'Audit Log'!$AE$2:$AE$501,1,'Audit Log'!$AB$2:$AB$501,"Complete"))</f>
        <v/>
      </c>
      <c r="D17" s="10">
        <f>IF($A17="","",COUNTIFS('Audit Log'!$D$2:$D$501,$A17,'Audit Log'!$AE$2:$AE$501,1,'Audit Log'!$Y$2:$Y$501,"&gt;0"))</f>
        <v/>
      </c>
      <c r="E17" s="10">
        <f>IF($A17="","",SUMIFS('Audit Log'!$Y$2:$Y$501,'Audit Log'!$D$2:$D$501,$A17,'Audit Log'!$AE$2:$AE$501,1))</f>
        <v/>
      </c>
      <c r="F17" s="26">
        <f>IFERROR((SUMIFS('Audit Log'!$Z$2:$Z$501,'Audit Log'!$D$2:$D$501,$A17)-SUMIFS('Audit Log'!$Y$2:$Y$501,'Audit Log'!$D$2:$D$501,$A17))/SUMIFS('Audit Log'!$Z$2:$Z$501,'Audit Log'!$D$2:$D$501,$A17),"")</f>
        <v/>
      </c>
      <c r="G17" s="10">
        <f>COUNTIFS('Audit Log'!$D$2:$D$501,$A17,'Audit Log'!$AD$2:$AD$501,"Overdue",'Audit Log'!$AE$2:$AE$501,1)</f>
        <v/>
      </c>
      <c r="I17" s="10" t="inlineStr">
        <is>
          <t>Address Complete</t>
        </is>
      </c>
      <c r="J17" s="10">
        <f>COUNTIFS('Audit Log'!$L$2:$L$501,"Fail",'Audit Log'!$AE$2:$AE$501,1)</f>
        <v/>
      </c>
      <c r="K17" s="10">
        <f>COUNTIFS('Audit Log'!$L$2:$L$501,"Pass",'Audit Log'!$AE$2:$AE$501,1)+J17</f>
        <v/>
      </c>
      <c r="L17" s="26">
        <f>IFERROR(J17/K17,"")</f>
        <v/>
      </c>
    </row>
    <row r="18">
      <c r="A18" s="12">
        <f>Lists!A5</f>
        <v/>
      </c>
      <c r="B18" s="12">
        <f>IF($A18="","",COUNTIFS('Audit Log'!$D$2:$D$501,$A18,'Audit Log'!$AE$2:$AE$501,1))</f>
        <v/>
      </c>
      <c r="C18" s="12">
        <f>IF($A18="","",COUNTIFS('Audit Log'!$D$2:$D$501,$A18,'Audit Log'!$AE$2:$AE$501,1,'Audit Log'!$AB$2:$AB$501,"Complete"))</f>
        <v/>
      </c>
      <c r="D18" s="12">
        <f>IF($A18="","",COUNTIFS('Audit Log'!$D$2:$D$501,$A18,'Audit Log'!$AE$2:$AE$501,1,'Audit Log'!$Y$2:$Y$501,"&gt;0"))</f>
        <v/>
      </c>
      <c r="E18" s="12">
        <f>IF($A18="","",SUMIFS('Audit Log'!$Y$2:$Y$501,'Audit Log'!$D$2:$D$501,$A18,'Audit Log'!$AE$2:$AE$501,1))</f>
        <v/>
      </c>
      <c r="F18" s="27">
        <f>IFERROR((SUMIFS('Audit Log'!$Z$2:$Z$501,'Audit Log'!$D$2:$D$501,$A18)-SUMIFS('Audit Log'!$Y$2:$Y$501,'Audit Log'!$D$2:$D$501,$A18))/SUMIFS('Audit Log'!$Z$2:$Z$501,'Audit Log'!$D$2:$D$501,$A18),"")</f>
        <v/>
      </c>
      <c r="G18" s="12">
        <f>COUNTIFS('Audit Log'!$D$2:$D$501,$A18,'Audit Log'!$AD$2:$AD$501,"Overdue",'Audit Log'!$AE$2:$AE$501,1)</f>
        <v/>
      </c>
      <c r="I18" s="12" t="inlineStr">
        <is>
          <t>Contact Information Confirmed</t>
        </is>
      </c>
      <c r="J18" s="12">
        <f>COUNTIFS('Audit Log'!$M$2:$M$501,"Fail",'Audit Log'!$AE$2:$AE$501,1)</f>
        <v/>
      </c>
      <c r="K18" s="12">
        <f>COUNTIFS('Audit Log'!$M$2:$M$501,"Pass",'Audit Log'!$AE$2:$AE$501,1)+J18</f>
        <v/>
      </c>
      <c r="L18" s="27">
        <f>IFERROR(J18/K18,"")</f>
        <v/>
      </c>
    </row>
    <row r="19">
      <c r="A19" s="10">
        <f>Lists!A6</f>
        <v/>
      </c>
      <c r="B19" s="10">
        <f>IF($A19="","",COUNTIFS('Audit Log'!$D$2:$D$501,$A19,'Audit Log'!$AE$2:$AE$501,1))</f>
        <v/>
      </c>
      <c r="C19" s="10">
        <f>IF($A19="","",COUNTIFS('Audit Log'!$D$2:$D$501,$A19,'Audit Log'!$AE$2:$AE$501,1,'Audit Log'!$AB$2:$AB$501,"Complete"))</f>
        <v/>
      </c>
      <c r="D19" s="10">
        <f>IF($A19="","",COUNTIFS('Audit Log'!$D$2:$D$501,$A19,'Audit Log'!$AE$2:$AE$501,1,'Audit Log'!$Y$2:$Y$501,"&gt;0"))</f>
        <v/>
      </c>
      <c r="E19" s="10">
        <f>IF($A19="","",SUMIFS('Audit Log'!$Y$2:$Y$501,'Audit Log'!$D$2:$D$501,$A19,'Audit Log'!$AE$2:$AE$501,1))</f>
        <v/>
      </c>
      <c r="F19" s="26">
        <f>IFERROR((SUMIFS('Audit Log'!$Z$2:$Z$501,'Audit Log'!$D$2:$D$501,$A19)-SUMIFS('Audit Log'!$Y$2:$Y$501,'Audit Log'!$D$2:$D$501,$A19))/SUMIFS('Audit Log'!$Z$2:$Z$501,'Audit Log'!$D$2:$D$501,$A19),"")</f>
        <v/>
      </c>
      <c r="G19" s="10">
        <f>COUNTIFS('Audit Log'!$D$2:$D$501,$A19,'Audit Log'!$AD$2:$AD$501,"Overdue",'Audit Log'!$AE$2:$AE$501,1)</f>
        <v/>
      </c>
      <c r="I19" s="10" t="inlineStr">
        <is>
          <t>Emergency Contact Reviewed</t>
        </is>
      </c>
      <c r="J19" s="10">
        <f>COUNTIFS('Audit Log'!$N$2:$N$501,"Fail",'Audit Log'!$AE$2:$AE$501,1)</f>
        <v/>
      </c>
      <c r="K19" s="10">
        <f>COUNTIFS('Audit Log'!$N$2:$N$501,"Pass",'Audit Log'!$AE$2:$AE$501,1)+J19</f>
        <v/>
      </c>
      <c r="L19" s="26">
        <f>IFERROR(J19/K19,"")</f>
        <v/>
      </c>
    </row>
    <row r="20">
      <c r="A20" s="12">
        <f>Lists!A7</f>
        <v/>
      </c>
      <c r="B20" s="12">
        <f>IF($A20="","",COUNTIFS('Audit Log'!$D$2:$D$501,$A20,'Audit Log'!$AE$2:$AE$501,1))</f>
        <v/>
      </c>
      <c r="C20" s="12">
        <f>IF($A20="","",COUNTIFS('Audit Log'!$D$2:$D$501,$A20,'Audit Log'!$AE$2:$AE$501,1,'Audit Log'!$AB$2:$AB$501,"Complete"))</f>
        <v/>
      </c>
      <c r="D20" s="12">
        <f>IF($A20="","",COUNTIFS('Audit Log'!$D$2:$D$501,$A20,'Audit Log'!$AE$2:$AE$501,1,'Audit Log'!$Y$2:$Y$501,"&gt;0"))</f>
        <v/>
      </c>
      <c r="E20" s="12">
        <f>IF($A20="","",SUMIFS('Audit Log'!$Y$2:$Y$501,'Audit Log'!$D$2:$D$501,$A20,'Audit Log'!$AE$2:$AE$501,1))</f>
        <v/>
      </c>
      <c r="F20" s="27">
        <f>IFERROR((SUMIFS('Audit Log'!$Z$2:$Z$501,'Audit Log'!$D$2:$D$501,$A20)-SUMIFS('Audit Log'!$Y$2:$Y$501,'Audit Log'!$D$2:$D$501,$A20))/SUMIFS('Audit Log'!$Z$2:$Z$501,'Audit Log'!$D$2:$D$501,$A20),"")</f>
        <v/>
      </c>
      <c r="G20" s="12">
        <f>COUNTIFS('Audit Log'!$D$2:$D$501,$A20,'Audit Log'!$AD$2:$AD$501,"Overdue",'Audit Log'!$AE$2:$AE$501,1)</f>
        <v/>
      </c>
      <c r="I20" s="12" t="inlineStr">
        <is>
          <t>Payer and Plan Captured</t>
        </is>
      </c>
      <c r="J20" s="12">
        <f>COUNTIFS('Audit Log'!$O$2:$O$501,"Fail",'Audit Log'!$AE$2:$AE$501,1)</f>
        <v/>
      </c>
      <c r="K20" s="12">
        <f>COUNTIFS('Audit Log'!$O$2:$O$501,"Pass",'Audit Log'!$AE$2:$AE$501,1)+J20</f>
        <v/>
      </c>
      <c r="L20" s="27">
        <f>IFERROR(J20/K20,"")</f>
        <v/>
      </c>
    </row>
    <row r="21">
      <c r="A21" s="10">
        <f>Lists!A8</f>
        <v/>
      </c>
      <c r="B21" s="10">
        <f>IF($A21="","",COUNTIFS('Audit Log'!$D$2:$D$501,$A21,'Audit Log'!$AE$2:$AE$501,1))</f>
        <v/>
      </c>
      <c r="C21" s="10">
        <f>IF($A21="","",COUNTIFS('Audit Log'!$D$2:$D$501,$A21,'Audit Log'!$AE$2:$AE$501,1,'Audit Log'!$AB$2:$AB$501,"Complete"))</f>
        <v/>
      </c>
      <c r="D21" s="10">
        <f>IF($A21="","",COUNTIFS('Audit Log'!$D$2:$D$501,$A21,'Audit Log'!$AE$2:$AE$501,1,'Audit Log'!$Y$2:$Y$501,"&gt;0"))</f>
        <v/>
      </c>
      <c r="E21" s="10">
        <f>IF($A21="","",SUMIFS('Audit Log'!$Y$2:$Y$501,'Audit Log'!$D$2:$D$501,$A21,'Audit Log'!$AE$2:$AE$501,1))</f>
        <v/>
      </c>
      <c r="F21" s="26">
        <f>IFERROR((SUMIFS('Audit Log'!$Z$2:$Z$501,'Audit Log'!$D$2:$D$501,$A21)-SUMIFS('Audit Log'!$Y$2:$Y$501,'Audit Log'!$D$2:$D$501,$A21))/SUMIFS('Audit Log'!$Z$2:$Z$501,'Audit Log'!$D$2:$D$501,$A21),"")</f>
        <v/>
      </c>
      <c r="G21" s="10">
        <f>COUNTIFS('Audit Log'!$D$2:$D$501,$A21,'Audit Log'!$AD$2:$AD$501,"Overdue",'Audit Log'!$AE$2:$AE$501,1)</f>
        <v/>
      </c>
      <c r="I21" s="10" t="inlineStr">
        <is>
          <t>Member ID Verified</t>
        </is>
      </c>
      <c r="J21" s="10">
        <f>COUNTIFS('Audit Log'!$P$2:$P$501,"Fail",'Audit Log'!$AE$2:$AE$501,1)</f>
        <v/>
      </c>
      <c r="K21" s="10">
        <f>COUNTIFS('Audit Log'!$P$2:$P$501,"Pass",'Audit Log'!$AE$2:$AE$501,1)+J21</f>
        <v/>
      </c>
      <c r="L21" s="26">
        <f>IFERROR(J21/K21,"")</f>
        <v/>
      </c>
    </row>
    <row r="22">
      <c r="A22" s="12">
        <f>Lists!A9</f>
        <v/>
      </c>
      <c r="B22" s="12">
        <f>IF($A22="","",COUNTIFS('Audit Log'!$D$2:$D$501,$A22,'Audit Log'!$AE$2:$AE$501,1))</f>
        <v/>
      </c>
      <c r="C22" s="12">
        <f>IF($A22="","",COUNTIFS('Audit Log'!$D$2:$D$501,$A22,'Audit Log'!$AE$2:$AE$501,1,'Audit Log'!$AB$2:$AB$501,"Complete"))</f>
        <v/>
      </c>
      <c r="D22" s="12">
        <f>IF($A22="","",COUNTIFS('Audit Log'!$D$2:$D$501,$A22,'Audit Log'!$AE$2:$AE$501,1,'Audit Log'!$Y$2:$Y$501,"&gt;0"))</f>
        <v/>
      </c>
      <c r="E22" s="12">
        <f>IF($A22="","",SUMIFS('Audit Log'!$Y$2:$Y$501,'Audit Log'!$D$2:$D$501,$A22,'Audit Log'!$AE$2:$AE$501,1))</f>
        <v/>
      </c>
      <c r="F22" s="27">
        <f>IFERROR((SUMIFS('Audit Log'!$Z$2:$Z$501,'Audit Log'!$D$2:$D$501,$A22)-SUMIFS('Audit Log'!$Y$2:$Y$501,'Audit Log'!$D$2:$D$501,$A22))/SUMIFS('Audit Log'!$Z$2:$Z$501,'Audit Log'!$D$2:$D$501,$A22),"")</f>
        <v/>
      </c>
      <c r="G22" s="12">
        <f>COUNTIFS('Audit Log'!$D$2:$D$501,$A22,'Audit Log'!$AD$2:$AD$501,"Overdue",'Audit Log'!$AE$2:$AE$501,1)</f>
        <v/>
      </c>
      <c r="I22" s="12" t="inlineStr">
        <is>
          <t>Consent Forms Complete</t>
        </is>
      </c>
      <c r="J22" s="12">
        <f>COUNTIFS('Audit Log'!$Q$2:$Q$501,"Fail",'Audit Log'!$AE$2:$AE$501,1)</f>
        <v/>
      </c>
      <c r="K22" s="12">
        <f>COUNTIFS('Audit Log'!$Q$2:$Q$501,"Pass",'Audit Log'!$AE$2:$AE$501,1)+J22</f>
        <v/>
      </c>
      <c r="L22" s="27">
        <f>IFERROR(J22/K22,"")</f>
        <v/>
      </c>
    </row>
    <row r="23">
      <c r="A23" s="10">
        <f>Lists!A10</f>
        <v/>
      </c>
      <c r="B23" s="10">
        <f>IF($A23="","",COUNTIFS('Audit Log'!$D$2:$D$501,$A23,'Audit Log'!$AE$2:$AE$501,1))</f>
        <v/>
      </c>
      <c r="C23" s="10">
        <f>IF($A23="","",COUNTIFS('Audit Log'!$D$2:$D$501,$A23,'Audit Log'!$AE$2:$AE$501,1,'Audit Log'!$AB$2:$AB$501,"Complete"))</f>
        <v/>
      </c>
      <c r="D23" s="10">
        <f>IF($A23="","",COUNTIFS('Audit Log'!$D$2:$D$501,$A23,'Audit Log'!$AE$2:$AE$501,1,'Audit Log'!$Y$2:$Y$501,"&gt;0"))</f>
        <v/>
      </c>
      <c r="E23" s="10">
        <f>IF($A23="","",SUMIFS('Audit Log'!$Y$2:$Y$501,'Audit Log'!$D$2:$D$501,$A23,'Audit Log'!$AE$2:$AE$501,1))</f>
        <v/>
      </c>
      <c r="F23" s="26">
        <f>IFERROR((SUMIFS('Audit Log'!$Z$2:$Z$501,'Audit Log'!$D$2:$D$501,$A23)-SUMIFS('Audit Log'!$Y$2:$Y$501,'Audit Log'!$D$2:$D$501,$A23))/SUMIFS('Audit Log'!$Z$2:$Z$501,'Audit Log'!$D$2:$D$501,$A23),"")</f>
        <v/>
      </c>
      <c r="G23" s="10">
        <f>COUNTIFS('Audit Log'!$D$2:$D$501,$A23,'Audit Log'!$AD$2:$AD$501,"Overdue",'Audit Log'!$AE$2:$AE$501,1)</f>
        <v/>
      </c>
      <c r="I23" s="10" t="inlineStr">
        <is>
          <t>Primary Care Provider Reviewed</t>
        </is>
      </c>
      <c r="J23" s="10">
        <f>COUNTIFS('Audit Log'!$R$2:$R$501,"Fail",'Audit Log'!$AE$2:$AE$501,1)</f>
        <v/>
      </c>
      <c r="K23" s="10">
        <f>COUNTIFS('Audit Log'!$R$2:$R$501,"Pass",'Audit Log'!$AE$2:$AE$501,1)+J23</f>
        <v/>
      </c>
      <c r="L23" s="26">
        <f>IFERROR(J23/K23,"")</f>
        <v/>
      </c>
    </row>
    <row r="24">
      <c r="A24" s="12">
        <f>Lists!A11</f>
        <v/>
      </c>
      <c r="B24" s="12">
        <f>IF($A24="","",COUNTIFS('Audit Log'!$D$2:$D$501,$A24,'Audit Log'!$AE$2:$AE$501,1))</f>
        <v/>
      </c>
      <c r="C24" s="12">
        <f>IF($A24="","",COUNTIFS('Audit Log'!$D$2:$D$501,$A24,'Audit Log'!$AE$2:$AE$501,1,'Audit Log'!$AB$2:$AB$501,"Complete"))</f>
        <v/>
      </c>
      <c r="D24" s="12">
        <f>IF($A24="","",COUNTIFS('Audit Log'!$D$2:$D$501,$A24,'Audit Log'!$AE$2:$AE$501,1,'Audit Log'!$Y$2:$Y$501,"&gt;0"))</f>
        <v/>
      </c>
      <c r="E24" s="12">
        <f>IF($A24="","",SUMIFS('Audit Log'!$Y$2:$Y$501,'Audit Log'!$D$2:$D$501,$A24,'Audit Log'!$AE$2:$AE$501,1))</f>
        <v/>
      </c>
      <c r="F24" s="27">
        <f>IFERROR((SUMIFS('Audit Log'!$Z$2:$Z$501,'Audit Log'!$D$2:$D$501,$A24)-SUMIFS('Audit Log'!$Y$2:$Y$501,'Audit Log'!$D$2:$D$501,$A24))/SUMIFS('Audit Log'!$Z$2:$Z$501,'Audit Log'!$D$2:$D$501,$A24),"")</f>
        <v/>
      </c>
      <c r="G24" s="12">
        <f>COUNTIFS('Audit Log'!$D$2:$D$501,$A24,'Audit Log'!$AD$2:$AD$501,"Overdue",'Audit Log'!$AE$2:$AE$501,1)</f>
        <v/>
      </c>
      <c r="I24" s="12" t="inlineStr">
        <is>
          <t>Duplicate Record Check Complete</t>
        </is>
      </c>
      <c r="J24" s="12">
        <f>COUNTIFS('Audit Log'!$S$2:$S$501,"Fail",'Audit Log'!$AE$2:$AE$501,1)</f>
        <v/>
      </c>
      <c r="K24" s="12">
        <f>COUNTIFS('Audit Log'!$S$2:$S$501,"Pass",'Audit Log'!$AE$2:$AE$501,1)+J24</f>
        <v/>
      </c>
      <c r="L24" s="27">
        <f>IFERROR(J24/K24,"")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J25">
        <f>""</f>
        <v/>
      </c>
      <c r="K25">
        <f>""</f>
        <v/>
      </c>
      <c r="L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J26">
        <f>""</f>
        <v/>
      </c>
      <c r="K26">
        <f>""</f>
        <v/>
      </c>
      <c r="L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J27">
        <f>""</f>
        <v/>
      </c>
      <c r="K27">
        <f>""</f>
        <v/>
      </c>
      <c r="L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J28">
        <f>""</f>
        <v/>
      </c>
      <c r="K28">
        <f>""</f>
        <v/>
      </c>
      <c r="L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J29">
        <f>""</f>
        <v/>
      </c>
      <c r="K29">
        <f>""</f>
        <v/>
      </c>
      <c r="L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J30">
        <f>""</f>
        <v/>
      </c>
      <c r="K30">
        <f>""</f>
        <v/>
      </c>
      <c r="L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J31">
        <f>""</f>
        <v/>
      </c>
      <c r="K31">
        <f>""</f>
        <v/>
      </c>
      <c r="L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J32">
        <f>""</f>
        <v/>
      </c>
      <c r="K32">
        <f>""</f>
        <v/>
      </c>
      <c r="L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J33">
        <f>""</f>
        <v/>
      </c>
      <c r="K33">
        <f>""</f>
        <v/>
      </c>
      <c r="L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J34">
        <f>""</f>
        <v/>
      </c>
      <c r="K34">
        <f>""</f>
        <v/>
      </c>
      <c r="L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J35">
        <f>""</f>
        <v/>
      </c>
      <c r="K35">
        <f>""</f>
        <v/>
      </c>
      <c r="L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J36">
        <f>""</f>
        <v/>
      </c>
      <c r="K36">
        <f>""</f>
        <v/>
      </c>
      <c r="L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J37">
        <f>""</f>
        <v/>
      </c>
      <c r="K37">
        <f>""</f>
        <v/>
      </c>
      <c r="L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J38">
        <f>""</f>
        <v/>
      </c>
      <c r="K38">
        <f>""</f>
        <v/>
      </c>
      <c r="L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J39">
        <f>""</f>
        <v/>
      </c>
      <c r="K39">
        <f>""</f>
        <v/>
      </c>
      <c r="L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J40">
        <f>""</f>
        <v/>
      </c>
      <c r="K40">
        <f>""</f>
        <v/>
      </c>
      <c r="L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J41">
        <f>""</f>
        <v/>
      </c>
      <c r="K41">
        <f>""</f>
        <v/>
      </c>
      <c r="L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J42">
        <f>""</f>
        <v/>
      </c>
      <c r="K42">
        <f>""</f>
        <v/>
      </c>
      <c r="L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J43">
        <f>""</f>
        <v/>
      </c>
      <c r="K43">
        <f>""</f>
        <v/>
      </c>
      <c r="L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J44">
        <f>""</f>
        <v/>
      </c>
      <c r="K44">
        <f>""</f>
        <v/>
      </c>
      <c r="L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J45">
        <f>""</f>
        <v/>
      </c>
      <c r="K45">
        <f>""</f>
        <v/>
      </c>
      <c r="L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J46">
        <f>""</f>
        <v/>
      </c>
      <c r="K46">
        <f>""</f>
        <v/>
      </c>
      <c r="L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J47">
        <f>""</f>
        <v/>
      </c>
      <c r="K47">
        <f>""</f>
        <v/>
      </c>
      <c r="L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J48">
        <f>""</f>
        <v/>
      </c>
      <c r="K48">
        <f>""</f>
        <v/>
      </c>
      <c r="L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J49">
        <f>""</f>
        <v/>
      </c>
      <c r="K49">
        <f>""</f>
        <v/>
      </c>
      <c r="L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J50">
        <f>""</f>
        <v/>
      </c>
      <c r="K50">
        <f>""</f>
        <v/>
      </c>
      <c r="L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J51">
        <f>""</f>
        <v/>
      </c>
      <c r="K51">
        <f>""</f>
        <v/>
      </c>
      <c r="L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J52">
        <f>""</f>
        <v/>
      </c>
      <c r="K52">
        <f>""</f>
        <v/>
      </c>
      <c r="L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J53">
        <f>""</f>
        <v/>
      </c>
      <c r="K53">
        <f>""</f>
        <v/>
      </c>
      <c r="L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J54">
        <f>""</f>
        <v/>
      </c>
      <c r="K54">
        <f>""</f>
        <v/>
      </c>
      <c r="L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J55">
        <f>""</f>
        <v/>
      </c>
      <c r="K55">
        <f>""</f>
        <v/>
      </c>
      <c r="L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J56">
        <f>""</f>
        <v/>
      </c>
      <c r="K56">
        <f>""</f>
        <v/>
      </c>
      <c r="L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J57">
        <f>""</f>
        <v/>
      </c>
      <c r="K57">
        <f>""</f>
        <v/>
      </c>
      <c r="L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J58">
        <f>""</f>
        <v/>
      </c>
      <c r="K58">
        <f>""</f>
        <v/>
      </c>
      <c r="L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J59">
        <f>""</f>
        <v/>
      </c>
      <c r="K59">
        <f>""</f>
        <v/>
      </c>
      <c r="L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J60">
        <f>""</f>
        <v/>
      </c>
      <c r="K60">
        <f>""</f>
        <v/>
      </c>
      <c r="L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J61">
        <f>""</f>
        <v/>
      </c>
      <c r="K61">
        <f>""</f>
        <v/>
      </c>
      <c r="L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J62">
        <f>""</f>
        <v/>
      </c>
      <c r="K62">
        <f>""</f>
        <v/>
      </c>
      <c r="L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J63">
        <f>""</f>
        <v/>
      </c>
      <c r="K63">
        <f>""</f>
        <v/>
      </c>
      <c r="L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J64">
        <f>""</f>
        <v/>
      </c>
      <c r="K64">
        <f>""</f>
        <v/>
      </c>
      <c r="L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J65">
        <f>""</f>
        <v/>
      </c>
      <c r="K65">
        <f>""</f>
        <v/>
      </c>
      <c r="L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J66">
        <f>""</f>
        <v/>
      </c>
      <c r="K66">
        <f>""</f>
        <v/>
      </c>
      <c r="L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J67">
        <f>""</f>
        <v/>
      </c>
      <c r="K67">
        <f>""</f>
        <v/>
      </c>
      <c r="L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J68">
        <f>""</f>
        <v/>
      </c>
      <c r="K68">
        <f>""</f>
        <v/>
      </c>
      <c r="L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J69">
        <f>""</f>
        <v/>
      </c>
      <c r="K69">
        <f>""</f>
        <v/>
      </c>
      <c r="L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J70">
        <f>""</f>
        <v/>
      </c>
      <c r="K70">
        <f>""</f>
        <v/>
      </c>
      <c r="L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J71">
        <f>""</f>
        <v/>
      </c>
      <c r="K71">
        <f>""</f>
        <v/>
      </c>
      <c r="L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J72">
        <f>""</f>
        <v/>
      </c>
      <c r="K72">
        <f>""</f>
        <v/>
      </c>
      <c r="L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J73">
        <f>""</f>
        <v/>
      </c>
      <c r="K73">
        <f>""</f>
        <v/>
      </c>
      <c r="L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J74">
        <f>""</f>
        <v/>
      </c>
      <c r="K74">
        <f>""</f>
        <v/>
      </c>
      <c r="L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J75">
        <f>""</f>
        <v/>
      </c>
      <c r="K75">
        <f>""</f>
        <v/>
      </c>
      <c r="L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J76">
        <f>""</f>
        <v/>
      </c>
      <c r="K76">
        <f>""</f>
        <v/>
      </c>
      <c r="L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J77">
        <f>""</f>
        <v/>
      </c>
      <c r="K77">
        <f>""</f>
        <v/>
      </c>
      <c r="L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J78">
        <f>""</f>
        <v/>
      </c>
      <c r="K78">
        <f>""</f>
        <v/>
      </c>
      <c r="L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J79">
        <f>""</f>
        <v/>
      </c>
      <c r="K79">
        <f>""</f>
        <v/>
      </c>
      <c r="L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J80">
        <f>""</f>
        <v/>
      </c>
      <c r="K80">
        <f>""</f>
        <v/>
      </c>
      <c r="L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J81">
        <f>""</f>
        <v/>
      </c>
      <c r="K81">
        <f>""</f>
        <v/>
      </c>
      <c r="L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J82">
        <f>""</f>
        <v/>
      </c>
      <c r="K82">
        <f>""</f>
        <v/>
      </c>
      <c r="L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J83">
        <f>""</f>
        <v/>
      </c>
      <c r="K83">
        <f>""</f>
        <v/>
      </c>
      <c r="L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J84">
        <f>""</f>
        <v/>
      </c>
      <c r="K84">
        <f>""</f>
        <v/>
      </c>
      <c r="L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J85">
        <f>""</f>
        <v/>
      </c>
      <c r="K85">
        <f>""</f>
        <v/>
      </c>
      <c r="L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J86">
        <f>""</f>
        <v/>
      </c>
      <c r="K86">
        <f>""</f>
        <v/>
      </c>
      <c r="L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J87">
        <f>""</f>
        <v/>
      </c>
      <c r="K87">
        <f>""</f>
        <v/>
      </c>
      <c r="L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J88">
        <f>""</f>
        <v/>
      </c>
      <c r="K88">
        <f>""</f>
        <v/>
      </c>
      <c r="L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J89">
        <f>""</f>
        <v/>
      </c>
      <c r="K89">
        <f>""</f>
        <v/>
      </c>
      <c r="L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J90">
        <f>""</f>
        <v/>
      </c>
      <c r="K90">
        <f>""</f>
        <v/>
      </c>
      <c r="L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J91">
        <f>""</f>
        <v/>
      </c>
      <c r="K91">
        <f>""</f>
        <v/>
      </c>
      <c r="L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J92">
        <f>""</f>
        <v/>
      </c>
      <c r="K92">
        <f>""</f>
        <v/>
      </c>
      <c r="L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J93">
        <f>""</f>
        <v/>
      </c>
      <c r="K93">
        <f>""</f>
        <v/>
      </c>
      <c r="L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J94">
        <f>""</f>
        <v/>
      </c>
      <c r="K94">
        <f>""</f>
        <v/>
      </c>
      <c r="L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J95">
        <f>""</f>
        <v/>
      </c>
      <c r="K95">
        <f>""</f>
        <v/>
      </c>
      <c r="L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J96">
        <f>""</f>
        <v/>
      </c>
      <c r="K96">
        <f>""</f>
        <v/>
      </c>
      <c r="L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J97">
        <f>""</f>
        <v/>
      </c>
      <c r="K97">
        <f>""</f>
        <v/>
      </c>
      <c r="L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J98">
        <f>""</f>
        <v/>
      </c>
      <c r="K98">
        <f>""</f>
        <v/>
      </c>
      <c r="L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J99">
        <f>""</f>
        <v/>
      </c>
      <c r="K99">
        <f>""</f>
        <v/>
      </c>
      <c r="L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J100">
        <f>""</f>
        <v/>
      </c>
      <c r="K100">
        <f>""</f>
        <v/>
      </c>
      <c r="L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J101">
        <f>""</f>
        <v/>
      </c>
      <c r="K101">
        <f>""</f>
        <v/>
      </c>
      <c r="L101">
        <f>""</f>
        <v/>
      </c>
    </row>
  </sheetData>
  <mergeCells count="1">
    <mergeCell ref="A1:H1"/>
  </mergeCells>
  <conditionalFormatting sqref="B3:B4">
    <cfRule type="expression" priority="1" dxfId="0">
      <formula>OR($B$3="",$B$4="",$B$3&gt;$B$4)</formula>
    </cfRule>
  </conditionalFormatting>
  <dataValidations count="3">
    <dataValidation sqref="B3:B4" showDropDown="0" showInputMessage="0" showErrorMessage="1" allowBlank="0" error="Enter a valid date between 01/01/2020 and 12/31/2100." type="date" operator="between">
      <formula1>DATE(2020,1,1)</formula1>
      <formula2>DATE(2100,12,31)</formula2>
    </dataValidation>
    <dataValidation sqref="B5" showDropDown="0" showInputMessage="0" showErrorMessage="1" allowBlank="0" error="Select a clinic from the list." type="list">
      <formula1>'Lists'!$B$2:$B$101</formula1>
    </dataValidation>
    <dataValidation sqref="B6" showDropDown="0" showInputMessage="0" showErrorMessage="1" allowBlank="0" error="Select an auditor from the list." type="list">
      <formula1>'Lists'!$D$2:$D$101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E5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6" t="inlineStr">
        <is>
          <t>Audit ID</t>
        </is>
      </c>
      <c r="B1" s="6" t="inlineStr">
        <is>
          <t>Audit Date</t>
        </is>
      </c>
      <c r="C1" s="6" t="inlineStr">
        <is>
          <t>Registration Date</t>
        </is>
      </c>
      <c r="D1" s="6" t="inlineStr">
        <is>
          <t>Clinic</t>
        </is>
      </c>
      <c r="E1" s="6" t="inlineStr">
        <is>
          <t>Registration Channel</t>
        </is>
      </c>
      <c r="F1" s="6" t="inlineStr">
        <is>
          <t>Fictional Patient Reference</t>
        </is>
      </c>
      <c r="G1" s="6" t="inlineStr">
        <is>
          <t>Auditor</t>
        </is>
      </c>
      <c r="H1" s="6" t="inlineStr">
        <is>
          <t>Registration Staff Reference</t>
        </is>
      </c>
      <c r="I1" s="6" t="inlineStr">
        <is>
          <t>Audit Type</t>
        </is>
      </c>
      <c r="J1" s="6" t="inlineStr">
        <is>
          <t>Legal Name Verified</t>
        </is>
      </c>
      <c r="K1" s="6" t="inlineStr">
        <is>
          <t>Date of Birth Verified</t>
        </is>
      </c>
      <c r="L1" s="6" t="inlineStr">
        <is>
          <t>Address Complete</t>
        </is>
      </c>
      <c r="M1" s="6" t="inlineStr">
        <is>
          <t>Contact Information Confirmed</t>
        </is>
      </c>
      <c r="N1" s="6" t="inlineStr">
        <is>
          <t>Emergency Contact Reviewed</t>
        </is>
      </c>
      <c r="O1" s="6" t="inlineStr">
        <is>
          <t>Payer and Plan Captured</t>
        </is>
      </c>
      <c r="P1" s="6" t="inlineStr">
        <is>
          <t>Member ID Verified</t>
        </is>
      </c>
      <c r="Q1" s="6" t="inlineStr">
        <is>
          <t>Consent Forms Complete</t>
        </is>
      </c>
      <c r="R1" s="6" t="inlineStr">
        <is>
          <t>Primary Care Provider Reviewed</t>
        </is>
      </c>
      <c r="S1" s="6" t="inlineStr">
        <is>
          <t>Duplicate Record Check Complete</t>
        </is>
      </c>
      <c r="T1" s="6" t="inlineStr">
        <is>
          <t>Audit Notes</t>
        </is>
      </c>
      <c r="U1" s="6" t="inlineStr">
        <is>
          <t>Follow-Up Owner</t>
        </is>
      </c>
      <c r="V1" s="6" t="inlineStr">
        <is>
          <t>Follow-Up Due Date</t>
        </is>
      </c>
      <c r="W1" s="6" t="inlineStr">
        <is>
          <t>Resolution Status</t>
        </is>
      </c>
      <c r="X1" s="6" t="inlineStr">
        <is>
          <t>Resolved Date</t>
        </is>
      </c>
      <c r="Y1" s="6" t="inlineStr">
        <is>
          <t>Failure Count</t>
        </is>
      </c>
      <c r="Z1" s="6" t="inlineStr">
        <is>
          <t>Reviewed Item Count</t>
        </is>
      </c>
      <c r="AA1" s="6" t="inlineStr">
        <is>
          <t>Applicable Item Count</t>
        </is>
      </c>
      <c r="AB1" s="6" t="inlineStr">
        <is>
          <t>Audit Completion</t>
        </is>
      </c>
      <c r="AC1" s="6" t="inlineStr">
        <is>
          <t>Pass Rate</t>
        </is>
      </c>
      <c r="AD1" s="6" t="inlineStr">
        <is>
          <t>Follow-Up Alert</t>
        </is>
      </c>
      <c r="AE1" s="6" t="inlineStr">
        <is>
          <t>In Scope</t>
        </is>
      </c>
    </row>
    <row r="2">
      <c r="A2" s="14" t="inlineStr">
        <is>
          <t>AUD-26001</t>
        </is>
      </c>
      <c r="B2" s="28" t="n">
        <v>46237</v>
      </c>
      <c r="C2" s="28" t="n">
        <v>46235</v>
      </c>
      <c r="D2" s="14" t="inlineStr">
        <is>
          <t>Northstar Family Clinic</t>
        </is>
      </c>
      <c r="E2" s="14" t="inlineStr">
        <is>
          <t>In Person</t>
        </is>
      </c>
      <c r="F2" s="14" t="inlineStr">
        <is>
          <t>PTR-26001</t>
        </is>
      </c>
      <c r="G2" s="14" t="inlineStr">
        <is>
          <t>Avery Brooks</t>
        </is>
      </c>
      <c r="H2" s="14" t="inlineStr">
        <is>
          <t>REG-A11</t>
        </is>
      </c>
      <c r="I2" s="14" t="inlineStr">
        <is>
          <t>Routine Sample</t>
        </is>
      </c>
      <c r="J2" s="16" t="inlineStr">
        <is>
          <t>Pass</t>
        </is>
      </c>
      <c r="K2" s="16" t="inlineStr">
        <is>
          <t>Pass</t>
        </is>
      </c>
      <c r="L2" s="16" t="inlineStr">
        <is>
          <t>Pass</t>
        </is>
      </c>
      <c r="M2" s="16" t="inlineStr">
        <is>
          <t>Pass</t>
        </is>
      </c>
      <c r="N2" s="16" t="inlineStr">
        <is>
          <t>Pass</t>
        </is>
      </c>
      <c r="O2" s="16" t="inlineStr">
        <is>
          <t>Pass</t>
        </is>
      </c>
      <c r="P2" s="16" t="inlineStr">
        <is>
          <t>Pass</t>
        </is>
      </c>
      <c r="Q2" s="16" t="inlineStr">
        <is>
          <t>Pass</t>
        </is>
      </c>
      <c r="R2" s="16" t="inlineStr">
        <is>
          <t>Pass</t>
        </is>
      </c>
      <c r="S2" s="16" t="inlineStr">
        <is>
          <t>Pass</t>
        </is>
      </c>
      <c r="T2" s="16" t="inlineStr">
        <is>
          <t>Registration fields were complete.</t>
        </is>
      </c>
      <c r="U2" s="14" t="n"/>
      <c r="V2" s="28" t="n"/>
      <c r="W2" s="14" t="inlineStr">
        <is>
          <t>Not Required</t>
        </is>
      </c>
      <c r="X2" s="28" t="n"/>
      <c r="Y2" s="17">
        <f>IF($A2="","",COUNTIF($J2:$S2,"Fail"))</f>
        <v/>
      </c>
      <c r="Z2" s="17">
        <f>IF($A2="","",COUNTIF($J2:$S2,"Pass")+COUNTIF($J2:$S2,"Fail"))</f>
        <v/>
      </c>
      <c r="AA2" s="17">
        <f>IF($A2="","",COUNTIF($J2:$S2,"Pass")+COUNTIF($J2:$S2,"Fail")+COUNTIF($J2:$S2,"Not Reviewed"))</f>
        <v/>
      </c>
      <c r="AB2" s="17">
        <f>IF($A2="","",IF(OR(COUNTBLANK($J2:$S2)&gt;0,COUNTIF($J2:$S2,"Not Reviewed")&gt;0),"Incomplete","Complete"))</f>
        <v/>
      </c>
      <c r="AC2" s="29">
        <f>IF($A2="","",IFERROR((Z2-Y2)/Z2,""))</f>
        <v/>
      </c>
      <c r="AD2" s="17">
        <f>IF($A2="","",IF(Y2=0,"No Follow-Up Needed",IF(W2="Resolved","Resolved",IF(V2="","Due Date Missing",IF(V2&lt;TODAY(),"Overdue",IF(V2=TODAY(),"Due Today","Open"))))))</f>
        <v/>
      </c>
      <c r="AE2" s="17">
        <f>IF($A2="","",IF(AND($B2&gt;=Dashboard!$B$3,$B2&lt;=Dashboard!$B$4,OR(Dashboard!$B$5="All",$D2=Dashboard!$B$5),OR(Dashboard!$B$6="All",$G2=Dashboard!$B$6)),1,0))</f>
        <v/>
      </c>
    </row>
    <row r="3">
      <c r="A3" s="14" t="inlineStr">
        <is>
          <t>AUD-26002</t>
        </is>
      </c>
      <c r="B3" s="28" t="n">
        <v>46239</v>
      </c>
      <c r="C3" s="28" t="n">
        <v>46238</v>
      </c>
      <c r="D3" s="14" t="inlineStr">
        <is>
          <t>Harborview Medical Office</t>
        </is>
      </c>
      <c r="E3" s="14" t="inlineStr">
        <is>
          <t>Phone</t>
        </is>
      </c>
      <c r="F3" s="14" t="inlineStr">
        <is>
          <t>PTR-26002</t>
        </is>
      </c>
      <c r="G3" s="14" t="inlineStr">
        <is>
          <t>Jordan Lee</t>
        </is>
      </c>
      <c r="H3" s="14" t="inlineStr">
        <is>
          <t>REG-B07</t>
        </is>
      </c>
      <c r="I3" s="14" t="inlineStr">
        <is>
          <t>Routine Sample</t>
        </is>
      </c>
      <c r="J3" s="16" t="inlineStr">
        <is>
          <t>Pass</t>
        </is>
      </c>
      <c r="K3" s="16" t="inlineStr">
        <is>
          <t>Pass</t>
        </is>
      </c>
      <c r="L3" s="16" t="inlineStr">
        <is>
          <t>Fail</t>
        </is>
      </c>
      <c r="M3" s="16" t="inlineStr">
        <is>
          <t>Pass</t>
        </is>
      </c>
      <c r="N3" s="16" t="inlineStr">
        <is>
          <t>Pass</t>
        </is>
      </c>
      <c r="O3" s="16" t="inlineStr">
        <is>
          <t>Pass</t>
        </is>
      </c>
      <c r="P3" s="16" t="inlineStr">
        <is>
          <t>Pass</t>
        </is>
      </c>
      <c r="Q3" s="16" t="inlineStr">
        <is>
          <t>Pass</t>
        </is>
      </c>
      <c r="R3" s="16" t="inlineStr">
        <is>
          <t>N/A</t>
        </is>
      </c>
      <c r="S3" s="16" t="inlineStr">
        <is>
          <t>Pass</t>
        </is>
      </c>
      <c r="T3" s="16" t="inlineStr">
        <is>
          <t>Apartment number was not captured.</t>
        </is>
      </c>
      <c r="U3" s="14" t="inlineStr">
        <is>
          <t>Morgan Reed</t>
        </is>
      </c>
      <c r="V3" s="28" t="n">
        <v>46246</v>
      </c>
      <c r="W3" s="14" t="inlineStr">
        <is>
          <t>Resolved</t>
        </is>
      </c>
      <c r="X3" s="28" t="n">
        <v>46244</v>
      </c>
      <c r="Y3" s="17">
        <f>IF($A3="","",COUNTIF($J3:$S3,"Fail"))</f>
        <v/>
      </c>
      <c r="Z3" s="17">
        <f>IF($A3="","",COUNTIF($J3:$S3,"Pass")+COUNTIF($J3:$S3,"Fail"))</f>
        <v/>
      </c>
      <c r="AA3" s="17">
        <f>IF($A3="","",COUNTIF($J3:$S3,"Pass")+COUNTIF($J3:$S3,"Fail")+COUNTIF($J3:$S3,"Not Reviewed"))</f>
        <v/>
      </c>
      <c r="AB3" s="17">
        <f>IF($A3="","",IF(OR(COUNTBLANK($J3:$S3)&gt;0,COUNTIF($J3:$S3,"Not Reviewed")&gt;0),"Incomplete","Complete"))</f>
        <v/>
      </c>
      <c r="AC3" s="29">
        <f>IF($A3="","",IFERROR((Z3-Y3)/Z3,""))</f>
        <v/>
      </c>
      <c r="AD3" s="17">
        <f>IF($A3="","",IF(Y3=0,"No Follow-Up Needed",IF(W3="Resolved","Resolved",IF(V3="","Due Date Missing",IF(V3&lt;TODAY(),"Overdue",IF(V3=TODAY(),"Due Today","Open"))))))</f>
        <v/>
      </c>
      <c r="AE3" s="17">
        <f>IF($A3="","",IF(AND($B3&gt;=Dashboard!$B$3,$B3&lt;=Dashboard!$B$4,OR(Dashboard!$B$5="All",$D3=Dashboard!$B$5),OR(Dashboard!$B$6="All",$G3=Dashboard!$B$6)),1,0))</f>
        <v/>
      </c>
    </row>
    <row r="4">
      <c r="A4" s="14" t="inlineStr">
        <is>
          <t>AUD-26003</t>
        </is>
      </c>
      <c r="B4" s="28" t="n">
        <v>46242</v>
      </c>
      <c r="C4" s="28" t="n">
        <v>46241</v>
      </c>
      <c r="D4" s="14" t="inlineStr">
        <is>
          <t>Cedar Grove Primary Care</t>
        </is>
      </c>
      <c r="E4" s="14" t="inlineStr">
        <is>
          <t>Patient Portal</t>
        </is>
      </c>
      <c r="F4" s="14" t="inlineStr">
        <is>
          <t>PTR-26003</t>
        </is>
      </c>
      <c r="G4" s="14" t="inlineStr">
        <is>
          <t>Morgan Reed</t>
        </is>
      </c>
      <c r="H4" s="14" t="inlineStr">
        <is>
          <t>REG-C14</t>
        </is>
      </c>
      <c r="I4" s="14" t="inlineStr">
        <is>
          <t>New Staff Review</t>
        </is>
      </c>
      <c r="J4" s="16" t="inlineStr">
        <is>
          <t>Pass</t>
        </is>
      </c>
      <c r="K4" s="16" t="inlineStr">
        <is>
          <t>Pass</t>
        </is>
      </c>
      <c r="L4" s="16" t="inlineStr">
        <is>
          <t>Pass</t>
        </is>
      </c>
      <c r="M4" s="16" t="inlineStr">
        <is>
          <t>Pass</t>
        </is>
      </c>
      <c r="N4" s="16" t="inlineStr">
        <is>
          <t>N/A</t>
        </is>
      </c>
      <c r="O4" s="16" t="inlineStr">
        <is>
          <t>Fail</t>
        </is>
      </c>
      <c r="P4" s="16" t="inlineStr">
        <is>
          <t>Fail</t>
        </is>
      </c>
      <c r="Q4" s="16" t="inlineStr">
        <is>
          <t>Pass</t>
        </is>
      </c>
      <c r="R4" s="16" t="inlineStr">
        <is>
          <t>Pass</t>
        </is>
      </c>
      <c r="S4" s="16" t="inlineStr">
        <is>
          <t>Pass</t>
        </is>
      </c>
      <c r="T4" s="16" t="inlineStr">
        <is>
          <t>Plan and member identifier needed correction.</t>
        </is>
      </c>
      <c r="U4" s="14" t="inlineStr">
        <is>
          <t>Riley Chen</t>
        </is>
      </c>
      <c r="V4" s="28" t="n">
        <v>46249</v>
      </c>
      <c r="W4" s="14" t="inlineStr">
        <is>
          <t>In Progress</t>
        </is>
      </c>
      <c r="X4" s="28" t="n"/>
      <c r="Y4" s="17">
        <f>IF($A4="","",COUNTIF($J4:$S4,"Fail"))</f>
        <v/>
      </c>
      <c r="Z4" s="17">
        <f>IF($A4="","",COUNTIF($J4:$S4,"Pass")+COUNTIF($J4:$S4,"Fail"))</f>
        <v/>
      </c>
      <c r="AA4" s="17">
        <f>IF($A4="","",COUNTIF($J4:$S4,"Pass")+COUNTIF($J4:$S4,"Fail")+COUNTIF($J4:$S4,"Not Reviewed"))</f>
        <v/>
      </c>
      <c r="AB4" s="17">
        <f>IF($A4="","",IF(OR(COUNTBLANK($J4:$S4)&gt;0,COUNTIF($J4:$S4,"Not Reviewed")&gt;0),"Incomplete","Complete"))</f>
        <v/>
      </c>
      <c r="AC4" s="29">
        <f>IF($A4="","",IFERROR((Z4-Y4)/Z4,""))</f>
        <v/>
      </c>
      <c r="AD4" s="17">
        <f>IF($A4="","",IF(Y4=0,"No Follow-Up Needed",IF(W4="Resolved","Resolved",IF(V4="","Due Date Missing",IF(V4&lt;TODAY(),"Overdue",IF(V4=TODAY(),"Due Today","Open"))))))</f>
        <v/>
      </c>
      <c r="AE4" s="17">
        <f>IF($A4="","",IF(AND($B4&gt;=Dashboard!$B$3,$B4&lt;=Dashboard!$B$4,OR(Dashboard!$B$5="All",$D4=Dashboard!$B$5),OR(Dashboard!$B$6="All",$G4=Dashboard!$B$6)),1,0))</f>
        <v/>
      </c>
    </row>
    <row r="5">
      <c r="A5" s="14" t="n"/>
      <c r="B5" s="28" t="n"/>
      <c r="C5" s="28" t="n"/>
      <c r="D5" s="14" t="n"/>
      <c r="E5" s="14" t="n"/>
      <c r="F5" s="14" t="n"/>
      <c r="G5" s="14" t="n"/>
      <c r="H5" s="14" t="n"/>
      <c r="I5" s="14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4" t="n"/>
      <c r="V5" s="28" t="n"/>
      <c r="W5" s="14" t="n"/>
      <c r="X5" s="28" t="n"/>
      <c r="Y5" s="17">
        <f>IF($A5="","",COUNTIF($J5:$S5,"Fail"))</f>
        <v/>
      </c>
      <c r="Z5" s="17">
        <f>IF($A5="","",COUNTIF($J5:$S5,"Pass")+COUNTIF($J5:$S5,"Fail"))</f>
        <v/>
      </c>
      <c r="AA5" s="17">
        <f>IF($A5="","",COUNTIF($J5:$S5,"Pass")+COUNTIF($J5:$S5,"Fail")+COUNTIF($J5:$S5,"Not Reviewed"))</f>
        <v/>
      </c>
      <c r="AB5" s="17">
        <f>IF($A5="","",IF(OR(COUNTBLANK($J5:$S5)&gt;0,COUNTIF($J5:$S5,"Not Reviewed")&gt;0),"Incomplete","Complete"))</f>
        <v/>
      </c>
      <c r="AC5" s="29">
        <f>IF($A5="","",IFERROR((Z5-Y5)/Z5,""))</f>
        <v/>
      </c>
      <c r="AD5" s="17">
        <f>IF($A5="","",IF(Y5=0,"No Follow-Up Needed",IF(W5="Resolved","Resolved",IF(V5="","Due Date Missing",IF(V5&lt;TODAY(),"Overdue",IF(V5=TODAY(),"Due Today","Open"))))))</f>
        <v/>
      </c>
      <c r="AE5" s="17">
        <f>IF($A5="","",IF(AND($B5&gt;=Dashboard!$B$3,$B5&lt;=Dashboard!$B$4,OR(Dashboard!$B$5="All",$D5=Dashboard!$B$5),OR(Dashboard!$B$6="All",$G5=Dashboard!$B$6)),1,0))</f>
        <v/>
      </c>
    </row>
    <row r="6">
      <c r="A6" s="14" t="n"/>
      <c r="B6" s="28" t="n"/>
      <c r="C6" s="28" t="n"/>
      <c r="D6" s="14" t="n"/>
      <c r="E6" s="14" t="n"/>
      <c r="F6" s="14" t="n"/>
      <c r="G6" s="14" t="n"/>
      <c r="H6" s="14" t="n"/>
      <c r="I6" s="14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4" t="n"/>
      <c r="V6" s="28" t="n"/>
      <c r="W6" s="14" t="n"/>
      <c r="X6" s="28" t="n"/>
      <c r="Y6" s="17">
        <f>IF($A6="","",COUNTIF($J6:$S6,"Fail"))</f>
        <v/>
      </c>
      <c r="Z6" s="17">
        <f>IF($A6="","",COUNTIF($J6:$S6,"Pass")+COUNTIF($J6:$S6,"Fail"))</f>
        <v/>
      </c>
      <c r="AA6" s="17">
        <f>IF($A6="","",COUNTIF($J6:$S6,"Pass")+COUNTIF($J6:$S6,"Fail")+COUNTIF($J6:$S6,"Not Reviewed"))</f>
        <v/>
      </c>
      <c r="AB6" s="17">
        <f>IF($A6="","",IF(OR(COUNTBLANK($J6:$S6)&gt;0,COUNTIF($J6:$S6,"Not Reviewed")&gt;0),"Incomplete","Complete"))</f>
        <v/>
      </c>
      <c r="AC6" s="29">
        <f>IF($A6="","",IFERROR((Z6-Y6)/Z6,""))</f>
        <v/>
      </c>
      <c r="AD6" s="17">
        <f>IF($A6="","",IF(Y6=0,"No Follow-Up Needed",IF(W6="Resolved","Resolved",IF(V6="","Due Date Missing",IF(V6&lt;TODAY(),"Overdue",IF(V6=TODAY(),"Due Today","Open"))))))</f>
        <v/>
      </c>
      <c r="AE6" s="17">
        <f>IF($A6="","",IF(AND($B6&gt;=Dashboard!$B$3,$B6&lt;=Dashboard!$B$4,OR(Dashboard!$B$5="All",$D6=Dashboard!$B$5),OR(Dashboard!$B$6="All",$G6=Dashboard!$B$6)),1,0))</f>
        <v/>
      </c>
    </row>
    <row r="7">
      <c r="A7" s="14" t="n"/>
      <c r="B7" s="28" t="n"/>
      <c r="C7" s="28" t="n"/>
      <c r="D7" s="14" t="n"/>
      <c r="E7" s="14" t="n"/>
      <c r="F7" s="14" t="n"/>
      <c r="G7" s="14" t="n"/>
      <c r="H7" s="14" t="n"/>
      <c r="I7" s="14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4" t="n"/>
      <c r="V7" s="28" t="n"/>
      <c r="W7" s="14" t="n"/>
      <c r="X7" s="28" t="n"/>
      <c r="Y7" s="17">
        <f>IF($A7="","",COUNTIF($J7:$S7,"Fail"))</f>
        <v/>
      </c>
      <c r="Z7" s="17">
        <f>IF($A7="","",COUNTIF($J7:$S7,"Pass")+COUNTIF($J7:$S7,"Fail"))</f>
        <v/>
      </c>
      <c r="AA7" s="17">
        <f>IF($A7="","",COUNTIF($J7:$S7,"Pass")+COUNTIF($J7:$S7,"Fail")+COUNTIF($J7:$S7,"Not Reviewed"))</f>
        <v/>
      </c>
      <c r="AB7" s="17">
        <f>IF($A7="","",IF(OR(COUNTBLANK($J7:$S7)&gt;0,COUNTIF($J7:$S7,"Not Reviewed")&gt;0),"Incomplete","Complete"))</f>
        <v/>
      </c>
      <c r="AC7" s="29">
        <f>IF($A7="","",IFERROR((Z7-Y7)/Z7,""))</f>
        <v/>
      </c>
      <c r="AD7" s="17">
        <f>IF($A7="","",IF(Y7=0,"No Follow-Up Needed",IF(W7="Resolved","Resolved",IF(V7="","Due Date Missing",IF(V7&lt;TODAY(),"Overdue",IF(V7=TODAY(),"Due Today","Open"))))))</f>
        <v/>
      </c>
      <c r="AE7" s="17">
        <f>IF($A7="","",IF(AND($B7&gt;=Dashboard!$B$3,$B7&lt;=Dashboard!$B$4,OR(Dashboard!$B$5="All",$D7=Dashboard!$B$5),OR(Dashboard!$B$6="All",$G7=Dashboard!$B$6)),1,0))</f>
        <v/>
      </c>
    </row>
    <row r="8">
      <c r="A8" s="14" t="n"/>
      <c r="B8" s="28" t="n"/>
      <c r="C8" s="28" t="n"/>
      <c r="D8" s="14" t="n"/>
      <c r="E8" s="14" t="n"/>
      <c r="F8" s="14" t="n"/>
      <c r="G8" s="14" t="n"/>
      <c r="H8" s="14" t="n"/>
      <c r="I8" s="14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4" t="n"/>
      <c r="V8" s="28" t="n"/>
      <c r="W8" s="14" t="n"/>
      <c r="X8" s="28" t="n"/>
      <c r="Y8" s="17">
        <f>IF($A8="","",COUNTIF($J8:$S8,"Fail"))</f>
        <v/>
      </c>
      <c r="Z8" s="17">
        <f>IF($A8="","",COUNTIF($J8:$S8,"Pass")+COUNTIF($J8:$S8,"Fail"))</f>
        <v/>
      </c>
      <c r="AA8" s="17">
        <f>IF($A8="","",COUNTIF($J8:$S8,"Pass")+COUNTIF($J8:$S8,"Fail")+COUNTIF($J8:$S8,"Not Reviewed"))</f>
        <v/>
      </c>
      <c r="AB8" s="17">
        <f>IF($A8="","",IF(OR(COUNTBLANK($J8:$S8)&gt;0,COUNTIF($J8:$S8,"Not Reviewed")&gt;0),"Incomplete","Complete"))</f>
        <v/>
      </c>
      <c r="AC8" s="29">
        <f>IF($A8="","",IFERROR((Z8-Y8)/Z8,""))</f>
        <v/>
      </c>
      <c r="AD8" s="17">
        <f>IF($A8="","",IF(Y8=0,"No Follow-Up Needed",IF(W8="Resolved","Resolved",IF(V8="","Due Date Missing",IF(V8&lt;TODAY(),"Overdue",IF(V8=TODAY(),"Due Today","Open"))))))</f>
        <v/>
      </c>
      <c r="AE8" s="17">
        <f>IF($A8="","",IF(AND($B8&gt;=Dashboard!$B$3,$B8&lt;=Dashboard!$B$4,OR(Dashboard!$B$5="All",$D8=Dashboard!$B$5),OR(Dashboard!$B$6="All",$G8=Dashboard!$B$6)),1,0))</f>
        <v/>
      </c>
    </row>
    <row r="9">
      <c r="A9" s="14" t="n"/>
      <c r="B9" s="28" t="n"/>
      <c r="C9" s="28" t="n"/>
      <c r="D9" s="14" t="n"/>
      <c r="E9" s="14" t="n"/>
      <c r="F9" s="14" t="n"/>
      <c r="G9" s="14" t="n"/>
      <c r="H9" s="14" t="n"/>
      <c r="I9" s="14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4" t="n"/>
      <c r="V9" s="28" t="n"/>
      <c r="W9" s="14" t="n"/>
      <c r="X9" s="28" t="n"/>
      <c r="Y9" s="17">
        <f>IF($A9="","",COUNTIF($J9:$S9,"Fail"))</f>
        <v/>
      </c>
      <c r="Z9" s="17">
        <f>IF($A9="","",COUNTIF($J9:$S9,"Pass")+COUNTIF($J9:$S9,"Fail"))</f>
        <v/>
      </c>
      <c r="AA9" s="17">
        <f>IF($A9="","",COUNTIF($J9:$S9,"Pass")+COUNTIF($J9:$S9,"Fail")+COUNTIF($J9:$S9,"Not Reviewed"))</f>
        <v/>
      </c>
      <c r="AB9" s="17">
        <f>IF($A9="","",IF(OR(COUNTBLANK($J9:$S9)&gt;0,COUNTIF($J9:$S9,"Not Reviewed")&gt;0),"Incomplete","Complete"))</f>
        <v/>
      </c>
      <c r="AC9" s="29">
        <f>IF($A9="","",IFERROR((Z9-Y9)/Z9,""))</f>
        <v/>
      </c>
      <c r="AD9" s="17">
        <f>IF($A9="","",IF(Y9=0,"No Follow-Up Needed",IF(W9="Resolved","Resolved",IF(V9="","Due Date Missing",IF(V9&lt;TODAY(),"Overdue",IF(V9=TODAY(),"Due Today","Open"))))))</f>
        <v/>
      </c>
      <c r="AE9" s="17">
        <f>IF($A9="","",IF(AND($B9&gt;=Dashboard!$B$3,$B9&lt;=Dashboard!$B$4,OR(Dashboard!$B$5="All",$D9=Dashboard!$B$5),OR(Dashboard!$B$6="All",$G9=Dashboard!$B$6)),1,0))</f>
        <v/>
      </c>
    </row>
    <row r="10">
      <c r="A10" s="14" t="n"/>
      <c r="B10" s="28" t="n"/>
      <c r="C10" s="28" t="n"/>
      <c r="D10" s="14" t="n"/>
      <c r="E10" s="14" t="n"/>
      <c r="F10" s="14" t="n"/>
      <c r="G10" s="14" t="n"/>
      <c r="H10" s="14" t="n"/>
      <c r="I10" s="14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4" t="n"/>
      <c r="V10" s="28" t="n"/>
      <c r="W10" s="14" t="n"/>
      <c r="X10" s="28" t="n"/>
      <c r="Y10" s="17">
        <f>IF($A10="","",COUNTIF($J10:$S10,"Fail"))</f>
        <v/>
      </c>
      <c r="Z10" s="17">
        <f>IF($A10="","",COUNTIF($J10:$S10,"Pass")+COUNTIF($J10:$S10,"Fail"))</f>
        <v/>
      </c>
      <c r="AA10" s="17">
        <f>IF($A10="","",COUNTIF($J10:$S10,"Pass")+COUNTIF($J10:$S10,"Fail")+COUNTIF($J10:$S10,"Not Reviewed"))</f>
        <v/>
      </c>
      <c r="AB10" s="17">
        <f>IF($A10="","",IF(OR(COUNTBLANK($J10:$S10)&gt;0,COUNTIF($J10:$S10,"Not Reviewed")&gt;0),"Incomplete","Complete"))</f>
        <v/>
      </c>
      <c r="AC10" s="29">
        <f>IF($A10="","",IFERROR((Z10-Y10)/Z10,""))</f>
        <v/>
      </c>
      <c r="AD10" s="17">
        <f>IF($A10="","",IF(Y10=0,"No Follow-Up Needed",IF(W10="Resolved","Resolved",IF(V10="","Due Date Missing",IF(V10&lt;TODAY(),"Overdue",IF(V10=TODAY(),"Due Today","Open"))))))</f>
        <v/>
      </c>
      <c r="AE10" s="17">
        <f>IF($A10="","",IF(AND($B10&gt;=Dashboard!$B$3,$B10&lt;=Dashboard!$B$4,OR(Dashboard!$B$5="All",$D10=Dashboard!$B$5),OR(Dashboard!$B$6="All",$G10=Dashboard!$B$6)),1,0))</f>
        <v/>
      </c>
    </row>
    <row r="11">
      <c r="A11" s="14" t="n"/>
      <c r="B11" s="28" t="n"/>
      <c r="C11" s="28" t="n"/>
      <c r="D11" s="14" t="n"/>
      <c r="E11" s="14" t="n"/>
      <c r="F11" s="14" t="n"/>
      <c r="G11" s="14" t="n"/>
      <c r="H11" s="14" t="n"/>
      <c r="I11" s="14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4" t="n"/>
      <c r="V11" s="28" t="n"/>
      <c r="W11" s="14" t="n"/>
      <c r="X11" s="28" t="n"/>
      <c r="Y11" s="17">
        <f>IF($A11="","",COUNTIF($J11:$S11,"Fail"))</f>
        <v/>
      </c>
      <c r="Z11" s="17">
        <f>IF($A11="","",COUNTIF($J11:$S11,"Pass")+COUNTIF($J11:$S11,"Fail"))</f>
        <v/>
      </c>
      <c r="AA11" s="17">
        <f>IF($A11="","",COUNTIF($J11:$S11,"Pass")+COUNTIF($J11:$S11,"Fail")+COUNTIF($J11:$S11,"Not Reviewed"))</f>
        <v/>
      </c>
      <c r="AB11" s="17">
        <f>IF($A11="","",IF(OR(COUNTBLANK($J11:$S11)&gt;0,COUNTIF($J11:$S11,"Not Reviewed")&gt;0),"Incomplete","Complete"))</f>
        <v/>
      </c>
      <c r="AC11" s="29">
        <f>IF($A11="","",IFERROR((Z11-Y11)/Z11,""))</f>
        <v/>
      </c>
      <c r="AD11" s="17">
        <f>IF($A11="","",IF(Y11=0,"No Follow-Up Needed",IF(W11="Resolved","Resolved",IF(V11="","Due Date Missing",IF(V11&lt;TODAY(),"Overdue",IF(V11=TODAY(),"Due Today","Open"))))))</f>
        <v/>
      </c>
      <c r="AE11" s="17">
        <f>IF($A11="","",IF(AND($B11&gt;=Dashboard!$B$3,$B11&lt;=Dashboard!$B$4,OR(Dashboard!$B$5="All",$D11=Dashboard!$B$5),OR(Dashboard!$B$6="All",$G11=Dashboard!$B$6)),1,0))</f>
        <v/>
      </c>
    </row>
    <row r="12">
      <c r="A12" s="14" t="n"/>
      <c r="B12" s="28" t="n"/>
      <c r="C12" s="28" t="n"/>
      <c r="D12" s="14" t="n"/>
      <c r="E12" s="14" t="n"/>
      <c r="F12" s="14" t="n"/>
      <c r="G12" s="14" t="n"/>
      <c r="H12" s="14" t="n"/>
      <c r="I12" s="14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4" t="n"/>
      <c r="V12" s="28" t="n"/>
      <c r="W12" s="14" t="n"/>
      <c r="X12" s="28" t="n"/>
      <c r="Y12" s="17">
        <f>IF($A12="","",COUNTIF($J12:$S12,"Fail"))</f>
        <v/>
      </c>
      <c r="Z12" s="17">
        <f>IF($A12="","",COUNTIF($J12:$S12,"Pass")+COUNTIF($J12:$S12,"Fail"))</f>
        <v/>
      </c>
      <c r="AA12" s="17">
        <f>IF($A12="","",COUNTIF($J12:$S12,"Pass")+COUNTIF($J12:$S12,"Fail")+COUNTIF($J12:$S12,"Not Reviewed"))</f>
        <v/>
      </c>
      <c r="AB12" s="17">
        <f>IF($A12="","",IF(OR(COUNTBLANK($J12:$S12)&gt;0,COUNTIF($J12:$S12,"Not Reviewed")&gt;0),"Incomplete","Complete"))</f>
        <v/>
      </c>
      <c r="AC12" s="29">
        <f>IF($A12="","",IFERROR((Z12-Y12)/Z12,""))</f>
        <v/>
      </c>
      <c r="AD12" s="17">
        <f>IF($A12="","",IF(Y12=0,"No Follow-Up Needed",IF(W12="Resolved","Resolved",IF(V12="","Due Date Missing",IF(V12&lt;TODAY(),"Overdue",IF(V12=TODAY(),"Due Today","Open"))))))</f>
        <v/>
      </c>
      <c r="AE12" s="17">
        <f>IF($A12="","",IF(AND($B12&gt;=Dashboard!$B$3,$B12&lt;=Dashboard!$B$4,OR(Dashboard!$B$5="All",$D12=Dashboard!$B$5),OR(Dashboard!$B$6="All",$G12=Dashboard!$B$6)),1,0))</f>
        <v/>
      </c>
    </row>
    <row r="13">
      <c r="A13" s="14" t="n"/>
      <c r="B13" s="28" t="n"/>
      <c r="C13" s="28" t="n"/>
      <c r="D13" s="14" t="n"/>
      <c r="E13" s="14" t="n"/>
      <c r="F13" s="14" t="n"/>
      <c r="G13" s="14" t="n"/>
      <c r="H13" s="14" t="n"/>
      <c r="I13" s="14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4" t="n"/>
      <c r="V13" s="28" t="n"/>
      <c r="W13" s="14" t="n"/>
      <c r="X13" s="28" t="n"/>
      <c r="Y13" s="17">
        <f>IF($A13="","",COUNTIF($J13:$S13,"Fail"))</f>
        <v/>
      </c>
      <c r="Z13" s="17">
        <f>IF($A13="","",COUNTIF($J13:$S13,"Pass")+COUNTIF($J13:$S13,"Fail"))</f>
        <v/>
      </c>
      <c r="AA13" s="17">
        <f>IF($A13="","",COUNTIF($J13:$S13,"Pass")+COUNTIF($J13:$S13,"Fail")+COUNTIF($J13:$S13,"Not Reviewed"))</f>
        <v/>
      </c>
      <c r="AB13" s="17">
        <f>IF($A13="","",IF(OR(COUNTBLANK($J13:$S13)&gt;0,COUNTIF($J13:$S13,"Not Reviewed")&gt;0),"Incomplete","Complete"))</f>
        <v/>
      </c>
      <c r="AC13" s="29">
        <f>IF($A13="","",IFERROR((Z13-Y13)/Z13,""))</f>
        <v/>
      </c>
      <c r="AD13" s="17">
        <f>IF($A13="","",IF(Y13=0,"No Follow-Up Needed",IF(W13="Resolved","Resolved",IF(V13="","Due Date Missing",IF(V13&lt;TODAY(),"Overdue",IF(V13=TODAY(),"Due Today","Open"))))))</f>
        <v/>
      </c>
      <c r="AE13" s="17">
        <f>IF($A13="","",IF(AND($B13&gt;=Dashboard!$B$3,$B13&lt;=Dashboard!$B$4,OR(Dashboard!$B$5="All",$D13=Dashboard!$B$5),OR(Dashboard!$B$6="All",$G13=Dashboard!$B$6)),1,0))</f>
        <v/>
      </c>
    </row>
    <row r="14">
      <c r="A14" s="14" t="n"/>
      <c r="B14" s="28" t="n"/>
      <c r="C14" s="28" t="n"/>
      <c r="D14" s="14" t="n"/>
      <c r="E14" s="14" t="n"/>
      <c r="F14" s="14" t="n"/>
      <c r="G14" s="14" t="n"/>
      <c r="H14" s="14" t="n"/>
      <c r="I14" s="14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4" t="n"/>
      <c r="V14" s="28" t="n"/>
      <c r="W14" s="14" t="n"/>
      <c r="X14" s="28" t="n"/>
      <c r="Y14" s="17">
        <f>IF($A14="","",COUNTIF($J14:$S14,"Fail"))</f>
        <v/>
      </c>
      <c r="Z14" s="17">
        <f>IF($A14="","",COUNTIF($J14:$S14,"Pass")+COUNTIF($J14:$S14,"Fail"))</f>
        <v/>
      </c>
      <c r="AA14" s="17">
        <f>IF($A14="","",COUNTIF($J14:$S14,"Pass")+COUNTIF($J14:$S14,"Fail")+COUNTIF($J14:$S14,"Not Reviewed"))</f>
        <v/>
      </c>
      <c r="AB14" s="17">
        <f>IF($A14="","",IF(OR(COUNTBLANK($J14:$S14)&gt;0,COUNTIF($J14:$S14,"Not Reviewed")&gt;0),"Incomplete","Complete"))</f>
        <v/>
      </c>
      <c r="AC14" s="29">
        <f>IF($A14="","",IFERROR((Z14-Y14)/Z14,""))</f>
        <v/>
      </c>
      <c r="AD14" s="17">
        <f>IF($A14="","",IF(Y14=0,"No Follow-Up Needed",IF(W14="Resolved","Resolved",IF(V14="","Due Date Missing",IF(V14&lt;TODAY(),"Overdue",IF(V14=TODAY(),"Due Today","Open"))))))</f>
        <v/>
      </c>
      <c r="AE14" s="17">
        <f>IF($A14="","",IF(AND($B14&gt;=Dashboard!$B$3,$B14&lt;=Dashboard!$B$4,OR(Dashboard!$B$5="All",$D14=Dashboard!$B$5),OR(Dashboard!$B$6="All",$G14=Dashboard!$B$6)),1,0))</f>
        <v/>
      </c>
    </row>
    <row r="15">
      <c r="A15" s="14" t="n"/>
      <c r="B15" s="28" t="n"/>
      <c r="C15" s="28" t="n"/>
      <c r="D15" s="14" t="n"/>
      <c r="E15" s="14" t="n"/>
      <c r="F15" s="14" t="n"/>
      <c r="G15" s="14" t="n"/>
      <c r="H15" s="14" t="n"/>
      <c r="I15" s="14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4" t="n"/>
      <c r="V15" s="28" t="n"/>
      <c r="W15" s="14" t="n"/>
      <c r="X15" s="28" t="n"/>
      <c r="Y15" s="17">
        <f>IF($A15="","",COUNTIF($J15:$S15,"Fail"))</f>
        <v/>
      </c>
      <c r="Z15" s="17">
        <f>IF($A15="","",COUNTIF($J15:$S15,"Pass")+COUNTIF($J15:$S15,"Fail"))</f>
        <v/>
      </c>
      <c r="AA15" s="17">
        <f>IF($A15="","",COUNTIF($J15:$S15,"Pass")+COUNTIF($J15:$S15,"Fail")+COUNTIF($J15:$S15,"Not Reviewed"))</f>
        <v/>
      </c>
      <c r="AB15" s="17">
        <f>IF($A15="","",IF(OR(COUNTBLANK($J15:$S15)&gt;0,COUNTIF($J15:$S15,"Not Reviewed")&gt;0),"Incomplete","Complete"))</f>
        <v/>
      </c>
      <c r="AC15" s="29">
        <f>IF($A15="","",IFERROR((Z15-Y15)/Z15,""))</f>
        <v/>
      </c>
      <c r="AD15" s="17">
        <f>IF($A15="","",IF(Y15=0,"No Follow-Up Needed",IF(W15="Resolved","Resolved",IF(V15="","Due Date Missing",IF(V15&lt;TODAY(),"Overdue",IF(V15=TODAY(),"Due Today","Open"))))))</f>
        <v/>
      </c>
      <c r="AE15" s="17">
        <f>IF($A15="","",IF(AND($B15&gt;=Dashboard!$B$3,$B15&lt;=Dashboard!$B$4,OR(Dashboard!$B$5="All",$D15=Dashboard!$B$5),OR(Dashboard!$B$6="All",$G15=Dashboard!$B$6)),1,0))</f>
        <v/>
      </c>
    </row>
    <row r="16">
      <c r="A16" s="14" t="n"/>
      <c r="B16" s="28" t="n"/>
      <c r="C16" s="28" t="n"/>
      <c r="D16" s="14" t="n"/>
      <c r="E16" s="14" t="n"/>
      <c r="F16" s="14" t="n"/>
      <c r="G16" s="14" t="n"/>
      <c r="H16" s="14" t="n"/>
      <c r="I16" s="14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4" t="n"/>
      <c r="V16" s="28" t="n"/>
      <c r="W16" s="14" t="n"/>
      <c r="X16" s="28" t="n"/>
      <c r="Y16" s="17">
        <f>IF($A16="","",COUNTIF($J16:$S16,"Fail"))</f>
        <v/>
      </c>
      <c r="Z16" s="17">
        <f>IF($A16="","",COUNTIF($J16:$S16,"Pass")+COUNTIF($J16:$S16,"Fail"))</f>
        <v/>
      </c>
      <c r="AA16" s="17">
        <f>IF($A16="","",COUNTIF($J16:$S16,"Pass")+COUNTIF($J16:$S16,"Fail")+COUNTIF($J16:$S16,"Not Reviewed"))</f>
        <v/>
      </c>
      <c r="AB16" s="17">
        <f>IF($A16="","",IF(OR(COUNTBLANK($J16:$S16)&gt;0,COUNTIF($J16:$S16,"Not Reviewed")&gt;0),"Incomplete","Complete"))</f>
        <v/>
      </c>
      <c r="AC16" s="29">
        <f>IF($A16="","",IFERROR((Z16-Y16)/Z16,""))</f>
        <v/>
      </c>
      <c r="AD16" s="17">
        <f>IF($A16="","",IF(Y16=0,"No Follow-Up Needed",IF(W16="Resolved","Resolved",IF(V16="","Due Date Missing",IF(V16&lt;TODAY(),"Overdue",IF(V16=TODAY(),"Due Today","Open"))))))</f>
        <v/>
      </c>
      <c r="AE16" s="17">
        <f>IF($A16="","",IF(AND($B16&gt;=Dashboard!$B$3,$B16&lt;=Dashboard!$B$4,OR(Dashboard!$B$5="All",$D16=Dashboard!$B$5),OR(Dashboard!$B$6="All",$G16=Dashboard!$B$6)),1,0))</f>
        <v/>
      </c>
    </row>
    <row r="17">
      <c r="A17" s="14" t="n"/>
      <c r="B17" s="28" t="n"/>
      <c r="C17" s="28" t="n"/>
      <c r="D17" s="14" t="n"/>
      <c r="E17" s="14" t="n"/>
      <c r="F17" s="14" t="n"/>
      <c r="G17" s="14" t="n"/>
      <c r="H17" s="14" t="n"/>
      <c r="I17" s="14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4" t="n"/>
      <c r="V17" s="28" t="n"/>
      <c r="W17" s="14" t="n"/>
      <c r="X17" s="28" t="n"/>
      <c r="Y17" s="17">
        <f>IF($A17="","",COUNTIF($J17:$S17,"Fail"))</f>
        <v/>
      </c>
      <c r="Z17" s="17">
        <f>IF($A17="","",COUNTIF($J17:$S17,"Pass")+COUNTIF($J17:$S17,"Fail"))</f>
        <v/>
      </c>
      <c r="AA17" s="17">
        <f>IF($A17="","",COUNTIF($J17:$S17,"Pass")+COUNTIF($J17:$S17,"Fail")+COUNTIF($J17:$S17,"Not Reviewed"))</f>
        <v/>
      </c>
      <c r="AB17" s="17">
        <f>IF($A17="","",IF(OR(COUNTBLANK($J17:$S17)&gt;0,COUNTIF($J17:$S17,"Not Reviewed")&gt;0),"Incomplete","Complete"))</f>
        <v/>
      </c>
      <c r="AC17" s="29">
        <f>IF($A17="","",IFERROR((Z17-Y17)/Z17,""))</f>
        <v/>
      </c>
      <c r="AD17" s="17">
        <f>IF($A17="","",IF(Y17=0,"No Follow-Up Needed",IF(W17="Resolved","Resolved",IF(V17="","Due Date Missing",IF(V17&lt;TODAY(),"Overdue",IF(V17=TODAY(),"Due Today","Open"))))))</f>
        <v/>
      </c>
      <c r="AE17" s="17">
        <f>IF($A17="","",IF(AND($B17&gt;=Dashboard!$B$3,$B17&lt;=Dashboard!$B$4,OR(Dashboard!$B$5="All",$D17=Dashboard!$B$5),OR(Dashboard!$B$6="All",$G17=Dashboard!$B$6)),1,0))</f>
        <v/>
      </c>
    </row>
    <row r="18">
      <c r="A18" s="14" t="n"/>
      <c r="B18" s="28" t="n"/>
      <c r="C18" s="28" t="n"/>
      <c r="D18" s="14" t="n"/>
      <c r="E18" s="14" t="n"/>
      <c r="F18" s="14" t="n"/>
      <c r="G18" s="14" t="n"/>
      <c r="H18" s="14" t="n"/>
      <c r="I18" s="14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4" t="n"/>
      <c r="V18" s="28" t="n"/>
      <c r="W18" s="14" t="n"/>
      <c r="X18" s="28" t="n"/>
      <c r="Y18" s="17">
        <f>IF($A18="","",COUNTIF($J18:$S18,"Fail"))</f>
        <v/>
      </c>
      <c r="Z18" s="17">
        <f>IF($A18="","",COUNTIF($J18:$S18,"Pass")+COUNTIF($J18:$S18,"Fail"))</f>
        <v/>
      </c>
      <c r="AA18" s="17">
        <f>IF($A18="","",COUNTIF($J18:$S18,"Pass")+COUNTIF($J18:$S18,"Fail")+COUNTIF($J18:$S18,"Not Reviewed"))</f>
        <v/>
      </c>
      <c r="AB18" s="17">
        <f>IF($A18="","",IF(OR(COUNTBLANK($J18:$S18)&gt;0,COUNTIF($J18:$S18,"Not Reviewed")&gt;0),"Incomplete","Complete"))</f>
        <v/>
      </c>
      <c r="AC18" s="29">
        <f>IF($A18="","",IFERROR((Z18-Y18)/Z18,""))</f>
        <v/>
      </c>
      <c r="AD18" s="17">
        <f>IF($A18="","",IF(Y18=0,"No Follow-Up Needed",IF(W18="Resolved","Resolved",IF(V18="","Due Date Missing",IF(V18&lt;TODAY(),"Overdue",IF(V18=TODAY(),"Due Today","Open"))))))</f>
        <v/>
      </c>
      <c r="AE18" s="17">
        <f>IF($A18="","",IF(AND($B18&gt;=Dashboard!$B$3,$B18&lt;=Dashboard!$B$4,OR(Dashboard!$B$5="All",$D18=Dashboard!$B$5),OR(Dashboard!$B$6="All",$G18=Dashboard!$B$6)),1,0))</f>
        <v/>
      </c>
    </row>
    <row r="19">
      <c r="A19" s="14" t="n"/>
      <c r="B19" s="28" t="n"/>
      <c r="C19" s="28" t="n"/>
      <c r="D19" s="14" t="n"/>
      <c r="E19" s="14" t="n"/>
      <c r="F19" s="14" t="n"/>
      <c r="G19" s="14" t="n"/>
      <c r="H19" s="14" t="n"/>
      <c r="I19" s="14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4" t="n"/>
      <c r="V19" s="28" t="n"/>
      <c r="W19" s="14" t="n"/>
      <c r="X19" s="28" t="n"/>
      <c r="Y19" s="17">
        <f>IF($A19="","",COUNTIF($J19:$S19,"Fail"))</f>
        <v/>
      </c>
      <c r="Z19" s="17">
        <f>IF($A19="","",COUNTIF($J19:$S19,"Pass")+COUNTIF($J19:$S19,"Fail"))</f>
        <v/>
      </c>
      <c r="AA19" s="17">
        <f>IF($A19="","",COUNTIF($J19:$S19,"Pass")+COUNTIF($J19:$S19,"Fail")+COUNTIF($J19:$S19,"Not Reviewed"))</f>
        <v/>
      </c>
      <c r="AB19" s="17">
        <f>IF($A19="","",IF(OR(COUNTBLANK($J19:$S19)&gt;0,COUNTIF($J19:$S19,"Not Reviewed")&gt;0),"Incomplete","Complete"))</f>
        <v/>
      </c>
      <c r="AC19" s="29">
        <f>IF($A19="","",IFERROR((Z19-Y19)/Z19,""))</f>
        <v/>
      </c>
      <c r="AD19" s="17">
        <f>IF($A19="","",IF(Y19=0,"No Follow-Up Needed",IF(W19="Resolved","Resolved",IF(V19="","Due Date Missing",IF(V19&lt;TODAY(),"Overdue",IF(V19=TODAY(),"Due Today","Open"))))))</f>
        <v/>
      </c>
      <c r="AE19" s="17">
        <f>IF($A19="","",IF(AND($B19&gt;=Dashboard!$B$3,$B19&lt;=Dashboard!$B$4,OR(Dashboard!$B$5="All",$D19=Dashboard!$B$5),OR(Dashboard!$B$6="All",$G19=Dashboard!$B$6)),1,0))</f>
        <v/>
      </c>
    </row>
    <row r="20">
      <c r="A20" s="14" t="n"/>
      <c r="B20" s="28" t="n"/>
      <c r="C20" s="28" t="n"/>
      <c r="D20" s="14" t="n"/>
      <c r="E20" s="14" t="n"/>
      <c r="F20" s="14" t="n"/>
      <c r="G20" s="14" t="n"/>
      <c r="H20" s="14" t="n"/>
      <c r="I20" s="14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4" t="n"/>
      <c r="V20" s="28" t="n"/>
      <c r="W20" s="14" t="n"/>
      <c r="X20" s="28" t="n"/>
      <c r="Y20" s="17">
        <f>IF($A20="","",COUNTIF($J20:$S20,"Fail"))</f>
        <v/>
      </c>
      <c r="Z20" s="17">
        <f>IF($A20="","",COUNTIF($J20:$S20,"Pass")+COUNTIF($J20:$S20,"Fail"))</f>
        <v/>
      </c>
      <c r="AA20" s="17">
        <f>IF($A20="","",COUNTIF($J20:$S20,"Pass")+COUNTIF($J20:$S20,"Fail")+COUNTIF($J20:$S20,"Not Reviewed"))</f>
        <v/>
      </c>
      <c r="AB20" s="17">
        <f>IF($A20="","",IF(OR(COUNTBLANK($J20:$S20)&gt;0,COUNTIF($J20:$S20,"Not Reviewed")&gt;0),"Incomplete","Complete"))</f>
        <v/>
      </c>
      <c r="AC20" s="29">
        <f>IF($A20="","",IFERROR((Z20-Y20)/Z20,""))</f>
        <v/>
      </c>
      <c r="AD20" s="17">
        <f>IF($A20="","",IF(Y20=0,"No Follow-Up Needed",IF(W20="Resolved","Resolved",IF(V20="","Due Date Missing",IF(V20&lt;TODAY(),"Overdue",IF(V20=TODAY(),"Due Today","Open"))))))</f>
        <v/>
      </c>
      <c r="AE20" s="17">
        <f>IF($A20="","",IF(AND($B20&gt;=Dashboard!$B$3,$B20&lt;=Dashboard!$B$4,OR(Dashboard!$B$5="All",$D20=Dashboard!$B$5),OR(Dashboard!$B$6="All",$G20=Dashboard!$B$6)),1,0))</f>
        <v/>
      </c>
    </row>
    <row r="21">
      <c r="A21" s="14" t="n"/>
      <c r="B21" s="28" t="n"/>
      <c r="C21" s="28" t="n"/>
      <c r="D21" s="14" t="n"/>
      <c r="E21" s="14" t="n"/>
      <c r="F21" s="14" t="n"/>
      <c r="G21" s="14" t="n"/>
      <c r="H21" s="14" t="n"/>
      <c r="I21" s="14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4" t="n"/>
      <c r="V21" s="28" t="n"/>
      <c r="W21" s="14" t="n"/>
      <c r="X21" s="28" t="n"/>
      <c r="Y21" s="17">
        <f>IF($A21="","",COUNTIF($J21:$S21,"Fail"))</f>
        <v/>
      </c>
      <c r="Z21" s="17">
        <f>IF($A21="","",COUNTIF($J21:$S21,"Pass")+COUNTIF($J21:$S21,"Fail"))</f>
        <v/>
      </c>
      <c r="AA21" s="17">
        <f>IF($A21="","",COUNTIF($J21:$S21,"Pass")+COUNTIF($J21:$S21,"Fail")+COUNTIF($J21:$S21,"Not Reviewed"))</f>
        <v/>
      </c>
      <c r="AB21" s="17">
        <f>IF($A21="","",IF(OR(COUNTBLANK($J21:$S21)&gt;0,COUNTIF($J21:$S21,"Not Reviewed")&gt;0),"Incomplete","Complete"))</f>
        <v/>
      </c>
      <c r="AC21" s="29">
        <f>IF($A21="","",IFERROR((Z21-Y21)/Z21,""))</f>
        <v/>
      </c>
      <c r="AD21" s="17">
        <f>IF($A21="","",IF(Y21=0,"No Follow-Up Needed",IF(W21="Resolved","Resolved",IF(V21="","Due Date Missing",IF(V21&lt;TODAY(),"Overdue",IF(V21=TODAY(),"Due Today","Open"))))))</f>
        <v/>
      </c>
      <c r="AE21" s="17">
        <f>IF($A21="","",IF(AND($B21&gt;=Dashboard!$B$3,$B21&lt;=Dashboard!$B$4,OR(Dashboard!$B$5="All",$D21=Dashboard!$B$5),OR(Dashboard!$B$6="All",$G21=Dashboard!$B$6)),1,0))</f>
        <v/>
      </c>
    </row>
    <row r="22">
      <c r="A22" s="14" t="n"/>
      <c r="B22" s="28" t="n"/>
      <c r="C22" s="28" t="n"/>
      <c r="D22" s="14" t="n"/>
      <c r="E22" s="14" t="n"/>
      <c r="F22" s="14" t="n"/>
      <c r="G22" s="14" t="n"/>
      <c r="H22" s="14" t="n"/>
      <c r="I22" s="14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4" t="n"/>
      <c r="V22" s="28" t="n"/>
      <c r="W22" s="14" t="n"/>
      <c r="X22" s="28" t="n"/>
      <c r="Y22" s="17">
        <f>IF($A22="","",COUNTIF($J22:$S22,"Fail"))</f>
        <v/>
      </c>
      <c r="Z22" s="17">
        <f>IF($A22="","",COUNTIF($J22:$S22,"Pass")+COUNTIF($J22:$S22,"Fail"))</f>
        <v/>
      </c>
      <c r="AA22" s="17">
        <f>IF($A22="","",COUNTIF($J22:$S22,"Pass")+COUNTIF($J22:$S22,"Fail")+COUNTIF($J22:$S22,"Not Reviewed"))</f>
        <v/>
      </c>
      <c r="AB22" s="17">
        <f>IF($A22="","",IF(OR(COUNTBLANK($J22:$S22)&gt;0,COUNTIF($J22:$S22,"Not Reviewed")&gt;0),"Incomplete","Complete"))</f>
        <v/>
      </c>
      <c r="AC22" s="29">
        <f>IF($A22="","",IFERROR((Z22-Y22)/Z22,""))</f>
        <v/>
      </c>
      <c r="AD22" s="17">
        <f>IF($A22="","",IF(Y22=0,"No Follow-Up Needed",IF(W22="Resolved","Resolved",IF(V22="","Due Date Missing",IF(V22&lt;TODAY(),"Overdue",IF(V22=TODAY(),"Due Today","Open"))))))</f>
        <v/>
      </c>
      <c r="AE22" s="17">
        <f>IF($A22="","",IF(AND($B22&gt;=Dashboard!$B$3,$B22&lt;=Dashboard!$B$4,OR(Dashboard!$B$5="All",$D22=Dashboard!$B$5),OR(Dashboard!$B$6="All",$G22=Dashboard!$B$6)),1,0))</f>
        <v/>
      </c>
    </row>
    <row r="23">
      <c r="A23" s="14" t="n"/>
      <c r="B23" s="28" t="n"/>
      <c r="C23" s="28" t="n"/>
      <c r="D23" s="14" t="n"/>
      <c r="E23" s="14" t="n"/>
      <c r="F23" s="14" t="n"/>
      <c r="G23" s="14" t="n"/>
      <c r="H23" s="14" t="n"/>
      <c r="I23" s="14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4" t="n"/>
      <c r="V23" s="28" t="n"/>
      <c r="W23" s="14" t="n"/>
      <c r="X23" s="28" t="n"/>
      <c r="Y23" s="17">
        <f>IF($A23="","",COUNTIF($J23:$S23,"Fail"))</f>
        <v/>
      </c>
      <c r="Z23" s="17">
        <f>IF($A23="","",COUNTIF($J23:$S23,"Pass")+COUNTIF($J23:$S23,"Fail"))</f>
        <v/>
      </c>
      <c r="AA23" s="17">
        <f>IF($A23="","",COUNTIF($J23:$S23,"Pass")+COUNTIF($J23:$S23,"Fail")+COUNTIF($J23:$S23,"Not Reviewed"))</f>
        <v/>
      </c>
      <c r="AB23" s="17">
        <f>IF($A23="","",IF(OR(COUNTBLANK($J23:$S23)&gt;0,COUNTIF($J23:$S23,"Not Reviewed")&gt;0),"Incomplete","Complete"))</f>
        <v/>
      </c>
      <c r="AC23" s="29">
        <f>IF($A23="","",IFERROR((Z23-Y23)/Z23,""))</f>
        <v/>
      </c>
      <c r="AD23" s="17">
        <f>IF($A23="","",IF(Y23=0,"No Follow-Up Needed",IF(W23="Resolved","Resolved",IF(V23="","Due Date Missing",IF(V23&lt;TODAY(),"Overdue",IF(V23=TODAY(),"Due Today","Open"))))))</f>
        <v/>
      </c>
      <c r="AE23" s="17">
        <f>IF($A23="","",IF(AND($B23&gt;=Dashboard!$B$3,$B23&lt;=Dashboard!$B$4,OR(Dashboard!$B$5="All",$D23=Dashboard!$B$5),OR(Dashboard!$B$6="All",$G23=Dashboard!$B$6)),1,0))</f>
        <v/>
      </c>
    </row>
    <row r="24">
      <c r="A24" s="14" t="n"/>
      <c r="B24" s="28" t="n"/>
      <c r="C24" s="28" t="n"/>
      <c r="D24" s="14" t="n"/>
      <c r="E24" s="14" t="n"/>
      <c r="F24" s="14" t="n"/>
      <c r="G24" s="14" t="n"/>
      <c r="H24" s="14" t="n"/>
      <c r="I24" s="14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4" t="n"/>
      <c r="V24" s="28" t="n"/>
      <c r="W24" s="14" t="n"/>
      <c r="X24" s="28" t="n"/>
      <c r="Y24" s="17">
        <f>IF($A24="","",COUNTIF($J24:$S24,"Fail"))</f>
        <v/>
      </c>
      <c r="Z24" s="17">
        <f>IF($A24="","",COUNTIF($J24:$S24,"Pass")+COUNTIF($J24:$S24,"Fail"))</f>
        <v/>
      </c>
      <c r="AA24" s="17">
        <f>IF($A24="","",COUNTIF($J24:$S24,"Pass")+COUNTIF($J24:$S24,"Fail")+COUNTIF($J24:$S24,"Not Reviewed"))</f>
        <v/>
      </c>
      <c r="AB24" s="17">
        <f>IF($A24="","",IF(OR(COUNTBLANK($J24:$S24)&gt;0,COUNTIF($J24:$S24,"Not Reviewed")&gt;0),"Incomplete","Complete"))</f>
        <v/>
      </c>
      <c r="AC24" s="29">
        <f>IF($A24="","",IFERROR((Z24-Y24)/Z24,""))</f>
        <v/>
      </c>
      <c r="AD24" s="17">
        <f>IF($A24="","",IF(Y24=0,"No Follow-Up Needed",IF(W24="Resolved","Resolved",IF(V24="","Due Date Missing",IF(V24&lt;TODAY(),"Overdue",IF(V24=TODAY(),"Due Today","Open"))))))</f>
        <v/>
      </c>
      <c r="AE24" s="17">
        <f>IF($A24="","",IF(AND($B24&gt;=Dashboard!$B$3,$B24&lt;=Dashboard!$B$4,OR(Dashboard!$B$5="All",$D24=Dashboard!$B$5),OR(Dashboard!$B$6="All",$G24=Dashboard!$B$6)),1,0))</f>
        <v/>
      </c>
    </row>
    <row r="25">
      <c r="A25" s="14" t="n"/>
      <c r="B25" s="28" t="n"/>
      <c r="C25" s="28" t="n"/>
      <c r="D25" s="14" t="n"/>
      <c r="E25" s="14" t="n"/>
      <c r="F25" s="14" t="n"/>
      <c r="G25" s="14" t="n"/>
      <c r="H25" s="14" t="n"/>
      <c r="I25" s="14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4" t="n"/>
      <c r="V25" s="28" t="n"/>
      <c r="W25" s="14" t="n"/>
      <c r="X25" s="28" t="n"/>
      <c r="Y25" s="17">
        <f>IF($A25="","",COUNTIF($J25:$S25,"Fail"))</f>
        <v/>
      </c>
      <c r="Z25" s="17">
        <f>IF($A25="","",COUNTIF($J25:$S25,"Pass")+COUNTIF($J25:$S25,"Fail"))</f>
        <v/>
      </c>
      <c r="AA25" s="17">
        <f>IF($A25="","",COUNTIF($J25:$S25,"Pass")+COUNTIF($J25:$S25,"Fail")+COUNTIF($J25:$S25,"Not Reviewed"))</f>
        <v/>
      </c>
      <c r="AB25" s="17">
        <f>IF($A25="","",IF(OR(COUNTBLANK($J25:$S25)&gt;0,COUNTIF($J25:$S25,"Not Reviewed")&gt;0),"Incomplete","Complete"))</f>
        <v/>
      </c>
      <c r="AC25" s="29">
        <f>IF($A25="","",IFERROR((Z25-Y25)/Z25,""))</f>
        <v/>
      </c>
      <c r="AD25" s="17">
        <f>IF($A25="","",IF(Y25=0,"No Follow-Up Needed",IF(W25="Resolved","Resolved",IF(V25="","Due Date Missing",IF(V25&lt;TODAY(),"Overdue",IF(V25=TODAY(),"Due Today","Open"))))))</f>
        <v/>
      </c>
      <c r="AE25" s="17">
        <f>IF($A25="","",IF(AND($B25&gt;=Dashboard!$B$3,$B25&lt;=Dashboard!$B$4,OR(Dashboard!$B$5="All",$D25=Dashboard!$B$5),OR(Dashboard!$B$6="All",$G25=Dashboard!$B$6)),1,0))</f>
        <v/>
      </c>
    </row>
    <row r="26">
      <c r="A26" s="14" t="n"/>
      <c r="B26" s="28" t="n"/>
      <c r="C26" s="28" t="n"/>
      <c r="D26" s="14" t="n"/>
      <c r="E26" s="14" t="n"/>
      <c r="F26" s="14" t="n"/>
      <c r="G26" s="14" t="n"/>
      <c r="H26" s="14" t="n"/>
      <c r="I26" s="14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4" t="n"/>
      <c r="V26" s="28" t="n"/>
      <c r="W26" s="14" t="n"/>
      <c r="X26" s="28" t="n"/>
      <c r="Y26" s="17">
        <f>IF($A26="","",COUNTIF($J26:$S26,"Fail"))</f>
        <v/>
      </c>
      <c r="Z26" s="17">
        <f>IF($A26="","",COUNTIF($J26:$S26,"Pass")+COUNTIF($J26:$S26,"Fail"))</f>
        <v/>
      </c>
      <c r="AA26" s="17">
        <f>IF($A26="","",COUNTIF($J26:$S26,"Pass")+COUNTIF($J26:$S26,"Fail")+COUNTIF($J26:$S26,"Not Reviewed"))</f>
        <v/>
      </c>
      <c r="AB26" s="17">
        <f>IF($A26="","",IF(OR(COUNTBLANK($J26:$S26)&gt;0,COUNTIF($J26:$S26,"Not Reviewed")&gt;0),"Incomplete","Complete"))</f>
        <v/>
      </c>
      <c r="AC26" s="29">
        <f>IF($A26="","",IFERROR((Z26-Y26)/Z26,""))</f>
        <v/>
      </c>
      <c r="AD26" s="17">
        <f>IF($A26="","",IF(Y26=0,"No Follow-Up Needed",IF(W26="Resolved","Resolved",IF(V26="","Due Date Missing",IF(V26&lt;TODAY(),"Overdue",IF(V26=TODAY(),"Due Today","Open"))))))</f>
        <v/>
      </c>
      <c r="AE26" s="17">
        <f>IF($A26="","",IF(AND($B26&gt;=Dashboard!$B$3,$B26&lt;=Dashboard!$B$4,OR(Dashboard!$B$5="All",$D26=Dashboard!$B$5),OR(Dashboard!$B$6="All",$G26=Dashboard!$B$6)),1,0))</f>
        <v/>
      </c>
    </row>
    <row r="27">
      <c r="A27" s="14" t="n"/>
      <c r="B27" s="28" t="n"/>
      <c r="C27" s="28" t="n"/>
      <c r="D27" s="14" t="n"/>
      <c r="E27" s="14" t="n"/>
      <c r="F27" s="14" t="n"/>
      <c r="G27" s="14" t="n"/>
      <c r="H27" s="14" t="n"/>
      <c r="I27" s="14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4" t="n"/>
      <c r="V27" s="28" t="n"/>
      <c r="W27" s="14" t="n"/>
      <c r="X27" s="28" t="n"/>
      <c r="Y27" s="17">
        <f>IF($A27="","",COUNTIF($J27:$S27,"Fail"))</f>
        <v/>
      </c>
      <c r="Z27" s="17">
        <f>IF($A27="","",COUNTIF($J27:$S27,"Pass")+COUNTIF($J27:$S27,"Fail"))</f>
        <v/>
      </c>
      <c r="AA27" s="17">
        <f>IF($A27="","",COUNTIF($J27:$S27,"Pass")+COUNTIF($J27:$S27,"Fail")+COUNTIF($J27:$S27,"Not Reviewed"))</f>
        <v/>
      </c>
      <c r="AB27" s="17">
        <f>IF($A27="","",IF(OR(COUNTBLANK($J27:$S27)&gt;0,COUNTIF($J27:$S27,"Not Reviewed")&gt;0),"Incomplete","Complete"))</f>
        <v/>
      </c>
      <c r="AC27" s="29">
        <f>IF($A27="","",IFERROR((Z27-Y27)/Z27,""))</f>
        <v/>
      </c>
      <c r="AD27" s="17">
        <f>IF($A27="","",IF(Y27=0,"No Follow-Up Needed",IF(W27="Resolved","Resolved",IF(V27="","Due Date Missing",IF(V27&lt;TODAY(),"Overdue",IF(V27=TODAY(),"Due Today","Open"))))))</f>
        <v/>
      </c>
      <c r="AE27" s="17">
        <f>IF($A27="","",IF(AND($B27&gt;=Dashboard!$B$3,$B27&lt;=Dashboard!$B$4,OR(Dashboard!$B$5="All",$D27=Dashboard!$B$5),OR(Dashboard!$B$6="All",$G27=Dashboard!$B$6)),1,0))</f>
        <v/>
      </c>
    </row>
    <row r="28">
      <c r="A28" s="14" t="n"/>
      <c r="B28" s="28" t="n"/>
      <c r="C28" s="28" t="n"/>
      <c r="D28" s="14" t="n"/>
      <c r="E28" s="14" t="n"/>
      <c r="F28" s="14" t="n"/>
      <c r="G28" s="14" t="n"/>
      <c r="H28" s="14" t="n"/>
      <c r="I28" s="14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4" t="n"/>
      <c r="V28" s="28" t="n"/>
      <c r="W28" s="14" t="n"/>
      <c r="X28" s="28" t="n"/>
      <c r="Y28" s="17">
        <f>IF($A28="","",COUNTIF($J28:$S28,"Fail"))</f>
        <v/>
      </c>
      <c r="Z28" s="17">
        <f>IF($A28="","",COUNTIF($J28:$S28,"Pass")+COUNTIF($J28:$S28,"Fail"))</f>
        <v/>
      </c>
      <c r="AA28" s="17">
        <f>IF($A28="","",COUNTIF($J28:$S28,"Pass")+COUNTIF($J28:$S28,"Fail")+COUNTIF($J28:$S28,"Not Reviewed"))</f>
        <v/>
      </c>
      <c r="AB28" s="17">
        <f>IF($A28="","",IF(OR(COUNTBLANK($J28:$S28)&gt;0,COUNTIF($J28:$S28,"Not Reviewed")&gt;0),"Incomplete","Complete"))</f>
        <v/>
      </c>
      <c r="AC28" s="29">
        <f>IF($A28="","",IFERROR((Z28-Y28)/Z28,""))</f>
        <v/>
      </c>
      <c r="AD28" s="17">
        <f>IF($A28="","",IF(Y28=0,"No Follow-Up Needed",IF(W28="Resolved","Resolved",IF(V28="","Due Date Missing",IF(V28&lt;TODAY(),"Overdue",IF(V28=TODAY(),"Due Today","Open"))))))</f>
        <v/>
      </c>
      <c r="AE28" s="17">
        <f>IF($A28="","",IF(AND($B28&gt;=Dashboard!$B$3,$B28&lt;=Dashboard!$B$4,OR(Dashboard!$B$5="All",$D28=Dashboard!$B$5),OR(Dashboard!$B$6="All",$G28=Dashboard!$B$6)),1,0))</f>
        <v/>
      </c>
    </row>
    <row r="29">
      <c r="A29" s="14" t="n"/>
      <c r="B29" s="28" t="n"/>
      <c r="C29" s="28" t="n"/>
      <c r="D29" s="14" t="n"/>
      <c r="E29" s="14" t="n"/>
      <c r="F29" s="14" t="n"/>
      <c r="G29" s="14" t="n"/>
      <c r="H29" s="14" t="n"/>
      <c r="I29" s="14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4" t="n"/>
      <c r="V29" s="28" t="n"/>
      <c r="W29" s="14" t="n"/>
      <c r="X29" s="28" t="n"/>
      <c r="Y29" s="17">
        <f>IF($A29="","",COUNTIF($J29:$S29,"Fail"))</f>
        <v/>
      </c>
      <c r="Z29" s="17">
        <f>IF($A29="","",COUNTIF($J29:$S29,"Pass")+COUNTIF($J29:$S29,"Fail"))</f>
        <v/>
      </c>
      <c r="AA29" s="17">
        <f>IF($A29="","",COUNTIF($J29:$S29,"Pass")+COUNTIF($J29:$S29,"Fail")+COUNTIF($J29:$S29,"Not Reviewed"))</f>
        <v/>
      </c>
      <c r="AB29" s="17">
        <f>IF($A29="","",IF(OR(COUNTBLANK($J29:$S29)&gt;0,COUNTIF($J29:$S29,"Not Reviewed")&gt;0),"Incomplete","Complete"))</f>
        <v/>
      </c>
      <c r="AC29" s="29">
        <f>IF($A29="","",IFERROR((Z29-Y29)/Z29,""))</f>
        <v/>
      </c>
      <c r="AD29" s="17">
        <f>IF($A29="","",IF(Y29=0,"No Follow-Up Needed",IF(W29="Resolved","Resolved",IF(V29="","Due Date Missing",IF(V29&lt;TODAY(),"Overdue",IF(V29=TODAY(),"Due Today","Open"))))))</f>
        <v/>
      </c>
      <c r="AE29" s="17">
        <f>IF($A29="","",IF(AND($B29&gt;=Dashboard!$B$3,$B29&lt;=Dashboard!$B$4,OR(Dashboard!$B$5="All",$D29=Dashboard!$B$5),OR(Dashboard!$B$6="All",$G29=Dashboard!$B$6)),1,0))</f>
        <v/>
      </c>
    </row>
    <row r="30">
      <c r="A30" s="14" t="n"/>
      <c r="B30" s="28" t="n"/>
      <c r="C30" s="28" t="n"/>
      <c r="D30" s="14" t="n"/>
      <c r="E30" s="14" t="n"/>
      <c r="F30" s="14" t="n"/>
      <c r="G30" s="14" t="n"/>
      <c r="H30" s="14" t="n"/>
      <c r="I30" s="14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4" t="n"/>
      <c r="V30" s="28" t="n"/>
      <c r="W30" s="14" t="n"/>
      <c r="X30" s="28" t="n"/>
      <c r="Y30" s="17">
        <f>IF($A30="","",COUNTIF($J30:$S30,"Fail"))</f>
        <v/>
      </c>
      <c r="Z30" s="17">
        <f>IF($A30="","",COUNTIF($J30:$S30,"Pass")+COUNTIF($J30:$S30,"Fail"))</f>
        <v/>
      </c>
      <c r="AA30" s="17">
        <f>IF($A30="","",COUNTIF($J30:$S30,"Pass")+COUNTIF($J30:$S30,"Fail")+COUNTIF($J30:$S30,"Not Reviewed"))</f>
        <v/>
      </c>
      <c r="AB30" s="17">
        <f>IF($A30="","",IF(OR(COUNTBLANK($J30:$S30)&gt;0,COUNTIF($J30:$S30,"Not Reviewed")&gt;0),"Incomplete","Complete"))</f>
        <v/>
      </c>
      <c r="AC30" s="29">
        <f>IF($A30="","",IFERROR((Z30-Y30)/Z30,""))</f>
        <v/>
      </c>
      <c r="AD30" s="17">
        <f>IF($A30="","",IF(Y30=0,"No Follow-Up Needed",IF(W30="Resolved","Resolved",IF(V30="","Due Date Missing",IF(V30&lt;TODAY(),"Overdue",IF(V30=TODAY(),"Due Today","Open"))))))</f>
        <v/>
      </c>
      <c r="AE30" s="17">
        <f>IF($A30="","",IF(AND($B30&gt;=Dashboard!$B$3,$B30&lt;=Dashboard!$B$4,OR(Dashboard!$B$5="All",$D30=Dashboard!$B$5),OR(Dashboard!$B$6="All",$G30=Dashboard!$B$6)),1,0))</f>
        <v/>
      </c>
    </row>
    <row r="31">
      <c r="A31" s="14" t="n"/>
      <c r="B31" s="28" t="n"/>
      <c r="C31" s="28" t="n"/>
      <c r="D31" s="14" t="n"/>
      <c r="E31" s="14" t="n"/>
      <c r="F31" s="14" t="n"/>
      <c r="G31" s="14" t="n"/>
      <c r="H31" s="14" t="n"/>
      <c r="I31" s="14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4" t="n"/>
      <c r="V31" s="28" t="n"/>
      <c r="W31" s="14" t="n"/>
      <c r="X31" s="28" t="n"/>
      <c r="Y31" s="17">
        <f>IF($A31="","",COUNTIF($J31:$S31,"Fail"))</f>
        <v/>
      </c>
      <c r="Z31" s="17">
        <f>IF($A31="","",COUNTIF($J31:$S31,"Pass")+COUNTIF($J31:$S31,"Fail"))</f>
        <v/>
      </c>
      <c r="AA31" s="17">
        <f>IF($A31="","",COUNTIF($J31:$S31,"Pass")+COUNTIF($J31:$S31,"Fail")+COUNTIF($J31:$S31,"Not Reviewed"))</f>
        <v/>
      </c>
      <c r="AB31" s="17">
        <f>IF($A31="","",IF(OR(COUNTBLANK($J31:$S31)&gt;0,COUNTIF($J31:$S31,"Not Reviewed")&gt;0),"Incomplete","Complete"))</f>
        <v/>
      </c>
      <c r="AC31" s="29">
        <f>IF($A31="","",IFERROR((Z31-Y31)/Z31,""))</f>
        <v/>
      </c>
      <c r="AD31" s="17">
        <f>IF($A31="","",IF(Y31=0,"No Follow-Up Needed",IF(W31="Resolved","Resolved",IF(V31="","Due Date Missing",IF(V31&lt;TODAY(),"Overdue",IF(V31=TODAY(),"Due Today","Open"))))))</f>
        <v/>
      </c>
      <c r="AE31" s="17">
        <f>IF($A31="","",IF(AND($B31&gt;=Dashboard!$B$3,$B31&lt;=Dashboard!$B$4,OR(Dashboard!$B$5="All",$D31=Dashboard!$B$5),OR(Dashboard!$B$6="All",$G31=Dashboard!$B$6)),1,0))</f>
        <v/>
      </c>
    </row>
    <row r="32">
      <c r="A32" s="14" t="n"/>
      <c r="B32" s="28" t="n"/>
      <c r="C32" s="28" t="n"/>
      <c r="D32" s="14" t="n"/>
      <c r="E32" s="14" t="n"/>
      <c r="F32" s="14" t="n"/>
      <c r="G32" s="14" t="n"/>
      <c r="H32" s="14" t="n"/>
      <c r="I32" s="14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4" t="n"/>
      <c r="V32" s="28" t="n"/>
      <c r="W32" s="14" t="n"/>
      <c r="X32" s="28" t="n"/>
      <c r="Y32" s="17">
        <f>IF($A32="","",COUNTIF($J32:$S32,"Fail"))</f>
        <v/>
      </c>
      <c r="Z32" s="17">
        <f>IF($A32="","",COUNTIF($J32:$S32,"Pass")+COUNTIF($J32:$S32,"Fail"))</f>
        <v/>
      </c>
      <c r="AA32" s="17">
        <f>IF($A32="","",COUNTIF($J32:$S32,"Pass")+COUNTIF($J32:$S32,"Fail")+COUNTIF($J32:$S32,"Not Reviewed"))</f>
        <v/>
      </c>
      <c r="AB32" s="17">
        <f>IF($A32="","",IF(OR(COUNTBLANK($J32:$S32)&gt;0,COUNTIF($J32:$S32,"Not Reviewed")&gt;0),"Incomplete","Complete"))</f>
        <v/>
      </c>
      <c r="AC32" s="29">
        <f>IF($A32="","",IFERROR((Z32-Y32)/Z32,""))</f>
        <v/>
      </c>
      <c r="AD32" s="17">
        <f>IF($A32="","",IF(Y32=0,"No Follow-Up Needed",IF(W32="Resolved","Resolved",IF(V32="","Due Date Missing",IF(V32&lt;TODAY(),"Overdue",IF(V32=TODAY(),"Due Today","Open"))))))</f>
        <v/>
      </c>
      <c r="AE32" s="17">
        <f>IF($A32="","",IF(AND($B32&gt;=Dashboard!$B$3,$B32&lt;=Dashboard!$B$4,OR(Dashboard!$B$5="All",$D32=Dashboard!$B$5),OR(Dashboard!$B$6="All",$G32=Dashboard!$B$6)),1,0))</f>
        <v/>
      </c>
    </row>
    <row r="33">
      <c r="A33" s="14" t="n"/>
      <c r="B33" s="28" t="n"/>
      <c r="C33" s="28" t="n"/>
      <c r="D33" s="14" t="n"/>
      <c r="E33" s="14" t="n"/>
      <c r="F33" s="14" t="n"/>
      <c r="G33" s="14" t="n"/>
      <c r="H33" s="14" t="n"/>
      <c r="I33" s="14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4" t="n"/>
      <c r="V33" s="28" t="n"/>
      <c r="W33" s="14" t="n"/>
      <c r="X33" s="28" t="n"/>
      <c r="Y33" s="17">
        <f>IF($A33="","",COUNTIF($J33:$S33,"Fail"))</f>
        <v/>
      </c>
      <c r="Z33" s="17">
        <f>IF($A33="","",COUNTIF($J33:$S33,"Pass")+COUNTIF($J33:$S33,"Fail"))</f>
        <v/>
      </c>
      <c r="AA33" s="17">
        <f>IF($A33="","",COUNTIF($J33:$S33,"Pass")+COUNTIF($J33:$S33,"Fail")+COUNTIF($J33:$S33,"Not Reviewed"))</f>
        <v/>
      </c>
      <c r="AB33" s="17">
        <f>IF($A33="","",IF(OR(COUNTBLANK($J33:$S33)&gt;0,COUNTIF($J33:$S33,"Not Reviewed")&gt;0),"Incomplete","Complete"))</f>
        <v/>
      </c>
      <c r="AC33" s="29">
        <f>IF($A33="","",IFERROR((Z33-Y33)/Z33,""))</f>
        <v/>
      </c>
      <c r="AD33" s="17">
        <f>IF($A33="","",IF(Y33=0,"No Follow-Up Needed",IF(W33="Resolved","Resolved",IF(V33="","Due Date Missing",IF(V33&lt;TODAY(),"Overdue",IF(V33=TODAY(),"Due Today","Open"))))))</f>
        <v/>
      </c>
      <c r="AE33" s="17">
        <f>IF($A33="","",IF(AND($B33&gt;=Dashboard!$B$3,$B33&lt;=Dashboard!$B$4,OR(Dashboard!$B$5="All",$D33=Dashboard!$B$5),OR(Dashboard!$B$6="All",$G33=Dashboard!$B$6)),1,0))</f>
        <v/>
      </c>
    </row>
    <row r="34">
      <c r="A34" s="14" t="n"/>
      <c r="B34" s="28" t="n"/>
      <c r="C34" s="28" t="n"/>
      <c r="D34" s="14" t="n"/>
      <c r="E34" s="14" t="n"/>
      <c r="F34" s="14" t="n"/>
      <c r="G34" s="14" t="n"/>
      <c r="H34" s="14" t="n"/>
      <c r="I34" s="14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4" t="n"/>
      <c r="V34" s="28" t="n"/>
      <c r="W34" s="14" t="n"/>
      <c r="X34" s="28" t="n"/>
      <c r="Y34" s="17">
        <f>IF($A34="","",COUNTIF($J34:$S34,"Fail"))</f>
        <v/>
      </c>
      <c r="Z34" s="17">
        <f>IF($A34="","",COUNTIF($J34:$S34,"Pass")+COUNTIF($J34:$S34,"Fail"))</f>
        <v/>
      </c>
      <c r="AA34" s="17">
        <f>IF($A34="","",COUNTIF($J34:$S34,"Pass")+COUNTIF($J34:$S34,"Fail")+COUNTIF($J34:$S34,"Not Reviewed"))</f>
        <v/>
      </c>
      <c r="AB34" s="17">
        <f>IF($A34="","",IF(OR(COUNTBLANK($J34:$S34)&gt;0,COUNTIF($J34:$S34,"Not Reviewed")&gt;0),"Incomplete","Complete"))</f>
        <v/>
      </c>
      <c r="AC34" s="29">
        <f>IF($A34="","",IFERROR((Z34-Y34)/Z34,""))</f>
        <v/>
      </c>
      <c r="AD34" s="17">
        <f>IF($A34="","",IF(Y34=0,"No Follow-Up Needed",IF(W34="Resolved","Resolved",IF(V34="","Due Date Missing",IF(V34&lt;TODAY(),"Overdue",IF(V34=TODAY(),"Due Today","Open"))))))</f>
        <v/>
      </c>
      <c r="AE34" s="17">
        <f>IF($A34="","",IF(AND($B34&gt;=Dashboard!$B$3,$B34&lt;=Dashboard!$B$4,OR(Dashboard!$B$5="All",$D34=Dashboard!$B$5),OR(Dashboard!$B$6="All",$G34=Dashboard!$B$6)),1,0))</f>
        <v/>
      </c>
    </row>
    <row r="35">
      <c r="A35" s="14" t="n"/>
      <c r="B35" s="28" t="n"/>
      <c r="C35" s="28" t="n"/>
      <c r="D35" s="14" t="n"/>
      <c r="E35" s="14" t="n"/>
      <c r="F35" s="14" t="n"/>
      <c r="G35" s="14" t="n"/>
      <c r="H35" s="14" t="n"/>
      <c r="I35" s="14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4" t="n"/>
      <c r="V35" s="28" t="n"/>
      <c r="W35" s="14" t="n"/>
      <c r="X35" s="28" t="n"/>
      <c r="Y35" s="17">
        <f>IF($A35="","",COUNTIF($J35:$S35,"Fail"))</f>
        <v/>
      </c>
      <c r="Z35" s="17">
        <f>IF($A35="","",COUNTIF($J35:$S35,"Pass")+COUNTIF($J35:$S35,"Fail"))</f>
        <v/>
      </c>
      <c r="AA35" s="17">
        <f>IF($A35="","",COUNTIF($J35:$S35,"Pass")+COUNTIF($J35:$S35,"Fail")+COUNTIF($J35:$S35,"Not Reviewed"))</f>
        <v/>
      </c>
      <c r="AB35" s="17">
        <f>IF($A35="","",IF(OR(COUNTBLANK($J35:$S35)&gt;0,COUNTIF($J35:$S35,"Not Reviewed")&gt;0),"Incomplete","Complete"))</f>
        <v/>
      </c>
      <c r="AC35" s="29">
        <f>IF($A35="","",IFERROR((Z35-Y35)/Z35,""))</f>
        <v/>
      </c>
      <c r="AD35" s="17">
        <f>IF($A35="","",IF(Y35=0,"No Follow-Up Needed",IF(W35="Resolved","Resolved",IF(V35="","Due Date Missing",IF(V35&lt;TODAY(),"Overdue",IF(V35=TODAY(),"Due Today","Open"))))))</f>
        <v/>
      </c>
      <c r="AE35" s="17">
        <f>IF($A35="","",IF(AND($B35&gt;=Dashboard!$B$3,$B35&lt;=Dashboard!$B$4,OR(Dashboard!$B$5="All",$D35=Dashboard!$B$5),OR(Dashboard!$B$6="All",$G35=Dashboard!$B$6)),1,0))</f>
        <v/>
      </c>
    </row>
    <row r="36">
      <c r="A36" s="14" t="n"/>
      <c r="B36" s="28" t="n"/>
      <c r="C36" s="28" t="n"/>
      <c r="D36" s="14" t="n"/>
      <c r="E36" s="14" t="n"/>
      <c r="F36" s="14" t="n"/>
      <c r="G36" s="14" t="n"/>
      <c r="H36" s="14" t="n"/>
      <c r="I36" s="14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4" t="n"/>
      <c r="V36" s="28" t="n"/>
      <c r="W36" s="14" t="n"/>
      <c r="X36" s="28" t="n"/>
      <c r="Y36" s="17">
        <f>IF($A36="","",COUNTIF($J36:$S36,"Fail"))</f>
        <v/>
      </c>
      <c r="Z36" s="17">
        <f>IF($A36="","",COUNTIF($J36:$S36,"Pass")+COUNTIF($J36:$S36,"Fail"))</f>
        <v/>
      </c>
      <c r="AA36" s="17">
        <f>IF($A36="","",COUNTIF($J36:$S36,"Pass")+COUNTIF($J36:$S36,"Fail")+COUNTIF($J36:$S36,"Not Reviewed"))</f>
        <v/>
      </c>
      <c r="AB36" s="17">
        <f>IF($A36="","",IF(OR(COUNTBLANK($J36:$S36)&gt;0,COUNTIF($J36:$S36,"Not Reviewed")&gt;0),"Incomplete","Complete"))</f>
        <v/>
      </c>
      <c r="AC36" s="29">
        <f>IF($A36="","",IFERROR((Z36-Y36)/Z36,""))</f>
        <v/>
      </c>
      <c r="AD36" s="17">
        <f>IF($A36="","",IF(Y36=0,"No Follow-Up Needed",IF(W36="Resolved","Resolved",IF(V36="","Due Date Missing",IF(V36&lt;TODAY(),"Overdue",IF(V36=TODAY(),"Due Today","Open"))))))</f>
        <v/>
      </c>
      <c r="AE36" s="17">
        <f>IF($A36="","",IF(AND($B36&gt;=Dashboard!$B$3,$B36&lt;=Dashboard!$B$4,OR(Dashboard!$B$5="All",$D36=Dashboard!$B$5),OR(Dashboard!$B$6="All",$G36=Dashboard!$B$6)),1,0))</f>
        <v/>
      </c>
    </row>
    <row r="37">
      <c r="A37" s="14" t="n"/>
      <c r="B37" s="28" t="n"/>
      <c r="C37" s="28" t="n"/>
      <c r="D37" s="14" t="n"/>
      <c r="E37" s="14" t="n"/>
      <c r="F37" s="14" t="n"/>
      <c r="G37" s="14" t="n"/>
      <c r="H37" s="14" t="n"/>
      <c r="I37" s="14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4" t="n"/>
      <c r="V37" s="28" t="n"/>
      <c r="W37" s="14" t="n"/>
      <c r="X37" s="28" t="n"/>
      <c r="Y37" s="17">
        <f>IF($A37="","",COUNTIF($J37:$S37,"Fail"))</f>
        <v/>
      </c>
      <c r="Z37" s="17">
        <f>IF($A37="","",COUNTIF($J37:$S37,"Pass")+COUNTIF($J37:$S37,"Fail"))</f>
        <v/>
      </c>
      <c r="AA37" s="17">
        <f>IF($A37="","",COUNTIF($J37:$S37,"Pass")+COUNTIF($J37:$S37,"Fail")+COUNTIF($J37:$S37,"Not Reviewed"))</f>
        <v/>
      </c>
      <c r="AB37" s="17">
        <f>IF($A37="","",IF(OR(COUNTBLANK($J37:$S37)&gt;0,COUNTIF($J37:$S37,"Not Reviewed")&gt;0),"Incomplete","Complete"))</f>
        <v/>
      </c>
      <c r="AC37" s="29">
        <f>IF($A37="","",IFERROR((Z37-Y37)/Z37,""))</f>
        <v/>
      </c>
      <c r="AD37" s="17">
        <f>IF($A37="","",IF(Y37=0,"No Follow-Up Needed",IF(W37="Resolved","Resolved",IF(V37="","Due Date Missing",IF(V37&lt;TODAY(),"Overdue",IF(V37=TODAY(),"Due Today","Open"))))))</f>
        <v/>
      </c>
      <c r="AE37" s="17">
        <f>IF($A37="","",IF(AND($B37&gt;=Dashboard!$B$3,$B37&lt;=Dashboard!$B$4,OR(Dashboard!$B$5="All",$D37=Dashboard!$B$5),OR(Dashboard!$B$6="All",$G37=Dashboard!$B$6)),1,0))</f>
        <v/>
      </c>
    </row>
    <row r="38">
      <c r="A38" s="14" t="n"/>
      <c r="B38" s="28" t="n"/>
      <c r="C38" s="28" t="n"/>
      <c r="D38" s="14" t="n"/>
      <c r="E38" s="14" t="n"/>
      <c r="F38" s="14" t="n"/>
      <c r="G38" s="14" t="n"/>
      <c r="H38" s="14" t="n"/>
      <c r="I38" s="14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4" t="n"/>
      <c r="V38" s="28" t="n"/>
      <c r="W38" s="14" t="n"/>
      <c r="X38" s="28" t="n"/>
      <c r="Y38" s="17">
        <f>IF($A38="","",COUNTIF($J38:$S38,"Fail"))</f>
        <v/>
      </c>
      <c r="Z38" s="17">
        <f>IF($A38="","",COUNTIF($J38:$S38,"Pass")+COUNTIF($J38:$S38,"Fail"))</f>
        <v/>
      </c>
      <c r="AA38" s="17">
        <f>IF($A38="","",COUNTIF($J38:$S38,"Pass")+COUNTIF($J38:$S38,"Fail")+COUNTIF($J38:$S38,"Not Reviewed"))</f>
        <v/>
      </c>
      <c r="AB38" s="17">
        <f>IF($A38="","",IF(OR(COUNTBLANK($J38:$S38)&gt;0,COUNTIF($J38:$S38,"Not Reviewed")&gt;0),"Incomplete","Complete"))</f>
        <v/>
      </c>
      <c r="AC38" s="29">
        <f>IF($A38="","",IFERROR((Z38-Y38)/Z38,""))</f>
        <v/>
      </c>
      <c r="AD38" s="17">
        <f>IF($A38="","",IF(Y38=0,"No Follow-Up Needed",IF(W38="Resolved","Resolved",IF(V38="","Due Date Missing",IF(V38&lt;TODAY(),"Overdue",IF(V38=TODAY(),"Due Today","Open"))))))</f>
        <v/>
      </c>
      <c r="AE38" s="17">
        <f>IF($A38="","",IF(AND($B38&gt;=Dashboard!$B$3,$B38&lt;=Dashboard!$B$4,OR(Dashboard!$B$5="All",$D38=Dashboard!$B$5),OR(Dashboard!$B$6="All",$G38=Dashboard!$B$6)),1,0))</f>
        <v/>
      </c>
    </row>
    <row r="39">
      <c r="A39" s="14" t="n"/>
      <c r="B39" s="28" t="n"/>
      <c r="C39" s="28" t="n"/>
      <c r="D39" s="14" t="n"/>
      <c r="E39" s="14" t="n"/>
      <c r="F39" s="14" t="n"/>
      <c r="G39" s="14" t="n"/>
      <c r="H39" s="14" t="n"/>
      <c r="I39" s="14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4" t="n"/>
      <c r="V39" s="28" t="n"/>
      <c r="W39" s="14" t="n"/>
      <c r="X39" s="28" t="n"/>
      <c r="Y39" s="17">
        <f>IF($A39="","",COUNTIF($J39:$S39,"Fail"))</f>
        <v/>
      </c>
      <c r="Z39" s="17">
        <f>IF($A39="","",COUNTIF($J39:$S39,"Pass")+COUNTIF($J39:$S39,"Fail"))</f>
        <v/>
      </c>
      <c r="AA39" s="17">
        <f>IF($A39="","",COUNTIF($J39:$S39,"Pass")+COUNTIF($J39:$S39,"Fail")+COUNTIF($J39:$S39,"Not Reviewed"))</f>
        <v/>
      </c>
      <c r="AB39" s="17">
        <f>IF($A39="","",IF(OR(COUNTBLANK($J39:$S39)&gt;0,COUNTIF($J39:$S39,"Not Reviewed")&gt;0),"Incomplete","Complete"))</f>
        <v/>
      </c>
      <c r="AC39" s="29">
        <f>IF($A39="","",IFERROR((Z39-Y39)/Z39,""))</f>
        <v/>
      </c>
      <c r="AD39" s="17">
        <f>IF($A39="","",IF(Y39=0,"No Follow-Up Needed",IF(W39="Resolved","Resolved",IF(V39="","Due Date Missing",IF(V39&lt;TODAY(),"Overdue",IF(V39=TODAY(),"Due Today","Open"))))))</f>
        <v/>
      </c>
      <c r="AE39" s="17">
        <f>IF($A39="","",IF(AND($B39&gt;=Dashboard!$B$3,$B39&lt;=Dashboard!$B$4,OR(Dashboard!$B$5="All",$D39=Dashboard!$B$5),OR(Dashboard!$B$6="All",$G39=Dashboard!$B$6)),1,0))</f>
        <v/>
      </c>
    </row>
    <row r="40">
      <c r="A40" s="14" t="n"/>
      <c r="B40" s="28" t="n"/>
      <c r="C40" s="28" t="n"/>
      <c r="D40" s="14" t="n"/>
      <c r="E40" s="14" t="n"/>
      <c r="F40" s="14" t="n"/>
      <c r="G40" s="14" t="n"/>
      <c r="H40" s="14" t="n"/>
      <c r="I40" s="14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4" t="n"/>
      <c r="V40" s="28" t="n"/>
      <c r="W40" s="14" t="n"/>
      <c r="X40" s="28" t="n"/>
      <c r="Y40" s="17">
        <f>IF($A40="","",COUNTIF($J40:$S40,"Fail"))</f>
        <v/>
      </c>
      <c r="Z40" s="17">
        <f>IF($A40="","",COUNTIF($J40:$S40,"Pass")+COUNTIF($J40:$S40,"Fail"))</f>
        <v/>
      </c>
      <c r="AA40" s="17">
        <f>IF($A40="","",COUNTIF($J40:$S40,"Pass")+COUNTIF($J40:$S40,"Fail")+COUNTIF($J40:$S40,"Not Reviewed"))</f>
        <v/>
      </c>
      <c r="AB40" s="17">
        <f>IF($A40="","",IF(OR(COUNTBLANK($J40:$S40)&gt;0,COUNTIF($J40:$S40,"Not Reviewed")&gt;0),"Incomplete","Complete"))</f>
        <v/>
      </c>
      <c r="AC40" s="29">
        <f>IF($A40="","",IFERROR((Z40-Y40)/Z40,""))</f>
        <v/>
      </c>
      <c r="AD40" s="17">
        <f>IF($A40="","",IF(Y40=0,"No Follow-Up Needed",IF(W40="Resolved","Resolved",IF(V40="","Due Date Missing",IF(V40&lt;TODAY(),"Overdue",IF(V40=TODAY(),"Due Today","Open"))))))</f>
        <v/>
      </c>
      <c r="AE40" s="17">
        <f>IF($A40="","",IF(AND($B40&gt;=Dashboard!$B$3,$B40&lt;=Dashboard!$B$4,OR(Dashboard!$B$5="All",$D40=Dashboard!$B$5),OR(Dashboard!$B$6="All",$G40=Dashboard!$B$6)),1,0))</f>
        <v/>
      </c>
    </row>
    <row r="41">
      <c r="A41" s="14" t="n"/>
      <c r="B41" s="28" t="n"/>
      <c r="C41" s="28" t="n"/>
      <c r="D41" s="14" t="n"/>
      <c r="E41" s="14" t="n"/>
      <c r="F41" s="14" t="n"/>
      <c r="G41" s="14" t="n"/>
      <c r="H41" s="14" t="n"/>
      <c r="I41" s="14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4" t="n"/>
      <c r="V41" s="28" t="n"/>
      <c r="W41" s="14" t="n"/>
      <c r="X41" s="28" t="n"/>
      <c r="Y41" s="17">
        <f>IF($A41="","",COUNTIF($J41:$S41,"Fail"))</f>
        <v/>
      </c>
      <c r="Z41" s="17">
        <f>IF($A41="","",COUNTIF($J41:$S41,"Pass")+COUNTIF($J41:$S41,"Fail"))</f>
        <v/>
      </c>
      <c r="AA41" s="17">
        <f>IF($A41="","",COUNTIF($J41:$S41,"Pass")+COUNTIF($J41:$S41,"Fail")+COUNTIF($J41:$S41,"Not Reviewed"))</f>
        <v/>
      </c>
      <c r="AB41" s="17">
        <f>IF($A41="","",IF(OR(COUNTBLANK($J41:$S41)&gt;0,COUNTIF($J41:$S41,"Not Reviewed")&gt;0),"Incomplete","Complete"))</f>
        <v/>
      </c>
      <c r="AC41" s="29">
        <f>IF($A41="","",IFERROR((Z41-Y41)/Z41,""))</f>
        <v/>
      </c>
      <c r="AD41" s="17">
        <f>IF($A41="","",IF(Y41=0,"No Follow-Up Needed",IF(W41="Resolved","Resolved",IF(V41="","Due Date Missing",IF(V41&lt;TODAY(),"Overdue",IF(V41=TODAY(),"Due Today","Open"))))))</f>
        <v/>
      </c>
      <c r="AE41" s="17">
        <f>IF($A41="","",IF(AND($B41&gt;=Dashboard!$B$3,$B41&lt;=Dashboard!$B$4,OR(Dashboard!$B$5="All",$D41=Dashboard!$B$5),OR(Dashboard!$B$6="All",$G41=Dashboard!$B$6)),1,0))</f>
        <v/>
      </c>
    </row>
    <row r="42">
      <c r="A42" s="14" t="n"/>
      <c r="B42" s="28" t="n"/>
      <c r="C42" s="28" t="n"/>
      <c r="D42" s="14" t="n"/>
      <c r="E42" s="14" t="n"/>
      <c r="F42" s="14" t="n"/>
      <c r="G42" s="14" t="n"/>
      <c r="H42" s="14" t="n"/>
      <c r="I42" s="14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4" t="n"/>
      <c r="V42" s="28" t="n"/>
      <c r="W42" s="14" t="n"/>
      <c r="X42" s="28" t="n"/>
      <c r="Y42" s="17">
        <f>IF($A42="","",COUNTIF($J42:$S42,"Fail"))</f>
        <v/>
      </c>
      <c r="Z42" s="17">
        <f>IF($A42="","",COUNTIF($J42:$S42,"Pass")+COUNTIF($J42:$S42,"Fail"))</f>
        <v/>
      </c>
      <c r="AA42" s="17">
        <f>IF($A42="","",COUNTIF($J42:$S42,"Pass")+COUNTIF($J42:$S42,"Fail")+COUNTIF($J42:$S42,"Not Reviewed"))</f>
        <v/>
      </c>
      <c r="AB42" s="17">
        <f>IF($A42="","",IF(OR(COUNTBLANK($J42:$S42)&gt;0,COUNTIF($J42:$S42,"Not Reviewed")&gt;0),"Incomplete","Complete"))</f>
        <v/>
      </c>
      <c r="AC42" s="29">
        <f>IF($A42="","",IFERROR((Z42-Y42)/Z42,""))</f>
        <v/>
      </c>
      <c r="AD42" s="17">
        <f>IF($A42="","",IF(Y42=0,"No Follow-Up Needed",IF(W42="Resolved","Resolved",IF(V42="","Due Date Missing",IF(V42&lt;TODAY(),"Overdue",IF(V42=TODAY(),"Due Today","Open"))))))</f>
        <v/>
      </c>
      <c r="AE42" s="17">
        <f>IF($A42="","",IF(AND($B42&gt;=Dashboard!$B$3,$B42&lt;=Dashboard!$B$4,OR(Dashboard!$B$5="All",$D42=Dashboard!$B$5),OR(Dashboard!$B$6="All",$G42=Dashboard!$B$6)),1,0))</f>
        <v/>
      </c>
    </row>
    <row r="43">
      <c r="A43" s="14" t="n"/>
      <c r="B43" s="28" t="n"/>
      <c r="C43" s="28" t="n"/>
      <c r="D43" s="14" t="n"/>
      <c r="E43" s="14" t="n"/>
      <c r="F43" s="14" t="n"/>
      <c r="G43" s="14" t="n"/>
      <c r="H43" s="14" t="n"/>
      <c r="I43" s="14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4" t="n"/>
      <c r="V43" s="28" t="n"/>
      <c r="W43" s="14" t="n"/>
      <c r="X43" s="28" t="n"/>
      <c r="Y43" s="17">
        <f>IF($A43="","",COUNTIF($J43:$S43,"Fail"))</f>
        <v/>
      </c>
      <c r="Z43" s="17">
        <f>IF($A43="","",COUNTIF($J43:$S43,"Pass")+COUNTIF($J43:$S43,"Fail"))</f>
        <v/>
      </c>
      <c r="AA43" s="17">
        <f>IF($A43="","",COUNTIF($J43:$S43,"Pass")+COUNTIF($J43:$S43,"Fail")+COUNTIF($J43:$S43,"Not Reviewed"))</f>
        <v/>
      </c>
      <c r="AB43" s="17">
        <f>IF($A43="","",IF(OR(COUNTBLANK($J43:$S43)&gt;0,COUNTIF($J43:$S43,"Not Reviewed")&gt;0),"Incomplete","Complete"))</f>
        <v/>
      </c>
      <c r="AC43" s="29">
        <f>IF($A43="","",IFERROR((Z43-Y43)/Z43,""))</f>
        <v/>
      </c>
      <c r="AD43" s="17">
        <f>IF($A43="","",IF(Y43=0,"No Follow-Up Needed",IF(W43="Resolved","Resolved",IF(V43="","Due Date Missing",IF(V43&lt;TODAY(),"Overdue",IF(V43=TODAY(),"Due Today","Open"))))))</f>
        <v/>
      </c>
      <c r="AE43" s="17">
        <f>IF($A43="","",IF(AND($B43&gt;=Dashboard!$B$3,$B43&lt;=Dashboard!$B$4,OR(Dashboard!$B$5="All",$D43=Dashboard!$B$5),OR(Dashboard!$B$6="All",$G43=Dashboard!$B$6)),1,0))</f>
        <v/>
      </c>
    </row>
    <row r="44">
      <c r="A44" s="14" t="n"/>
      <c r="B44" s="28" t="n"/>
      <c r="C44" s="28" t="n"/>
      <c r="D44" s="14" t="n"/>
      <c r="E44" s="14" t="n"/>
      <c r="F44" s="14" t="n"/>
      <c r="G44" s="14" t="n"/>
      <c r="H44" s="14" t="n"/>
      <c r="I44" s="14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4" t="n"/>
      <c r="V44" s="28" t="n"/>
      <c r="W44" s="14" t="n"/>
      <c r="X44" s="28" t="n"/>
      <c r="Y44" s="17">
        <f>IF($A44="","",COUNTIF($J44:$S44,"Fail"))</f>
        <v/>
      </c>
      <c r="Z44" s="17">
        <f>IF($A44="","",COUNTIF($J44:$S44,"Pass")+COUNTIF($J44:$S44,"Fail"))</f>
        <v/>
      </c>
      <c r="AA44" s="17">
        <f>IF($A44="","",COUNTIF($J44:$S44,"Pass")+COUNTIF($J44:$S44,"Fail")+COUNTIF($J44:$S44,"Not Reviewed"))</f>
        <v/>
      </c>
      <c r="AB44" s="17">
        <f>IF($A44="","",IF(OR(COUNTBLANK($J44:$S44)&gt;0,COUNTIF($J44:$S44,"Not Reviewed")&gt;0),"Incomplete","Complete"))</f>
        <v/>
      </c>
      <c r="AC44" s="29">
        <f>IF($A44="","",IFERROR((Z44-Y44)/Z44,""))</f>
        <v/>
      </c>
      <c r="AD44" s="17">
        <f>IF($A44="","",IF(Y44=0,"No Follow-Up Needed",IF(W44="Resolved","Resolved",IF(V44="","Due Date Missing",IF(V44&lt;TODAY(),"Overdue",IF(V44=TODAY(),"Due Today","Open"))))))</f>
        <v/>
      </c>
      <c r="AE44" s="17">
        <f>IF($A44="","",IF(AND($B44&gt;=Dashboard!$B$3,$B44&lt;=Dashboard!$B$4,OR(Dashboard!$B$5="All",$D44=Dashboard!$B$5),OR(Dashboard!$B$6="All",$G44=Dashboard!$B$6)),1,0))</f>
        <v/>
      </c>
    </row>
    <row r="45">
      <c r="A45" s="14" t="n"/>
      <c r="B45" s="28" t="n"/>
      <c r="C45" s="28" t="n"/>
      <c r="D45" s="14" t="n"/>
      <c r="E45" s="14" t="n"/>
      <c r="F45" s="14" t="n"/>
      <c r="G45" s="14" t="n"/>
      <c r="H45" s="14" t="n"/>
      <c r="I45" s="14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4" t="n"/>
      <c r="V45" s="28" t="n"/>
      <c r="W45" s="14" t="n"/>
      <c r="X45" s="28" t="n"/>
      <c r="Y45" s="17">
        <f>IF($A45="","",COUNTIF($J45:$S45,"Fail"))</f>
        <v/>
      </c>
      <c r="Z45" s="17">
        <f>IF($A45="","",COUNTIF($J45:$S45,"Pass")+COUNTIF($J45:$S45,"Fail"))</f>
        <v/>
      </c>
      <c r="AA45" s="17">
        <f>IF($A45="","",COUNTIF($J45:$S45,"Pass")+COUNTIF($J45:$S45,"Fail")+COUNTIF($J45:$S45,"Not Reviewed"))</f>
        <v/>
      </c>
      <c r="AB45" s="17">
        <f>IF($A45="","",IF(OR(COUNTBLANK($J45:$S45)&gt;0,COUNTIF($J45:$S45,"Not Reviewed")&gt;0),"Incomplete","Complete"))</f>
        <v/>
      </c>
      <c r="AC45" s="29">
        <f>IF($A45="","",IFERROR((Z45-Y45)/Z45,""))</f>
        <v/>
      </c>
      <c r="AD45" s="17">
        <f>IF($A45="","",IF(Y45=0,"No Follow-Up Needed",IF(W45="Resolved","Resolved",IF(V45="","Due Date Missing",IF(V45&lt;TODAY(),"Overdue",IF(V45=TODAY(),"Due Today","Open"))))))</f>
        <v/>
      </c>
      <c r="AE45" s="17">
        <f>IF($A45="","",IF(AND($B45&gt;=Dashboard!$B$3,$B45&lt;=Dashboard!$B$4,OR(Dashboard!$B$5="All",$D45=Dashboard!$B$5),OR(Dashboard!$B$6="All",$G45=Dashboard!$B$6)),1,0))</f>
        <v/>
      </c>
    </row>
    <row r="46">
      <c r="A46" s="14" t="n"/>
      <c r="B46" s="28" t="n"/>
      <c r="C46" s="28" t="n"/>
      <c r="D46" s="14" t="n"/>
      <c r="E46" s="14" t="n"/>
      <c r="F46" s="14" t="n"/>
      <c r="G46" s="14" t="n"/>
      <c r="H46" s="14" t="n"/>
      <c r="I46" s="14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4" t="n"/>
      <c r="V46" s="28" t="n"/>
      <c r="W46" s="14" t="n"/>
      <c r="X46" s="28" t="n"/>
      <c r="Y46" s="17">
        <f>IF($A46="","",COUNTIF($J46:$S46,"Fail"))</f>
        <v/>
      </c>
      <c r="Z46" s="17">
        <f>IF($A46="","",COUNTIF($J46:$S46,"Pass")+COUNTIF($J46:$S46,"Fail"))</f>
        <v/>
      </c>
      <c r="AA46" s="17">
        <f>IF($A46="","",COUNTIF($J46:$S46,"Pass")+COUNTIF($J46:$S46,"Fail")+COUNTIF($J46:$S46,"Not Reviewed"))</f>
        <v/>
      </c>
      <c r="AB46" s="17">
        <f>IF($A46="","",IF(OR(COUNTBLANK($J46:$S46)&gt;0,COUNTIF($J46:$S46,"Not Reviewed")&gt;0),"Incomplete","Complete"))</f>
        <v/>
      </c>
      <c r="AC46" s="29">
        <f>IF($A46="","",IFERROR((Z46-Y46)/Z46,""))</f>
        <v/>
      </c>
      <c r="AD46" s="17">
        <f>IF($A46="","",IF(Y46=0,"No Follow-Up Needed",IF(W46="Resolved","Resolved",IF(V46="","Due Date Missing",IF(V46&lt;TODAY(),"Overdue",IF(V46=TODAY(),"Due Today","Open"))))))</f>
        <v/>
      </c>
      <c r="AE46" s="17">
        <f>IF($A46="","",IF(AND($B46&gt;=Dashboard!$B$3,$B46&lt;=Dashboard!$B$4,OR(Dashboard!$B$5="All",$D46=Dashboard!$B$5),OR(Dashboard!$B$6="All",$G46=Dashboard!$B$6)),1,0))</f>
        <v/>
      </c>
    </row>
    <row r="47">
      <c r="A47" s="14" t="n"/>
      <c r="B47" s="28" t="n"/>
      <c r="C47" s="28" t="n"/>
      <c r="D47" s="14" t="n"/>
      <c r="E47" s="14" t="n"/>
      <c r="F47" s="14" t="n"/>
      <c r="G47" s="14" t="n"/>
      <c r="H47" s="14" t="n"/>
      <c r="I47" s="14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4" t="n"/>
      <c r="V47" s="28" t="n"/>
      <c r="W47" s="14" t="n"/>
      <c r="X47" s="28" t="n"/>
      <c r="Y47" s="17">
        <f>IF($A47="","",COUNTIF($J47:$S47,"Fail"))</f>
        <v/>
      </c>
      <c r="Z47" s="17">
        <f>IF($A47="","",COUNTIF($J47:$S47,"Pass")+COUNTIF($J47:$S47,"Fail"))</f>
        <v/>
      </c>
      <c r="AA47" s="17">
        <f>IF($A47="","",COUNTIF($J47:$S47,"Pass")+COUNTIF($J47:$S47,"Fail")+COUNTIF($J47:$S47,"Not Reviewed"))</f>
        <v/>
      </c>
      <c r="AB47" s="17">
        <f>IF($A47="","",IF(OR(COUNTBLANK($J47:$S47)&gt;0,COUNTIF($J47:$S47,"Not Reviewed")&gt;0),"Incomplete","Complete"))</f>
        <v/>
      </c>
      <c r="AC47" s="29">
        <f>IF($A47="","",IFERROR((Z47-Y47)/Z47,""))</f>
        <v/>
      </c>
      <c r="AD47" s="17">
        <f>IF($A47="","",IF(Y47=0,"No Follow-Up Needed",IF(W47="Resolved","Resolved",IF(V47="","Due Date Missing",IF(V47&lt;TODAY(),"Overdue",IF(V47=TODAY(),"Due Today","Open"))))))</f>
        <v/>
      </c>
      <c r="AE47" s="17">
        <f>IF($A47="","",IF(AND($B47&gt;=Dashboard!$B$3,$B47&lt;=Dashboard!$B$4,OR(Dashboard!$B$5="All",$D47=Dashboard!$B$5),OR(Dashboard!$B$6="All",$G47=Dashboard!$B$6)),1,0))</f>
        <v/>
      </c>
    </row>
    <row r="48">
      <c r="A48" s="14" t="n"/>
      <c r="B48" s="28" t="n"/>
      <c r="C48" s="28" t="n"/>
      <c r="D48" s="14" t="n"/>
      <c r="E48" s="14" t="n"/>
      <c r="F48" s="14" t="n"/>
      <c r="G48" s="14" t="n"/>
      <c r="H48" s="14" t="n"/>
      <c r="I48" s="14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4" t="n"/>
      <c r="V48" s="28" t="n"/>
      <c r="W48" s="14" t="n"/>
      <c r="X48" s="28" t="n"/>
      <c r="Y48" s="17">
        <f>IF($A48="","",COUNTIF($J48:$S48,"Fail"))</f>
        <v/>
      </c>
      <c r="Z48" s="17">
        <f>IF($A48="","",COUNTIF($J48:$S48,"Pass")+COUNTIF($J48:$S48,"Fail"))</f>
        <v/>
      </c>
      <c r="AA48" s="17">
        <f>IF($A48="","",COUNTIF($J48:$S48,"Pass")+COUNTIF($J48:$S48,"Fail")+COUNTIF($J48:$S48,"Not Reviewed"))</f>
        <v/>
      </c>
      <c r="AB48" s="17">
        <f>IF($A48="","",IF(OR(COUNTBLANK($J48:$S48)&gt;0,COUNTIF($J48:$S48,"Not Reviewed")&gt;0),"Incomplete","Complete"))</f>
        <v/>
      </c>
      <c r="AC48" s="29">
        <f>IF($A48="","",IFERROR((Z48-Y48)/Z48,""))</f>
        <v/>
      </c>
      <c r="AD48" s="17">
        <f>IF($A48="","",IF(Y48=0,"No Follow-Up Needed",IF(W48="Resolved","Resolved",IF(V48="","Due Date Missing",IF(V48&lt;TODAY(),"Overdue",IF(V48=TODAY(),"Due Today","Open"))))))</f>
        <v/>
      </c>
      <c r="AE48" s="17">
        <f>IF($A48="","",IF(AND($B48&gt;=Dashboard!$B$3,$B48&lt;=Dashboard!$B$4,OR(Dashboard!$B$5="All",$D48=Dashboard!$B$5),OR(Dashboard!$B$6="All",$G48=Dashboard!$B$6)),1,0))</f>
        <v/>
      </c>
    </row>
    <row r="49">
      <c r="A49" s="14" t="n"/>
      <c r="B49" s="28" t="n"/>
      <c r="C49" s="28" t="n"/>
      <c r="D49" s="14" t="n"/>
      <c r="E49" s="14" t="n"/>
      <c r="F49" s="14" t="n"/>
      <c r="G49" s="14" t="n"/>
      <c r="H49" s="14" t="n"/>
      <c r="I49" s="14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4" t="n"/>
      <c r="V49" s="28" t="n"/>
      <c r="W49" s="14" t="n"/>
      <c r="X49" s="28" t="n"/>
      <c r="Y49" s="17">
        <f>IF($A49="","",COUNTIF($J49:$S49,"Fail"))</f>
        <v/>
      </c>
      <c r="Z49" s="17">
        <f>IF($A49="","",COUNTIF($J49:$S49,"Pass")+COUNTIF($J49:$S49,"Fail"))</f>
        <v/>
      </c>
      <c r="AA49" s="17">
        <f>IF($A49="","",COUNTIF($J49:$S49,"Pass")+COUNTIF($J49:$S49,"Fail")+COUNTIF($J49:$S49,"Not Reviewed"))</f>
        <v/>
      </c>
      <c r="AB49" s="17">
        <f>IF($A49="","",IF(OR(COUNTBLANK($J49:$S49)&gt;0,COUNTIF($J49:$S49,"Not Reviewed")&gt;0),"Incomplete","Complete"))</f>
        <v/>
      </c>
      <c r="AC49" s="29">
        <f>IF($A49="","",IFERROR((Z49-Y49)/Z49,""))</f>
        <v/>
      </c>
      <c r="AD49" s="17">
        <f>IF($A49="","",IF(Y49=0,"No Follow-Up Needed",IF(W49="Resolved","Resolved",IF(V49="","Due Date Missing",IF(V49&lt;TODAY(),"Overdue",IF(V49=TODAY(),"Due Today","Open"))))))</f>
        <v/>
      </c>
      <c r="AE49" s="17">
        <f>IF($A49="","",IF(AND($B49&gt;=Dashboard!$B$3,$B49&lt;=Dashboard!$B$4,OR(Dashboard!$B$5="All",$D49=Dashboard!$B$5),OR(Dashboard!$B$6="All",$G49=Dashboard!$B$6)),1,0))</f>
        <v/>
      </c>
    </row>
    <row r="50">
      <c r="A50" s="14" t="n"/>
      <c r="B50" s="28" t="n"/>
      <c r="C50" s="28" t="n"/>
      <c r="D50" s="14" t="n"/>
      <c r="E50" s="14" t="n"/>
      <c r="F50" s="14" t="n"/>
      <c r="G50" s="14" t="n"/>
      <c r="H50" s="14" t="n"/>
      <c r="I50" s="14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4" t="n"/>
      <c r="V50" s="28" t="n"/>
      <c r="W50" s="14" t="n"/>
      <c r="X50" s="28" t="n"/>
      <c r="Y50" s="17">
        <f>IF($A50="","",COUNTIF($J50:$S50,"Fail"))</f>
        <v/>
      </c>
      <c r="Z50" s="17">
        <f>IF($A50="","",COUNTIF($J50:$S50,"Pass")+COUNTIF($J50:$S50,"Fail"))</f>
        <v/>
      </c>
      <c r="AA50" s="17">
        <f>IF($A50="","",COUNTIF($J50:$S50,"Pass")+COUNTIF($J50:$S50,"Fail")+COUNTIF($J50:$S50,"Not Reviewed"))</f>
        <v/>
      </c>
      <c r="AB50" s="17">
        <f>IF($A50="","",IF(OR(COUNTBLANK($J50:$S50)&gt;0,COUNTIF($J50:$S50,"Not Reviewed")&gt;0),"Incomplete","Complete"))</f>
        <v/>
      </c>
      <c r="AC50" s="29">
        <f>IF($A50="","",IFERROR((Z50-Y50)/Z50,""))</f>
        <v/>
      </c>
      <c r="AD50" s="17">
        <f>IF($A50="","",IF(Y50=0,"No Follow-Up Needed",IF(W50="Resolved","Resolved",IF(V50="","Due Date Missing",IF(V50&lt;TODAY(),"Overdue",IF(V50=TODAY(),"Due Today","Open"))))))</f>
        <v/>
      </c>
      <c r="AE50" s="17">
        <f>IF($A50="","",IF(AND($B50&gt;=Dashboard!$B$3,$B50&lt;=Dashboard!$B$4,OR(Dashboard!$B$5="All",$D50=Dashboard!$B$5),OR(Dashboard!$B$6="All",$G50=Dashboard!$B$6)),1,0))</f>
        <v/>
      </c>
    </row>
    <row r="51">
      <c r="A51" s="14" t="n"/>
      <c r="B51" s="28" t="n"/>
      <c r="C51" s="28" t="n"/>
      <c r="D51" s="14" t="n"/>
      <c r="E51" s="14" t="n"/>
      <c r="F51" s="14" t="n"/>
      <c r="G51" s="14" t="n"/>
      <c r="H51" s="14" t="n"/>
      <c r="I51" s="14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4" t="n"/>
      <c r="V51" s="28" t="n"/>
      <c r="W51" s="14" t="n"/>
      <c r="X51" s="28" t="n"/>
      <c r="Y51" s="17">
        <f>IF($A51="","",COUNTIF($J51:$S51,"Fail"))</f>
        <v/>
      </c>
      <c r="Z51" s="17">
        <f>IF($A51="","",COUNTIF($J51:$S51,"Pass")+COUNTIF($J51:$S51,"Fail"))</f>
        <v/>
      </c>
      <c r="AA51" s="17">
        <f>IF($A51="","",COUNTIF($J51:$S51,"Pass")+COUNTIF($J51:$S51,"Fail")+COUNTIF($J51:$S51,"Not Reviewed"))</f>
        <v/>
      </c>
      <c r="AB51" s="17">
        <f>IF($A51="","",IF(OR(COUNTBLANK($J51:$S51)&gt;0,COUNTIF($J51:$S51,"Not Reviewed")&gt;0),"Incomplete","Complete"))</f>
        <v/>
      </c>
      <c r="AC51" s="29">
        <f>IF($A51="","",IFERROR((Z51-Y51)/Z51,""))</f>
        <v/>
      </c>
      <c r="AD51" s="17">
        <f>IF($A51="","",IF(Y51=0,"No Follow-Up Needed",IF(W51="Resolved","Resolved",IF(V51="","Due Date Missing",IF(V51&lt;TODAY(),"Overdue",IF(V51=TODAY(),"Due Today","Open"))))))</f>
        <v/>
      </c>
      <c r="AE51" s="17">
        <f>IF($A51="","",IF(AND($B51&gt;=Dashboard!$B$3,$B51&lt;=Dashboard!$B$4,OR(Dashboard!$B$5="All",$D51=Dashboard!$B$5),OR(Dashboard!$B$6="All",$G51=Dashboard!$B$6)),1,0))</f>
        <v/>
      </c>
    </row>
    <row r="52">
      <c r="A52" s="14" t="n"/>
      <c r="B52" s="28" t="n"/>
      <c r="C52" s="28" t="n"/>
      <c r="D52" s="14" t="n"/>
      <c r="E52" s="14" t="n"/>
      <c r="F52" s="14" t="n"/>
      <c r="G52" s="14" t="n"/>
      <c r="H52" s="14" t="n"/>
      <c r="I52" s="14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4" t="n"/>
      <c r="V52" s="28" t="n"/>
      <c r="W52" s="14" t="n"/>
      <c r="X52" s="28" t="n"/>
      <c r="Y52" s="17">
        <f>IF($A52="","",COUNTIF($J52:$S52,"Fail"))</f>
        <v/>
      </c>
      <c r="Z52" s="17">
        <f>IF($A52="","",COUNTIF($J52:$S52,"Pass")+COUNTIF($J52:$S52,"Fail"))</f>
        <v/>
      </c>
      <c r="AA52" s="17">
        <f>IF($A52="","",COUNTIF($J52:$S52,"Pass")+COUNTIF($J52:$S52,"Fail")+COUNTIF($J52:$S52,"Not Reviewed"))</f>
        <v/>
      </c>
      <c r="AB52" s="17">
        <f>IF($A52="","",IF(OR(COUNTBLANK($J52:$S52)&gt;0,COUNTIF($J52:$S52,"Not Reviewed")&gt;0),"Incomplete","Complete"))</f>
        <v/>
      </c>
      <c r="AC52" s="29">
        <f>IF($A52="","",IFERROR((Z52-Y52)/Z52,""))</f>
        <v/>
      </c>
      <c r="AD52" s="17">
        <f>IF($A52="","",IF(Y52=0,"No Follow-Up Needed",IF(W52="Resolved","Resolved",IF(V52="","Due Date Missing",IF(V52&lt;TODAY(),"Overdue",IF(V52=TODAY(),"Due Today","Open"))))))</f>
        <v/>
      </c>
      <c r="AE52" s="17">
        <f>IF($A52="","",IF(AND($B52&gt;=Dashboard!$B$3,$B52&lt;=Dashboard!$B$4,OR(Dashboard!$B$5="All",$D52=Dashboard!$B$5),OR(Dashboard!$B$6="All",$G52=Dashboard!$B$6)),1,0))</f>
        <v/>
      </c>
    </row>
    <row r="53">
      <c r="A53" s="14" t="n"/>
      <c r="B53" s="28" t="n"/>
      <c r="C53" s="28" t="n"/>
      <c r="D53" s="14" t="n"/>
      <c r="E53" s="14" t="n"/>
      <c r="F53" s="14" t="n"/>
      <c r="G53" s="14" t="n"/>
      <c r="H53" s="14" t="n"/>
      <c r="I53" s="14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4" t="n"/>
      <c r="V53" s="28" t="n"/>
      <c r="W53" s="14" t="n"/>
      <c r="X53" s="28" t="n"/>
      <c r="Y53" s="17">
        <f>IF($A53="","",COUNTIF($J53:$S53,"Fail"))</f>
        <v/>
      </c>
      <c r="Z53" s="17">
        <f>IF($A53="","",COUNTIF($J53:$S53,"Pass")+COUNTIF($J53:$S53,"Fail"))</f>
        <v/>
      </c>
      <c r="AA53" s="17">
        <f>IF($A53="","",COUNTIF($J53:$S53,"Pass")+COUNTIF($J53:$S53,"Fail")+COUNTIF($J53:$S53,"Not Reviewed"))</f>
        <v/>
      </c>
      <c r="AB53" s="17">
        <f>IF($A53="","",IF(OR(COUNTBLANK($J53:$S53)&gt;0,COUNTIF($J53:$S53,"Not Reviewed")&gt;0),"Incomplete","Complete"))</f>
        <v/>
      </c>
      <c r="AC53" s="29">
        <f>IF($A53="","",IFERROR((Z53-Y53)/Z53,""))</f>
        <v/>
      </c>
      <c r="AD53" s="17">
        <f>IF($A53="","",IF(Y53=0,"No Follow-Up Needed",IF(W53="Resolved","Resolved",IF(V53="","Due Date Missing",IF(V53&lt;TODAY(),"Overdue",IF(V53=TODAY(),"Due Today","Open"))))))</f>
        <v/>
      </c>
      <c r="AE53" s="17">
        <f>IF($A53="","",IF(AND($B53&gt;=Dashboard!$B$3,$B53&lt;=Dashboard!$B$4,OR(Dashboard!$B$5="All",$D53=Dashboard!$B$5),OR(Dashboard!$B$6="All",$G53=Dashboard!$B$6)),1,0))</f>
        <v/>
      </c>
    </row>
    <row r="54">
      <c r="A54" s="14" t="n"/>
      <c r="B54" s="28" t="n"/>
      <c r="C54" s="28" t="n"/>
      <c r="D54" s="14" t="n"/>
      <c r="E54" s="14" t="n"/>
      <c r="F54" s="14" t="n"/>
      <c r="G54" s="14" t="n"/>
      <c r="H54" s="14" t="n"/>
      <c r="I54" s="14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4" t="n"/>
      <c r="V54" s="28" t="n"/>
      <c r="W54" s="14" t="n"/>
      <c r="X54" s="28" t="n"/>
      <c r="Y54" s="17">
        <f>IF($A54="","",COUNTIF($J54:$S54,"Fail"))</f>
        <v/>
      </c>
      <c r="Z54" s="17">
        <f>IF($A54="","",COUNTIF($J54:$S54,"Pass")+COUNTIF($J54:$S54,"Fail"))</f>
        <v/>
      </c>
      <c r="AA54" s="17">
        <f>IF($A54="","",COUNTIF($J54:$S54,"Pass")+COUNTIF($J54:$S54,"Fail")+COUNTIF($J54:$S54,"Not Reviewed"))</f>
        <v/>
      </c>
      <c r="AB54" s="17">
        <f>IF($A54="","",IF(OR(COUNTBLANK($J54:$S54)&gt;0,COUNTIF($J54:$S54,"Not Reviewed")&gt;0),"Incomplete","Complete"))</f>
        <v/>
      </c>
      <c r="AC54" s="29">
        <f>IF($A54="","",IFERROR((Z54-Y54)/Z54,""))</f>
        <v/>
      </c>
      <c r="AD54" s="17">
        <f>IF($A54="","",IF(Y54=0,"No Follow-Up Needed",IF(W54="Resolved","Resolved",IF(V54="","Due Date Missing",IF(V54&lt;TODAY(),"Overdue",IF(V54=TODAY(),"Due Today","Open"))))))</f>
        <v/>
      </c>
      <c r="AE54" s="17">
        <f>IF($A54="","",IF(AND($B54&gt;=Dashboard!$B$3,$B54&lt;=Dashboard!$B$4,OR(Dashboard!$B$5="All",$D54=Dashboard!$B$5),OR(Dashboard!$B$6="All",$G54=Dashboard!$B$6)),1,0))</f>
        <v/>
      </c>
    </row>
    <row r="55">
      <c r="A55" s="14" t="n"/>
      <c r="B55" s="28" t="n"/>
      <c r="C55" s="28" t="n"/>
      <c r="D55" s="14" t="n"/>
      <c r="E55" s="14" t="n"/>
      <c r="F55" s="14" t="n"/>
      <c r="G55" s="14" t="n"/>
      <c r="H55" s="14" t="n"/>
      <c r="I55" s="14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4" t="n"/>
      <c r="V55" s="28" t="n"/>
      <c r="W55" s="14" t="n"/>
      <c r="X55" s="28" t="n"/>
      <c r="Y55" s="17">
        <f>IF($A55="","",COUNTIF($J55:$S55,"Fail"))</f>
        <v/>
      </c>
      <c r="Z55" s="17">
        <f>IF($A55="","",COUNTIF($J55:$S55,"Pass")+COUNTIF($J55:$S55,"Fail"))</f>
        <v/>
      </c>
      <c r="AA55" s="17">
        <f>IF($A55="","",COUNTIF($J55:$S55,"Pass")+COUNTIF($J55:$S55,"Fail")+COUNTIF($J55:$S55,"Not Reviewed"))</f>
        <v/>
      </c>
      <c r="AB55" s="17">
        <f>IF($A55="","",IF(OR(COUNTBLANK($J55:$S55)&gt;0,COUNTIF($J55:$S55,"Not Reviewed")&gt;0),"Incomplete","Complete"))</f>
        <v/>
      </c>
      <c r="AC55" s="29">
        <f>IF($A55="","",IFERROR((Z55-Y55)/Z55,""))</f>
        <v/>
      </c>
      <c r="AD55" s="17">
        <f>IF($A55="","",IF(Y55=0,"No Follow-Up Needed",IF(W55="Resolved","Resolved",IF(V55="","Due Date Missing",IF(V55&lt;TODAY(),"Overdue",IF(V55=TODAY(),"Due Today","Open"))))))</f>
        <v/>
      </c>
      <c r="AE55" s="17">
        <f>IF($A55="","",IF(AND($B55&gt;=Dashboard!$B$3,$B55&lt;=Dashboard!$B$4,OR(Dashboard!$B$5="All",$D55=Dashboard!$B$5),OR(Dashboard!$B$6="All",$G55=Dashboard!$B$6)),1,0))</f>
        <v/>
      </c>
    </row>
    <row r="56">
      <c r="A56" s="14" t="n"/>
      <c r="B56" s="28" t="n"/>
      <c r="C56" s="28" t="n"/>
      <c r="D56" s="14" t="n"/>
      <c r="E56" s="14" t="n"/>
      <c r="F56" s="14" t="n"/>
      <c r="G56" s="14" t="n"/>
      <c r="H56" s="14" t="n"/>
      <c r="I56" s="14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4" t="n"/>
      <c r="V56" s="28" t="n"/>
      <c r="W56" s="14" t="n"/>
      <c r="X56" s="28" t="n"/>
      <c r="Y56" s="17">
        <f>IF($A56="","",COUNTIF($J56:$S56,"Fail"))</f>
        <v/>
      </c>
      <c r="Z56" s="17">
        <f>IF($A56="","",COUNTIF($J56:$S56,"Pass")+COUNTIF($J56:$S56,"Fail"))</f>
        <v/>
      </c>
      <c r="AA56" s="17">
        <f>IF($A56="","",COUNTIF($J56:$S56,"Pass")+COUNTIF($J56:$S56,"Fail")+COUNTIF($J56:$S56,"Not Reviewed"))</f>
        <v/>
      </c>
      <c r="AB56" s="17">
        <f>IF($A56="","",IF(OR(COUNTBLANK($J56:$S56)&gt;0,COUNTIF($J56:$S56,"Not Reviewed")&gt;0),"Incomplete","Complete"))</f>
        <v/>
      </c>
      <c r="AC56" s="29">
        <f>IF($A56="","",IFERROR((Z56-Y56)/Z56,""))</f>
        <v/>
      </c>
      <c r="AD56" s="17">
        <f>IF($A56="","",IF(Y56=0,"No Follow-Up Needed",IF(W56="Resolved","Resolved",IF(V56="","Due Date Missing",IF(V56&lt;TODAY(),"Overdue",IF(V56=TODAY(),"Due Today","Open"))))))</f>
        <v/>
      </c>
      <c r="AE56" s="17">
        <f>IF($A56="","",IF(AND($B56&gt;=Dashboard!$B$3,$B56&lt;=Dashboard!$B$4,OR(Dashboard!$B$5="All",$D56=Dashboard!$B$5),OR(Dashboard!$B$6="All",$G56=Dashboard!$B$6)),1,0))</f>
        <v/>
      </c>
    </row>
    <row r="57">
      <c r="A57" s="14" t="n"/>
      <c r="B57" s="28" t="n"/>
      <c r="C57" s="28" t="n"/>
      <c r="D57" s="14" t="n"/>
      <c r="E57" s="14" t="n"/>
      <c r="F57" s="14" t="n"/>
      <c r="G57" s="14" t="n"/>
      <c r="H57" s="14" t="n"/>
      <c r="I57" s="14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4" t="n"/>
      <c r="V57" s="28" t="n"/>
      <c r="W57" s="14" t="n"/>
      <c r="X57" s="28" t="n"/>
      <c r="Y57" s="17">
        <f>IF($A57="","",COUNTIF($J57:$S57,"Fail"))</f>
        <v/>
      </c>
      <c r="Z57" s="17">
        <f>IF($A57="","",COUNTIF($J57:$S57,"Pass")+COUNTIF($J57:$S57,"Fail"))</f>
        <v/>
      </c>
      <c r="AA57" s="17">
        <f>IF($A57="","",COUNTIF($J57:$S57,"Pass")+COUNTIF($J57:$S57,"Fail")+COUNTIF($J57:$S57,"Not Reviewed"))</f>
        <v/>
      </c>
      <c r="AB57" s="17">
        <f>IF($A57="","",IF(OR(COUNTBLANK($J57:$S57)&gt;0,COUNTIF($J57:$S57,"Not Reviewed")&gt;0),"Incomplete","Complete"))</f>
        <v/>
      </c>
      <c r="AC57" s="29">
        <f>IF($A57="","",IFERROR((Z57-Y57)/Z57,""))</f>
        <v/>
      </c>
      <c r="AD57" s="17">
        <f>IF($A57="","",IF(Y57=0,"No Follow-Up Needed",IF(W57="Resolved","Resolved",IF(V57="","Due Date Missing",IF(V57&lt;TODAY(),"Overdue",IF(V57=TODAY(),"Due Today","Open"))))))</f>
        <v/>
      </c>
      <c r="AE57" s="17">
        <f>IF($A57="","",IF(AND($B57&gt;=Dashboard!$B$3,$B57&lt;=Dashboard!$B$4,OR(Dashboard!$B$5="All",$D57=Dashboard!$B$5),OR(Dashboard!$B$6="All",$G57=Dashboard!$B$6)),1,0))</f>
        <v/>
      </c>
    </row>
    <row r="58">
      <c r="A58" s="14" t="n"/>
      <c r="B58" s="28" t="n"/>
      <c r="C58" s="28" t="n"/>
      <c r="D58" s="14" t="n"/>
      <c r="E58" s="14" t="n"/>
      <c r="F58" s="14" t="n"/>
      <c r="G58" s="14" t="n"/>
      <c r="H58" s="14" t="n"/>
      <c r="I58" s="14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4" t="n"/>
      <c r="V58" s="28" t="n"/>
      <c r="W58" s="14" t="n"/>
      <c r="X58" s="28" t="n"/>
      <c r="Y58" s="17">
        <f>IF($A58="","",COUNTIF($J58:$S58,"Fail"))</f>
        <v/>
      </c>
      <c r="Z58" s="17">
        <f>IF($A58="","",COUNTIF($J58:$S58,"Pass")+COUNTIF($J58:$S58,"Fail"))</f>
        <v/>
      </c>
      <c r="AA58" s="17">
        <f>IF($A58="","",COUNTIF($J58:$S58,"Pass")+COUNTIF($J58:$S58,"Fail")+COUNTIF($J58:$S58,"Not Reviewed"))</f>
        <v/>
      </c>
      <c r="AB58" s="17">
        <f>IF($A58="","",IF(OR(COUNTBLANK($J58:$S58)&gt;0,COUNTIF($J58:$S58,"Not Reviewed")&gt;0),"Incomplete","Complete"))</f>
        <v/>
      </c>
      <c r="AC58" s="29">
        <f>IF($A58="","",IFERROR((Z58-Y58)/Z58,""))</f>
        <v/>
      </c>
      <c r="AD58" s="17">
        <f>IF($A58="","",IF(Y58=0,"No Follow-Up Needed",IF(W58="Resolved","Resolved",IF(V58="","Due Date Missing",IF(V58&lt;TODAY(),"Overdue",IF(V58=TODAY(),"Due Today","Open"))))))</f>
        <v/>
      </c>
      <c r="AE58" s="17">
        <f>IF($A58="","",IF(AND($B58&gt;=Dashboard!$B$3,$B58&lt;=Dashboard!$B$4,OR(Dashboard!$B$5="All",$D58=Dashboard!$B$5),OR(Dashboard!$B$6="All",$G58=Dashboard!$B$6)),1,0))</f>
        <v/>
      </c>
    </row>
    <row r="59">
      <c r="A59" s="14" t="n"/>
      <c r="B59" s="28" t="n"/>
      <c r="C59" s="28" t="n"/>
      <c r="D59" s="14" t="n"/>
      <c r="E59" s="14" t="n"/>
      <c r="F59" s="14" t="n"/>
      <c r="G59" s="14" t="n"/>
      <c r="H59" s="14" t="n"/>
      <c r="I59" s="14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4" t="n"/>
      <c r="V59" s="28" t="n"/>
      <c r="W59" s="14" t="n"/>
      <c r="X59" s="28" t="n"/>
      <c r="Y59" s="17">
        <f>IF($A59="","",COUNTIF($J59:$S59,"Fail"))</f>
        <v/>
      </c>
      <c r="Z59" s="17">
        <f>IF($A59="","",COUNTIF($J59:$S59,"Pass")+COUNTIF($J59:$S59,"Fail"))</f>
        <v/>
      </c>
      <c r="AA59" s="17">
        <f>IF($A59="","",COUNTIF($J59:$S59,"Pass")+COUNTIF($J59:$S59,"Fail")+COUNTIF($J59:$S59,"Not Reviewed"))</f>
        <v/>
      </c>
      <c r="AB59" s="17">
        <f>IF($A59="","",IF(OR(COUNTBLANK($J59:$S59)&gt;0,COUNTIF($J59:$S59,"Not Reviewed")&gt;0),"Incomplete","Complete"))</f>
        <v/>
      </c>
      <c r="AC59" s="29">
        <f>IF($A59="","",IFERROR((Z59-Y59)/Z59,""))</f>
        <v/>
      </c>
      <c r="AD59" s="17">
        <f>IF($A59="","",IF(Y59=0,"No Follow-Up Needed",IF(W59="Resolved","Resolved",IF(V59="","Due Date Missing",IF(V59&lt;TODAY(),"Overdue",IF(V59=TODAY(),"Due Today","Open"))))))</f>
        <v/>
      </c>
      <c r="AE59" s="17">
        <f>IF($A59="","",IF(AND($B59&gt;=Dashboard!$B$3,$B59&lt;=Dashboard!$B$4,OR(Dashboard!$B$5="All",$D59=Dashboard!$B$5),OR(Dashboard!$B$6="All",$G59=Dashboard!$B$6)),1,0))</f>
        <v/>
      </c>
    </row>
    <row r="60">
      <c r="A60" s="14" t="n"/>
      <c r="B60" s="28" t="n"/>
      <c r="C60" s="28" t="n"/>
      <c r="D60" s="14" t="n"/>
      <c r="E60" s="14" t="n"/>
      <c r="F60" s="14" t="n"/>
      <c r="G60" s="14" t="n"/>
      <c r="H60" s="14" t="n"/>
      <c r="I60" s="14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4" t="n"/>
      <c r="V60" s="28" t="n"/>
      <c r="W60" s="14" t="n"/>
      <c r="X60" s="28" t="n"/>
      <c r="Y60" s="17">
        <f>IF($A60="","",COUNTIF($J60:$S60,"Fail"))</f>
        <v/>
      </c>
      <c r="Z60" s="17">
        <f>IF($A60="","",COUNTIF($J60:$S60,"Pass")+COUNTIF($J60:$S60,"Fail"))</f>
        <v/>
      </c>
      <c r="AA60" s="17">
        <f>IF($A60="","",COUNTIF($J60:$S60,"Pass")+COUNTIF($J60:$S60,"Fail")+COUNTIF($J60:$S60,"Not Reviewed"))</f>
        <v/>
      </c>
      <c r="AB60" s="17">
        <f>IF($A60="","",IF(OR(COUNTBLANK($J60:$S60)&gt;0,COUNTIF($J60:$S60,"Not Reviewed")&gt;0),"Incomplete","Complete"))</f>
        <v/>
      </c>
      <c r="AC60" s="29">
        <f>IF($A60="","",IFERROR((Z60-Y60)/Z60,""))</f>
        <v/>
      </c>
      <c r="AD60" s="17">
        <f>IF($A60="","",IF(Y60=0,"No Follow-Up Needed",IF(W60="Resolved","Resolved",IF(V60="","Due Date Missing",IF(V60&lt;TODAY(),"Overdue",IF(V60=TODAY(),"Due Today","Open"))))))</f>
        <v/>
      </c>
      <c r="AE60" s="17">
        <f>IF($A60="","",IF(AND($B60&gt;=Dashboard!$B$3,$B60&lt;=Dashboard!$B$4,OR(Dashboard!$B$5="All",$D60=Dashboard!$B$5),OR(Dashboard!$B$6="All",$G60=Dashboard!$B$6)),1,0))</f>
        <v/>
      </c>
    </row>
    <row r="61">
      <c r="A61" s="14" t="n"/>
      <c r="B61" s="28" t="n"/>
      <c r="C61" s="28" t="n"/>
      <c r="D61" s="14" t="n"/>
      <c r="E61" s="14" t="n"/>
      <c r="F61" s="14" t="n"/>
      <c r="G61" s="14" t="n"/>
      <c r="H61" s="14" t="n"/>
      <c r="I61" s="14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4" t="n"/>
      <c r="V61" s="28" t="n"/>
      <c r="W61" s="14" t="n"/>
      <c r="X61" s="28" t="n"/>
      <c r="Y61" s="17">
        <f>IF($A61="","",COUNTIF($J61:$S61,"Fail"))</f>
        <v/>
      </c>
      <c r="Z61" s="17">
        <f>IF($A61="","",COUNTIF($J61:$S61,"Pass")+COUNTIF($J61:$S61,"Fail"))</f>
        <v/>
      </c>
      <c r="AA61" s="17">
        <f>IF($A61="","",COUNTIF($J61:$S61,"Pass")+COUNTIF($J61:$S61,"Fail")+COUNTIF($J61:$S61,"Not Reviewed"))</f>
        <v/>
      </c>
      <c r="AB61" s="17">
        <f>IF($A61="","",IF(OR(COUNTBLANK($J61:$S61)&gt;0,COUNTIF($J61:$S61,"Not Reviewed")&gt;0),"Incomplete","Complete"))</f>
        <v/>
      </c>
      <c r="AC61" s="29">
        <f>IF($A61="","",IFERROR((Z61-Y61)/Z61,""))</f>
        <v/>
      </c>
      <c r="AD61" s="17">
        <f>IF($A61="","",IF(Y61=0,"No Follow-Up Needed",IF(W61="Resolved","Resolved",IF(V61="","Due Date Missing",IF(V61&lt;TODAY(),"Overdue",IF(V61=TODAY(),"Due Today","Open"))))))</f>
        <v/>
      </c>
      <c r="AE61" s="17">
        <f>IF($A61="","",IF(AND($B61&gt;=Dashboard!$B$3,$B61&lt;=Dashboard!$B$4,OR(Dashboard!$B$5="All",$D61=Dashboard!$B$5),OR(Dashboard!$B$6="All",$G61=Dashboard!$B$6)),1,0))</f>
        <v/>
      </c>
    </row>
    <row r="62">
      <c r="A62" s="14" t="n"/>
      <c r="B62" s="28" t="n"/>
      <c r="C62" s="28" t="n"/>
      <c r="D62" s="14" t="n"/>
      <c r="E62" s="14" t="n"/>
      <c r="F62" s="14" t="n"/>
      <c r="G62" s="14" t="n"/>
      <c r="H62" s="14" t="n"/>
      <c r="I62" s="14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4" t="n"/>
      <c r="V62" s="28" t="n"/>
      <c r="W62" s="14" t="n"/>
      <c r="X62" s="28" t="n"/>
      <c r="Y62" s="17">
        <f>IF($A62="","",COUNTIF($J62:$S62,"Fail"))</f>
        <v/>
      </c>
      <c r="Z62" s="17">
        <f>IF($A62="","",COUNTIF($J62:$S62,"Pass")+COUNTIF($J62:$S62,"Fail"))</f>
        <v/>
      </c>
      <c r="AA62" s="17">
        <f>IF($A62="","",COUNTIF($J62:$S62,"Pass")+COUNTIF($J62:$S62,"Fail")+COUNTIF($J62:$S62,"Not Reviewed"))</f>
        <v/>
      </c>
      <c r="AB62" s="17">
        <f>IF($A62="","",IF(OR(COUNTBLANK($J62:$S62)&gt;0,COUNTIF($J62:$S62,"Not Reviewed")&gt;0),"Incomplete","Complete"))</f>
        <v/>
      </c>
      <c r="AC62" s="29">
        <f>IF($A62="","",IFERROR((Z62-Y62)/Z62,""))</f>
        <v/>
      </c>
      <c r="AD62" s="17">
        <f>IF($A62="","",IF(Y62=0,"No Follow-Up Needed",IF(W62="Resolved","Resolved",IF(V62="","Due Date Missing",IF(V62&lt;TODAY(),"Overdue",IF(V62=TODAY(),"Due Today","Open"))))))</f>
        <v/>
      </c>
      <c r="AE62" s="17">
        <f>IF($A62="","",IF(AND($B62&gt;=Dashboard!$B$3,$B62&lt;=Dashboard!$B$4,OR(Dashboard!$B$5="All",$D62=Dashboard!$B$5),OR(Dashboard!$B$6="All",$G62=Dashboard!$B$6)),1,0))</f>
        <v/>
      </c>
    </row>
    <row r="63">
      <c r="A63" s="14" t="n"/>
      <c r="B63" s="28" t="n"/>
      <c r="C63" s="28" t="n"/>
      <c r="D63" s="14" t="n"/>
      <c r="E63" s="14" t="n"/>
      <c r="F63" s="14" t="n"/>
      <c r="G63" s="14" t="n"/>
      <c r="H63" s="14" t="n"/>
      <c r="I63" s="14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4" t="n"/>
      <c r="V63" s="28" t="n"/>
      <c r="W63" s="14" t="n"/>
      <c r="X63" s="28" t="n"/>
      <c r="Y63" s="17">
        <f>IF($A63="","",COUNTIF($J63:$S63,"Fail"))</f>
        <v/>
      </c>
      <c r="Z63" s="17">
        <f>IF($A63="","",COUNTIF($J63:$S63,"Pass")+COUNTIF($J63:$S63,"Fail"))</f>
        <v/>
      </c>
      <c r="AA63" s="17">
        <f>IF($A63="","",COUNTIF($J63:$S63,"Pass")+COUNTIF($J63:$S63,"Fail")+COUNTIF($J63:$S63,"Not Reviewed"))</f>
        <v/>
      </c>
      <c r="AB63" s="17">
        <f>IF($A63="","",IF(OR(COUNTBLANK($J63:$S63)&gt;0,COUNTIF($J63:$S63,"Not Reviewed")&gt;0),"Incomplete","Complete"))</f>
        <v/>
      </c>
      <c r="AC63" s="29">
        <f>IF($A63="","",IFERROR((Z63-Y63)/Z63,""))</f>
        <v/>
      </c>
      <c r="AD63" s="17">
        <f>IF($A63="","",IF(Y63=0,"No Follow-Up Needed",IF(W63="Resolved","Resolved",IF(V63="","Due Date Missing",IF(V63&lt;TODAY(),"Overdue",IF(V63=TODAY(),"Due Today","Open"))))))</f>
        <v/>
      </c>
      <c r="AE63" s="17">
        <f>IF($A63="","",IF(AND($B63&gt;=Dashboard!$B$3,$B63&lt;=Dashboard!$B$4,OR(Dashboard!$B$5="All",$D63=Dashboard!$B$5),OR(Dashboard!$B$6="All",$G63=Dashboard!$B$6)),1,0))</f>
        <v/>
      </c>
    </row>
    <row r="64">
      <c r="A64" s="14" t="n"/>
      <c r="B64" s="28" t="n"/>
      <c r="C64" s="28" t="n"/>
      <c r="D64" s="14" t="n"/>
      <c r="E64" s="14" t="n"/>
      <c r="F64" s="14" t="n"/>
      <c r="G64" s="14" t="n"/>
      <c r="H64" s="14" t="n"/>
      <c r="I64" s="14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4" t="n"/>
      <c r="V64" s="28" t="n"/>
      <c r="W64" s="14" t="n"/>
      <c r="X64" s="28" t="n"/>
      <c r="Y64" s="17">
        <f>IF($A64="","",COUNTIF($J64:$S64,"Fail"))</f>
        <v/>
      </c>
      <c r="Z64" s="17">
        <f>IF($A64="","",COUNTIF($J64:$S64,"Pass")+COUNTIF($J64:$S64,"Fail"))</f>
        <v/>
      </c>
      <c r="AA64" s="17">
        <f>IF($A64="","",COUNTIF($J64:$S64,"Pass")+COUNTIF($J64:$S64,"Fail")+COUNTIF($J64:$S64,"Not Reviewed"))</f>
        <v/>
      </c>
      <c r="AB64" s="17">
        <f>IF($A64="","",IF(OR(COUNTBLANK($J64:$S64)&gt;0,COUNTIF($J64:$S64,"Not Reviewed")&gt;0),"Incomplete","Complete"))</f>
        <v/>
      </c>
      <c r="AC64" s="29">
        <f>IF($A64="","",IFERROR((Z64-Y64)/Z64,""))</f>
        <v/>
      </c>
      <c r="AD64" s="17">
        <f>IF($A64="","",IF(Y64=0,"No Follow-Up Needed",IF(W64="Resolved","Resolved",IF(V64="","Due Date Missing",IF(V64&lt;TODAY(),"Overdue",IF(V64=TODAY(),"Due Today","Open"))))))</f>
        <v/>
      </c>
      <c r="AE64" s="17">
        <f>IF($A64="","",IF(AND($B64&gt;=Dashboard!$B$3,$B64&lt;=Dashboard!$B$4,OR(Dashboard!$B$5="All",$D64=Dashboard!$B$5),OR(Dashboard!$B$6="All",$G64=Dashboard!$B$6)),1,0))</f>
        <v/>
      </c>
    </row>
    <row r="65">
      <c r="A65" s="14" t="n"/>
      <c r="B65" s="28" t="n"/>
      <c r="C65" s="28" t="n"/>
      <c r="D65" s="14" t="n"/>
      <c r="E65" s="14" t="n"/>
      <c r="F65" s="14" t="n"/>
      <c r="G65" s="14" t="n"/>
      <c r="H65" s="14" t="n"/>
      <c r="I65" s="14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4" t="n"/>
      <c r="V65" s="28" t="n"/>
      <c r="W65" s="14" t="n"/>
      <c r="X65" s="28" t="n"/>
      <c r="Y65" s="17">
        <f>IF($A65="","",COUNTIF($J65:$S65,"Fail"))</f>
        <v/>
      </c>
      <c r="Z65" s="17">
        <f>IF($A65="","",COUNTIF($J65:$S65,"Pass")+COUNTIF($J65:$S65,"Fail"))</f>
        <v/>
      </c>
      <c r="AA65" s="17">
        <f>IF($A65="","",COUNTIF($J65:$S65,"Pass")+COUNTIF($J65:$S65,"Fail")+COUNTIF($J65:$S65,"Not Reviewed"))</f>
        <v/>
      </c>
      <c r="AB65" s="17">
        <f>IF($A65="","",IF(OR(COUNTBLANK($J65:$S65)&gt;0,COUNTIF($J65:$S65,"Not Reviewed")&gt;0),"Incomplete","Complete"))</f>
        <v/>
      </c>
      <c r="AC65" s="29">
        <f>IF($A65="","",IFERROR((Z65-Y65)/Z65,""))</f>
        <v/>
      </c>
      <c r="AD65" s="17">
        <f>IF($A65="","",IF(Y65=0,"No Follow-Up Needed",IF(W65="Resolved","Resolved",IF(V65="","Due Date Missing",IF(V65&lt;TODAY(),"Overdue",IF(V65=TODAY(),"Due Today","Open"))))))</f>
        <v/>
      </c>
      <c r="AE65" s="17">
        <f>IF($A65="","",IF(AND($B65&gt;=Dashboard!$B$3,$B65&lt;=Dashboard!$B$4,OR(Dashboard!$B$5="All",$D65=Dashboard!$B$5),OR(Dashboard!$B$6="All",$G65=Dashboard!$B$6)),1,0))</f>
        <v/>
      </c>
    </row>
    <row r="66">
      <c r="A66" s="14" t="n"/>
      <c r="B66" s="28" t="n"/>
      <c r="C66" s="28" t="n"/>
      <c r="D66" s="14" t="n"/>
      <c r="E66" s="14" t="n"/>
      <c r="F66" s="14" t="n"/>
      <c r="G66" s="14" t="n"/>
      <c r="H66" s="14" t="n"/>
      <c r="I66" s="14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4" t="n"/>
      <c r="V66" s="28" t="n"/>
      <c r="W66" s="14" t="n"/>
      <c r="X66" s="28" t="n"/>
      <c r="Y66" s="17">
        <f>IF($A66="","",COUNTIF($J66:$S66,"Fail"))</f>
        <v/>
      </c>
      <c r="Z66" s="17">
        <f>IF($A66="","",COUNTIF($J66:$S66,"Pass")+COUNTIF($J66:$S66,"Fail"))</f>
        <v/>
      </c>
      <c r="AA66" s="17">
        <f>IF($A66="","",COUNTIF($J66:$S66,"Pass")+COUNTIF($J66:$S66,"Fail")+COUNTIF($J66:$S66,"Not Reviewed"))</f>
        <v/>
      </c>
      <c r="AB66" s="17">
        <f>IF($A66="","",IF(OR(COUNTBLANK($J66:$S66)&gt;0,COUNTIF($J66:$S66,"Not Reviewed")&gt;0),"Incomplete","Complete"))</f>
        <v/>
      </c>
      <c r="AC66" s="29">
        <f>IF($A66="","",IFERROR((Z66-Y66)/Z66,""))</f>
        <v/>
      </c>
      <c r="AD66" s="17">
        <f>IF($A66="","",IF(Y66=0,"No Follow-Up Needed",IF(W66="Resolved","Resolved",IF(V66="","Due Date Missing",IF(V66&lt;TODAY(),"Overdue",IF(V66=TODAY(),"Due Today","Open"))))))</f>
        <v/>
      </c>
      <c r="AE66" s="17">
        <f>IF($A66="","",IF(AND($B66&gt;=Dashboard!$B$3,$B66&lt;=Dashboard!$B$4,OR(Dashboard!$B$5="All",$D66=Dashboard!$B$5),OR(Dashboard!$B$6="All",$G66=Dashboard!$B$6)),1,0))</f>
        <v/>
      </c>
    </row>
    <row r="67">
      <c r="A67" s="14" t="n"/>
      <c r="B67" s="28" t="n"/>
      <c r="C67" s="28" t="n"/>
      <c r="D67" s="14" t="n"/>
      <c r="E67" s="14" t="n"/>
      <c r="F67" s="14" t="n"/>
      <c r="G67" s="14" t="n"/>
      <c r="H67" s="14" t="n"/>
      <c r="I67" s="14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4" t="n"/>
      <c r="V67" s="28" t="n"/>
      <c r="W67" s="14" t="n"/>
      <c r="X67" s="28" t="n"/>
      <c r="Y67" s="17">
        <f>IF($A67="","",COUNTIF($J67:$S67,"Fail"))</f>
        <v/>
      </c>
      <c r="Z67" s="17">
        <f>IF($A67="","",COUNTIF($J67:$S67,"Pass")+COUNTIF($J67:$S67,"Fail"))</f>
        <v/>
      </c>
      <c r="AA67" s="17">
        <f>IF($A67="","",COUNTIF($J67:$S67,"Pass")+COUNTIF($J67:$S67,"Fail")+COUNTIF($J67:$S67,"Not Reviewed"))</f>
        <v/>
      </c>
      <c r="AB67" s="17">
        <f>IF($A67="","",IF(OR(COUNTBLANK($J67:$S67)&gt;0,COUNTIF($J67:$S67,"Not Reviewed")&gt;0),"Incomplete","Complete"))</f>
        <v/>
      </c>
      <c r="AC67" s="29">
        <f>IF($A67="","",IFERROR((Z67-Y67)/Z67,""))</f>
        <v/>
      </c>
      <c r="AD67" s="17">
        <f>IF($A67="","",IF(Y67=0,"No Follow-Up Needed",IF(W67="Resolved","Resolved",IF(V67="","Due Date Missing",IF(V67&lt;TODAY(),"Overdue",IF(V67=TODAY(),"Due Today","Open"))))))</f>
        <v/>
      </c>
      <c r="AE67" s="17">
        <f>IF($A67="","",IF(AND($B67&gt;=Dashboard!$B$3,$B67&lt;=Dashboard!$B$4,OR(Dashboard!$B$5="All",$D67=Dashboard!$B$5),OR(Dashboard!$B$6="All",$G67=Dashboard!$B$6)),1,0))</f>
        <v/>
      </c>
    </row>
    <row r="68">
      <c r="A68" s="14" t="n"/>
      <c r="B68" s="28" t="n"/>
      <c r="C68" s="28" t="n"/>
      <c r="D68" s="14" t="n"/>
      <c r="E68" s="14" t="n"/>
      <c r="F68" s="14" t="n"/>
      <c r="G68" s="14" t="n"/>
      <c r="H68" s="14" t="n"/>
      <c r="I68" s="14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4" t="n"/>
      <c r="V68" s="28" t="n"/>
      <c r="W68" s="14" t="n"/>
      <c r="X68" s="28" t="n"/>
      <c r="Y68" s="17">
        <f>IF($A68="","",COUNTIF($J68:$S68,"Fail"))</f>
        <v/>
      </c>
      <c r="Z68" s="17">
        <f>IF($A68="","",COUNTIF($J68:$S68,"Pass")+COUNTIF($J68:$S68,"Fail"))</f>
        <v/>
      </c>
      <c r="AA68" s="17">
        <f>IF($A68="","",COUNTIF($J68:$S68,"Pass")+COUNTIF($J68:$S68,"Fail")+COUNTIF($J68:$S68,"Not Reviewed"))</f>
        <v/>
      </c>
      <c r="AB68" s="17">
        <f>IF($A68="","",IF(OR(COUNTBLANK($J68:$S68)&gt;0,COUNTIF($J68:$S68,"Not Reviewed")&gt;0),"Incomplete","Complete"))</f>
        <v/>
      </c>
      <c r="AC68" s="29">
        <f>IF($A68="","",IFERROR((Z68-Y68)/Z68,""))</f>
        <v/>
      </c>
      <c r="AD68" s="17">
        <f>IF($A68="","",IF(Y68=0,"No Follow-Up Needed",IF(W68="Resolved","Resolved",IF(V68="","Due Date Missing",IF(V68&lt;TODAY(),"Overdue",IF(V68=TODAY(),"Due Today","Open"))))))</f>
        <v/>
      </c>
      <c r="AE68" s="17">
        <f>IF($A68="","",IF(AND($B68&gt;=Dashboard!$B$3,$B68&lt;=Dashboard!$B$4,OR(Dashboard!$B$5="All",$D68=Dashboard!$B$5),OR(Dashboard!$B$6="All",$G68=Dashboard!$B$6)),1,0))</f>
        <v/>
      </c>
    </row>
    <row r="69">
      <c r="A69" s="14" t="n"/>
      <c r="B69" s="28" t="n"/>
      <c r="C69" s="28" t="n"/>
      <c r="D69" s="14" t="n"/>
      <c r="E69" s="14" t="n"/>
      <c r="F69" s="14" t="n"/>
      <c r="G69" s="14" t="n"/>
      <c r="H69" s="14" t="n"/>
      <c r="I69" s="14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4" t="n"/>
      <c r="V69" s="28" t="n"/>
      <c r="W69" s="14" t="n"/>
      <c r="X69" s="28" t="n"/>
      <c r="Y69" s="17">
        <f>IF($A69="","",COUNTIF($J69:$S69,"Fail"))</f>
        <v/>
      </c>
      <c r="Z69" s="17">
        <f>IF($A69="","",COUNTIF($J69:$S69,"Pass")+COUNTIF($J69:$S69,"Fail"))</f>
        <v/>
      </c>
      <c r="AA69" s="17">
        <f>IF($A69="","",COUNTIF($J69:$S69,"Pass")+COUNTIF($J69:$S69,"Fail")+COUNTIF($J69:$S69,"Not Reviewed"))</f>
        <v/>
      </c>
      <c r="AB69" s="17">
        <f>IF($A69="","",IF(OR(COUNTBLANK($J69:$S69)&gt;0,COUNTIF($J69:$S69,"Not Reviewed")&gt;0),"Incomplete","Complete"))</f>
        <v/>
      </c>
      <c r="AC69" s="29">
        <f>IF($A69="","",IFERROR((Z69-Y69)/Z69,""))</f>
        <v/>
      </c>
      <c r="AD69" s="17">
        <f>IF($A69="","",IF(Y69=0,"No Follow-Up Needed",IF(W69="Resolved","Resolved",IF(V69="","Due Date Missing",IF(V69&lt;TODAY(),"Overdue",IF(V69=TODAY(),"Due Today","Open"))))))</f>
        <v/>
      </c>
      <c r="AE69" s="17">
        <f>IF($A69="","",IF(AND($B69&gt;=Dashboard!$B$3,$B69&lt;=Dashboard!$B$4,OR(Dashboard!$B$5="All",$D69=Dashboard!$B$5),OR(Dashboard!$B$6="All",$G69=Dashboard!$B$6)),1,0))</f>
        <v/>
      </c>
    </row>
    <row r="70">
      <c r="A70" s="14" t="n"/>
      <c r="B70" s="28" t="n"/>
      <c r="C70" s="28" t="n"/>
      <c r="D70" s="14" t="n"/>
      <c r="E70" s="14" t="n"/>
      <c r="F70" s="14" t="n"/>
      <c r="G70" s="14" t="n"/>
      <c r="H70" s="14" t="n"/>
      <c r="I70" s="14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4" t="n"/>
      <c r="V70" s="28" t="n"/>
      <c r="W70" s="14" t="n"/>
      <c r="X70" s="28" t="n"/>
      <c r="Y70" s="17">
        <f>IF($A70="","",COUNTIF($J70:$S70,"Fail"))</f>
        <v/>
      </c>
      <c r="Z70" s="17">
        <f>IF($A70="","",COUNTIF($J70:$S70,"Pass")+COUNTIF($J70:$S70,"Fail"))</f>
        <v/>
      </c>
      <c r="AA70" s="17">
        <f>IF($A70="","",COUNTIF($J70:$S70,"Pass")+COUNTIF($J70:$S70,"Fail")+COUNTIF($J70:$S70,"Not Reviewed"))</f>
        <v/>
      </c>
      <c r="AB70" s="17">
        <f>IF($A70="","",IF(OR(COUNTBLANK($J70:$S70)&gt;0,COUNTIF($J70:$S70,"Not Reviewed")&gt;0),"Incomplete","Complete"))</f>
        <v/>
      </c>
      <c r="AC70" s="29">
        <f>IF($A70="","",IFERROR((Z70-Y70)/Z70,""))</f>
        <v/>
      </c>
      <c r="AD70" s="17">
        <f>IF($A70="","",IF(Y70=0,"No Follow-Up Needed",IF(W70="Resolved","Resolved",IF(V70="","Due Date Missing",IF(V70&lt;TODAY(),"Overdue",IF(V70=TODAY(),"Due Today","Open"))))))</f>
        <v/>
      </c>
      <c r="AE70" s="17">
        <f>IF($A70="","",IF(AND($B70&gt;=Dashboard!$B$3,$B70&lt;=Dashboard!$B$4,OR(Dashboard!$B$5="All",$D70=Dashboard!$B$5),OR(Dashboard!$B$6="All",$G70=Dashboard!$B$6)),1,0))</f>
        <v/>
      </c>
    </row>
    <row r="71">
      <c r="A71" s="14" t="n"/>
      <c r="B71" s="28" t="n"/>
      <c r="C71" s="28" t="n"/>
      <c r="D71" s="14" t="n"/>
      <c r="E71" s="14" t="n"/>
      <c r="F71" s="14" t="n"/>
      <c r="G71" s="14" t="n"/>
      <c r="H71" s="14" t="n"/>
      <c r="I71" s="14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4" t="n"/>
      <c r="V71" s="28" t="n"/>
      <c r="W71" s="14" t="n"/>
      <c r="X71" s="28" t="n"/>
      <c r="Y71" s="17">
        <f>IF($A71="","",COUNTIF($J71:$S71,"Fail"))</f>
        <v/>
      </c>
      <c r="Z71" s="17">
        <f>IF($A71="","",COUNTIF($J71:$S71,"Pass")+COUNTIF($J71:$S71,"Fail"))</f>
        <v/>
      </c>
      <c r="AA71" s="17">
        <f>IF($A71="","",COUNTIF($J71:$S71,"Pass")+COUNTIF($J71:$S71,"Fail")+COUNTIF($J71:$S71,"Not Reviewed"))</f>
        <v/>
      </c>
      <c r="AB71" s="17">
        <f>IF($A71="","",IF(OR(COUNTBLANK($J71:$S71)&gt;0,COUNTIF($J71:$S71,"Not Reviewed")&gt;0),"Incomplete","Complete"))</f>
        <v/>
      </c>
      <c r="AC71" s="29">
        <f>IF($A71="","",IFERROR((Z71-Y71)/Z71,""))</f>
        <v/>
      </c>
      <c r="AD71" s="17">
        <f>IF($A71="","",IF(Y71=0,"No Follow-Up Needed",IF(W71="Resolved","Resolved",IF(V71="","Due Date Missing",IF(V71&lt;TODAY(),"Overdue",IF(V71=TODAY(),"Due Today","Open"))))))</f>
        <v/>
      </c>
      <c r="AE71" s="17">
        <f>IF($A71="","",IF(AND($B71&gt;=Dashboard!$B$3,$B71&lt;=Dashboard!$B$4,OR(Dashboard!$B$5="All",$D71=Dashboard!$B$5),OR(Dashboard!$B$6="All",$G71=Dashboard!$B$6)),1,0))</f>
        <v/>
      </c>
    </row>
    <row r="72">
      <c r="A72" s="14" t="n"/>
      <c r="B72" s="28" t="n"/>
      <c r="C72" s="28" t="n"/>
      <c r="D72" s="14" t="n"/>
      <c r="E72" s="14" t="n"/>
      <c r="F72" s="14" t="n"/>
      <c r="G72" s="14" t="n"/>
      <c r="H72" s="14" t="n"/>
      <c r="I72" s="14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4" t="n"/>
      <c r="V72" s="28" t="n"/>
      <c r="W72" s="14" t="n"/>
      <c r="X72" s="28" t="n"/>
      <c r="Y72" s="17">
        <f>IF($A72="","",COUNTIF($J72:$S72,"Fail"))</f>
        <v/>
      </c>
      <c r="Z72" s="17">
        <f>IF($A72="","",COUNTIF($J72:$S72,"Pass")+COUNTIF($J72:$S72,"Fail"))</f>
        <v/>
      </c>
      <c r="AA72" s="17">
        <f>IF($A72="","",COUNTIF($J72:$S72,"Pass")+COUNTIF($J72:$S72,"Fail")+COUNTIF($J72:$S72,"Not Reviewed"))</f>
        <v/>
      </c>
      <c r="AB72" s="17">
        <f>IF($A72="","",IF(OR(COUNTBLANK($J72:$S72)&gt;0,COUNTIF($J72:$S72,"Not Reviewed")&gt;0),"Incomplete","Complete"))</f>
        <v/>
      </c>
      <c r="AC72" s="29">
        <f>IF($A72="","",IFERROR((Z72-Y72)/Z72,""))</f>
        <v/>
      </c>
      <c r="AD72" s="17">
        <f>IF($A72="","",IF(Y72=0,"No Follow-Up Needed",IF(W72="Resolved","Resolved",IF(V72="","Due Date Missing",IF(V72&lt;TODAY(),"Overdue",IF(V72=TODAY(),"Due Today","Open"))))))</f>
        <v/>
      </c>
      <c r="AE72" s="17">
        <f>IF($A72="","",IF(AND($B72&gt;=Dashboard!$B$3,$B72&lt;=Dashboard!$B$4,OR(Dashboard!$B$5="All",$D72=Dashboard!$B$5),OR(Dashboard!$B$6="All",$G72=Dashboard!$B$6)),1,0))</f>
        <v/>
      </c>
    </row>
    <row r="73">
      <c r="A73" s="14" t="n"/>
      <c r="B73" s="28" t="n"/>
      <c r="C73" s="28" t="n"/>
      <c r="D73" s="14" t="n"/>
      <c r="E73" s="14" t="n"/>
      <c r="F73" s="14" t="n"/>
      <c r="G73" s="14" t="n"/>
      <c r="H73" s="14" t="n"/>
      <c r="I73" s="14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4" t="n"/>
      <c r="V73" s="28" t="n"/>
      <c r="W73" s="14" t="n"/>
      <c r="X73" s="28" t="n"/>
      <c r="Y73" s="17">
        <f>IF($A73="","",COUNTIF($J73:$S73,"Fail"))</f>
        <v/>
      </c>
      <c r="Z73" s="17">
        <f>IF($A73="","",COUNTIF($J73:$S73,"Pass")+COUNTIF($J73:$S73,"Fail"))</f>
        <v/>
      </c>
      <c r="AA73" s="17">
        <f>IF($A73="","",COUNTIF($J73:$S73,"Pass")+COUNTIF($J73:$S73,"Fail")+COUNTIF($J73:$S73,"Not Reviewed"))</f>
        <v/>
      </c>
      <c r="AB73" s="17">
        <f>IF($A73="","",IF(OR(COUNTBLANK($J73:$S73)&gt;0,COUNTIF($J73:$S73,"Not Reviewed")&gt;0),"Incomplete","Complete"))</f>
        <v/>
      </c>
      <c r="AC73" s="29">
        <f>IF($A73="","",IFERROR((Z73-Y73)/Z73,""))</f>
        <v/>
      </c>
      <c r="AD73" s="17">
        <f>IF($A73="","",IF(Y73=0,"No Follow-Up Needed",IF(W73="Resolved","Resolved",IF(V73="","Due Date Missing",IF(V73&lt;TODAY(),"Overdue",IF(V73=TODAY(),"Due Today","Open"))))))</f>
        <v/>
      </c>
      <c r="AE73" s="17">
        <f>IF($A73="","",IF(AND($B73&gt;=Dashboard!$B$3,$B73&lt;=Dashboard!$B$4,OR(Dashboard!$B$5="All",$D73=Dashboard!$B$5),OR(Dashboard!$B$6="All",$G73=Dashboard!$B$6)),1,0))</f>
        <v/>
      </c>
    </row>
    <row r="74">
      <c r="A74" s="14" t="n"/>
      <c r="B74" s="28" t="n"/>
      <c r="C74" s="28" t="n"/>
      <c r="D74" s="14" t="n"/>
      <c r="E74" s="14" t="n"/>
      <c r="F74" s="14" t="n"/>
      <c r="G74" s="14" t="n"/>
      <c r="H74" s="14" t="n"/>
      <c r="I74" s="14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4" t="n"/>
      <c r="V74" s="28" t="n"/>
      <c r="W74" s="14" t="n"/>
      <c r="X74" s="28" t="n"/>
      <c r="Y74" s="17">
        <f>IF($A74="","",COUNTIF($J74:$S74,"Fail"))</f>
        <v/>
      </c>
      <c r="Z74" s="17">
        <f>IF($A74="","",COUNTIF($J74:$S74,"Pass")+COUNTIF($J74:$S74,"Fail"))</f>
        <v/>
      </c>
      <c r="AA74" s="17">
        <f>IF($A74="","",COUNTIF($J74:$S74,"Pass")+COUNTIF($J74:$S74,"Fail")+COUNTIF($J74:$S74,"Not Reviewed"))</f>
        <v/>
      </c>
      <c r="AB74" s="17">
        <f>IF($A74="","",IF(OR(COUNTBLANK($J74:$S74)&gt;0,COUNTIF($J74:$S74,"Not Reviewed")&gt;0),"Incomplete","Complete"))</f>
        <v/>
      </c>
      <c r="AC74" s="29">
        <f>IF($A74="","",IFERROR((Z74-Y74)/Z74,""))</f>
        <v/>
      </c>
      <c r="AD74" s="17">
        <f>IF($A74="","",IF(Y74=0,"No Follow-Up Needed",IF(W74="Resolved","Resolved",IF(V74="","Due Date Missing",IF(V74&lt;TODAY(),"Overdue",IF(V74=TODAY(),"Due Today","Open"))))))</f>
        <v/>
      </c>
      <c r="AE74" s="17">
        <f>IF($A74="","",IF(AND($B74&gt;=Dashboard!$B$3,$B74&lt;=Dashboard!$B$4,OR(Dashboard!$B$5="All",$D74=Dashboard!$B$5),OR(Dashboard!$B$6="All",$G74=Dashboard!$B$6)),1,0))</f>
        <v/>
      </c>
    </row>
    <row r="75">
      <c r="A75" s="14" t="n"/>
      <c r="B75" s="28" t="n"/>
      <c r="C75" s="28" t="n"/>
      <c r="D75" s="14" t="n"/>
      <c r="E75" s="14" t="n"/>
      <c r="F75" s="14" t="n"/>
      <c r="G75" s="14" t="n"/>
      <c r="H75" s="14" t="n"/>
      <c r="I75" s="14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4" t="n"/>
      <c r="V75" s="28" t="n"/>
      <c r="W75" s="14" t="n"/>
      <c r="X75" s="28" t="n"/>
      <c r="Y75" s="17">
        <f>IF($A75="","",COUNTIF($J75:$S75,"Fail"))</f>
        <v/>
      </c>
      <c r="Z75" s="17">
        <f>IF($A75="","",COUNTIF($J75:$S75,"Pass")+COUNTIF($J75:$S75,"Fail"))</f>
        <v/>
      </c>
      <c r="AA75" s="17">
        <f>IF($A75="","",COUNTIF($J75:$S75,"Pass")+COUNTIF($J75:$S75,"Fail")+COUNTIF($J75:$S75,"Not Reviewed"))</f>
        <v/>
      </c>
      <c r="AB75" s="17">
        <f>IF($A75="","",IF(OR(COUNTBLANK($J75:$S75)&gt;0,COUNTIF($J75:$S75,"Not Reviewed")&gt;0),"Incomplete","Complete"))</f>
        <v/>
      </c>
      <c r="AC75" s="29">
        <f>IF($A75="","",IFERROR((Z75-Y75)/Z75,""))</f>
        <v/>
      </c>
      <c r="AD75" s="17">
        <f>IF($A75="","",IF(Y75=0,"No Follow-Up Needed",IF(W75="Resolved","Resolved",IF(V75="","Due Date Missing",IF(V75&lt;TODAY(),"Overdue",IF(V75=TODAY(),"Due Today","Open"))))))</f>
        <v/>
      </c>
      <c r="AE75" s="17">
        <f>IF($A75="","",IF(AND($B75&gt;=Dashboard!$B$3,$B75&lt;=Dashboard!$B$4,OR(Dashboard!$B$5="All",$D75=Dashboard!$B$5),OR(Dashboard!$B$6="All",$G75=Dashboard!$B$6)),1,0))</f>
        <v/>
      </c>
    </row>
    <row r="76">
      <c r="A76" s="14" t="n"/>
      <c r="B76" s="28" t="n"/>
      <c r="C76" s="28" t="n"/>
      <c r="D76" s="14" t="n"/>
      <c r="E76" s="14" t="n"/>
      <c r="F76" s="14" t="n"/>
      <c r="G76" s="14" t="n"/>
      <c r="H76" s="14" t="n"/>
      <c r="I76" s="14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4" t="n"/>
      <c r="V76" s="28" t="n"/>
      <c r="W76" s="14" t="n"/>
      <c r="X76" s="28" t="n"/>
      <c r="Y76" s="17">
        <f>IF($A76="","",COUNTIF($J76:$S76,"Fail"))</f>
        <v/>
      </c>
      <c r="Z76" s="17">
        <f>IF($A76="","",COUNTIF($J76:$S76,"Pass")+COUNTIF($J76:$S76,"Fail"))</f>
        <v/>
      </c>
      <c r="AA76" s="17">
        <f>IF($A76="","",COUNTIF($J76:$S76,"Pass")+COUNTIF($J76:$S76,"Fail")+COUNTIF($J76:$S76,"Not Reviewed"))</f>
        <v/>
      </c>
      <c r="AB76" s="17">
        <f>IF($A76="","",IF(OR(COUNTBLANK($J76:$S76)&gt;0,COUNTIF($J76:$S76,"Not Reviewed")&gt;0),"Incomplete","Complete"))</f>
        <v/>
      </c>
      <c r="AC76" s="29">
        <f>IF($A76="","",IFERROR((Z76-Y76)/Z76,""))</f>
        <v/>
      </c>
      <c r="AD76" s="17">
        <f>IF($A76="","",IF(Y76=0,"No Follow-Up Needed",IF(W76="Resolved","Resolved",IF(V76="","Due Date Missing",IF(V76&lt;TODAY(),"Overdue",IF(V76=TODAY(),"Due Today","Open"))))))</f>
        <v/>
      </c>
      <c r="AE76" s="17">
        <f>IF($A76="","",IF(AND($B76&gt;=Dashboard!$B$3,$B76&lt;=Dashboard!$B$4,OR(Dashboard!$B$5="All",$D76=Dashboard!$B$5),OR(Dashboard!$B$6="All",$G76=Dashboard!$B$6)),1,0))</f>
        <v/>
      </c>
    </row>
    <row r="77">
      <c r="A77" s="14" t="n"/>
      <c r="B77" s="28" t="n"/>
      <c r="C77" s="28" t="n"/>
      <c r="D77" s="14" t="n"/>
      <c r="E77" s="14" t="n"/>
      <c r="F77" s="14" t="n"/>
      <c r="G77" s="14" t="n"/>
      <c r="H77" s="14" t="n"/>
      <c r="I77" s="14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4" t="n"/>
      <c r="V77" s="28" t="n"/>
      <c r="W77" s="14" t="n"/>
      <c r="X77" s="28" t="n"/>
      <c r="Y77" s="17">
        <f>IF($A77="","",COUNTIF($J77:$S77,"Fail"))</f>
        <v/>
      </c>
      <c r="Z77" s="17">
        <f>IF($A77="","",COUNTIF($J77:$S77,"Pass")+COUNTIF($J77:$S77,"Fail"))</f>
        <v/>
      </c>
      <c r="AA77" s="17">
        <f>IF($A77="","",COUNTIF($J77:$S77,"Pass")+COUNTIF($J77:$S77,"Fail")+COUNTIF($J77:$S77,"Not Reviewed"))</f>
        <v/>
      </c>
      <c r="AB77" s="17">
        <f>IF($A77="","",IF(OR(COUNTBLANK($J77:$S77)&gt;0,COUNTIF($J77:$S77,"Not Reviewed")&gt;0),"Incomplete","Complete"))</f>
        <v/>
      </c>
      <c r="AC77" s="29">
        <f>IF($A77="","",IFERROR((Z77-Y77)/Z77,""))</f>
        <v/>
      </c>
      <c r="AD77" s="17">
        <f>IF($A77="","",IF(Y77=0,"No Follow-Up Needed",IF(W77="Resolved","Resolved",IF(V77="","Due Date Missing",IF(V77&lt;TODAY(),"Overdue",IF(V77=TODAY(),"Due Today","Open"))))))</f>
        <v/>
      </c>
      <c r="AE77" s="17">
        <f>IF($A77="","",IF(AND($B77&gt;=Dashboard!$B$3,$B77&lt;=Dashboard!$B$4,OR(Dashboard!$B$5="All",$D77=Dashboard!$B$5),OR(Dashboard!$B$6="All",$G77=Dashboard!$B$6)),1,0))</f>
        <v/>
      </c>
    </row>
    <row r="78">
      <c r="A78" s="14" t="n"/>
      <c r="B78" s="28" t="n"/>
      <c r="C78" s="28" t="n"/>
      <c r="D78" s="14" t="n"/>
      <c r="E78" s="14" t="n"/>
      <c r="F78" s="14" t="n"/>
      <c r="G78" s="14" t="n"/>
      <c r="H78" s="14" t="n"/>
      <c r="I78" s="14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4" t="n"/>
      <c r="V78" s="28" t="n"/>
      <c r="W78" s="14" t="n"/>
      <c r="X78" s="28" t="n"/>
      <c r="Y78" s="17">
        <f>IF($A78="","",COUNTIF($J78:$S78,"Fail"))</f>
        <v/>
      </c>
      <c r="Z78" s="17">
        <f>IF($A78="","",COUNTIF($J78:$S78,"Pass")+COUNTIF($J78:$S78,"Fail"))</f>
        <v/>
      </c>
      <c r="AA78" s="17">
        <f>IF($A78="","",COUNTIF($J78:$S78,"Pass")+COUNTIF($J78:$S78,"Fail")+COUNTIF($J78:$S78,"Not Reviewed"))</f>
        <v/>
      </c>
      <c r="AB78" s="17">
        <f>IF($A78="","",IF(OR(COUNTBLANK($J78:$S78)&gt;0,COUNTIF($J78:$S78,"Not Reviewed")&gt;0),"Incomplete","Complete"))</f>
        <v/>
      </c>
      <c r="AC78" s="29">
        <f>IF($A78="","",IFERROR((Z78-Y78)/Z78,""))</f>
        <v/>
      </c>
      <c r="AD78" s="17">
        <f>IF($A78="","",IF(Y78=0,"No Follow-Up Needed",IF(W78="Resolved","Resolved",IF(V78="","Due Date Missing",IF(V78&lt;TODAY(),"Overdue",IF(V78=TODAY(),"Due Today","Open"))))))</f>
        <v/>
      </c>
      <c r="AE78" s="17">
        <f>IF($A78="","",IF(AND($B78&gt;=Dashboard!$B$3,$B78&lt;=Dashboard!$B$4,OR(Dashboard!$B$5="All",$D78=Dashboard!$B$5),OR(Dashboard!$B$6="All",$G78=Dashboard!$B$6)),1,0))</f>
        <v/>
      </c>
    </row>
    <row r="79">
      <c r="A79" s="14" t="n"/>
      <c r="B79" s="28" t="n"/>
      <c r="C79" s="28" t="n"/>
      <c r="D79" s="14" t="n"/>
      <c r="E79" s="14" t="n"/>
      <c r="F79" s="14" t="n"/>
      <c r="G79" s="14" t="n"/>
      <c r="H79" s="14" t="n"/>
      <c r="I79" s="14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4" t="n"/>
      <c r="V79" s="28" t="n"/>
      <c r="W79" s="14" t="n"/>
      <c r="X79" s="28" t="n"/>
      <c r="Y79" s="17">
        <f>IF($A79="","",COUNTIF($J79:$S79,"Fail"))</f>
        <v/>
      </c>
      <c r="Z79" s="17">
        <f>IF($A79="","",COUNTIF($J79:$S79,"Pass")+COUNTIF($J79:$S79,"Fail"))</f>
        <v/>
      </c>
      <c r="AA79" s="17">
        <f>IF($A79="","",COUNTIF($J79:$S79,"Pass")+COUNTIF($J79:$S79,"Fail")+COUNTIF($J79:$S79,"Not Reviewed"))</f>
        <v/>
      </c>
      <c r="AB79" s="17">
        <f>IF($A79="","",IF(OR(COUNTBLANK($J79:$S79)&gt;0,COUNTIF($J79:$S79,"Not Reviewed")&gt;0),"Incomplete","Complete"))</f>
        <v/>
      </c>
      <c r="AC79" s="29">
        <f>IF($A79="","",IFERROR((Z79-Y79)/Z79,""))</f>
        <v/>
      </c>
      <c r="AD79" s="17">
        <f>IF($A79="","",IF(Y79=0,"No Follow-Up Needed",IF(W79="Resolved","Resolved",IF(V79="","Due Date Missing",IF(V79&lt;TODAY(),"Overdue",IF(V79=TODAY(),"Due Today","Open"))))))</f>
        <v/>
      </c>
      <c r="AE79" s="17">
        <f>IF($A79="","",IF(AND($B79&gt;=Dashboard!$B$3,$B79&lt;=Dashboard!$B$4,OR(Dashboard!$B$5="All",$D79=Dashboard!$B$5),OR(Dashboard!$B$6="All",$G79=Dashboard!$B$6)),1,0))</f>
        <v/>
      </c>
    </row>
    <row r="80">
      <c r="A80" s="14" t="n"/>
      <c r="B80" s="28" t="n"/>
      <c r="C80" s="28" t="n"/>
      <c r="D80" s="14" t="n"/>
      <c r="E80" s="14" t="n"/>
      <c r="F80" s="14" t="n"/>
      <c r="G80" s="14" t="n"/>
      <c r="H80" s="14" t="n"/>
      <c r="I80" s="14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4" t="n"/>
      <c r="V80" s="28" t="n"/>
      <c r="W80" s="14" t="n"/>
      <c r="X80" s="28" t="n"/>
      <c r="Y80" s="17">
        <f>IF($A80="","",COUNTIF($J80:$S80,"Fail"))</f>
        <v/>
      </c>
      <c r="Z80" s="17">
        <f>IF($A80="","",COUNTIF($J80:$S80,"Pass")+COUNTIF($J80:$S80,"Fail"))</f>
        <v/>
      </c>
      <c r="AA80" s="17">
        <f>IF($A80="","",COUNTIF($J80:$S80,"Pass")+COUNTIF($J80:$S80,"Fail")+COUNTIF($J80:$S80,"Not Reviewed"))</f>
        <v/>
      </c>
      <c r="AB80" s="17">
        <f>IF($A80="","",IF(OR(COUNTBLANK($J80:$S80)&gt;0,COUNTIF($J80:$S80,"Not Reviewed")&gt;0),"Incomplete","Complete"))</f>
        <v/>
      </c>
      <c r="AC80" s="29">
        <f>IF($A80="","",IFERROR((Z80-Y80)/Z80,""))</f>
        <v/>
      </c>
      <c r="AD80" s="17">
        <f>IF($A80="","",IF(Y80=0,"No Follow-Up Needed",IF(W80="Resolved","Resolved",IF(V80="","Due Date Missing",IF(V80&lt;TODAY(),"Overdue",IF(V80=TODAY(),"Due Today","Open"))))))</f>
        <v/>
      </c>
      <c r="AE80" s="17">
        <f>IF($A80="","",IF(AND($B80&gt;=Dashboard!$B$3,$B80&lt;=Dashboard!$B$4,OR(Dashboard!$B$5="All",$D80=Dashboard!$B$5),OR(Dashboard!$B$6="All",$G80=Dashboard!$B$6)),1,0))</f>
        <v/>
      </c>
    </row>
    <row r="81">
      <c r="A81" s="14" t="n"/>
      <c r="B81" s="28" t="n"/>
      <c r="C81" s="28" t="n"/>
      <c r="D81" s="14" t="n"/>
      <c r="E81" s="14" t="n"/>
      <c r="F81" s="14" t="n"/>
      <c r="G81" s="14" t="n"/>
      <c r="H81" s="14" t="n"/>
      <c r="I81" s="14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4" t="n"/>
      <c r="V81" s="28" t="n"/>
      <c r="W81" s="14" t="n"/>
      <c r="X81" s="28" t="n"/>
      <c r="Y81" s="17">
        <f>IF($A81="","",COUNTIF($J81:$S81,"Fail"))</f>
        <v/>
      </c>
      <c r="Z81" s="17">
        <f>IF($A81="","",COUNTIF($J81:$S81,"Pass")+COUNTIF($J81:$S81,"Fail"))</f>
        <v/>
      </c>
      <c r="AA81" s="17">
        <f>IF($A81="","",COUNTIF($J81:$S81,"Pass")+COUNTIF($J81:$S81,"Fail")+COUNTIF($J81:$S81,"Not Reviewed"))</f>
        <v/>
      </c>
      <c r="AB81" s="17">
        <f>IF($A81="","",IF(OR(COUNTBLANK($J81:$S81)&gt;0,COUNTIF($J81:$S81,"Not Reviewed")&gt;0),"Incomplete","Complete"))</f>
        <v/>
      </c>
      <c r="AC81" s="29">
        <f>IF($A81="","",IFERROR((Z81-Y81)/Z81,""))</f>
        <v/>
      </c>
      <c r="AD81" s="17">
        <f>IF($A81="","",IF(Y81=0,"No Follow-Up Needed",IF(W81="Resolved","Resolved",IF(V81="","Due Date Missing",IF(V81&lt;TODAY(),"Overdue",IF(V81=TODAY(),"Due Today","Open"))))))</f>
        <v/>
      </c>
      <c r="AE81" s="17">
        <f>IF($A81="","",IF(AND($B81&gt;=Dashboard!$B$3,$B81&lt;=Dashboard!$B$4,OR(Dashboard!$B$5="All",$D81=Dashboard!$B$5),OR(Dashboard!$B$6="All",$G81=Dashboard!$B$6)),1,0))</f>
        <v/>
      </c>
    </row>
    <row r="82">
      <c r="A82" s="14" t="n"/>
      <c r="B82" s="28" t="n"/>
      <c r="C82" s="28" t="n"/>
      <c r="D82" s="14" t="n"/>
      <c r="E82" s="14" t="n"/>
      <c r="F82" s="14" t="n"/>
      <c r="G82" s="14" t="n"/>
      <c r="H82" s="14" t="n"/>
      <c r="I82" s="14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4" t="n"/>
      <c r="V82" s="28" t="n"/>
      <c r="W82" s="14" t="n"/>
      <c r="X82" s="28" t="n"/>
      <c r="Y82" s="17">
        <f>IF($A82="","",COUNTIF($J82:$S82,"Fail"))</f>
        <v/>
      </c>
      <c r="Z82" s="17">
        <f>IF($A82="","",COUNTIF($J82:$S82,"Pass")+COUNTIF($J82:$S82,"Fail"))</f>
        <v/>
      </c>
      <c r="AA82" s="17">
        <f>IF($A82="","",COUNTIF($J82:$S82,"Pass")+COUNTIF($J82:$S82,"Fail")+COUNTIF($J82:$S82,"Not Reviewed"))</f>
        <v/>
      </c>
      <c r="AB82" s="17">
        <f>IF($A82="","",IF(OR(COUNTBLANK($J82:$S82)&gt;0,COUNTIF($J82:$S82,"Not Reviewed")&gt;0),"Incomplete","Complete"))</f>
        <v/>
      </c>
      <c r="AC82" s="29">
        <f>IF($A82="","",IFERROR((Z82-Y82)/Z82,""))</f>
        <v/>
      </c>
      <c r="AD82" s="17">
        <f>IF($A82="","",IF(Y82=0,"No Follow-Up Needed",IF(W82="Resolved","Resolved",IF(V82="","Due Date Missing",IF(V82&lt;TODAY(),"Overdue",IF(V82=TODAY(),"Due Today","Open"))))))</f>
        <v/>
      </c>
      <c r="AE82" s="17">
        <f>IF($A82="","",IF(AND($B82&gt;=Dashboard!$B$3,$B82&lt;=Dashboard!$B$4,OR(Dashboard!$B$5="All",$D82=Dashboard!$B$5),OR(Dashboard!$B$6="All",$G82=Dashboard!$B$6)),1,0))</f>
        <v/>
      </c>
    </row>
    <row r="83">
      <c r="A83" s="14" t="n"/>
      <c r="B83" s="28" t="n"/>
      <c r="C83" s="28" t="n"/>
      <c r="D83" s="14" t="n"/>
      <c r="E83" s="14" t="n"/>
      <c r="F83" s="14" t="n"/>
      <c r="G83" s="14" t="n"/>
      <c r="H83" s="14" t="n"/>
      <c r="I83" s="14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4" t="n"/>
      <c r="V83" s="28" t="n"/>
      <c r="W83" s="14" t="n"/>
      <c r="X83" s="28" t="n"/>
      <c r="Y83" s="17">
        <f>IF($A83="","",COUNTIF($J83:$S83,"Fail"))</f>
        <v/>
      </c>
      <c r="Z83" s="17">
        <f>IF($A83="","",COUNTIF($J83:$S83,"Pass")+COUNTIF($J83:$S83,"Fail"))</f>
        <v/>
      </c>
      <c r="AA83" s="17">
        <f>IF($A83="","",COUNTIF($J83:$S83,"Pass")+COUNTIF($J83:$S83,"Fail")+COUNTIF($J83:$S83,"Not Reviewed"))</f>
        <v/>
      </c>
      <c r="AB83" s="17">
        <f>IF($A83="","",IF(OR(COUNTBLANK($J83:$S83)&gt;0,COUNTIF($J83:$S83,"Not Reviewed")&gt;0),"Incomplete","Complete"))</f>
        <v/>
      </c>
      <c r="AC83" s="29">
        <f>IF($A83="","",IFERROR((Z83-Y83)/Z83,""))</f>
        <v/>
      </c>
      <c r="AD83" s="17">
        <f>IF($A83="","",IF(Y83=0,"No Follow-Up Needed",IF(W83="Resolved","Resolved",IF(V83="","Due Date Missing",IF(V83&lt;TODAY(),"Overdue",IF(V83=TODAY(),"Due Today","Open"))))))</f>
        <v/>
      </c>
      <c r="AE83" s="17">
        <f>IF($A83="","",IF(AND($B83&gt;=Dashboard!$B$3,$B83&lt;=Dashboard!$B$4,OR(Dashboard!$B$5="All",$D83=Dashboard!$B$5),OR(Dashboard!$B$6="All",$G83=Dashboard!$B$6)),1,0))</f>
        <v/>
      </c>
    </row>
    <row r="84">
      <c r="A84" s="14" t="n"/>
      <c r="B84" s="28" t="n"/>
      <c r="C84" s="28" t="n"/>
      <c r="D84" s="14" t="n"/>
      <c r="E84" s="14" t="n"/>
      <c r="F84" s="14" t="n"/>
      <c r="G84" s="14" t="n"/>
      <c r="H84" s="14" t="n"/>
      <c r="I84" s="14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4" t="n"/>
      <c r="V84" s="28" t="n"/>
      <c r="W84" s="14" t="n"/>
      <c r="X84" s="28" t="n"/>
      <c r="Y84" s="17">
        <f>IF($A84="","",COUNTIF($J84:$S84,"Fail"))</f>
        <v/>
      </c>
      <c r="Z84" s="17">
        <f>IF($A84="","",COUNTIF($J84:$S84,"Pass")+COUNTIF($J84:$S84,"Fail"))</f>
        <v/>
      </c>
      <c r="AA84" s="17">
        <f>IF($A84="","",COUNTIF($J84:$S84,"Pass")+COUNTIF($J84:$S84,"Fail")+COUNTIF($J84:$S84,"Not Reviewed"))</f>
        <v/>
      </c>
      <c r="AB84" s="17">
        <f>IF($A84="","",IF(OR(COUNTBLANK($J84:$S84)&gt;0,COUNTIF($J84:$S84,"Not Reviewed")&gt;0),"Incomplete","Complete"))</f>
        <v/>
      </c>
      <c r="AC84" s="29">
        <f>IF($A84="","",IFERROR((Z84-Y84)/Z84,""))</f>
        <v/>
      </c>
      <c r="AD84" s="17">
        <f>IF($A84="","",IF(Y84=0,"No Follow-Up Needed",IF(W84="Resolved","Resolved",IF(V84="","Due Date Missing",IF(V84&lt;TODAY(),"Overdue",IF(V84=TODAY(),"Due Today","Open"))))))</f>
        <v/>
      </c>
      <c r="AE84" s="17">
        <f>IF($A84="","",IF(AND($B84&gt;=Dashboard!$B$3,$B84&lt;=Dashboard!$B$4,OR(Dashboard!$B$5="All",$D84=Dashboard!$B$5),OR(Dashboard!$B$6="All",$G84=Dashboard!$B$6)),1,0))</f>
        <v/>
      </c>
    </row>
    <row r="85">
      <c r="A85" s="14" t="n"/>
      <c r="B85" s="28" t="n"/>
      <c r="C85" s="28" t="n"/>
      <c r="D85" s="14" t="n"/>
      <c r="E85" s="14" t="n"/>
      <c r="F85" s="14" t="n"/>
      <c r="G85" s="14" t="n"/>
      <c r="H85" s="14" t="n"/>
      <c r="I85" s="14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4" t="n"/>
      <c r="V85" s="28" t="n"/>
      <c r="W85" s="14" t="n"/>
      <c r="X85" s="28" t="n"/>
      <c r="Y85" s="17">
        <f>IF($A85="","",COUNTIF($J85:$S85,"Fail"))</f>
        <v/>
      </c>
      <c r="Z85" s="17">
        <f>IF($A85="","",COUNTIF($J85:$S85,"Pass")+COUNTIF($J85:$S85,"Fail"))</f>
        <v/>
      </c>
      <c r="AA85" s="17">
        <f>IF($A85="","",COUNTIF($J85:$S85,"Pass")+COUNTIF($J85:$S85,"Fail")+COUNTIF($J85:$S85,"Not Reviewed"))</f>
        <v/>
      </c>
      <c r="AB85" s="17">
        <f>IF($A85="","",IF(OR(COUNTBLANK($J85:$S85)&gt;0,COUNTIF($J85:$S85,"Not Reviewed")&gt;0),"Incomplete","Complete"))</f>
        <v/>
      </c>
      <c r="AC85" s="29">
        <f>IF($A85="","",IFERROR((Z85-Y85)/Z85,""))</f>
        <v/>
      </c>
      <c r="AD85" s="17">
        <f>IF($A85="","",IF(Y85=0,"No Follow-Up Needed",IF(W85="Resolved","Resolved",IF(V85="","Due Date Missing",IF(V85&lt;TODAY(),"Overdue",IF(V85=TODAY(),"Due Today","Open"))))))</f>
        <v/>
      </c>
      <c r="AE85" s="17">
        <f>IF($A85="","",IF(AND($B85&gt;=Dashboard!$B$3,$B85&lt;=Dashboard!$B$4,OR(Dashboard!$B$5="All",$D85=Dashboard!$B$5),OR(Dashboard!$B$6="All",$G85=Dashboard!$B$6)),1,0))</f>
        <v/>
      </c>
    </row>
    <row r="86">
      <c r="A86" s="14" t="n"/>
      <c r="B86" s="28" t="n"/>
      <c r="C86" s="28" t="n"/>
      <c r="D86" s="14" t="n"/>
      <c r="E86" s="14" t="n"/>
      <c r="F86" s="14" t="n"/>
      <c r="G86" s="14" t="n"/>
      <c r="H86" s="14" t="n"/>
      <c r="I86" s="14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4" t="n"/>
      <c r="V86" s="28" t="n"/>
      <c r="W86" s="14" t="n"/>
      <c r="X86" s="28" t="n"/>
      <c r="Y86" s="17">
        <f>IF($A86="","",COUNTIF($J86:$S86,"Fail"))</f>
        <v/>
      </c>
      <c r="Z86" s="17">
        <f>IF($A86="","",COUNTIF($J86:$S86,"Pass")+COUNTIF($J86:$S86,"Fail"))</f>
        <v/>
      </c>
      <c r="AA86" s="17">
        <f>IF($A86="","",COUNTIF($J86:$S86,"Pass")+COUNTIF($J86:$S86,"Fail")+COUNTIF($J86:$S86,"Not Reviewed"))</f>
        <v/>
      </c>
      <c r="AB86" s="17">
        <f>IF($A86="","",IF(OR(COUNTBLANK($J86:$S86)&gt;0,COUNTIF($J86:$S86,"Not Reviewed")&gt;0),"Incomplete","Complete"))</f>
        <v/>
      </c>
      <c r="AC86" s="29">
        <f>IF($A86="","",IFERROR((Z86-Y86)/Z86,""))</f>
        <v/>
      </c>
      <c r="AD86" s="17">
        <f>IF($A86="","",IF(Y86=0,"No Follow-Up Needed",IF(W86="Resolved","Resolved",IF(V86="","Due Date Missing",IF(V86&lt;TODAY(),"Overdue",IF(V86=TODAY(),"Due Today","Open"))))))</f>
        <v/>
      </c>
      <c r="AE86" s="17">
        <f>IF($A86="","",IF(AND($B86&gt;=Dashboard!$B$3,$B86&lt;=Dashboard!$B$4,OR(Dashboard!$B$5="All",$D86=Dashboard!$B$5),OR(Dashboard!$B$6="All",$G86=Dashboard!$B$6)),1,0))</f>
        <v/>
      </c>
    </row>
    <row r="87">
      <c r="A87" s="14" t="n"/>
      <c r="B87" s="28" t="n"/>
      <c r="C87" s="28" t="n"/>
      <c r="D87" s="14" t="n"/>
      <c r="E87" s="14" t="n"/>
      <c r="F87" s="14" t="n"/>
      <c r="G87" s="14" t="n"/>
      <c r="H87" s="14" t="n"/>
      <c r="I87" s="14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4" t="n"/>
      <c r="V87" s="28" t="n"/>
      <c r="W87" s="14" t="n"/>
      <c r="X87" s="28" t="n"/>
      <c r="Y87" s="17">
        <f>IF($A87="","",COUNTIF($J87:$S87,"Fail"))</f>
        <v/>
      </c>
      <c r="Z87" s="17">
        <f>IF($A87="","",COUNTIF($J87:$S87,"Pass")+COUNTIF($J87:$S87,"Fail"))</f>
        <v/>
      </c>
      <c r="AA87" s="17">
        <f>IF($A87="","",COUNTIF($J87:$S87,"Pass")+COUNTIF($J87:$S87,"Fail")+COUNTIF($J87:$S87,"Not Reviewed"))</f>
        <v/>
      </c>
      <c r="AB87" s="17">
        <f>IF($A87="","",IF(OR(COUNTBLANK($J87:$S87)&gt;0,COUNTIF($J87:$S87,"Not Reviewed")&gt;0),"Incomplete","Complete"))</f>
        <v/>
      </c>
      <c r="AC87" s="29">
        <f>IF($A87="","",IFERROR((Z87-Y87)/Z87,""))</f>
        <v/>
      </c>
      <c r="AD87" s="17">
        <f>IF($A87="","",IF(Y87=0,"No Follow-Up Needed",IF(W87="Resolved","Resolved",IF(V87="","Due Date Missing",IF(V87&lt;TODAY(),"Overdue",IF(V87=TODAY(),"Due Today","Open"))))))</f>
        <v/>
      </c>
      <c r="AE87" s="17">
        <f>IF($A87="","",IF(AND($B87&gt;=Dashboard!$B$3,$B87&lt;=Dashboard!$B$4,OR(Dashboard!$B$5="All",$D87=Dashboard!$B$5),OR(Dashboard!$B$6="All",$G87=Dashboard!$B$6)),1,0))</f>
        <v/>
      </c>
    </row>
    <row r="88">
      <c r="A88" s="14" t="n"/>
      <c r="B88" s="28" t="n"/>
      <c r="C88" s="28" t="n"/>
      <c r="D88" s="14" t="n"/>
      <c r="E88" s="14" t="n"/>
      <c r="F88" s="14" t="n"/>
      <c r="G88" s="14" t="n"/>
      <c r="H88" s="14" t="n"/>
      <c r="I88" s="14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4" t="n"/>
      <c r="V88" s="28" t="n"/>
      <c r="W88" s="14" t="n"/>
      <c r="X88" s="28" t="n"/>
      <c r="Y88" s="17">
        <f>IF($A88="","",COUNTIF($J88:$S88,"Fail"))</f>
        <v/>
      </c>
      <c r="Z88" s="17">
        <f>IF($A88="","",COUNTIF($J88:$S88,"Pass")+COUNTIF($J88:$S88,"Fail"))</f>
        <v/>
      </c>
      <c r="AA88" s="17">
        <f>IF($A88="","",COUNTIF($J88:$S88,"Pass")+COUNTIF($J88:$S88,"Fail")+COUNTIF($J88:$S88,"Not Reviewed"))</f>
        <v/>
      </c>
      <c r="AB88" s="17">
        <f>IF($A88="","",IF(OR(COUNTBLANK($J88:$S88)&gt;0,COUNTIF($J88:$S88,"Not Reviewed")&gt;0),"Incomplete","Complete"))</f>
        <v/>
      </c>
      <c r="AC88" s="29">
        <f>IF($A88="","",IFERROR((Z88-Y88)/Z88,""))</f>
        <v/>
      </c>
      <c r="AD88" s="17">
        <f>IF($A88="","",IF(Y88=0,"No Follow-Up Needed",IF(W88="Resolved","Resolved",IF(V88="","Due Date Missing",IF(V88&lt;TODAY(),"Overdue",IF(V88=TODAY(),"Due Today","Open"))))))</f>
        <v/>
      </c>
      <c r="AE88" s="17">
        <f>IF($A88="","",IF(AND($B88&gt;=Dashboard!$B$3,$B88&lt;=Dashboard!$B$4,OR(Dashboard!$B$5="All",$D88=Dashboard!$B$5),OR(Dashboard!$B$6="All",$G88=Dashboard!$B$6)),1,0))</f>
        <v/>
      </c>
    </row>
    <row r="89">
      <c r="A89" s="14" t="n"/>
      <c r="B89" s="28" t="n"/>
      <c r="C89" s="28" t="n"/>
      <c r="D89" s="14" t="n"/>
      <c r="E89" s="14" t="n"/>
      <c r="F89" s="14" t="n"/>
      <c r="G89" s="14" t="n"/>
      <c r="H89" s="14" t="n"/>
      <c r="I89" s="14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4" t="n"/>
      <c r="V89" s="28" t="n"/>
      <c r="W89" s="14" t="n"/>
      <c r="X89" s="28" t="n"/>
      <c r="Y89" s="17">
        <f>IF($A89="","",COUNTIF($J89:$S89,"Fail"))</f>
        <v/>
      </c>
      <c r="Z89" s="17">
        <f>IF($A89="","",COUNTIF($J89:$S89,"Pass")+COUNTIF($J89:$S89,"Fail"))</f>
        <v/>
      </c>
      <c r="AA89" s="17">
        <f>IF($A89="","",COUNTIF($J89:$S89,"Pass")+COUNTIF($J89:$S89,"Fail")+COUNTIF($J89:$S89,"Not Reviewed"))</f>
        <v/>
      </c>
      <c r="AB89" s="17">
        <f>IF($A89="","",IF(OR(COUNTBLANK($J89:$S89)&gt;0,COUNTIF($J89:$S89,"Not Reviewed")&gt;0),"Incomplete","Complete"))</f>
        <v/>
      </c>
      <c r="AC89" s="29">
        <f>IF($A89="","",IFERROR((Z89-Y89)/Z89,""))</f>
        <v/>
      </c>
      <c r="AD89" s="17">
        <f>IF($A89="","",IF(Y89=0,"No Follow-Up Needed",IF(W89="Resolved","Resolved",IF(V89="","Due Date Missing",IF(V89&lt;TODAY(),"Overdue",IF(V89=TODAY(),"Due Today","Open"))))))</f>
        <v/>
      </c>
      <c r="AE89" s="17">
        <f>IF($A89="","",IF(AND($B89&gt;=Dashboard!$B$3,$B89&lt;=Dashboard!$B$4,OR(Dashboard!$B$5="All",$D89=Dashboard!$B$5),OR(Dashboard!$B$6="All",$G89=Dashboard!$B$6)),1,0))</f>
        <v/>
      </c>
    </row>
    <row r="90">
      <c r="A90" s="14" t="n"/>
      <c r="B90" s="28" t="n"/>
      <c r="C90" s="28" t="n"/>
      <c r="D90" s="14" t="n"/>
      <c r="E90" s="14" t="n"/>
      <c r="F90" s="14" t="n"/>
      <c r="G90" s="14" t="n"/>
      <c r="H90" s="14" t="n"/>
      <c r="I90" s="14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4" t="n"/>
      <c r="V90" s="28" t="n"/>
      <c r="W90" s="14" t="n"/>
      <c r="X90" s="28" t="n"/>
      <c r="Y90" s="17">
        <f>IF($A90="","",COUNTIF($J90:$S90,"Fail"))</f>
        <v/>
      </c>
      <c r="Z90" s="17">
        <f>IF($A90="","",COUNTIF($J90:$S90,"Pass")+COUNTIF($J90:$S90,"Fail"))</f>
        <v/>
      </c>
      <c r="AA90" s="17">
        <f>IF($A90="","",COUNTIF($J90:$S90,"Pass")+COUNTIF($J90:$S90,"Fail")+COUNTIF($J90:$S90,"Not Reviewed"))</f>
        <v/>
      </c>
      <c r="AB90" s="17">
        <f>IF($A90="","",IF(OR(COUNTBLANK($J90:$S90)&gt;0,COUNTIF($J90:$S90,"Not Reviewed")&gt;0),"Incomplete","Complete"))</f>
        <v/>
      </c>
      <c r="AC90" s="29">
        <f>IF($A90="","",IFERROR((Z90-Y90)/Z90,""))</f>
        <v/>
      </c>
      <c r="AD90" s="17">
        <f>IF($A90="","",IF(Y90=0,"No Follow-Up Needed",IF(W90="Resolved","Resolved",IF(V90="","Due Date Missing",IF(V90&lt;TODAY(),"Overdue",IF(V90=TODAY(),"Due Today","Open"))))))</f>
        <v/>
      </c>
      <c r="AE90" s="17">
        <f>IF($A90="","",IF(AND($B90&gt;=Dashboard!$B$3,$B90&lt;=Dashboard!$B$4,OR(Dashboard!$B$5="All",$D90=Dashboard!$B$5),OR(Dashboard!$B$6="All",$G90=Dashboard!$B$6)),1,0))</f>
        <v/>
      </c>
    </row>
    <row r="91">
      <c r="A91" s="14" t="n"/>
      <c r="B91" s="28" t="n"/>
      <c r="C91" s="28" t="n"/>
      <c r="D91" s="14" t="n"/>
      <c r="E91" s="14" t="n"/>
      <c r="F91" s="14" t="n"/>
      <c r="G91" s="14" t="n"/>
      <c r="H91" s="14" t="n"/>
      <c r="I91" s="14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4" t="n"/>
      <c r="V91" s="28" t="n"/>
      <c r="W91" s="14" t="n"/>
      <c r="X91" s="28" t="n"/>
      <c r="Y91" s="17">
        <f>IF($A91="","",COUNTIF($J91:$S91,"Fail"))</f>
        <v/>
      </c>
      <c r="Z91" s="17">
        <f>IF($A91="","",COUNTIF($J91:$S91,"Pass")+COUNTIF($J91:$S91,"Fail"))</f>
        <v/>
      </c>
      <c r="AA91" s="17">
        <f>IF($A91="","",COUNTIF($J91:$S91,"Pass")+COUNTIF($J91:$S91,"Fail")+COUNTIF($J91:$S91,"Not Reviewed"))</f>
        <v/>
      </c>
      <c r="AB91" s="17">
        <f>IF($A91="","",IF(OR(COUNTBLANK($J91:$S91)&gt;0,COUNTIF($J91:$S91,"Not Reviewed")&gt;0),"Incomplete","Complete"))</f>
        <v/>
      </c>
      <c r="AC91" s="29">
        <f>IF($A91="","",IFERROR((Z91-Y91)/Z91,""))</f>
        <v/>
      </c>
      <c r="AD91" s="17">
        <f>IF($A91="","",IF(Y91=0,"No Follow-Up Needed",IF(W91="Resolved","Resolved",IF(V91="","Due Date Missing",IF(V91&lt;TODAY(),"Overdue",IF(V91=TODAY(),"Due Today","Open"))))))</f>
        <v/>
      </c>
      <c r="AE91" s="17">
        <f>IF($A91="","",IF(AND($B91&gt;=Dashboard!$B$3,$B91&lt;=Dashboard!$B$4,OR(Dashboard!$B$5="All",$D91=Dashboard!$B$5),OR(Dashboard!$B$6="All",$G91=Dashboard!$B$6)),1,0))</f>
        <v/>
      </c>
    </row>
    <row r="92">
      <c r="A92" s="14" t="n"/>
      <c r="B92" s="28" t="n"/>
      <c r="C92" s="28" t="n"/>
      <c r="D92" s="14" t="n"/>
      <c r="E92" s="14" t="n"/>
      <c r="F92" s="14" t="n"/>
      <c r="G92" s="14" t="n"/>
      <c r="H92" s="14" t="n"/>
      <c r="I92" s="14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4" t="n"/>
      <c r="V92" s="28" t="n"/>
      <c r="W92" s="14" t="n"/>
      <c r="X92" s="28" t="n"/>
      <c r="Y92" s="17">
        <f>IF($A92="","",COUNTIF($J92:$S92,"Fail"))</f>
        <v/>
      </c>
      <c r="Z92" s="17">
        <f>IF($A92="","",COUNTIF($J92:$S92,"Pass")+COUNTIF($J92:$S92,"Fail"))</f>
        <v/>
      </c>
      <c r="AA92" s="17">
        <f>IF($A92="","",COUNTIF($J92:$S92,"Pass")+COUNTIF($J92:$S92,"Fail")+COUNTIF($J92:$S92,"Not Reviewed"))</f>
        <v/>
      </c>
      <c r="AB92" s="17">
        <f>IF($A92="","",IF(OR(COUNTBLANK($J92:$S92)&gt;0,COUNTIF($J92:$S92,"Not Reviewed")&gt;0),"Incomplete","Complete"))</f>
        <v/>
      </c>
      <c r="AC92" s="29">
        <f>IF($A92="","",IFERROR((Z92-Y92)/Z92,""))</f>
        <v/>
      </c>
      <c r="AD92" s="17">
        <f>IF($A92="","",IF(Y92=0,"No Follow-Up Needed",IF(W92="Resolved","Resolved",IF(V92="","Due Date Missing",IF(V92&lt;TODAY(),"Overdue",IF(V92=TODAY(),"Due Today","Open"))))))</f>
        <v/>
      </c>
      <c r="AE92" s="17">
        <f>IF($A92="","",IF(AND($B92&gt;=Dashboard!$B$3,$B92&lt;=Dashboard!$B$4,OR(Dashboard!$B$5="All",$D92=Dashboard!$B$5),OR(Dashboard!$B$6="All",$G92=Dashboard!$B$6)),1,0))</f>
        <v/>
      </c>
    </row>
    <row r="93">
      <c r="A93" s="14" t="n"/>
      <c r="B93" s="28" t="n"/>
      <c r="C93" s="28" t="n"/>
      <c r="D93" s="14" t="n"/>
      <c r="E93" s="14" t="n"/>
      <c r="F93" s="14" t="n"/>
      <c r="G93" s="14" t="n"/>
      <c r="H93" s="14" t="n"/>
      <c r="I93" s="14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4" t="n"/>
      <c r="V93" s="28" t="n"/>
      <c r="W93" s="14" t="n"/>
      <c r="X93" s="28" t="n"/>
      <c r="Y93" s="17">
        <f>IF($A93="","",COUNTIF($J93:$S93,"Fail"))</f>
        <v/>
      </c>
      <c r="Z93" s="17">
        <f>IF($A93="","",COUNTIF($J93:$S93,"Pass")+COUNTIF($J93:$S93,"Fail"))</f>
        <v/>
      </c>
      <c r="AA93" s="17">
        <f>IF($A93="","",COUNTIF($J93:$S93,"Pass")+COUNTIF($J93:$S93,"Fail")+COUNTIF($J93:$S93,"Not Reviewed"))</f>
        <v/>
      </c>
      <c r="AB93" s="17">
        <f>IF($A93="","",IF(OR(COUNTBLANK($J93:$S93)&gt;0,COUNTIF($J93:$S93,"Not Reviewed")&gt;0),"Incomplete","Complete"))</f>
        <v/>
      </c>
      <c r="AC93" s="29">
        <f>IF($A93="","",IFERROR((Z93-Y93)/Z93,""))</f>
        <v/>
      </c>
      <c r="AD93" s="17">
        <f>IF($A93="","",IF(Y93=0,"No Follow-Up Needed",IF(W93="Resolved","Resolved",IF(V93="","Due Date Missing",IF(V93&lt;TODAY(),"Overdue",IF(V93=TODAY(),"Due Today","Open"))))))</f>
        <v/>
      </c>
      <c r="AE93" s="17">
        <f>IF($A93="","",IF(AND($B93&gt;=Dashboard!$B$3,$B93&lt;=Dashboard!$B$4,OR(Dashboard!$B$5="All",$D93=Dashboard!$B$5),OR(Dashboard!$B$6="All",$G93=Dashboard!$B$6)),1,0))</f>
        <v/>
      </c>
    </row>
    <row r="94">
      <c r="A94" s="14" t="n"/>
      <c r="B94" s="28" t="n"/>
      <c r="C94" s="28" t="n"/>
      <c r="D94" s="14" t="n"/>
      <c r="E94" s="14" t="n"/>
      <c r="F94" s="14" t="n"/>
      <c r="G94" s="14" t="n"/>
      <c r="H94" s="14" t="n"/>
      <c r="I94" s="14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4" t="n"/>
      <c r="V94" s="28" t="n"/>
      <c r="W94" s="14" t="n"/>
      <c r="X94" s="28" t="n"/>
      <c r="Y94" s="17">
        <f>IF($A94="","",COUNTIF($J94:$S94,"Fail"))</f>
        <v/>
      </c>
      <c r="Z94" s="17">
        <f>IF($A94="","",COUNTIF($J94:$S94,"Pass")+COUNTIF($J94:$S94,"Fail"))</f>
        <v/>
      </c>
      <c r="AA94" s="17">
        <f>IF($A94="","",COUNTIF($J94:$S94,"Pass")+COUNTIF($J94:$S94,"Fail")+COUNTIF($J94:$S94,"Not Reviewed"))</f>
        <v/>
      </c>
      <c r="AB94" s="17">
        <f>IF($A94="","",IF(OR(COUNTBLANK($J94:$S94)&gt;0,COUNTIF($J94:$S94,"Not Reviewed")&gt;0),"Incomplete","Complete"))</f>
        <v/>
      </c>
      <c r="AC94" s="29">
        <f>IF($A94="","",IFERROR((Z94-Y94)/Z94,""))</f>
        <v/>
      </c>
      <c r="AD94" s="17">
        <f>IF($A94="","",IF(Y94=0,"No Follow-Up Needed",IF(W94="Resolved","Resolved",IF(V94="","Due Date Missing",IF(V94&lt;TODAY(),"Overdue",IF(V94=TODAY(),"Due Today","Open"))))))</f>
        <v/>
      </c>
      <c r="AE94" s="17">
        <f>IF($A94="","",IF(AND($B94&gt;=Dashboard!$B$3,$B94&lt;=Dashboard!$B$4,OR(Dashboard!$B$5="All",$D94=Dashboard!$B$5),OR(Dashboard!$B$6="All",$G94=Dashboard!$B$6)),1,0))</f>
        <v/>
      </c>
    </row>
    <row r="95">
      <c r="A95" s="14" t="n"/>
      <c r="B95" s="28" t="n"/>
      <c r="C95" s="28" t="n"/>
      <c r="D95" s="14" t="n"/>
      <c r="E95" s="14" t="n"/>
      <c r="F95" s="14" t="n"/>
      <c r="G95" s="14" t="n"/>
      <c r="H95" s="14" t="n"/>
      <c r="I95" s="14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4" t="n"/>
      <c r="V95" s="28" t="n"/>
      <c r="W95" s="14" t="n"/>
      <c r="X95" s="28" t="n"/>
      <c r="Y95" s="17">
        <f>IF($A95="","",COUNTIF($J95:$S95,"Fail"))</f>
        <v/>
      </c>
      <c r="Z95" s="17">
        <f>IF($A95="","",COUNTIF($J95:$S95,"Pass")+COUNTIF($J95:$S95,"Fail"))</f>
        <v/>
      </c>
      <c r="AA95" s="17">
        <f>IF($A95="","",COUNTIF($J95:$S95,"Pass")+COUNTIF($J95:$S95,"Fail")+COUNTIF($J95:$S95,"Not Reviewed"))</f>
        <v/>
      </c>
      <c r="AB95" s="17">
        <f>IF($A95="","",IF(OR(COUNTBLANK($J95:$S95)&gt;0,COUNTIF($J95:$S95,"Not Reviewed")&gt;0),"Incomplete","Complete"))</f>
        <v/>
      </c>
      <c r="AC95" s="29">
        <f>IF($A95="","",IFERROR((Z95-Y95)/Z95,""))</f>
        <v/>
      </c>
      <c r="AD95" s="17">
        <f>IF($A95="","",IF(Y95=0,"No Follow-Up Needed",IF(W95="Resolved","Resolved",IF(V95="","Due Date Missing",IF(V95&lt;TODAY(),"Overdue",IF(V95=TODAY(),"Due Today","Open"))))))</f>
        <v/>
      </c>
      <c r="AE95" s="17">
        <f>IF($A95="","",IF(AND($B95&gt;=Dashboard!$B$3,$B95&lt;=Dashboard!$B$4,OR(Dashboard!$B$5="All",$D95=Dashboard!$B$5),OR(Dashboard!$B$6="All",$G95=Dashboard!$B$6)),1,0))</f>
        <v/>
      </c>
    </row>
    <row r="96">
      <c r="A96" s="14" t="n"/>
      <c r="B96" s="28" t="n"/>
      <c r="C96" s="28" t="n"/>
      <c r="D96" s="14" t="n"/>
      <c r="E96" s="14" t="n"/>
      <c r="F96" s="14" t="n"/>
      <c r="G96" s="14" t="n"/>
      <c r="H96" s="14" t="n"/>
      <c r="I96" s="14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4" t="n"/>
      <c r="V96" s="28" t="n"/>
      <c r="W96" s="14" t="n"/>
      <c r="X96" s="28" t="n"/>
      <c r="Y96" s="17">
        <f>IF($A96="","",COUNTIF($J96:$S96,"Fail"))</f>
        <v/>
      </c>
      <c r="Z96" s="17">
        <f>IF($A96="","",COUNTIF($J96:$S96,"Pass")+COUNTIF($J96:$S96,"Fail"))</f>
        <v/>
      </c>
      <c r="AA96" s="17">
        <f>IF($A96="","",COUNTIF($J96:$S96,"Pass")+COUNTIF($J96:$S96,"Fail")+COUNTIF($J96:$S96,"Not Reviewed"))</f>
        <v/>
      </c>
      <c r="AB96" s="17">
        <f>IF($A96="","",IF(OR(COUNTBLANK($J96:$S96)&gt;0,COUNTIF($J96:$S96,"Not Reviewed")&gt;0),"Incomplete","Complete"))</f>
        <v/>
      </c>
      <c r="AC96" s="29">
        <f>IF($A96="","",IFERROR((Z96-Y96)/Z96,""))</f>
        <v/>
      </c>
      <c r="AD96" s="17">
        <f>IF($A96="","",IF(Y96=0,"No Follow-Up Needed",IF(W96="Resolved","Resolved",IF(V96="","Due Date Missing",IF(V96&lt;TODAY(),"Overdue",IF(V96=TODAY(),"Due Today","Open"))))))</f>
        <v/>
      </c>
      <c r="AE96" s="17">
        <f>IF($A96="","",IF(AND($B96&gt;=Dashboard!$B$3,$B96&lt;=Dashboard!$B$4,OR(Dashboard!$B$5="All",$D96=Dashboard!$B$5),OR(Dashboard!$B$6="All",$G96=Dashboard!$B$6)),1,0))</f>
        <v/>
      </c>
    </row>
    <row r="97">
      <c r="A97" s="14" t="n"/>
      <c r="B97" s="28" t="n"/>
      <c r="C97" s="28" t="n"/>
      <c r="D97" s="14" t="n"/>
      <c r="E97" s="14" t="n"/>
      <c r="F97" s="14" t="n"/>
      <c r="G97" s="14" t="n"/>
      <c r="H97" s="14" t="n"/>
      <c r="I97" s="14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4" t="n"/>
      <c r="V97" s="28" t="n"/>
      <c r="W97" s="14" t="n"/>
      <c r="X97" s="28" t="n"/>
      <c r="Y97" s="17">
        <f>IF($A97="","",COUNTIF($J97:$S97,"Fail"))</f>
        <v/>
      </c>
      <c r="Z97" s="17">
        <f>IF($A97="","",COUNTIF($J97:$S97,"Pass")+COUNTIF($J97:$S97,"Fail"))</f>
        <v/>
      </c>
      <c r="AA97" s="17">
        <f>IF($A97="","",COUNTIF($J97:$S97,"Pass")+COUNTIF($J97:$S97,"Fail")+COUNTIF($J97:$S97,"Not Reviewed"))</f>
        <v/>
      </c>
      <c r="AB97" s="17">
        <f>IF($A97="","",IF(OR(COUNTBLANK($J97:$S97)&gt;0,COUNTIF($J97:$S97,"Not Reviewed")&gt;0),"Incomplete","Complete"))</f>
        <v/>
      </c>
      <c r="AC97" s="29">
        <f>IF($A97="","",IFERROR((Z97-Y97)/Z97,""))</f>
        <v/>
      </c>
      <c r="AD97" s="17">
        <f>IF($A97="","",IF(Y97=0,"No Follow-Up Needed",IF(W97="Resolved","Resolved",IF(V97="","Due Date Missing",IF(V97&lt;TODAY(),"Overdue",IF(V97=TODAY(),"Due Today","Open"))))))</f>
        <v/>
      </c>
      <c r="AE97" s="17">
        <f>IF($A97="","",IF(AND($B97&gt;=Dashboard!$B$3,$B97&lt;=Dashboard!$B$4,OR(Dashboard!$B$5="All",$D97=Dashboard!$B$5),OR(Dashboard!$B$6="All",$G97=Dashboard!$B$6)),1,0))</f>
        <v/>
      </c>
    </row>
    <row r="98">
      <c r="A98" s="14" t="n"/>
      <c r="B98" s="28" t="n"/>
      <c r="C98" s="28" t="n"/>
      <c r="D98" s="14" t="n"/>
      <c r="E98" s="14" t="n"/>
      <c r="F98" s="14" t="n"/>
      <c r="G98" s="14" t="n"/>
      <c r="H98" s="14" t="n"/>
      <c r="I98" s="14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4" t="n"/>
      <c r="V98" s="28" t="n"/>
      <c r="W98" s="14" t="n"/>
      <c r="X98" s="28" t="n"/>
      <c r="Y98" s="17">
        <f>IF($A98="","",COUNTIF($J98:$S98,"Fail"))</f>
        <v/>
      </c>
      <c r="Z98" s="17">
        <f>IF($A98="","",COUNTIF($J98:$S98,"Pass")+COUNTIF($J98:$S98,"Fail"))</f>
        <v/>
      </c>
      <c r="AA98" s="17">
        <f>IF($A98="","",COUNTIF($J98:$S98,"Pass")+COUNTIF($J98:$S98,"Fail")+COUNTIF($J98:$S98,"Not Reviewed"))</f>
        <v/>
      </c>
      <c r="AB98" s="17">
        <f>IF($A98="","",IF(OR(COUNTBLANK($J98:$S98)&gt;0,COUNTIF($J98:$S98,"Not Reviewed")&gt;0),"Incomplete","Complete"))</f>
        <v/>
      </c>
      <c r="AC98" s="29">
        <f>IF($A98="","",IFERROR((Z98-Y98)/Z98,""))</f>
        <v/>
      </c>
      <c r="AD98" s="17">
        <f>IF($A98="","",IF(Y98=0,"No Follow-Up Needed",IF(W98="Resolved","Resolved",IF(V98="","Due Date Missing",IF(V98&lt;TODAY(),"Overdue",IF(V98=TODAY(),"Due Today","Open"))))))</f>
        <v/>
      </c>
      <c r="AE98" s="17">
        <f>IF($A98="","",IF(AND($B98&gt;=Dashboard!$B$3,$B98&lt;=Dashboard!$B$4,OR(Dashboard!$B$5="All",$D98=Dashboard!$B$5),OR(Dashboard!$B$6="All",$G98=Dashboard!$B$6)),1,0))</f>
        <v/>
      </c>
    </row>
    <row r="99">
      <c r="A99" s="14" t="n"/>
      <c r="B99" s="28" t="n"/>
      <c r="C99" s="28" t="n"/>
      <c r="D99" s="14" t="n"/>
      <c r="E99" s="14" t="n"/>
      <c r="F99" s="14" t="n"/>
      <c r="G99" s="14" t="n"/>
      <c r="H99" s="14" t="n"/>
      <c r="I99" s="14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4" t="n"/>
      <c r="V99" s="28" t="n"/>
      <c r="W99" s="14" t="n"/>
      <c r="X99" s="28" t="n"/>
      <c r="Y99" s="17">
        <f>IF($A99="","",COUNTIF($J99:$S99,"Fail"))</f>
        <v/>
      </c>
      <c r="Z99" s="17">
        <f>IF($A99="","",COUNTIF($J99:$S99,"Pass")+COUNTIF($J99:$S99,"Fail"))</f>
        <v/>
      </c>
      <c r="AA99" s="17">
        <f>IF($A99="","",COUNTIF($J99:$S99,"Pass")+COUNTIF($J99:$S99,"Fail")+COUNTIF($J99:$S99,"Not Reviewed"))</f>
        <v/>
      </c>
      <c r="AB99" s="17">
        <f>IF($A99="","",IF(OR(COUNTBLANK($J99:$S99)&gt;0,COUNTIF($J99:$S99,"Not Reviewed")&gt;0),"Incomplete","Complete"))</f>
        <v/>
      </c>
      <c r="AC99" s="29">
        <f>IF($A99="","",IFERROR((Z99-Y99)/Z99,""))</f>
        <v/>
      </c>
      <c r="AD99" s="17">
        <f>IF($A99="","",IF(Y99=0,"No Follow-Up Needed",IF(W99="Resolved","Resolved",IF(V99="","Due Date Missing",IF(V99&lt;TODAY(),"Overdue",IF(V99=TODAY(),"Due Today","Open"))))))</f>
        <v/>
      </c>
      <c r="AE99" s="17">
        <f>IF($A99="","",IF(AND($B99&gt;=Dashboard!$B$3,$B99&lt;=Dashboard!$B$4,OR(Dashboard!$B$5="All",$D99=Dashboard!$B$5),OR(Dashboard!$B$6="All",$G99=Dashboard!$B$6)),1,0))</f>
        <v/>
      </c>
    </row>
    <row r="100">
      <c r="A100" s="14" t="n"/>
      <c r="B100" s="28" t="n"/>
      <c r="C100" s="28" t="n"/>
      <c r="D100" s="14" t="n"/>
      <c r="E100" s="14" t="n"/>
      <c r="F100" s="14" t="n"/>
      <c r="G100" s="14" t="n"/>
      <c r="H100" s="14" t="n"/>
      <c r="I100" s="14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4" t="n"/>
      <c r="V100" s="28" t="n"/>
      <c r="W100" s="14" t="n"/>
      <c r="X100" s="28" t="n"/>
      <c r="Y100" s="17">
        <f>IF($A100="","",COUNTIF($J100:$S100,"Fail"))</f>
        <v/>
      </c>
      <c r="Z100" s="17">
        <f>IF($A100="","",COUNTIF($J100:$S100,"Pass")+COUNTIF($J100:$S100,"Fail"))</f>
        <v/>
      </c>
      <c r="AA100" s="17">
        <f>IF($A100="","",COUNTIF($J100:$S100,"Pass")+COUNTIF($J100:$S100,"Fail")+COUNTIF($J100:$S100,"Not Reviewed"))</f>
        <v/>
      </c>
      <c r="AB100" s="17">
        <f>IF($A100="","",IF(OR(COUNTBLANK($J100:$S100)&gt;0,COUNTIF($J100:$S100,"Not Reviewed")&gt;0),"Incomplete","Complete"))</f>
        <v/>
      </c>
      <c r="AC100" s="29">
        <f>IF($A100="","",IFERROR((Z100-Y100)/Z100,""))</f>
        <v/>
      </c>
      <c r="AD100" s="17">
        <f>IF($A100="","",IF(Y100=0,"No Follow-Up Needed",IF(W100="Resolved","Resolved",IF(V100="","Due Date Missing",IF(V100&lt;TODAY(),"Overdue",IF(V100=TODAY(),"Due Today","Open"))))))</f>
        <v/>
      </c>
      <c r="AE100" s="17">
        <f>IF($A100="","",IF(AND($B100&gt;=Dashboard!$B$3,$B100&lt;=Dashboard!$B$4,OR(Dashboard!$B$5="All",$D100=Dashboard!$B$5),OR(Dashboard!$B$6="All",$G100=Dashboard!$B$6)),1,0))</f>
        <v/>
      </c>
    </row>
    <row r="101">
      <c r="A101" s="14" t="n"/>
      <c r="B101" s="28" t="n"/>
      <c r="C101" s="28" t="n"/>
      <c r="D101" s="14" t="n"/>
      <c r="E101" s="14" t="n"/>
      <c r="F101" s="14" t="n"/>
      <c r="G101" s="14" t="n"/>
      <c r="H101" s="14" t="n"/>
      <c r="I101" s="14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4" t="n"/>
      <c r="V101" s="28" t="n"/>
      <c r="W101" s="14" t="n"/>
      <c r="X101" s="28" t="n"/>
      <c r="Y101" s="17">
        <f>IF($A101="","",COUNTIF($J101:$S101,"Fail"))</f>
        <v/>
      </c>
      <c r="Z101" s="17">
        <f>IF($A101="","",COUNTIF($J101:$S101,"Pass")+COUNTIF($J101:$S101,"Fail"))</f>
        <v/>
      </c>
      <c r="AA101" s="17">
        <f>IF($A101="","",COUNTIF($J101:$S101,"Pass")+COUNTIF($J101:$S101,"Fail")+COUNTIF($J101:$S101,"Not Reviewed"))</f>
        <v/>
      </c>
      <c r="AB101" s="17">
        <f>IF($A101="","",IF(OR(COUNTBLANK($J101:$S101)&gt;0,COUNTIF($J101:$S101,"Not Reviewed")&gt;0),"Incomplete","Complete"))</f>
        <v/>
      </c>
      <c r="AC101" s="29">
        <f>IF($A101="","",IFERROR((Z101-Y101)/Z101,""))</f>
        <v/>
      </c>
      <c r="AD101" s="17">
        <f>IF($A101="","",IF(Y101=0,"No Follow-Up Needed",IF(W101="Resolved","Resolved",IF(V101="","Due Date Missing",IF(V101&lt;TODAY(),"Overdue",IF(V101=TODAY(),"Due Today","Open"))))))</f>
        <v/>
      </c>
      <c r="AE101" s="17">
        <f>IF($A101="","",IF(AND($B101&gt;=Dashboard!$B$3,$B101&lt;=Dashboard!$B$4,OR(Dashboard!$B$5="All",$D101=Dashboard!$B$5),OR(Dashboard!$B$6="All",$G101=Dashboard!$B$6)),1,0))</f>
        <v/>
      </c>
    </row>
    <row r="102">
      <c r="A102" s="14" t="n"/>
      <c r="B102" s="28" t="n"/>
      <c r="C102" s="28" t="n"/>
      <c r="D102" s="14" t="n"/>
      <c r="E102" s="14" t="n"/>
      <c r="F102" s="14" t="n"/>
      <c r="G102" s="14" t="n"/>
      <c r="H102" s="14" t="n"/>
      <c r="I102" s="14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4" t="n"/>
      <c r="V102" s="28" t="n"/>
      <c r="W102" s="14" t="n"/>
      <c r="X102" s="28" t="n"/>
      <c r="Y102" s="17">
        <f>IF($A102="","",COUNTIF($J102:$S102,"Fail"))</f>
        <v/>
      </c>
      <c r="Z102" s="17">
        <f>IF($A102="","",COUNTIF($J102:$S102,"Pass")+COUNTIF($J102:$S102,"Fail"))</f>
        <v/>
      </c>
      <c r="AA102" s="17">
        <f>IF($A102="","",COUNTIF($J102:$S102,"Pass")+COUNTIF($J102:$S102,"Fail")+COUNTIF($J102:$S102,"Not Reviewed"))</f>
        <v/>
      </c>
      <c r="AB102" s="17">
        <f>IF($A102="","",IF(OR(COUNTBLANK($J102:$S102)&gt;0,COUNTIF($J102:$S102,"Not Reviewed")&gt;0),"Incomplete","Complete"))</f>
        <v/>
      </c>
      <c r="AC102" s="29">
        <f>IF($A102="","",IFERROR((Z102-Y102)/Z102,""))</f>
        <v/>
      </c>
      <c r="AD102" s="17">
        <f>IF($A102="","",IF(Y102=0,"No Follow-Up Needed",IF(W102="Resolved","Resolved",IF(V102="","Due Date Missing",IF(V102&lt;TODAY(),"Overdue",IF(V102=TODAY(),"Due Today","Open"))))))</f>
        <v/>
      </c>
      <c r="AE102" s="17">
        <f>IF($A102="","",IF(AND($B102&gt;=Dashboard!$B$3,$B102&lt;=Dashboard!$B$4,OR(Dashboard!$B$5="All",$D102=Dashboard!$B$5),OR(Dashboard!$B$6="All",$G102=Dashboard!$B$6)),1,0))</f>
        <v/>
      </c>
    </row>
    <row r="103">
      <c r="A103" s="14" t="n"/>
      <c r="B103" s="28" t="n"/>
      <c r="C103" s="28" t="n"/>
      <c r="D103" s="14" t="n"/>
      <c r="E103" s="14" t="n"/>
      <c r="F103" s="14" t="n"/>
      <c r="G103" s="14" t="n"/>
      <c r="H103" s="14" t="n"/>
      <c r="I103" s="14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4" t="n"/>
      <c r="V103" s="28" t="n"/>
      <c r="W103" s="14" t="n"/>
      <c r="X103" s="28" t="n"/>
      <c r="Y103" s="17">
        <f>IF($A103="","",COUNTIF($J103:$S103,"Fail"))</f>
        <v/>
      </c>
      <c r="Z103" s="17">
        <f>IF($A103="","",COUNTIF($J103:$S103,"Pass")+COUNTIF($J103:$S103,"Fail"))</f>
        <v/>
      </c>
      <c r="AA103" s="17">
        <f>IF($A103="","",COUNTIF($J103:$S103,"Pass")+COUNTIF($J103:$S103,"Fail")+COUNTIF($J103:$S103,"Not Reviewed"))</f>
        <v/>
      </c>
      <c r="AB103" s="17">
        <f>IF($A103="","",IF(OR(COUNTBLANK($J103:$S103)&gt;0,COUNTIF($J103:$S103,"Not Reviewed")&gt;0),"Incomplete","Complete"))</f>
        <v/>
      </c>
      <c r="AC103" s="29">
        <f>IF($A103="","",IFERROR((Z103-Y103)/Z103,""))</f>
        <v/>
      </c>
      <c r="AD103" s="17">
        <f>IF($A103="","",IF(Y103=0,"No Follow-Up Needed",IF(W103="Resolved","Resolved",IF(V103="","Due Date Missing",IF(V103&lt;TODAY(),"Overdue",IF(V103=TODAY(),"Due Today","Open"))))))</f>
        <v/>
      </c>
      <c r="AE103" s="17">
        <f>IF($A103="","",IF(AND($B103&gt;=Dashboard!$B$3,$B103&lt;=Dashboard!$B$4,OR(Dashboard!$B$5="All",$D103=Dashboard!$B$5),OR(Dashboard!$B$6="All",$G103=Dashboard!$B$6)),1,0))</f>
        <v/>
      </c>
    </row>
    <row r="104">
      <c r="A104" s="14" t="n"/>
      <c r="B104" s="28" t="n"/>
      <c r="C104" s="28" t="n"/>
      <c r="D104" s="14" t="n"/>
      <c r="E104" s="14" t="n"/>
      <c r="F104" s="14" t="n"/>
      <c r="G104" s="14" t="n"/>
      <c r="H104" s="14" t="n"/>
      <c r="I104" s="14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4" t="n"/>
      <c r="V104" s="28" t="n"/>
      <c r="W104" s="14" t="n"/>
      <c r="X104" s="28" t="n"/>
      <c r="Y104" s="17">
        <f>IF($A104="","",COUNTIF($J104:$S104,"Fail"))</f>
        <v/>
      </c>
      <c r="Z104" s="17">
        <f>IF($A104="","",COUNTIF($J104:$S104,"Pass")+COUNTIF($J104:$S104,"Fail"))</f>
        <v/>
      </c>
      <c r="AA104" s="17">
        <f>IF($A104="","",COUNTIF($J104:$S104,"Pass")+COUNTIF($J104:$S104,"Fail")+COUNTIF($J104:$S104,"Not Reviewed"))</f>
        <v/>
      </c>
      <c r="AB104" s="17">
        <f>IF($A104="","",IF(OR(COUNTBLANK($J104:$S104)&gt;0,COUNTIF($J104:$S104,"Not Reviewed")&gt;0),"Incomplete","Complete"))</f>
        <v/>
      </c>
      <c r="AC104" s="29">
        <f>IF($A104="","",IFERROR((Z104-Y104)/Z104,""))</f>
        <v/>
      </c>
      <c r="AD104" s="17">
        <f>IF($A104="","",IF(Y104=0,"No Follow-Up Needed",IF(W104="Resolved","Resolved",IF(V104="","Due Date Missing",IF(V104&lt;TODAY(),"Overdue",IF(V104=TODAY(),"Due Today","Open"))))))</f>
        <v/>
      </c>
      <c r="AE104" s="17">
        <f>IF($A104="","",IF(AND($B104&gt;=Dashboard!$B$3,$B104&lt;=Dashboard!$B$4,OR(Dashboard!$B$5="All",$D104=Dashboard!$B$5),OR(Dashboard!$B$6="All",$G104=Dashboard!$B$6)),1,0))</f>
        <v/>
      </c>
    </row>
    <row r="105">
      <c r="A105" s="14" t="n"/>
      <c r="B105" s="28" t="n"/>
      <c r="C105" s="28" t="n"/>
      <c r="D105" s="14" t="n"/>
      <c r="E105" s="14" t="n"/>
      <c r="F105" s="14" t="n"/>
      <c r="G105" s="14" t="n"/>
      <c r="H105" s="14" t="n"/>
      <c r="I105" s="14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4" t="n"/>
      <c r="V105" s="28" t="n"/>
      <c r="W105" s="14" t="n"/>
      <c r="X105" s="28" t="n"/>
      <c r="Y105" s="17">
        <f>IF($A105="","",COUNTIF($J105:$S105,"Fail"))</f>
        <v/>
      </c>
      <c r="Z105" s="17">
        <f>IF($A105="","",COUNTIF($J105:$S105,"Pass")+COUNTIF($J105:$S105,"Fail"))</f>
        <v/>
      </c>
      <c r="AA105" s="17">
        <f>IF($A105="","",COUNTIF($J105:$S105,"Pass")+COUNTIF($J105:$S105,"Fail")+COUNTIF($J105:$S105,"Not Reviewed"))</f>
        <v/>
      </c>
      <c r="AB105" s="17">
        <f>IF($A105="","",IF(OR(COUNTBLANK($J105:$S105)&gt;0,COUNTIF($J105:$S105,"Not Reviewed")&gt;0),"Incomplete","Complete"))</f>
        <v/>
      </c>
      <c r="AC105" s="29">
        <f>IF($A105="","",IFERROR((Z105-Y105)/Z105,""))</f>
        <v/>
      </c>
      <c r="AD105" s="17">
        <f>IF($A105="","",IF(Y105=0,"No Follow-Up Needed",IF(W105="Resolved","Resolved",IF(V105="","Due Date Missing",IF(V105&lt;TODAY(),"Overdue",IF(V105=TODAY(),"Due Today","Open"))))))</f>
        <v/>
      </c>
      <c r="AE105" s="17">
        <f>IF($A105="","",IF(AND($B105&gt;=Dashboard!$B$3,$B105&lt;=Dashboard!$B$4,OR(Dashboard!$B$5="All",$D105=Dashboard!$B$5),OR(Dashboard!$B$6="All",$G105=Dashboard!$B$6)),1,0))</f>
        <v/>
      </c>
    </row>
    <row r="106">
      <c r="A106" s="14" t="n"/>
      <c r="B106" s="28" t="n"/>
      <c r="C106" s="28" t="n"/>
      <c r="D106" s="14" t="n"/>
      <c r="E106" s="14" t="n"/>
      <c r="F106" s="14" t="n"/>
      <c r="G106" s="14" t="n"/>
      <c r="H106" s="14" t="n"/>
      <c r="I106" s="14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4" t="n"/>
      <c r="V106" s="28" t="n"/>
      <c r="W106" s="14" t="n"/>
      <c r="X106" s="28" t="n"/>
      <c r="Y106" s="17">
        <f>IF($A106="","",COUNTIF($J106:$S106,"Fail"))</f>
        <v/>
      </c>
      <c r="Z106" s="17">
        <f>IF($A106="","",COUNTIF($J106:$S106,"Pass")+COUNTIF($J106:$S106,"Fail"))</f>
        <v/>
      </c>
      <c r="AA106" s="17">
        <f>IF($A106="","",COUNTIF($J106:$S106,"Pass")+COUNTIF($J106:$S106,"Fail")+COUNTIF($J106:$S106,"Not Reviewed"))</f>
        <v/>
      </c>
      <c r="AB106" s="17">
        <f>IF($A106="","",IF(OR(COUNTBLANK($J106:$S106)&gt;0,COUNTIF($J106:$S106,"Not Reviewed")&gt;0),"Incomplete","Complete"))</f>
        <v/>
      </c>
      <c r="AC106" s="29">
        <f>IF($A106="","",IFERROR((Z106-Y106)/Z106,""))</f>
        <v/>
      </c>
      <c r="AD106" s="17">
        <f>IF($A106="","",IF(Y106=0,"No Follow-Up Needed",IF(W106="Resolved","Resolved",IF(V106="","Due Date Missing",IF(V106&lt;TODAY(),"Overdue",IF(V106=TODAY(),"Due Today","Open"))))))</f>
        <v/>
      </c>
      <c r="AE106" s="17">
        <f>IF($A106="","",IF(AND($B106&gt;=Dashboard!$B$3,$B106&lt;=Dashboard!$B$4,OR(Dashboard!$B$5="All",$D106=Dashboard!$B$5),OR(Dashboard!$B$6="All",$G106=Dashboard!$B$6)),1,0))</f>
        <v/>
      </c>
    </row>
    <row r="107">
      <c r="A107" s="14" t="n"/>
      <c r="B107" s="28" t="n"/>
      <c r="C107" s="28" t="n"/>
      <c r="D107" s="14" t="n"/>
      <c r="E107" s="14" t="n"/>
      <c r="F107" s="14" t="n"/>
      <c r="G107" s="14" t="n"/>
      <c r="H107" s="14" t="n"/>
      <c r="I107" s="14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4" t="n"/>
      <c r="V107" s="28" t="n"/>
      <c r="W107" s="14" t="n"/>
      <c r="X107" s="28" t="n"/>
      <c r="Y107" s="17">
        <f>IF($A107="","",COUNTIF($J107:$S107,"Fail"))</f>
        <v/>
      </c>
      <c r="Z107" s="17">
        <f>IF($A107="","",COUNTIF($J107:$S107,"Pass")+COUNTIF($J107:$S107,"Fail"))</f>
        <v/>
      </c>
      <c r="AA107" s="17">
        <f>IF($A107="","",COUNTIF($J107:$S107,"Pass")+COUNTIF($J107:$S107,"Fail")+COUNTIF($J107:$S107,"Not Reviewed"))</f>
        <v/>
      </c>
      <c r="AB107" s="17">
        <f>IF($A107="","",IF(OR(COUNTBLANK($J107:$S107)&gt;0,COUNTIF($J107:$S107,"Not Reviewed")&gt;0),"Incomplete","Complete"))</f>
        <v/>
      </c>
      <c r="AC107" s="29">
        <f>IF($A107="","",IFERROR((Z107-Y107)/Z107,""))</f>
        <v/>
      </c>
      <c r="AD107" s="17">
        <f>IF($A107="","",IF(Y107=0,"No Follow-Up Needed",IF(W107="Resolved","Resolved",IF(V107="","Due Date Missing",IF(V107&lt;TODAY(),"Overdue",IF(V107=TODAY(),"Due Today","Open"))))))</f>
        <v/>
      </c>
      <c r="AE107" s="17">
        <f>IF($A107="","",IF(AND($B107&gt;=Dashboard!$B$3,$B107&lt;=Dashboard!$B$4,OR(Dashboard!$B$5="All",$D107=Dashboard!$B$5),OR(Dashboard!$B$6="All",$G107=Dashboard!$B$6)),1,0))</f>
        <v/>
      </c>
    </row>
    <row r="108">
      <c r="A108" s="14" t="n"/>
      <c r="B108" s="28" t="n"/>
      <c r="C108" s="28" t="n"/>
      <c r="D108" s="14" t="n"/>
      <c r="E108" s="14" t="n"/>
      <c r="F108" s="14" t="n"/>
      <c r="G108" s="14" t="n"/>
      <c r="H108" s="14" t="n"/>
      <c r="I108" s="14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4" t="n"/>
      <c r="V108" s="28" t="n"/>
      <c r="W108" s="14" t="n"/>
      <c r="X108" s="28" t="n"/>
      <c r="Y108" s="17">
        <f>IF($A108="","",COUNTIF($J108:$S108,"Fail"))</f>
        <v/>
      </c>
      <c r="Z108" s="17">
        <f>IF($A108="","",COUNTIF($J108:$S108,"Pass")+COUNTIF($J108:$S108,"Fail"))</f>
        <v/>
      </c>
      <c r="AA108" s="17">
        <f>IF($A108="","",COUNTIF($J108:$S108,"Pass")+COUNTIF($J108:$S108,"Fail")+COUNTIF($J108:$S108,"Not Reviewed"))</f>
        <v/>
      </c>
      <c r="AB108" s="17">
        <f>IF($A108="","",IF(OR(COUNTBLANK($J108:$S108)&gt;0,COUNTIF($J108:$S108,"Not Reviewed")&gt;0),"Incomplete","Complete"))</f>
        <v/>
      </c>
      <c r="AC108" s="29">
        <f>IF($A108="","",IFERROR((Z108-Y108)/Z108,""))</f>
        <v/>
      </c>
      <c r="AD108" s="17">
        <f>IF($A108="","",IF(Y108=0,"No Follow-Up Needed",IF(W108="Resolved","Resolved",IF(V108="","Due Date Missing",IF(V108&lt;TODAY(),"Overdue",IF(V108=TODAY(),"Due Today","Open"))))))</f>
        <v/>
      </c>
      <c r="AE108" s="17">
        <f>IF($A108="","",IF(AND($B108&gt;=Dashboard!$B$3,$B108&lt;=Dashboard!$B$4,OR(Dashboard!$B$5="All",$D108=Dashboard!$B$5),OR(Dashboard!$B$6="All",$G108=Dashboard!$B$6)),1,0))</f>
        <v/>
      </c>
    </row>
    <row r="109">
      <c r="A109" s="14" t="n"/>
      <c r="B109" s="28" t="n"/>
      <c r="C109" s="28" t="n"/>
      <c r="D109" s="14" t="n"/>
      <c r="E109" s="14" t="n"/>
      <c r="F109" s="14" t="n"/>
      <c r="G109" s="14" t="n"/>
      <c r="H109" s="14" t="n"/>
      <c r="I109" s="14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4" t="n"/>
      <c r="V109" s="28" t="n"/>
      <c r="W109" s="14" t="n"/>
      <c r="X109" s="28" t="n"/>
      <c r="Y109" s="17">
        <f>IF($A109="","",COUNTIF($J109:$S109,"Fail"))</f>
        <v/>
      </c>
      <c r="Z109" s="17">
        <f>IF($A109="","",COUNTIF($J109:$S109,"Pass")+COUNTIF($J109:$S109,"Fail"))</f>
        <v/>
      </c>
      <c r="AA109" s="17">
        <f>IF($A109="","",COUNTIF($J109:$S109,"Pass")+COUNTIF($J109:$S109,"Fail")+COUNTIF($J109:$S109,"Not Reviewed"))</f>
        <v/>
      </c>
      <c r="AB109" s="17">
        <f>IF($A109="","",IF(OR(COUNTBLANK($J109:$S109)&gt;0,COUNTIF($J109:$S109,"Not Reviewed")&gt;0),"Incomplete","Complete"))</f>
        <v/>
      </c>
      <c r="AC109" s="29">
        <f>IF($A109="","",IFERROR((Z109-Y109)/Z109,""))</f>
        <v/>
      </c>
      <c r="AD109" s="17">
        <f>IF($A109="","",IF(Y109=0,"No Follow-Up Needed",IF(W109="Resolved","Resolved",IF(V109="","Due Date Missing",IF(V109&lt;TODAY(),"Overdue",IF(V109=TODAY(),"Due Today","Open"))))))</f>
        <v/>
      </c>
      <c r="AE109" s="17">
        <f>IF($A109="","",IF(AND($B109&gt;=Dashboard!$B$3,$B109&lt;=Dashboard!$B$4,OR(Dashboard!$B$5="All",$D109=Dashboard!$B$5),OR(Dashboard!$B$6="All",$G109=Dashboard!$B$6)),1,0))</f>
        <v/>
      </c>
    </row>
    <row r="110">
      <c r="A110" s="14" t="n"/>
      <c r="B110" s="28" t="n"/>
      <c r="C110" s="28" t="n"/>
      <c r="D110" s="14" t="n"/>
      <c r="E110" s="14" t="n"/>
      <c r="F110" s="14" t="n"/>
      <c r="G110" s="14" t="n"/>
      <c r="H110" s="14" t="n"/>
      <c r="I110" s="14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4" t="n"/>
      <c r="V110" s="28" t="n"/>
      <c r="W110" s="14" t="n"/>
      <c r="X110" s="28" t="n"/>
      <c r="Y110" s="17">
        <f>IF($A110="","",COUNTIF($J110:$S110,"Fail"))</f>
        <v/>
      </c>
      <c r="Z110" s="17">
        <f>IF($A110="","",COUNTIF($J110:$S110,"Pass")+COUNTIF($J110:$S110,"Fail"))</f>
        <v/>
      </c>
      <c r="AA110" s="17">
        <f>IF($A110="","",COUNTIF($J110:$S110,"Pass")+COUNTIF($J110:$S110,"Fail")+COUNTIF($J110:$S110,"Not Reviewed"))</f>
        <v/>
      </c>
      <c r="AB110" s="17">
        <f>IF($A110="","",IF(OR(COUNTBLANK($J110:$S110)&gt;0,COUNTIF($J110:$S110,"Not Reviewed")&gt;0),"Incomplete","Complete"))</f>
        <v/>
      </c>
      <c r="AC110" s="29">
        <f>IF($A110="","",IFERROR((Z110-Y110)/Z110,""))</f>
        <v/>
      </c>
      <c r="AD110" s="17">
        <f>IF($A110="","",IF(Y110=0,"No Follow-Up Needed",IF(W110="Resolved","Resolved",IF(V110="","Due Date Missing",IF(V110&lt;TODAY(),"Overdue",IF(V110=TODAY(),"Due Today","Open"))))))</f>
        <v/>
      </c>
      <c r="AE110" s="17">
        <f>IF($A110="","",IF(AND($B110&gt;=Dashboard!$B$3,$B110&lt;=Dashboard!$B$4,OR(Dashboard!$B$5="All",$D110=Dashboard!$B$5),OR(Dashboard!$B$6="All",$G110=Dashboard!$B$6)),1,0))</f>
        <v/>
      </c>
    </row>
    <row r="111">
      <c r="A111" s="14" t="n"/>
      <c r="B111" s="28" t="n"/>
      <c r="C111" s="28" t="n"/>
      <c r="D111" s="14" t="n"/>
      <c r="E111" s="14" t="n"/>
      <c r="F111" s="14" t="n"/>
      <c r="G111" s="14" t="n"/>
      <c r="H111" s="14" t="n"/>
      <c r="I111" s="14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4" t="n"/>
      <c r="V111" s="28" t="n"/>
      <c r="W111" s="14" t="n"/>
      <c r="X111" s="28" t="n"/>
      <c r="Y111" s="17">
        <f>IF($A111="","",COUNTIF($J111:$S111,"Fail"))</f>
        <v/>
      </c>
      <c r="Z111" s="17">
        <f>IF($A111="","",COUNTIF($J111:$S111,"Pass")+COUNTIF($J111:$S111,"Fail"))</f>
        <v/>
      </c>
      <c r="AA111" s="17">
        <f>IF($A111="","",COUNTIF($J111:$S111,"Pass")+COUNTIF($J111:$S111,"Fail")+COUNTIF($J111:$S111,"Not Reviewed"))</f>
        <v/>
      </c>
      <c r="AB111" s="17">
        <f>IF($A111="","",IF(OR(COUNTBLANK($J111:$S111)&gt;0,COUNTIF($J111:$S111,"Not Reviewed")&gt;0),"Incomplete","Complete"))</f>
        <v/>
      </c>
      <c r="AC111" s="29">
        <f>IF($A111="","",IFERROR((Z111-Y111)/Z111,""))</f>
        <v/>
      </c>
      <c r="AD111" s="17">
        <f>IF($A111="","",IF(Y111=0,"No Follow-Up Needed",IF(W111="Resolved","Resolved",IF(V111="","Due Date Missing",IF(V111&lt;TODAY(),"Overdue",IF(V111=TODAY(),"Due Today","Open"))))))</f>
        <v/>
      </c>
      <c r="AE111" s="17">
        <f>IF($A111="","",IF(AND($B111&gt;=Dashboard!$B$3,$B111&lt;=Dashboard!$B$4,OR(Dashboard!$B$5="All",$D111=Dashboard!$B$5),OR(Dashboard!$B$6="All",$G111=Dashboard!$B$6)),1,0))</f>
        <v/>
      </c>
    </row>
    <row r="112">
      <c r="A112" s="14" t="n"/>
      <c r="B112" s="28" t="n"/>
      <c r="C112" s="28" t="n"/>
      <c r="D112" s="14" t="n"/>
      <c r="E112" s="14" t="n"/>
      <c r="F112" s="14" t="n"/>
      <c r="G112" s="14" t="n"/>
      <c r="H112" s="14" t="n"/>
      <c r="I112" s="14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4" t="n"/>
      <c r="V112" s="28" t="n"/>
      <c r="W112" s="14" t="n"/>
      <c r="X112" s="28" t="n"/>
      <c r="Y112" s="17">
        <f>IF($A112="","",COUNTIF($J112:$S112,"Fail"))</f>
        <v/>
      </c>
      <c r="Z112" s="17">
        <f>IF($A112="","",COUNTIF($J112:$S112,"Pass")+COUNTIF($J112:$S112,"Fail"))</f>
        <v/>
      </c>
      <c r="AA112" s="17">
        <f>IF($A112="","",COUNTIF($J112:$S112,"Pass")+COUNTIF($J112:$S112,"Fail")+COUNTIF($J112:$S112,"Not Reviewed"))</f>
        <v/>
      </c>
      <c r="AB112" s="17">
        <f>IF($A112="","",IF(OR(COUNTBLANK($J112:$S112)&gt;0,COUNTIF($J112:$S112,"Not Reviewed")&gt;0),"Incomplete","Complete"))</f>
        <v/>
      </c>
      <c r="AC112" s="29">
        <f>IF($A112="","",IFERROR((Z112-Y112)/Z112,""))</f>
        <v/>
      </c>
      <c r="AD112" s="17">
        <f>IF($A112="","",IF(Y112=0,"No Follow-Up Needed",IF(W112="Resolved","Resolved",IF(V112="","Due Date Missing",IF(V112&lt;TODAY(),"Overdue",IF(V112=TODAY(),"Due Today","Open"))))))</f>
        <v/>
      </c>
      <c r="AE112" s="17">
        <f>IF($A112="","",IF(AND($B112&gt;=Dashboard!$B$3,$B112&lt;=Dashboard!$B$4,OR(Dashboard!$B$5="All",$D112=Dashboard!$B$5),OR(Dashboard!$B$6="All",$G112=Dashboard!$B$6)),1,0))</f>
        <v/>
      </c>
    </row>
    <row r="113">
      <c r="A113" s="14" t="n"/>
      <c r="B113" s="28" t="n"/>
      <c r="C113" s="28" t="n"/>
      <c r="D113" s="14" t="n"/>
      <c r="E113" s="14" t="n"/>
      <c r="F113" s="14" t="n"/>
      <c r="G113" s="14" t="n"/>
      <c r="H113" s="14" t="n"/>
      <c r="I113" s="14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4" t="n"/>
      <c r="V113" s="28" t="n"/>
      <c r="W113" s="14" t="n"/>
      <c r="X113" s="28" t="n"/>
      <c r="Y113" s="17">
        <f>IF($A113="","",COUNTIF($J113:$S113,"Fail"))</f>
        <v/>
      </c>
      <c r="Z113" s="17">
        <f>IF($A113="","",COUNTIF($J113:$S113,"Pass")+COUNTIF($J113:$S113,"Fail"))</f>
        <v/>
      </c>
      <c r="AA113" s="17">
        <f>IF($A113="","",COUNTIF($J113:$S113,"Pass")+COUNTIF($J113:$S113,"Fail")+COUNTIF($J113:$S113,"Not Reviewed"))</f>
        <v/>
      </c>
      <c r="AB113" s="17">
        <f>IF($A113="","",IF(OR(COUNTBLANK($J113:$S113)&gt;0,COUNTIF($J113:$S113,"Not Reviewed")&gt;0),"Incomplete","Complete"))</f>
        <v/>
      </c>
      <c r="AC113" s="29">
        <f>IF($A113="","",IFERROR((Z113-Y113)/Z113,""))</f>
        <v/>
      </c>
      <c r="AD113" s="17">
        <f>IF($A113="","",IF(Y113=0,"No Follow-Up Needed",IF(W113="Resolved","Resolved",IF(V113="","Due Date Missing",IF(V113&lt;TODAY(),"Overdue",IF(V113=TODAY(),"Due Today","Open"))))))</f>
        <v/>
      </c>
      <c r="AE113" s="17">
        <f>IF($A113="","",IF(AND($B113&gt;=Dashboard!$B$3,$B113&lt;=Dashboard!$B$4,OR(Dashboard!$B$5="All",$D113=Dashboard!$B$5),OR(Dashboard!$B$6="All",$G113=Dashboard!$B$6)),1,0))</f>
        <v/>
      </c>
    </row>
    <row r="114">
      <c r="A114" s="14" t="n"/>
      <c r="B114" s="28" t="n"/>
      <c r="C114" s="28" t="n"/>
      <c r="D114" s="14" t="n"/>
      <c r="E114" s="14" t="n"/>
      <c r="F114" s="14" t="n"/>
      <c r="G114" s="14" t="n"/>
      <c r="H114" s="14" t="n"/>
      <c r="I114" s="14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4" t="n"/>
      <c r="V114" s="28" t="n"/>
      <c r="W114" s="14" t="n"/>
      <c r="X114" s="28" t="n"/>
      <c r="Y114" s="17">
        <f>IF($A114="","",COUNTIF($J114:$S114,"Fail"))</f>
        <v/>
      </c>
      <c r="Z114" s="17">
        <f>IF($A114="","",COUNTIF($J114:$S114,"Pass")+COUNTIF($J114:$S114,"Fail"))</f>
        <v/>
      </c>
      <c r="AA114" s="17">
        <f>IF($A114="","",COUNTIF($J114:$S114,"Pass")+COUNTIF($J114:$S114,"Fail")+COUNTIF($J114:$S114,"Not Reviewed"))</f>
        <v/>
      </c>
      <c r="AB114" s="17">
        <f>IF($A114="","",IF(OR(COUNTBLANK($J114:$S114)&gt;0,COUNTIF($J114:$S114,"Not Reviewed")&gt;0),"Incomplete","Complete"))</f>
        <v/>
      </c>
      <c r="AC114" s="29">
        <f>IF($A114="","",IFERROR((Z114-Y114)/Z114,""))</f>
        <v/>
      </c>
      <c r="AD114" s="17">
        <f>IF($A114="","",IF(Y114=0,"No Follow-Up Needed",IF(W114="Resolved","Resolved",IF(V114="","Due Date Missing",IF(V114&lt;TODAY(),"Overdue",IF(V114=TODAY(),"Due Today","Open"))))))</f>
        <v/>
      </c>
      <c r="AE114" s="17">
        <f>IF($A114="","",IF(AND($B114&gt;=Dashboard!$B$3,$B114&lt;=Dashboard!$B$4,OR(Dashboard!$B$5="All",$D114=Dashboard!$B$5),OR(Dashboard!$B$6="All",$G114=Dashboard!$B$6)),1,0))</f>
        <v/>
      </c>
    </row>
    <row r="115">
      <c r="A115" s="14" t="n"/>
      <c r="B115" s="28" t="n"/>
      <c r="C115" s="28" t="n"/>
      <c r="D115" s="14" t="n"/>
      <c r="E115" s="14" t="n"/>
      <c r="F115" s="14" t="n"/>
      <c r="G115" s="14" t="n"/>
      <c r="H115" s="14" t="n"/>
      <c r="I115" s="14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4" t="n"/>
      <c r="V115" s="28" t="n"/>
      <c r="W115" s="14" t="n"/>
      <c r="X115" s="28" t="n"/>
      <c r="Y115" s="17">
        <f>IF($A115="","",COUNTIF($J115:$S115,"Fail"))</f>
        <v/>
      </c>
      <c r="Z115" s="17">
        <f>IF($A115="","",COUNTIF($J115:$S115,"Pass")+COUNTIF($J115:$S115,"Fail"))</f>
        <v/>
      </c>
      <c r="AA115" s="17">
        <f>IF($A115="","",COUNTIF($J115:$S115,"Pass")+COUNTIF($J115:$S115,"Fail")+COUNTIF($J115:$S115,"Not Reviewed"))</f>
        <v/>
      </c>
      <c r="AB115" s="17">
        <f>IF($A115="","",IF(OR(COUNTBLANK($J115:$S115)&gt;0,COUNTIF($J115:$S115,"Not Reviewed")&gt;0),"Incomplete","Complete"))</f>
        <v/>
      </c>
      <c r="AC115" s="29">
        <f>IF($A115="","",IFERROR((Z115-Y115)/Z115,""))</f>
        <v/>
      </c>
      <c r="AD115" s="17">
        <f>IF($A115="","",IF(Y115=0,"No Follow-Up Needed",IF(W115="Resolved","Resolved",IF(V115="","Due Date Missing",IF(V115&lt;TODAY(),"Overdue",IF(V115=TODAY(),"Due Today","Open"))))))</f>
        <v/>
      </c>
      <c r="AE115" s="17">
        <f>IF($A115="","",IF(AND($B115&gt;=Dashboard!$B$3,$B115&lt;=Dashboard!$B$4,OR(Dashboard!$B$5="All",$D115=Dashboard!$B$5),OR(Dashboard!$B$6="All",$G115=Dashboard!$B$6)),1,0))</f>
        <v/>
      </c>
    </row>
    <row r="116">
      <c r="A116" s="14" t="n"/>
      <c r="B116" s="28" t="n"/>
      <c r="C116" s="28" t="n"/>
      <c r="D116" s="14" t="n"/>
      <c r="E116" s="14" t="n"/>
      <c r="F116" s="14" t="n"/>
      <c r="G116" s="14" t="n"/>
      <c r="H116" s="14" t="n"/>
      <c r="I116" s="14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4" t="n"/>
      <c r="V116" s="28" t="n"/>
      <c r="W116" s="14" t="n"/>
      <c r="X116" s="28" t="n"/>
      <c r="Y116" s="17">
        <f>IF($A116="","",COUNTIF($J116:$S116,"Fail"))</f>
        <v/>
      </c>
      <c r="Z116" s="17">
        <f>IF($A116="","",COUNTIF($J116:$S116,"Pass")+COUNTIF($J116:$S116,"Fail"))</f>
        <v/>
      </c>
      <c r="AA116" s="17">
        <f>IF($A116="","",COUNTIF($J116:$S116,"Pass")+COUNTIF($J116:$S116,"Fail")+COUNTIF($J116:$S116,"Not Reviewed"))</f>
        <v/>
      </c>
      <c r="AB116" s="17">
        <f>IF($A116="","",IF(OR(COUNTBLANK($J116:$S116)&gt;0,COUNTIF($J116:$S116,"Not Reviewed")&gt;0),"Incomplete","Complete"))</f>
        <v/>
      </c>
      <c r="AC116" s="29">
        <f>IF($A116="","",IFERROR((Z116-Y116)/Z116,""))</f>
        <v/>
      </c>
      <c r="AD116" s="17">
        <f>IF($A116="","",IF(Y116=0,"No Follow-Up Needed",IF(W116="Resolved","Resolved",IF(V116="","Due Date Missing",IF(V116&lt;TODAY(),"Overdue",IF(V116=TODAY(),"Due Today","Open"))))))</f>
        <v/>
      </c>
      <c r="AE116" s="17">
        <f>IF($A116="","",IF(AND($B116&gt;=Dashboard!$B$3,$B116&lt;=Dashboard!$B$4,OR(Dashboard!$B$5="All",$D116=Dashboard!$B$5),OR(Dashboard!$B$6="All",$G116=Dashboard!$B$6)),1,0))</f>
        <v/>
      </c>
    </row>
    <row r="117">
      <c r="A117" s="14" t="n"/>
      <c r="B117" s="28" t="n"/>
      <c r="C117" s="28" t="n"/>
      <c r="D117" s="14" t="n"/>
      <c r="E117" s="14" t="n"/>
      <c r="F117" s="14" t="n"/>
      <c r="G117" s="14" t="n"/>
      <c r="H117" s="14" t="n"/>
      <c r="I117" s="14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4" t="n"/>
      <c r="V117" s="28" t="n"/>
      <c r="W117" s="14" t="n"/>
      <c r="X117" s="28" t="n"/>
      <c r="Y117" s="17">
        <f>IF($A117="","",COUNTIF($J117:$S117,"Fail"))</f>
        <v/>
      </c>
      <c r="Z117" s="17">
        <f>IF($A117="","",COUNTIF($J117:$S117,"Pass")+COUNTIF($J117:$S117,"Fail"))</f>
        <v/>
      </c>
      <c r="AA117" s="17">
        <f>IF($A117="","",COUNTIF($J117:$S117,"Pass")+COUNTIF($J117:$S117,"Fail")+COUNTIF($J117:$S117,"Not Reviewed"))</f>
        <v/>
      </c>
      <c r="AB117" s="17">
        <f>IF($A117="","",IF(OR(COUNTBLANK($J117:$S117)&gt;0,COUNTIF($J117:$S117,"Not Reviewed")&gt;0),"Incomplete","Complete"))</f>
        <v/>
      </c>
      <c r="AC117" s="29">
        <f>IF($A117="","",IFERROR((Z117-Y117)/Z117,""))</f>
        <v/>
      </c>
      <c r="AD117" s="17">
        <f>IF($A117="","",IF(Y117=0,"No Follow-Up Needed",IF(W117="Resolved","Resolved",IF(V117="","Due Date Missing",IF(V117&lt;TODAY(),"Overdue",IF(V117=TODAY(),"Due Today","Open"))))))</f>
        <v/>
      </c>
      <c r="AE117" s="17">
        <f>IF($A117="","",IF(AND($B117&gt;=Dashboard!$B$3,$B117&lt;=Dashboard!$B$4,OR(Dashboard!$B$5="All",$D117=Dashboard!$B$5),OR(Dashboard!$B$6="All",$G117=Dashboard!$B$6)),1,0))</f>
        <v/>
      </c>
    </row>
    <row r="118">
      <c r="A118" s="14" t="n"/>
      <c r="B118" s="28" t="n"/>
      <c r="C118" s="28" t="n"/>
      <c r="D118" s="14" t="n"/>
      <c r="E118" s="14" t="n"/>
      <c r="F118" s="14" t="n"/>
      <c r="G118" s="14" t="n"/>
      <c r="H118" s="14" t="n"/>
      <c r="I118" s="14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4" t="n"/>
      <c r="V118" s="28" t="n"/>
      <c r="W118" s="14" t="n"/>
      <c r="X118" s="28" t="n"/>
      <c r="Y118" s="17">
        <f>IF($A118="","",COUNTIF($J118:$S118,"Fail"))</f>
        <v/>
      </c>
      <c r="Z118" s="17">
        <f>IF($A118="","",COUNTIF($J118:$S118,"Pass")+COUNTIF($J118:$S118,"Fail"))</f>
        <v/>
      </c>
      <c r="AA118" s="17">
        <f>IF($A118="","",COUNTIF($J118:$S118,"Pass")+COUNTIF($J118:$S118,"Fail")+COUNTIF($J118:$S118,"Not Reviewed"))</f>
        <v/>
      </c>
      <c r="AB118" s="17">
        <f>IF($A118="","",IF(OR(COUNTBLANK($J118:$S118)&gt;0,COUNTIF($J118:$S118,"Not Reviewed")&gt;0),"Incomplete","Complete"))</f>
        <v/>
      </c>
      <c r="AC118" s="29">
        <f>IF($A118="","",IFERROR((Z118-Y118)/Z118,""))</f>
        <v/>
      </c>
      <c r="AD118" s="17">
        <f>IF($A118="","",IF(Y118=0,"No Follow-Up Needed",IF(W118="Resolved","Resolved",IF(V118="","Due Date Missing",IF(V118&lt;TODAY(),"Overdue",IF(V118=TODAY(),"Due Today","Open"))))))</f>
        <v/>
      </c>
      <c r="AE118" s="17">
        <f>IF($A118="","",IF(AND($B118&gt;=Dashboard!$B$3,$B118&lt;=Dashboard!$B$4,OR(Dashboard!$B$5="All",$D118=Dashboard!$B$5),OR(Dashboard!$B$6="All",$G118=Dashboard!$B$6)),1,0))</f>
        <v/>
      </c>
    </row>
    <row r="119">
      <c r="A119" s="14" t="n"/>
      <c r="B119" s="28" t="n"/>
      <c r="C119" s="28" t="n"/>
      <c r="D119" s="14" t="n"/>
      <c r="E119" s="14" t="n"/>
      <c r="F119" s="14" t="n"/>
      <c r="G119" s="14" t="n"/>
      <c r="H119" s="14" t="n"/>
      <c r="I119" s="14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4" t="n"/>
      <c r="V119" s="28" t="n"/>
      <c r="W119" s="14" t="n"/>
      <c r="X119" s="28" t="n"/>
      <c r="Y119" s="17">
        <f>IF($A119="","",COUNTIF($J119:$S119,"Fail"))</f>
        <v/>
      </c>
      <c r="Z119" s="17">
        <f>IF($A119="","",COUNTIF($J119:$S119,"Pass")+COUNTIF($J119:$S119,"Fail"))</f>
        <v/>
      </c>
      <c r="AA119" s="17">
        <f>IF($A119="","",COUNTIF($J119:$S119,"Pass")+COUNTIF($J119:$S119,"Fail")+COUNTIF($J119:$S119,"Not Reviewed"))</f>
        <v/>
      </c>
      <c r="AB119" s="17">
        <f>IF($A119="","",IF(OR(COUNTBLANK($J119:$S119)&gt;0,COUNTIF($J119:$S119,"Not Reviewed")&gt;0),"Incomplete","Complete"))</f>
        <v/>
      </c>
      <c r="AC119" s="29">
        <f>IF($A119="","",IFERROR((Z119-Y119)/Z119,""))</f>
        <v/>
      </c>
      <c r="AD119" s="17">
        <f>IF($A119="","",IF(Y119=0,"No Follow-Up Needed",IF(W119="Resolved","Resolved",IF(V119="","Due Date Missing",IF(V119&lt;TODAY(),"Overdue",IF(V119=TODAY(),"Due Today","Open"))))))</f>
        <v/>
      </c>
      <c r="AE119" s="17">
        <f>IF($A119="","",IF(AND($B119&gt;=Dashboard!$B$3,$B119&lt;=Dashboard!$B$4,OR(Dashboard!$B$5="All",$D119=Dashboard!$B$5),OR(Dashboard!$B$6="All",$G119=Dashboard!$B$6)),1,0))</f>
        <v/>
      </c>
    </row>
    <row r="120">
      <c r="A120" s="14" t="n"/>
      <c r="B120" s="28" t="n"/>
      <c r="C120" s="28" t="n"/>
      <c r="D120" s="14" t="n"/>
      <c r="E120" s="14" t="n"/>
      <c r="F120" s="14" t="n"/>
      <c r="G120" s="14" t="n"/>
      <c r="H120" s="14" t="n"/>
      <c r="I120" s="14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4" t="n"/>
      <c r="V120" s="28" t="n"/>
      <c r="W120" s="14" t="n"/>
      <c r="X120" s="28" t="n"/>
      <c r="Y120" s="17">
        <f>IF($A120="","",COUNTIF($J120:$S120,"Fail"))</f>
        <v/>
      </c>
      <c r="Z120" s="17">
        <f>IF($A120="","",COUNTIF($J120:$S120,"Pass")+COUNTIF($J120:$S120,"Fail"))</f>
        <v/>
      </c>
      <c r="AA120" s="17">
        <f>IF($A120="","",COUNTIF($J120:$S120,"Pass")+COUNTIF($J120:$S120,"Fail")+COUNTIF($J120:$S120,"Not Reviewed"))</f>
        <v/>
      </c>
      <c r="AB120" s="17">
        <f>IF($A120="","",IF(OR(COUNTBLANK($J120:$S120)&gt;0,COUNTIF($J120:$S120,"Not Reviewed")&gt;0),"Incomplete","Complete"))</f>
        <v/>
      </c>
      <c r="AC120" s="29">
        <f>IF($A120="","",IFERROR((Z120-Y120)/Z120,""))</f>
        <v/>
      </c>
      <c r="AD120" s="17">
        <f>IF($A120="","",IF(Y120=0,"No Follow-Up Needed",IF(W120="Resolved","Resolved",IF(V120="","Due Date Missing",IF(V120&lt;TODAY(),"Overdue",IF(V120=TODAY(),"Due Today","Open"))))))</f>
        <v/>
      </c>
      <c r="AE120" s="17">
        <f>IF($A120="","",IF(AND($B120&gt;=Dashboard!$B$3,$B120&lt;=Dashboard!$B$4,OR(Dashboard!$B$5="All",$D120=Dashboard!$B$5),OR(Dashboard!$B$6="All",$G120=Dashboard!$B$6)),1,0))</f>
        <v/>
      </c>
    </row>
    <row r="121">
      <c r="A121" s="14" t="n"/>
      <c r="B121" s="28" t="n"/>
      <c r="C121" s="28" t="n"/>
      <c r="D121" s="14" t="n"/>
      <c r="E121" s="14" t="n"/>
      <c r="F121" s="14" t="n"/>
      <c r="G121" s="14" t="n"/>
      <c r="H121" s="14" t="n"/>
      <c r="I121" s="14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4" t="n"/>
      <c r="V121" s="28" t="n"/>
      <c r="W121" s="14" t="n"/>
      <c r="X121" s="28" t="n"/>
      <c r="Y121" s="17">
        <f>IF($A121="","",COUNTIF($J121:$S121,"Fail"))</f>
        <v/>
      </c>
      <c r="Z121" s="17">
        <f>IF($A121="","",COUNTIF($J121:$S121,"Pass")+COUNTIF($J121:$S121,"Fail"))</f>
        <v/>
      </c>
      <c r="AA121" s="17">
        <f>IF($A121="","",COUNTIF($J121:$S121,"Pass")+COUNTIF($J121:$S121,"Fail")+COUNTIF($J121:$S121,"Not Reviewed"))</f>
        <v/>
      </c>
      <c r="AB121" s="17">
        <f>IF($A121="","",IF(OR(COUNTBLANK($J121:$S121)&gt;0,COUNTIF($J121:$S121,"Not Reviewed")&gt;0),"Incomplete","Complete"))</f>
        <v/>
      </c>
      <c r="AC121" s="29">
        <f>IF($A121="","",IFERROR((Z121-Y121)/Z121,""))</f>
        <v/>
      </c>
      <c r="AD121" s="17">
        <f>IF($A121="","",IF(Y121=0,"No Follow-Up Needed",IF(W121="Resolved","Resolved",IF(V121="","Due Date Missing",IF(V121&lt;TODAY(),"Overdue",IF(V121=TODAY(),"Due Today","Open"))))))</f>
        <v/>
      </c>
      <c r="AE121" s="17">
        <f>IF($A121="","",IF(AND($B121&gt;=Dashboard!$B$3,$B121&lt;=Dashboard!$B$4,OR(Dashboard!$B$5="All",$D121=Dashboard!$B$5),OR(Dashboard!$B$6="All",$G121=Dashboard!$B$6)),1,0))</f>
        <v/>
      </c>
    </row>
    <row r="122">
      <c r="A122" s="14" t="n"/>
      <c r="B122" s="28" t="n"/>
      <c r="C122" s="28" t="n"/>
      <c r="D122" s="14" t="n"/>
      <c r="E122" s="14" t="n"/>
      <c r="F122" s="14" t="n"/>
      <c r="G122" s="14" t="n"/>
      <c r="H122" s="14" t="n"/>
      <c r="I122" s="14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4" t="n"/>
      <c r="V122" s="28" t="n"/>
      <c r="W122" s="14" t="n"/>
      <c r="X122" s="28" t="n"/>
      <c r="Y122" s="17">
        <f>IF($A122="","",COUNTIF($J122:$S122,"Fail"))</f>
        <v/>
      </c>
      <c r="Z122" s="17">
        <f>IF($A122="","",COUNTIF($J122:$S122,"Pass")+COUNTIF($J122:$S122,"Fail"))</f>
        <v/>
      </c>
      <c r="AA122" s="17">
        <f>IF($A122="","",COUNTIF($J122:$S122,"Pass")+COUNTIF($J122:$S122,"Fail")+COUNTIF($J122:$S122,"Not Reviewed"))</f>
        <v/>
      </c>
      <c r="AB122" s="17">
        <f>IF($A122="","",IF(OR(COUNTBLANK($J122:$S122)&gt;0,COUNTIF($J122:$S122,"Not Reviewed")&gt;0),"Incomplete","Complete"))</f>
        <v/>
      </c>
      <c r="AC122" s="29">
        <f>IF($A122="","",IFERROR((Z122-Y122)/Z122,""))</f>
        <v/>
      </c>
      <c r="AD122" s="17">
        <f>IF($A122="","",IF(Y122=0,"No Follow-Up Needed",IF(W122="Resolved","Resolved",IF(V122="","Due Date Missing",IF(V122&lt;TODAY(),"Overdue",IF(V122=TODAY(),"Due Today","Open"))))))</f>
        <v/>
      </c>
      <c r="AE122" s="17">
        <f>IF($A122="","",IF(AND($B122&gt;=Dashboard!$B$3,$B122&lt;=Dashboard!$B$4,OR(Dashboard!$B$5="All",$D122=Dashboard!$B$5),OR(Dashboard!$B$6="All",$G122=Dashboard!$B$6)),1,0))</f>
        <v/>
      </c>
    </row>
    <row r="123">
      <c r="A123" s="14" t="n"/>
      <c r="B123" s="28" t="n"/>
      <c r="C123" s="28" t="n"/>
      <c r="D123" s="14" t="n"/>
      <c r="E123" s="14" t="n"/>
      <c r="F123" s="14" t="n"/>
      <c r="G123" s="14" t="n"/>
      <c r="H123" s="14" t="n"/>
      <c r="I123" s="14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4" t="n"/>
      <c r="V123" s="28" t="n"/>
      <c r="W123" s="14" t="n"/>
      <c r="X123" s="28" t="n"/>
      <c r="Y123" s="17">
        <f>IF($A123="","",COUNTIF($J123:$S123,"Fail"))</f>
        <v/>
      </c>
      <c r="Z123" s="17">
        <f>IF($A123="","",COUNTIF($J123:$S123,"Pass")+COUNTIF($J123:$S123,"Fail"))</f>
        <v/>
      </c>
      <c r="AA123" s="17">
        <f>IF($A123="","",COUNTIF($J123:$S123,"Pass")+COUNTIF($J123:$S123,"Fail")+COUNTIF($J123:$S123,"Not Reviewed"))</f>
        <v/>
      </c>
      <c r="AB123" s="17">
        <f>IF($A123="","",IF(OR(COUNTBLANK($J123:$S123)&gt;0,COUNTIF($J123:$S123,"Not Reviewed")&gt;0),"Incomplete","Complete"))</f>
        <v/>
      </c>
      <c r="AC123" s="29">
        <f>IF($A123="","",IFERROR((Z123-Y123)/Z123,""))</f>
        <v/>
      </c>
      <c r="AD123" s="17">
        <f>IF($A123="","",IF(Y123=0,"No Follow-Up Needed",IF(W123="Resolved","Resolved",IF(V123="","Due Date Missing",IF(V123&lt;TODAY(),"Overdue",IF(V123=TODAY(),"Due Today","Open"))))))</f>
        <v/>
      </c>
      <c r="AE123" s="17">
        <f>IF($A123="","",IF(AND($B123&gt;=Dashboard!$B$3,$B123&lt;=Dashboard!$B$4,OR(Dashboard!$B$5="All",$D123=Dashboard!$B$5),OR(Dashboard!$B$6="All",$G123=Dashboard!$B$6)),1,0))</f>
        <v/>
      </c>
    </row>
    <row r="124">
      <c r="A124" s="14" t="n"/>
      <c r="B124" s="28" t="n"/>
      <c r="C124" s="28" t="n"/>
      <c r="D124" s="14" t="n"/>
      <c r="E124" s="14" t="n"/>
      <c r="F124" s="14" t="n"/>
      <c r="G124" s="14" t="n"/>
      <c r="H124" s="14" t="n"/>
      <c r="I124" s="14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4" t="n"/>
      <c r="V124" s="28" t="n"/>
      <c r="W124" s="14" t="n"/>
      <c r="X124" s="28" t="n"/>
      <c r="Y124" s="17">
        <f>IF($A124="","",COUNTIF($J124:$S124,"Fail"))</f>
        <v/>
      </c>
      <c r="Z124" s="17">
        <f>IF($A124="","",COUNTIF($J124:$S124,"Pass")+COUNTIF($J124:$S124,"Fail"))</f>
        <v/>
      </c>
      <c r="AA124" s="17">
        <f>IF($A124="","",COUNTIF($J124:$S124,"Pass")+COUNTIF($J124:$S124,"Fail")+COUNTIF($J124:$S124,"Not Reviewed"))</f>
        <v/>
      </c>
      <c r="AB124" s="17">
        <f>IF($A124="","",IF(OR(COUNTBLANK($J124:$S124)&gt;0,COUNTIF($J124:$S124,"Not Reviewed")&gt;0),"Incomplete","Complete"))</f>
        <v/>
      </c>
      <c r="AC124" s="29">
        <f>IF($A124="","",IFERROR((Z124-Y124)/Z124,""))</f>
        <v/>
      </c>
      <c r="AD124" s="17">
        <f>IF($A124="","",IF(Y124=0,"No Follow-Up Needed",IF(W124="Resolved","Resolved",IF(V124="","Due Date Missing",IF(V124&lt;TODAY(),"Overdue",IF(V124=TODAY(),"Due Today","Open"))))))</f>
        <v/>
      </c>
      <c r="AE124" s="17">
        <f>IF($A124="","",IF(AND($B124&gt;=Dashboard!$B$3,$B124&lt;=Dashboard!$B$4,OR(Dashboard!$B$5="All",$D124=Dashboard!$B$5),OR(Dashboard!$B$6="All",$G124=Dashboard!$B$6)),1,0))</f>
        <v/>
      </c>
    </row>
    <row r="125">
      <c r="A125" s="14" t="n"/>
      <c r="B125" s="28" t="n"/>
      <c r="C125" s="28" t="n"/>
      <c r="D125" s="14" t="n"/>
      <c r="E125" s="14" t="n"/>
      <c r="F125" s="14" t="n"/>
      <c r="G125" s="14" t="n"/>
      <c r="H125" s="14" t="n"/>
      <c r="I125" s="14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4" t="n"/>
      <c r="V125" s="28" t="n"/>
      <c r="W125" s="14" t="n"/>
      <c r="X125" s="28" t="n"/>
      <c r="Y125" s="17">
        <f>IF($A125="","",COUNTIF($J125:$S125,"Fail"))</f>
        <v/>
      </c>
      <c r="Z125" s="17">
        <f>IF($A125="","",COUNTIF($J125:$S125,"Pass")+COUNTIF($J125:$S125,"Fail"))</f>
        <v/>
      </c>
      <c r="AA125" s="17">
        <f>IF($A125="","",COUNTIF($J125:$S125,"Pass")+COUNTIF($J125:$S125,"Fail")+COUNTIF($J125:$S125,"Not Reviewed"))</f>
        <v/>
      </c>
      <c r="AB125" s="17">
        <f>IF($A125="","",IF(OR(COUNTBLANK($J125:$S125)&gt;0,COUNTIF($J125:$S125,"Not Reviewed")&gt;0),"Incomplete","Complete"))</f>
        <v/>
      </c>
      <c r="AC125" s="29">
        <f>IF($A125="","",IFERROR((Z125-Y125)/Z125,""))</f>
        <v/>
      </c>
      <c r="AD125" s="17">
        <f>IF($A125="","",IF(Y125=0,"No Follow-Up Needed",IF(W125="Resolved","Resolved",IF(V125="","Due Date Missing",IF(V125&lt;TODAY(),"Overdue",IF(V125=TODAY(),"Due Today","Open"))))))</f>
        <v/>
      </c>
      <c r="AE125" s="17">
        <f>IF($A125="","",IF(AND($B125&gt;=Dashboard!$B$3,$B125&lt;=Dashboard!$B$4,OR(Dashboard!$B$5="All",$D125=Dashboard!$B$5),OR(Dashboard!$B$6="All",$G125=Dashboard!$B$6)),1,0))</f>
        <v/>
      </c>
    </row>
    <row r="126">
      <c r="A126" s="14" t="n"/>
      <c r="B126" s="28" t="n"/>
      <c r="C126" s="28" t="n"/>
      <c r="D126" s="14" t="n"/>
      <c r="E126" s="14" t="n"/>
      <c r="F126" s="14" t="n"/>
      <c r="G126" s="14" t="n"/>
      <c r="H126" s="14" t="n"/>
      <c r="I126" s="14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4" t="n"/>
      <c r="V126" s="28" t="n"/>
      <c r="W126" s="14" t="n"/>
      <c r="X126" s="28" t="n"/>
      <c r="Y126" s="17">
        <f>IF($A126="","",COUNTIF($J126:$S126,"Fail"))</f>
        <v/>
      </c>
      <c r="Z126" s="17">
        <f>IF($A126="","",COUNTIF($J126:$S126,"Pass")+COUNTIF($J126:$S126,"Fail"))</f>
        <v/>
      </c>
      <c r="AA126" s="17">
        <f>IF($A126="","",COUNTIF($J126:$S126,"Pass")+COUNTIF($J126:$S126,"Fail")+COUNTIF($J126:$S126,"Not Reviewed"))</f>
        <v/>
      </c>
      <c r="AB126" s="17">
        <f>IF($A126="","",IF(OR(COUNTBLANK($J126:$S126)&gt;0,COUNTIF($J126:$S126,"Not Reviewed")&gt;0),"Incomplete","Complete"))</f>
        <v/>
      </c>
      <c r="AC126" s="29">
        <f>IF($A126="","",IFERROR((Z126-Y126)/Z126,""))</f>
        <v/>
      </c>
      <c r="AD126" s="17">
        <f>IF($A126="","",IF(Y126=0,"No Follow-Up Needed",IF(W126="Resolved","Resolved",IF(V126="","Due Date Missing",IF(V126&lt;TODAY(),"Overdue",IF(V126=TODAY(),"Due Today","Open"))))))</f>
        <v/>
      </c>
      <c r="AE126" s="17">
        <f>IF($A126="","",IF(AND($B126&gt;=Dashboard!$B$3,$B126&lt;=Dashboard!$B$4,OR(Dashboard!$B$5="All",$D126=Dashboard!$B$5),OR(Dashboard!$B$6="All",$G126=Dashboard!$B$6)),1,0))</f>
        <v/>
      </c>
    </row>
    <row r="127">
      <c r="A127" s="14" t="n"/>
      <c r="B127" s="28" t="n"/>
      <c r="C127" s="28" t="n"/>
      <c r="D127" s="14" t="n"/>
      <c r="E127" s="14" t="n"/>
      <c r="F127" s="14" t="n"/>
      <c r="G127" s="14" t="n"/>
      <c r="H127" s="14" t="n"/>
      <c r="I127" s="14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4" t="n"/>
      <c r="V127" s="28" t="n"/>
      <c r="W127" s="14" t="n"/>
      <c r="X127" s="28" t="n"/>
      <c r="Y127" s="17">
        <f>IF($A127="","",COUNTIF($J127:$S127,"Fail"))</f>
        <v/>
      </c>
      <c r="Z127" s="17">
        <f>IF($A127="","",COUNTIF($J127:$S127,"Pass")+COUNTIF($J127:$S127,"Fail"))</f>
        <v/>
      </c>
      <c r="AA127" s="17">
        <f>IF($A127="","",COUNTIF($J127:$S127,"Pass")+COUNTIF($J127:$S127,"Fail")+COUNTIF($J127:$S127,"Not Reviewed"))</f>
        <v/>
      </c>
      <c r="AB127" s="17">
        <f>IF($A127="","",IF(OR(COUNTBLANK($J127:$S127)&gt;0,COUNTIF($J127:$S127,"Not Reviewed")&gt;0),"Incomplete","Complete"))</f>
        <v/>
      </c>
      <c r="AC127" s="29">
        <f>IF($A127="","",IFERROR((Z127-Y127)/Z127,""))</f>
        <v/>
      </c>
      <c r="AD127" s="17">
        <f>IF($A127="","",IF(Y127=0,"No Follow-Up Needed",IF(W127="Resolved","Resolved",IF(V127="","Due Date Missing",IF(V127&lt;TODAY(),"Overdue",IF(V127=TODAY(),"Due Today","Open"))))))</f>
        <v/>
      </c>
      <c r="AE127" s="17">
        <f>IF($A127="","",IF(AND($B127&gt;=Dashboard!$B$3,$B127&lt;=Dashboard!$B$4,OR(Dashboard!$B$5="All",$D127=Dashboard!$B$5),OR(Dashboard!$B$6="All",$G127=Dashboard!$B$6)),1,0))</f>
        <v/>
      </c>
    </row>
    <row r="128">
      <c r="A128" s="14" t="n"/>
      <c r="B128" s="28" t="n"/>
      <c r="C128" s="28" t="n"/>
      <c r="D128" s="14" t="n"/>
      <c r="E128" s="14" t="n"/>
      <c r="F128" s="14" t="n"/>
      <c r="G128" s="14" t="n"/>
      <c r="H128" s="14" t="n"/>
      <c r="I128" s="14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4" t="n"/>
      <c r="V128" s="28" t="n"/>
      <c r="W128" s="14" t="n"/>
      <c r="X128" s="28" t="n"/>
      <c r="Y128" s="17">
        <f>IF($A128="","",COUNTIF($J128:$S128,"Fail"))</f>
        <v/>
      </c>
      <c r="Z128" s="17">
        <f>IF($A128="","",COUNTIF($J128:$S128,"Pass")+COUNTIF($J128:$S128,"Fail"))</f>
        <v/>
      </c>
      <c r="AA128" s="17">
        <f>IF($A128="","",COUNTIF($J128:$S128,"Pass")+COUNTIF($J128:$S128,"Fail")+COUNTIF($J128:$S128,"Not Reviewed"))</f>
        <v/>
      </c>
      <c r="AB128" s="17">
        <f>IF($A128="","",IF(OR(COUNTBLANK($J128:$S128)&gt;0,COUNTIF($J128:$S128,"Not Reviewed")&gt;0),"Incomplete","Complete"))</f>
        <v/>
      </c>
      <c r="AC128" s="29">
        <f>IF($A128="","",IFERROR((Z128-Y128)/Z128,""))</f>
        <v/>
      </c>
      <c r="AD128" s="17">
        <f>IF($A128="","",IF(Y128=0,"No Follow-Up Needed",IF(W128="Resolved","Resolved",IF(V128="","Due Date Missing",IF(V128&lt;TODAY(),"Overdue",IF(V128=TODAY(),"Due Today","Open"))))))</f>
        <v/>
      </c>
      <c r="AE128" s="17">
        <f>IF($A128="","",IF(AND($B128&gt;=Dashboard!$B$3,$B128&lt;=Dashboard!$B$4,OR(Dashboard!$B$5="All",$D128=Dashboard!$B$5),OR(Dashboard!$B$6="All",$G128=Dashboard!$B$6)),1,0))</f>
        <v/>
      </c>
    </row>
    <row r="129">
      <c r="A129" s="14" t="n"/>
      <c r="B129" s="28" t="n"/>
      <c r="C129" s="28" t="n"/>
      <c r="D129" s="14" t="n"/>
      <c r="E129" s="14" t="n"/>
      <c r="F129" s="14" t="n"/>
      <c r="G129" s="14" t="n"/>
      <c r="H129" s="14" t="n"/>
      <c r="I129" s="14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4" t="n"/>
      <c r="V129" s="28" t="n"/>
      <c r="W129" s="14" t="n"/>
      <c r="X129" s="28" t="n"/>
      <c r="Y129" s="17">
        <f>IF($A129="","",COUNTIF($J129:$S129,"Fail"))</f>
        <v/>
      </c>
      <c r="Z129" s="17">
        <f>IF($A129="","",COUNTIF($J129:$S129,"Pass")+COUNTIF($J129:$S129,"Fail"))</f>
        <v/>
      </c>
      <c r="AA129" s="17">
        <f>IF($A129="","",COUNTIF($J129:$S129,"Pass")+COUNTIF($J129:$S129,"Fail")+COUNTIF($J129:$S129,"Not Reviewed"))</f>
        <v/>
      </c>
      <c r="AB129" s="17">
        <f>IF($A129="","",IF(OR(COUNTBLANK($J129:$S129)&gt;0,COUNTIF($J129:$S129,"Not Reviewed")&gt;0),"Incomplete","Complete"))</f>
        <v/>
      </c>
      <c r="AC129" s="29">
        <f>IF($A129="","",IFERROR((Z129-Y129)/Z129,""))</f>
        <v/>
      </c>
      <c r="AD129" s="17">
        <f>IF($A129="","",IF(Y129=0,"No Follow-Up Needed",IF(W129="Resolved","Resolved",IF(V129="","Due Date Missing",IF(V129&lt;TODAY(),"Overdue",IF(V129=TODAY(),"Due Today","Open"))))))</f>
        <v/>
      </c>
      <c r="AE129" s="17">
        <f>IF($A129="","",IF(AND($B129&gt;=Dashboard!$B$3,$B129&lt;=Dashboard!$B$4,OR(Dashboard!$B$5="All",$D129=Dashboard!$B$5),OR(Dashboard!$B$6="All",$G129=Dashboard!$B$6)),1,0))</f>
        <v/>
      </c>
    </row>
    <row r="130">
      <c r="A130" s="14" t="n"/>
      <c r="B130" s="28" t="n"/>
      <c r="C130" s="28" t="n"/>
      <c r="D130" s="14" t="n"/>
      <c r="E130" s="14" t="n"/>
      <c r="F130" s="14" t="n"/>
      <c r="G130" s="14" t="n"/>
      <c r="H130" s="14" t="n"/>
      <c r="I130" s="14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4" t="n"/>
      <c r="V130" s="28" t="n"/>
      <c r="W130" s="14" t="n"/>
      <c r="X130" s="28" t="n"/>
      <c r="Y130" s="17">
        <f>IF($A130="","",COUNTIF($J130:$S130,"Fail"))</f>
        <v/>
      </c>
      <c r="Z130" s="17">
        <f>IF($A130="","",COUNTIF($J130:$S130,"Pass")+COUNTIF($J130:$S130,"Fail"))</f>
        <v/>
      </c>
      <c r="AA130" s="17">
        <f>IF($A130="","",COUNTIF($J130:$S130,"Pass")+COUNTIF($J130:$S130,"Fail")+COUNTIF($J130:$S130,"Not Reviewed"))</f>
        <v/>
      </c>
      <c r="AB130" s="17">
        <f>IF($A130="","",IF(OR(COUNTBLANK($J130:$S130)&gt;0,COUNTIF($J130:$S130,"Not Reviewed")&gt;0),"Incomplete","Complete"))</f>
        <v/>
      </c>
      <c r="AC130" s="29">
        <f>IF($A130="","",IFERROR((Z130-Y130)/Z130,""))</f>
        <v/>
      </c>
      <c r="AD130" s="17">
        <f>IF($A130="","",IF(Y130=0,"No Follow-Up Needed",IF(W130="Resolved","Resolved",IF(V130="","Due Date Missing",IF(V130&lt;TODAY(),"Overdue",IF(V130=TODAY(),"Due Today","Open"))))))</f>
        <v/>
      </c>
      <c r="AE130" s="17">
        <f>IF($A130="","",IF(AND($B130&gt;=Dashboard!$B$3,$B130&lt;=Dashboard!$B$4,OR(Dashboard!$B$5="All",$D130=Dashboard!$B$5),OR(Dashboard!$B$6="All",$G130=Dashboard!$B$6)),1,0))</f>
        <v/>
      </c>
    </row>
    <row r="131">
      <c r="A131" s="14" t="n"/>
      <c r="B131" s="28" t="n"/>
      <c r="C131" s="28" t="n"/>
      <c r="D131" s="14" t="n"/>
      <c r="E131" s="14" t="n"/>
      <c r="F131" s="14" t="n"/>
      <c r="G131" s="14" t="n"/>
      <c r="H131" s="14" t="n"/>
      <c r="I131" s="14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4" t="n"/>
      <c r="V131" s="28" t="n"/>
      <c r="W131" s="14" t="n"/>
      <c r="X131" s="28" t="n"/>
      <c r="Y131" s="17">
        <f>IF($A131="","",COUNTIF($J131:$S131,"Fail"))</f>
        <v/>
      </c>
      <c r="Z131" s="17">
        <f>IF($A131="","",COUNTIF($J131:$S131,"Pass")+COUNTIF($J131:$S131,"Fail"))</f>
        <v/>
      </c>
      <c r="AA131" s="17">
        <f>IF($A131="","",COUNTIF($J131:$S131,"Pass")+COUNTIF($J131:$S131,"Fail")+COUNTIF($J131:$S131,"Not Reviewed"))</f>
        <v/>
      </c>
      <c r="AB131" s="17">
        <f>IF($A131="","",IF(OR(COUNTBLANK($J131:$S131)&gt;0,COUNTIF($J131:$S131,"Not Reviewed")&gt;0),"Incomplete","Complete"))</f>
        <v/>
      </c>
      <c r="AC131" s="29">
        <f>IF($A131="","",IFERROR((Z131-Y131)/Z131,""))</f>
        <v/>
      </c>
      <c r="AD131" s="17">
        <f>IF($A131="","",IF(Y131=0,"No Follow-Up Needed",IF(W131="Resolved","Resolved",IF(V131="","Due Date Missing",IF(V131&lt;TODAY(),"Overdue",IF(V131=TODAY(),"Due Today","Open"))))))</f>
        <v/>
      </c>
      <c r="AE131" s="17">
        <f>IF($A131="","",IF(AND($B131&gt;=Dashboard!$B$3,$B131&lt;=Dashboard!$B$4,OR(Dashboard!$B$5="All",$D131=Dashboard!$B$5),OR(Dashboard!$B$6="All",$G131=Dashboard!$B$6)),1,0))</f>
        <v/>
      </c>
    </row>
    <row r="132">
      <c r="A132" s="14" t="n"/>
      <c r="B132" s="28" t="n"/>
      <c r="C132" s="28" t="n"/>
      <c r="D132" s="14" t="n"/>
      <c r="E132" s="14" t="n"/>
      <c r="F132" s="14" t="n"/>
      <c r="G132" s="14" t="n"/>
      <c r="H132" s="14" t="n"/>
      <c r="I132" s="14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4" t="n"/>
      <c r="V132" s="28" t="n"/>
      <c r="W132" s="14" t="n"/>
      <c r="X132" s="28" t="n"/>
      <c r="Y132" s="17">
        <f>IF($A132="","",COUNTIF($J132:$S132,"Fail"))</f>
        <v/>
      </c>
      <c r="Z132" s="17">
        <f>IF($A132="","",COUNTIF($J132:$S132,"Pass")+COUNTIF($J132:$S132,"Fail"))</f>
        <v/>
      </c>
      <c r="AA132" s="17">
        <f>IF($A132="","",COUNTIF($J132:$S132,"Pass")+COUNTIF($J132:$S132,"Fail")+COUNTIF($J132:$S132,"Not Reviewed"))</f>
        <v/>
      </c>
      <c r="AB132" s="17">
        <f>IF($A132="","",IF(OR(COUNTBLANK($J132:$S132)&gt;0,COUNTIF($J132:$S132,"Not Reviewed")&gt;0),"Incomplete","Complete"))</f>
        <v/>
      </c>
      <c r="AC132" s="29">
        <f>IF($A132="","",IFERROR((Z132-Y132)/Z132,""))</f>
        <v/>
      </c>
      <c r="AD132" s="17">
        <f>IF($A132="","",IF(Y132=0,"No Follow-Up Needed",IF(W132="Resolved","Resolved",IF(V132="","Due Date Missing",IF(V132&lt;TODAY(),"Overdue",IF(V132=TODAY(),"Due Today","Open"))))))</f>
        <v/>
      </c>
      <c r="AE132" s="17">
        <f>IF($A132="","",IF(AND($B132&gt;=Dashboard!$B$3,$B132&lt;=Dashboard!$B$4,OR(Dashboard!$B$5="All",$D132=Dashboard!$B$5),OR(Dashboard!$B$6="All",$G132=Dashboard!$B$6)),1,0))</f>
        <v/>
      </c>
    </row>
    <row r="133">
      <c r="A133" s="14" t="n"/>
      <c r="B133" s="28" t="n"/>
      <c r="C133" s="28" t="n"/>
      <c r="D133" s="14" t="n"/>
      <c r="E133" s="14" t="n"/>
      <c r="F133" s="14" t="n"/>
      <c r="G133" s="14" t="n"/>
      <c r="H133" s="14" t="n"/>
      <c r="I133" s="14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4" t="n"/>
      <c r="V133" s="28" t="n"/>
      <c r="W133" s="14" t="n"/>
      <c r="X133" s="28" t="n"/>
      <c r="Y133" s="17">
        <f>IF($A133="","",COUNTIF($J133:$S133,"Fail"))</f>
        <v/>
      </c>
      <c r="Z133" s="17">
        <f>IF($A133="","",COUNTIF($J133:$S133,"Pass")+COUNTIF($J133:$S133,"Fail"))</f>
        <v/>
      </c>
      <c r="AA133" s="17">
        <f>IF($A133="","",COUNTIF($J133:$S133,"Pass")+COUNTIF($J133:$S133,"Fail")+COUNTIF($J133:$S133,"Not Reviewed"))</f>
        <v/>
      </c>
      <c r="AB133" s="17">
        <f>IF($A133="","",IF(OR(COUNTBLANK($J133:$S133)&gt;0,COUNTIF($J133:$S133,"Not Reviewed")&gt;0),"Incomplete","Complete"))</f>
        <v/>
      </c>
      <c r="AC133" s="29">
        <f>IF($A133="","",IFERROR((Z133-Y133)/Z133,""))</f>
        <v/>
      </c>
      <c r="AD133" s="17">
        <f>IF($A133="","",IF(Y133=0,"No Follow-Up Needed",IF(W133="Resolved","Resolved",IF(V133="","Due Date Missing",IF(V133&lt;TODAY(),"Overdue",IF(V133=TODAY(),"Due Today","Open"))))))</f>
        <v/>
      </c>
      <c r="AE133" s="17">
        <f>IF($A133="","",IF(AND($B133&gt;=Dashboard!$B$3,$B133&lt;=Dashboard!$B$4,OR(Dashboard!$B$5="All",$D133=Dashboard!$B$5),OR(Dashboard!$B$6="All",$G133=Dashboard!$B$6)),1,0))</f>
        <v/>
      </c>
    </row>
    <row r="134">
      <c r="A134" s="14" t="n"/>
      <c r="B134" s="28" t="n"/>
      <c r="C134" s="28" t="n"/>
      <c r="D134" s="14" t="n"/>
      <c r="E134" s="14" t="n"/>
      <c r="F134" s="14" t="n"/>
      <c r="G134" s="14" t="n"/>
      <c r="H134" s="14" t="n"/>
      <c r="I134" s="14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4" t="n"/>
      <c r="V134" s="28" t="n"/>
      <c r="W134" s="14" t="n"/>
      <c r="X134" s="28" t="n"/>
      <c r="Y134" s="17">
        <f>IF($A134="","",COUNTIF($J134:$S134,"Fail"))</f>
        <v/>
      </c>
      <c r="Z134" s="17">
        <f>IF($A134="","",COUNTIF($J134:$S134,"Pass")+COUNTIF($J134:$S134,"Fail"))</f>
        <v/>
      </c>
      <c r="AA134" s="17">
        <f>IF($A134="","",COUNTIF($J134:$S134,"Pass")+COUNTIF($J134:$S134,"Fail")+COUNTIF($J134:$S134,"Not Reviewed"))</f>
        <v/>
      </c>
      <c r="AB134" s="17">
        <f>IF($A134="","",IF(OR(COUNTBLANK($J134:$S134)&gt;0,COUNTIF($J134:$S134,"Not Reviewed")&gt;0),"Incomplete","Complete"))</f>
        <v/>
      </c>
      <c r="AC134" s="29">
        <f>IF($A134="","",IFERROR((Z134-Y134)/Z134,""))</f>
        <v/>
      </c>
      <c r="AD134" s="17">
        <f>IF($A134="","",IF(Y134=0,"No Follow-Up Needed",IF(W134="Resolved","Resolved",IF(V134="","Due Date Missing",IF(V134&lt;TODAY(),"Overdue",IF(V134=TODAY(),"Due Today","Open"))))))</f>
        <v/>
      </c>
      <c r="AE134" s="17">
        <f>IF($A134="","",IF(AND($B134&gt;=Dashboard!$B$3,$B134&lt;=Dashboard!$B$4,OR(Dashboard!$B$5="All",$D134=Dashboard!$B$5),OR(Dashboard!$B$6="All",$G134=Dashboard!$B$6)),1,0))</f>
        <v/>
      </c>
    </row>
    <row r="135">
      <c r="A135" s="14" t="n"/>
      <c r="B135" s="28" t="n"/>
      <c r="C135" s="28" t="n"/>
      <c r="D135" s="14" t="n"/>
      <c r="E135" s="14" t="n"/>
      <c r="F135" s="14" t="n"/>
      <c r="G135" s="14" t="n"/>
      <c r="H135" s="14" t="n"/>
      <c r="I135" s="14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4" t="n"/>
      <c r="V135" s="28" t="n"/>
      <c r="W135" s="14" t="n"/>
      <c r="X135" s="28" t="n"/>
      <c r="Y135" s="17">
        <f>IF($A135="","",COUNTIF($J135:$S135,"Fail"))</f>
        <v/>
      </c>
      <c r="Z135" s="17">
        <f>IF($A135="","",COUNTIF($J135:$S135,"Pass")+COUNTIF($J135:$S135,"Fail"))</f>
        <v/>
      </c>
      <c r="AA135" s="17">
        <f>IF($A135="","",COUNTIF($J135:$S135,"Pass")+COUNTIF($J135:$S135,"Fail")+COUNTIF($J135:$S135,"Not Reviewed"))</f>
        <v/>
      </c>
      <c r="AB135" s="17">
        <f>IF($A135="","",IF(OR(COUNTBLANK($J135:$S135)&gt;0,COUNTIF($J135:$S135,"Not Reviewed")&gt;0),"Incomplete","Complete"))</f>
        <v/>
      </c>
      <c r="AC135" s="29">
        <f>IF($A135="","",IFERROR((Z135-Y135)/Z135,""))</f>
        <v/>
      </c>
      <c r="AD135" s="17">
        <f>IF($A135="","",IF(Y135=0,"No Follow-Up Needed",IF(W135="Resolved","Resolved",IF(V135="","Due Date Missing",IF(V135&lt;TODAY(),"Overdue",IF(V135=TODAY(),"Due Today","Open"))))))</f>
        <v/>
      </c>
      <c r="AE135" s="17">
        <f>IF($A135="","",IF(AND($B135&gt;=Dashboard!$B$3,$B135&lt;=Dashboard!$B$4,OR(Dashboard!$B$5="All",$D135=Dashboard!$B$5),OR(Dashboard!$B$6="All",$G135=Dashboard!$B$6)),1,0))</f>
        <v/>
      </c>
    </row>
    <row r="136">
      <c r="A136" s="14" t="n"/>
      <c r="B136" s="28" t="n"/>
      <c r="C136" s="28" t="n"/>
      <c r="D136" s="14" t="n"/>
      <c r="E136" s="14" t="n"/>
      <c r="F136" s="14" t="n"/>
      <c r="G136" s="14" t="n"/>
      <c r="H136" s="14" t="n"/>
      <c r="I136" s="14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4" t="n"/>
      <c r="V136" s="28" t="n"/>
      <c r="W136" s="14" t="n"/>
      <c r="X136" s="28" t="n"/>
      <c r="Y136" s="17">
        <f>IF($A136="","",COUNTIF($J136:$S136,"Fail"))</f>
        <v/>
      </c>
      <c r="Z136" s="17">
        <f>IF($A136="","",COUNTIF($J136:$S136,"Pass")+COUNTIF($J136:$S136,"Fail"))</f>
        <v/>
      </c>
      <c r="AA136" s="17">
        <f>IF($A136="","",COUNTIF($J136:$S136,"Pass")+COUNTIF($J136:$S136,"Fail")+COUNTIF($J136:$S136,"Not Reviewed"))</f>
        <v/>
      </c>
      <c r="AB136" s="17">
        <f>IF($A136="","",IF(OR(COUNTBLANK($J136:$S136)&gt;0,COUNTIF($J136:$S136,"Not Reviewed")&gt;0),"Incomplete","Complete"))</f>
        <v/>
      </c>
      <c r="AC136" s="29">
        <f>IF($A136="","",IFERROR((Z136-Y136)/Z136,""))</f>
        <v/>
      </c>
      <c r="AD136" s="17">
        <f>IF($A136="","",IF(Y136=0,"No Follow-Up Needed",IF(W136="Resolved","Resolved",IF(V136="","Due Date Missing",IF(V136&lt;TODAY(),"Overdue",IF(V136=TODAY(),"Due Today","Open"))))))</f>
        <v/>
      </c>
      <c r="AE136" s="17">
        <f>IF($A136="","",IF(AND($B136&gt;=Dashboard!$B$3,$B136&lt;=Dashboard!$B$4,OR(Dashboard!$B$5="All",$D136=Dashboard!$B$5),OR(Dashboard!$B$6="All",$G136=Dashboard!$B$6)),1,0))</f>
        <v/>
      </c>
    </row>
    <row r="137">
      <c r="A137" s="14" t="n"/>
      <c r="B137" s="28" t="n"/>
      <c r="C137" s="28" t="n"/>
      <c r="D137" s="14" t="n"/>
      <c r="E137" s="14" t="n"/>
      <c r="F137" s="14" t="n"/>
      <c r="G137" s="14" t="n"/>
      <c r="H137" s="14" t="n"/>
      <c r="I137" s="14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4" t="n"/>
      <c r="V137" s="28" t="n"/>
      <c r="W137" s="14" t="n"/>
      <c r="X137" s="28" t="n"/>
      <c r="Y137" s="17">
        <f>IF($A137="","",COUNTIF($J137:$S137,"Fail"))</f>
        <v/>
      </c>
      <c r="Z137" s="17">
        <f>IF($A137="","",COUNTIF($J137:$S137,"Pass")+COUNTIF($J137:$S137,"Fail"))</f>
        <v/>
      </c>
      <c r="AA137" s="17">
        <f>IF($A137="","",COUNTIF($J137:$S137,"Pass")+COUNTIF($J137:$S137,"Fail")+COUNTIF($J137:$S137,"Not Reviewed"))</f>
        <v/>
      </c>
      <c r="AB137" s="17">
        <f>IF($A137="","",IF(OR(COUNTBLANK($J137:$S137)&gt;0,COUNTIF($J137:$S137,"Not Reviewed")&gt;0),"Incomplete","Complete"))</f>
        <v/>
      </c>
      <c r="AC137" s="29">
        <f>IF($A137="","",IFERROR((Z137-Y137)/Z137,""))</f>
        <v/>
      </c>
      <c r="AD137" s="17">
        <f>IF($A137="","",IF(Y137=0,"No Follow-Up Needed",IF(W137="Resolved","Resolved",IF(V137="","Due Date Missing",IF(V137&lt;TODAY(),"Overdue",IF(V137=TODAY(),"Due Today","Open"))))))</f>
        <v/>
      </c>
      <c r="AE137" s="17">
        <f>IF($A137="","",IF(AND($B137&gt;=Dashboard!$B$3,$B137&lt;=Dashboard!$B$4,OR(Dashboard!$B$5="All",$D137=Dashboard!$B$5),OR(Dashboard!$B$6="All",$G137=Dashboard!$B$6)),1,0))</f>
        <v/>
      </c>
    </row>
    <row r="138">
      <c r="A138" s="14" t="n"/>
      <c r="B138" s="28" t="n"/>
      <c r="C138" s="28" t="n"/>
      <c r="D138" s="14" t="n"/>
      <c r="E138" s="14" t="n"/>
      <c r="F138" s="14" t="n"/>
      <c r="G138" s="14" t="n"/>
      <c r="H138" s="14" t="n"/>
      <c r="I138" s="14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4" t="n"/>
      <c r="V138" s="28" t="n"/>
      <c r="W138" s="14" t="n"/>
      <c r="X138" s="28" t="n"/>
      <c r="Y138" s="17">
        <f>IF($A138="","",COUNTIF($J138:$S138,"Fail"))</f>
        <v/>
      </c>
      <c r="Z138" s="17">
        <f>IF($A138="","",COUNTIF($J138:$S138,"Pass")+COUNTIF($J138:$S138,"Fail"))</f>
        <v/>
      </c>
      <c r="AA138" s="17">
        <f>IF($A138="","",COUNTIF($J138:$S138,"Pass")+COUNTIF($J138:$S138,"Fail")+COUNTIF($J138:$S138,"Not Reviewed"))</f>
        <v/>
      </c>
      <c r="AB138" s="17">
        <f>IF($A138="","",IF(OR(COUNTBLANK($J138:$S138)&gt;0,COUNTIF($J138:$S138,"Not Reviewed")&gt;0),"Incomplete","Complete"))</f>
        <v/>
      </c>
      <c r="AC138" s="29">
        <f>IF($A138="","",IFERROR((Z138-Y138)/Z138,""))</f>
        <v/>
      </c>
      <c r="AD138" s="17">
        <f>IF($A138="","",IF(Y138=0,"No Follow-Up Needed",IF(W138="Resolved","Resolved",IF(V138="","Due Date Missing",IF(V138&lt;TODAY(),"Overdue",IF(V138=TODAY(),"Due Today","Open"))))))</f>
        <v/>
      </c>
      <c r="AE138" s="17">
        <f>IF($A138="","",IF(AND($B138&gt;=Dashboard!$B$3,$B138&lt;=Dashboard!$B$4,OR(Dashboard!$B$5="All",$D138=Dashboard!$B$5),OR(Dashboard!$B$6="All",$G138=Dashboard!$B$6)),1,0))</f>
        <v/>
      </c>
    </row>
    <row r="139">
      <c r="A139" s="14" t="n"/>
      <c r="B139" s="28" t="n"/>
      <c r="C139" s="28" t="n"/>
      <c r="D139" s="14" t="n"/>
      <c r="E139" s="14" t="n"/>
      <c r="F139" s="14" t="n"/>
      <c r="G139" s="14" t="n"/>
      <c r="H139" s="14" t="n"/>
      <c r="I139" s="14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4" t="n"/>
      <c r="V139" s="28" t="n"/>
      <c r="W139" s="14" t="n"/>
      <c r="X139" s="28" t="n"/>
      <c r="Y139" s="17">
        <f>IF($A139="","",COUNTIF($J139:$S139,"Fail"))</f>
        <v/>
      </c>
      <c r="Z139" s="17">
        <f>IF($A139="","",COUNTIF($J139:$S139,"Pass")+COUNTIF($J139:$S139,"Fail"))</f>
        <v/>
      </c>
      <c r="AA139" s="17">
        <f>IF($A139="","",COUNTIF($J139:$S139,"Pass")+COUNTIF($J139:$S139,"Fail")+COUNTIF($J139:$S139,"Not Reviewed"))</f>
        <v/>
      </c>
      <c r="AB139" s="17">
        <f>IF($A139="","",IF(OR(COUNTBLANK($J139:$S139)&gt;0,COUNTIF($J139:$S139,"Not Reviewed")&gt;0),"Incomplete","Complete"))</f>
        <v/>
      </c>
      <c r="AC139" s="29">
        <f>IF($A139="","",IFERROR((Z139-Y139)/Z139,""))</f>
        <v/>
      </c>
      <c r="AD139" s="17">
        <f>IF($A139="","",IF(Y139=0,"No Follow-Up Needed",IF(W139="Resolved","Resolved",IF(V139="","Due Date Missing",IF(V139&lt;TODAY(),"Overdue",IF(V139=TODAY(),"Due Today","Open"))))))</f>
        <v/>
      </c>
      <c r="AE139" s="17">
        <f>IF($A139="","",IF(AND($B139&gt;=Dashboard!$B$3,$B139&lt;=Dashboard!$B$4,OR(Dashboard!$B$5="All",$D139=Dashboard!$B$5),OR(Dashboard!$B$6="All",$G139=Dashboard!$B$6)),1,0))</f>
        <v/>
      </c>
    </row>
    <row r="140">
      <c r="A140" s="14" t="n"/>
      <c r="B140" s="28" t="n"/>
      <c r="C140" s="28" t="n"/>
      <c r="D140" s="14" t="n"/>
      <c r="E140" s="14" t="n"/>
      <c r="F140" s="14" t="n"/>
      <c r="G140" s="14" t="n"/>
      <c r="H140" s="14" t="n"/>
      <c r="I140" s="14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4" t="n"/>
      <c r="V140" s="28" t="n"/>
      <c r="W140" s="14" t="n"/>
      <c r="X140" s="28" t="n"/>
      <c r="Y140" s="17">
        <f>IF($A140="","",COUNTIF($J140:$S140,"Fail"))</f>
        <v/>
      </c>
      <c r="Z140" s="17">
        <f>IF($A140="","",COUNTIF($J140:$S140,"Pass")+COUNTIF($J140:$S140,"Fail"))</f>
        <v/>
      </c>
      <c r="AA140" s="17">
        <f>IF($A140="","",COUNTIF($J140:$S140,"Pass")+COUNTIF($J140:$S140,"Fail")+COUNTIF($J140:$S140,"Not Reviewed"))</f>
        <v/>
      </c>
      <c r="AB140" s="17">
        <f>IF($A140="","",IF(OR(COUNTBLANK($J140:$S140)&gt;0,COUNTIF($J140:$S140,"Not Reviewed")&gt;0),"Incomplete","Complete"))</f>
        <v/>
      </c>
      <c r="AC140" s="29">
        <f>IF($A140="","",IFERROR((Z140-Y140)/Z140,""))</f>
        <v/>
      </c>
      <c r="AD140" s="17">
        <f>IF($A140="","",IF(Y140=0,"No Follow-Up Needed",IF(W140="Resolved","Resolved",IF(V140="","Due Date Missing",IF(V140&lt;TODAY(),"Overdue",IF(V140=TODAY(),"Due Today","Open"))))))</f>
        <v/>
      </c>
      <c r="AE140" s="17">
        <f>IF($A140="","",IF(AND($B140&gt;=Dashboard!$B$3,$B140&lt;=Dashboard!$B$4,OR(Dashboard!$B$5="All",$D140=Dashboard!$B$5),OR(Dashboard!$B$6="All",$G140=Dashboard!$B$6)),1,0))</f>
        <v/>
      </c>
    </row>
    <row r="141">
      <c r="A141" s="14" t="n"/>
      <c r="B141" s="28" t="n"/>
      <c r="C141" s="28" t="n"/>
      <c r="D141" s="14" t="n"/>
      <c r="E141" s="14" t="n"/>
      <c r="F141" s="14" t="n"/>
      <c r="G141" s="14" t="n"/>
      <c r="H141" s="14" t="n"/>
      <c r="I141" s="14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4" t="n"/>
      <c r="V141" s="28" t="n"/>
      <c r="W141" s="14" t="n"/>
      <c r="X141" s="28" t="n"/>
      <c r="Y141" s="17">
        <f>IF($A141="","",COUNTIF($J141:$S141,"Fail"))</f>
        <v/>
      </c>
      <c r="Z141" s="17">
        <f>IF($A141="","",COUNTIF($J141:$S141,"Pass")+COUNTIF($J141:$S141,"Fail"))</f>
        <v/>
      </c>
      <c r="AA141" s="17">
        <f>IF($A141="","",COUNTIF($J141:$S141,"Pass")+COUNTIF($J141:$S141,"Fail")+COUNTIF($J141:$S141,"Not Reviewed"))</f>
        <v/>
      </c>
      <c r="AB141" s="17">
        <f>IF($A141="","",IF(OR(COUNTBLANK($J141:$S141)&gt;0,COUNTIF($J141:$S141,"Not Reviewed")&gt;0),"Incomplete","Complete"))</f>
        <v/>
      </c>
      <c r="AC141" s="29">
        <f>IF($A141="","",IFERROR((Z141-Y141)/Z141,""))</f>
        <v/>
      </c>
      <c r="AD141" s="17">
        <f>IF($A141="","",IF(Y141=0,"No Follow-Up Needed",IF(W141="Resolved","Resolved",IF(V141="","Due Date Missing",IF(V141&lt;TODAY(),"Overdue",IF(V141=TODAY(),"Due Today","Open"))))))</f>
        <v/>
      </c>
      <c r="AE141" s="17">
        <f>IF($A141="","",IF(AND($B141&gt;=Dashboard!$B$3,$B141&lt;=Dashboard!$B$4,OR(Dashboard!$B$5="All",$D141=Dashboard!$B$5),OR(Dashboard!$B$6="All",$G141=Dashboard!$B$6)),1,0))</f>
        <v/>
      </c>
    </row>
    <row r="142">
      <c r="A142" s="14" t="n"/>
      <c r="B142" s="28" t="n"/>
      <c r="C142" s="28" t="n"/>
      <c r="D142" s="14" t="n"/>
      <c r="E142" s="14" t="n"/>
      <c r="F142" s="14" t="n"/>
      <c r="G142" s="14" t="n"/>
      <c r="H142" s="14" t="n"/>
      <c r="I142" s="14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4" t="n"/>
      <c r="V142" s="28" t="n"/>
      <c r="W142" s="14" t="n"/>
      <c r="X142" s="28" t="n"/>
      <c r="Y142" s="17">
        <f>IF($A142="","",COUNTIF($J142:$S142,"Fail"))</f>
        <v/>
      </c>
      <c r="Z142" s="17">
        <f>IF($A142="","",COUNTIF($J142:$S142,"Pass")+COUNTIF($J142:$S142,"Fail"))</f>
        <v/>
      </c>
      <c r="AA142" s="17">
        <f>IF($A142="","",COUNTIF($J142:$S142,"Pass")+COUNTIF($J142:$S142,"Fail")+COUNTIF($J142:$S142,"Not Reviewed"))</f>
        <v/>
      </c>
      <c r="AB142" s="17">
        <f>IF($A142="","",IF(OR(COUNTBLANK($J142:$S142)&gt;0,COUNTIF($J142:$S142,"Not Reviewed")&gt;0),"Incomplete","Complete"))</f>
        <v/>
      </c>
      <c r="AC142" s="29">
        <f>IF($A142="","",IFERROR((Z142-Y142)/Z142,""))</f>
        <v/>
      </c>
      <c r="AD142" s="17">
        <f>IF($A142="","",IF(Y142=0,"No Follow-Up Needed",IF(W142="Resolved","Resolved",IF(V142="","Due Date Missing",IF(V142&lt;TODAY(),"Overdue",IF(V142=TODAY(),"Due Today","Open"))))))</f>
        <v/>
      </c>
      <c r="AE142" s="17">
        <f>IF($A142="","",IF(AND($B142&gt;=Dashboard!$B$3,$B142&lt;=Dashboard!$B$4,OR(Dashboard!$B$5="All",$D142=Dashboard!$B$5),OR(Dashboard!$B$6="All",$G142=Dashboard!$B$6)),1,0))</f>
        <v/>
      </c>
    </row>
    <row r="143">
      <c r="A143" s="14" t="n"/>
      <c r="B143" s="28" t="n"/>
      <c r="C143" s="28" t="n"/>
      <c r="D143" s="14" t="n"/>
      <c r="E143" s="14" t="n"/>
      <c r="F143" s="14" t="n"/>
      <c r="G143" s="14" t="n"/>
      <c r="H143" s="14" t="n"/>
      <c r="I143" s="14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4" t="n"/>
      <c r="V143" s="28" t="n"/>
      <c r="W143" s="14" t="n"/>
      <c r="X143" s="28" t="n"/>
      <c r="Y143" s="17">
        <f>IF($A143="","",COUNTIF($J143:$S143,"Fail"))</f>
        <v/>
      </c>
      <c r="Z143" s="17">
        <f>IF($A143="","",COUNTIF($J143:$S143,"Pass")+COUNTIF($J143:$S143,"Fail"))</f>
        <v/>
      </c>
      <c r="AA143" s="17">
        <f>IF($A143="","",COUNTIF($J143:$S143,"Pass")+COUNTIF($J143:$S143,"Fail")+COUNTIF($J143:$S143,"Not Reviewed"))</f>
        <v/>
      </c>
      <c r="AB143" s="17">
        <f>IF($A143="","",IF(OR(COUNTBLANK($J143:$S143)&gt;0,COUNTIF($J143:$S143,"Not Reviewed")&gt;0),"Incomplete","Complete"))</f>
        <v/>
      </c>
      <c r="AC143" s="29">
        <f>IF($A143="","",IFERROR((Z143-Y143)/Z143,""))</f>
        <v/>
      </c>
      <c r="AD143" s="17">
        <f>IF($A143="","",IF(Y143=0,"No Follow-Up Needed",IF(W143="Resolved","Resolved",IF(V143="","Due Date Missing",IF(V143&lt;TODAY(),"Overdue",IF(V143=TODAY(),"Due Today","Open"))))))</f>
        <v/>
      </c>
      <c r="AE143" s="17">
        <f>IF($A143="","",IF(AND($B143&gt;=Dashboard!$B$3,$B143&lt;=Dashboard!$B$4,OR(Dashboard!$B$5="All",$D143=Dashboard!$B$5),OR(Dashboard!$B$6="All",$G143=Dashboard!$B$6)),1,0))</f>
        <v/>
      </c>
    </row>
    <row r="144">
      <c r="A144" s="14" t="n"/>
      <c r="B144" s="28" t="n"/>
      <c r="C144" s="28" t="n"/>
      <c r="D144" s="14" t="n"/>
      <c r="E144" s="14" t="n"/>
      <c r="F144" s="14" t="n"/>
      <c r="G144" s="14" t="n"/>
      <c r="H144" s="14" t="n"/>
      <c r="I144" s="14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4" t="n"/>
      <c r="V144" s="28" t="n"/>
      <c r="W144" s="14" t="n"/>
      <c r="X144" s="28" t="n"/>
      <c r="Y144" s="17">
        <f>IF($A144="","",COUNTIF($J144:$S144,"Fail"))</f>
        <v/>
      </c>
      <c r="Z144" s="17">
        <f>IF($A144="","",COUNTIF($J144:$S144,"Pass")+COUNTIF($J144:$S144,"Fail"))</f>
        <v/>
      </c>
      <c r="AA144" s="17">
        <f>IF($A144="","",COUNTIF($J144:$S144,"Pass")+COUNTIF($J144:$S144,"Fail")+COUNTIF($J144:$S144,"Not Reviewed"))</f>
        <v/>
      </c>
      <c r="AB144" s="17">
        <f>IF($A144="","",IF(OR(COUNTBLANK($J144:$S144)&gt;0,COUNTIF($J144:$S144,"Not Reviewed")&gt;0),"Incomplete","Complete"))</f>
        <v/>
      </c>
      <c r="AC144" s="29">
        <f>IF($A144="","",IFERROR((Z144-Y144)/Z144,""))</f>
        <v/>
      </c>
      <c r="AD144" s="17">
        <f>IF($A144="","",IF(Y144=0,"No Follow-Up Needed",IF(W144="Resolved","Resolved",IF(V144="","Due Date Missing",IF(V144&lt;TODAY(),"Overdue",IF(V144=TODAY(),"Due Today","Open"))))))</f>
        <v/>
      </c>
      <c r="AE144" s="17">
        <f>IF($A144="","",IF(AND($B144&gt;=Dashboard!$B$3,$B144&lt;=Dashboard!$B$4,OR(Dashboard!$B$5="All",$D144=Dashboard!$B$5),OR(Dashboard!$B$6="All",$G144=Dashboard!$B$6)),1,0))</f>
        <v/>
      </c>
    </row>
    <row r="145">
      <c r="A145" s="14" t="n"/>
      <c r="B145" s="28" t="n"/>
      <c r="C145" s="28" t="n"/>
      <c r="D145" s="14" t="n"/>
      <c r="E145" s="14" t="n"/>
      <c r="F145" s="14" t="n"/>
      <c r="G145" s="14" t="n"/>
      <c r="H145" s="14" t="n"/>
      <c r="I145" s="14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4" t="n"/>
      <c r="V145" s="28" t="n"/>
      <c r="W145" s="14" t="n"/>
      <c r="X145" s="28" t="n"/>
      <c r="Y145" s="17">
        <f>IF($A145="","",COUNTIF($J145:$S145,"Fail"))</f>
        <v/>
      </c>
      <c r="Z145" s="17">
        <f>IF($A145="","",COUNTIF($J145:$S145,"Pass")+COUNTIF($J145:$S145,"Fail"))</f>
        <v/>
      </c>
      <c r="AA145" s="17">
        <f>IF($A145="","",COUNTIF($J145:$S145,"Pass")+COUNTIF($J145:$S145,"Fail")+COUNTIF($J145:$S145,"Not Reviewed"))</f>
        <v/>
      </c>
      <c r="AB145" s="17">
        <f>IF($A145="","",IF(OR(COUNTBLANK($J145:$S145)&gt;0,COUNTIF($J145:$S145,"Not Reviewed")&gt;0),"Incomplete","Complete"))</f>
        <v/>
      </c>
      <c r="AC145" s="29">
        <f>IF($A145="","",IFERROR((Z145-Y145)/Z145,""))</f>
        <v/>
      </c>
      <c r="AD145" s="17">
        <f>IF($A145="","",IF(Y145=0,"No Follow-Up Needed",IF(W145="Resolved","Resolved",IF(V145="","Due Date Missing",IF(V145&lt;TODAY(),"Overdue",IF(V145=TODAY(),"Due Today","Open"))))))</f>
        <v/>
      </c>
      <c r="AE145" s="17">
        <f>IF($A145="","",IF(AND($B145&gt;=Dashboard!$B$3,$B145&lt;=Dashboard!$B$4,OR(Dashboard!$B$5="All",$D145=Dashboard!$B$5),OR(Dashboard!$B$6="All",$G145=Dashboard!$B$6)),1,0))</f>
        <v/>
      </c>
    </row>
    <row r="146">
      <c r="A146" s="14" t="n"/>
      <c r="B146" s="28" t="n"/>
      <c r="C146" s="28" t="n"/>
      <c r="D146" s="14" t="n"/>
      <c r="E146" s="14" t="n"/>
      <c r="F146" s="14" t="n"/>
      <c r="G146" s="14" t="n"/>
      <c r="H146" s="14" t="n"/>
      <c r="I146" s="14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4" t="n"/>
      <c r="V146" s="28" t="n"/>
      <c r="W146" s="14" t="n"/>
      <c r="X146" s="28" t="n"/>
      <c r="Y146" s="17">
        <f>IF($A146="","",COUNTIF($J146:$S146,"Fail"))</f>
        <v/>
      </c>
      <c r="Z146" s="17">
        <f>IF($A146="","",COUNTIF($J146:$S146,"Pass")+COUNTIF($J146:$S146,"Fail"))</f>
        <v/>
      </c>
      <c r="AA146" s="17">
        <f>IF($A146="","",COUNTIF($J146:$S146,"Pass")+COUNTIF($J146:$S146,"Fail")+COUNTIF($J146:$S146,"Not Reviewed"))</f>
        <v/>
      </c>
      <c r="AB146" s="17">
        <f>IF($A146="","",IF(OR(COUNTBLANK($J146:$S146)&gt;0,COUNTIF($J146:$S146,"Not Reviewed")&gt;0),"Incomplete","Complete"))</f>
        <v/>
      </c>
      <c r="AC146" s="29">
        <f>IF($A146="","",IFERROR((Z146-Y146)/Z146,""))</f>
        <v/>
      </c>
      <c r="AD146" s="17">
        <f>IF($A146="","",IF(Y146=0,"No Follow-Up Needed",IF(W146="Resolved","Resolved",IF(V146="","Due Date Missing",IF(V146&lt;TODAY(),"Overdue",IF(V146=TODAY(),"Due Today","Open"))))))</f>
        <v/>
      </c>
      <c r="AE146" s="17">
        <f>IF($A146="","",IF(AND($B146&gt;=Dashboard!$B$3,$B146&lt;=Dashboard!$B$4,OR(Dashboard!$B$5="All",$D146=Dashboard!$B$5),OR(Dashboard!$B$6="All",$G146=Dashboard!$B$6)),1,0))</f>
        <v/>
      </c>
    </row>
    <row r="147">
      <c r="A147" s="14" t="n"/>
      <c r="B147" s="28" t="n"/>
      <c r="C147" s="28" t="n"/>
      <c r="D147" s="14" t="n"/>
      <c r="E147" s="14" t="n"/>
      <c r="F147" s="14" t="n"/>
      <c r="G147" s="14" t="n"/>
      <c r="H147" s="14" t="n"/>
      <c r="I147" s="14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4" t="n"/>
      <c r="V147" s="28" t="n"/>
      <c r="W147" s="14" t="n"/>
      <c r="X147" s="28" t="n"/>
      <c r="Y147" s="17">
        <f>IF($A147="","",COUNTIF($J147:$S147,"Fail"))</f>
        <v/>
      </c>
      <c r="Z147" s="17">
        <f>IF($A147="","",COUNTIF($J147:$S147,"Pass")+COUNTIF($J147:$S147,"Fail"))</f>
        <v/>
      </c>
      <c r="AA147" s="17">
        <f>IF($A147="","",COUNTIF($J147:$S147,"Pass")+COUNTIF($J147:$S147,"Fail")+COUNTIF($J147:$S147,"Not Reviewed"))</f>
        <v/>
      </c>
      <c r="AB147" s="17">
        <f>IF($A147="","",IF(OR(COUNTBLANK($J147:$S147)&gt;0,COUNTIF($J147:$S147,"Not Reviewed")&gt;0),"Incomplete","Complete"))</f>
        <v/>
      </c>
      <c r="AC147" s="29">
        <f>IF($A147="","",IFERROR((Z147-Y147)/Z147,""))</f>
        <v/>
      </c>
      <c r="AD147" s="17">
        <f>IF($A147="","",IF(Y147=0,"No Follow-Up Needed",IF(W147="Resolved","Resolved",IF(V147="","Due Date Missing",IF(V147&lt;TODAY(),"Overdue",IF(V147=TODAY(),"Due Today","Open"))))))</f>
        <v/>
      </c>
      <c r="AE147" s="17">
        <f>IF($A147="","",IF(AND($B147&gt;=Dashboard!$B$3,$B147&lt;=Dashboard!$B$4,OR(Dashboard!$B$5="All",$D147=Dashboard!$B$5),OR(Dashboard!$B$6="All",$G147=Dashboard!$B$6)),1,0))</f>
        <v/>
      </c>
    </row>
    <row r="148">
      <c r="A148" s="14" t="n"/>
      <c r="B148" s="28" t="n"/>
      <c r="C148" s="28" t="n"/>
      <c r="D148" s="14" t="n"/>
      <c r="E148" s="14" t="n"/>
      <c r="F148" s="14" t="n"/>
      <c r="G148" s="14" t="n"/>
      <c r="H148" s="14" t="n"/>
      <c r="I148" s="14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4" t="n"/>
      <c r="V148" s="28" t="n"/>
      <c r="W148" s="14" t="n"/>
      <c r="X148" s="28" t="n"/>
      <c r="Y148" s="17">
        <f>IF($A148="","",COUNTIF($J148:$S148,"Fail"))</f>
        <v/>
      </c>
      <c r="Z148" s="17">
        <f>IF($A148="","",COUNTIF($J148:$S148,"Pass")+COUNTIF($J148:$S148,"Fail"))</f>
        <v/>
      </c>
      <c r="AA148" s="17">
        <f>IF($A148="","",COUNTIF($J148:$S148,"Pass")+COUNTIF($J148:$S148,"Fail")+COUNTIF($J148:$S148,"Not Reviewed"))</f>
        <v/>
      </c>
      <c r="AB148" s="17">
        <f>IF($A148="","",IF(OR(COUNTBLANK($J148:$S148)&gt;0,COUNTIF($J148:$S148,"Not Reviewed")&gt;0),"Incomplete","Complete"))</f>
        <v/>
      </c>
      <c r="AC148" s="29">
        <f>IF($A148="","",IFERROR((Z148-Y148)/Z148,""))</f>
        <v/>
      </c>
      <c r="AD148" s="17">
        <f>IF($A148="","",IF(Y148=0,"No Follow-Up Needed",IF(W148="Resolved","Resolved",IF(V148="","Due Date Missing",IF(V148&lt;TODAY(),"Overdue",IF(V148=TODAY(),"Due Today","Open"))))))</f>
        <v/>
      </c>
      <c r="AE148" s="17">
        <f>IF($A148="","",IF(AND($B148&gt;=Dashboard!$B$3,$B148&lt;=Dashboard!$B$4,OR(Dashboard!$B$5="All",$D148=Dashboard!$B$5),OR(Dashboard!$B$6="All",$G148=Dashboard!$B$6)),1,0))</f>
        <v/>
      </c>
    </row>
    <row r="149">
      <c r="A149" s="14" t="n"/>
      <c r="B149" s="28" t="n"/>
      <c r="C149" s="28" t="n"/>
      <c r="D149" s="14" t="n"/>
      <c r="E149" s="14" t="n"/>
      <c r="F149" s="14" t="n"/>
      <c r="G149" s="14" t="n"/>
      <c r="H149" s="14" t="n"/>
      <c r="I149" s="14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4" t="n"/>
      <c r="V149" s="28" t="n"/>
      <c r="W149" s="14" t="n"/>
      <c r="X149" s="28" t="n"/>
      <c r="Y149" s="17">
        <f>IF($A149="","",COUNTIF($J149:$S149,"Fail"))</f>
        <v/>
      </c>
      <c r="Z149" s="17">
        <f>IF($A149="","",COUNTIF($J149:$S149,"Pass")+COUNTIF($J149:$S149,"Fail"))</f>
        <v/>
      </c>
      <c r="AA149" s="17">
        <f>IF($A149="","",COUNTIF($J149:$S149,"Pass")+COUNTIF($J149:$S149,"Fail")+COUNTIF($J149:$S149,"Not Reviewed"))</f>
        <v/>
      </c>
      <c r="AB149" s="17">
        <f>IF($A149="","",IF(OR(COUNTBLANK($J149:$S149)&gt;0,COUNTIF($J149:$S149,"Not Reviewed")&gt;0),"Incomplete","Complete"))</f>
        <v/>
      </c>
      <c r="AC149" s="29">
        <f>IF($A149="","",IFERROR((Z149-Y149)/Z149,""))</f>
        <v/>
      </c>
      <c r="AD149" s="17">
        <f>IF($A149="","",IF(Y149=0,"No Follow-Up Needed",IF(W149="Resolved","Resolved",IF(V149="","Due Date Missing",IF(V149&lt;TODAY(),"Overdue",IF(V149=TODAY(),"Due Today","Open"))))))</f>
        <v/>
      </c>
      <c r="AE149" s="17">
        <f>IF($A149="","",IF(AND($B149&gt;=Dashboard!$B$3,$B149&lt;=Dashboard!$B$4,OR(Dashboard!$B$5="All",$D149=Dashboard!$B$5),OR(Dashboard!$B$6="All",$G149=Dashboard!$B$6)),1,0))</f>
        <v/>
      </c>
    </row>
    <row r="150">
      <c r="A150" s="14" t="n"/>
      <c r="B150" s="28" t="n"/>
      <c r="C150" s="28" t="n"/>
      <c r="D150" s="14" t="n"/>
      <c r="E150" s="14" t="n"/>
      <c r="F150" s="14" t="n"/>
      <c r="G150" s="14" t="n"/>
      <c r="H150" s="14" t="n"/>
      <c r="I150" s="14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4" t="n"/>
      <c r="V150" s="28" t="n"/>
      <c r="W150" s="14" t="n"/>
      <c r="X150" s="28" t="n"/>
      <c r="Y150" s="17">
        <f>IF($A150="","",COUNTIF($J150:$S150,"Fail"))</f>
        <v/>
      </c>
      <c r="Z150" s="17">
        <f>IF($A150="","",COUNTIF($J150:$S150,"Pass")+COUNTIF($J150:$S150,"Fail"))</f>
        <v/>
      </c>
      <c r="AA150" s="17">
        <f>IF($A150="","",COUNTIF($J150:$S150,"Pass")+COUNTIF($J150:$S150,"Fail")+COUNTIF($J150:$S150,"Not Reviewed"))</f>
        <v/>
      </c>
      <c r="AB150" s="17">
        <f>IF($A150="","",IF(OR(COUNTBLANK($J150:$S150)&gt;0,COUNTIF($J150:$S150,"Not Reviewed")&gt;0),"Incomplete","Complete"))</f>
        <v/>
      </c>
      <c r="AC150" s="29">
        <f>IF($A150="","",IFERROR((Z150-Y150)/Z150,""))</f>
        <v/>
      </c>
      <c r="AD150" s="17">
        <f>IF($A150="","",IF(Y150=0,"No Follow-Up Needed",IF(W150="Resolved","Resolved",IF(V150="","Due Date Missing",IF(V150&lt;TODAY(),"Overdue",IF(V150=TODAY(),"Due Today","Open"))))))</f>
        <v/>
      </c>
      <c r="AE150" s="17">
        <f>IF($A150="","",IF(AND($B150&gt;=Dashboard!$B$3,$B150&lt;=Dashboard!$B$4,OR(Dashboard!$B$5="All",$D150=Dashboard!$B$5),OR(Dashboard!$B$6="All",$G150=Dashboard!$B$6)),1,0))</f>
        <v/>
      </c>
    </row>
    <row r="151">
      <c r="A151" s="14" t="n"/>
      <c r="B151" s="28" t="n"/>
      <c r="C151" s="28" t="n"/>
      <c r="D151" s="14" t="n"/>
      <c r="E151" s="14" t="n"/>
      <c r="F151" s="14" t="n"/>
      <c r="G151" s="14" t="n"/>
      <c r="H151" s="14" t="n"/>
      <c r="I151" s="14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4" t="n"/>
      <c r="V151" s="28" t="n"/>
      <c r="W151" s="14" t="n"/>
      <c r="X151" s="28" t="n"/>
      <c r="Y151" s="17">
        <f>IF($A151="","",COUNTIF($J151:$S151,"Fail"))</f>
        <v/>
      </c>
      <c r="Z151" s="17">
        <f>IF($A151="","",COUNTIF($J151:$S151,"Pass")+COUNTIF($J151:$S151,"Fail"))</f>
        <v/>
      </c>
      <c r="AA151" s="17">
        <f>IF($A151="","",COUNTIF($J151:$S151,"Pass")+COUNTIF($J151:$S151,"Fail")+COUNTIF($J151:$S151,"Not Reviewed"))</f>
        <v/>
      </c>
      <c r="AB151" s="17">
        <f>IF($A151="","",IF(OR(COUNTBLANK($J151:$S151)&gt;0,COUNTIF($J151:$S151,"Not Reviewed")&gt;0),"Incomplete","Complete"))</f>
        <v/>
      </c>
      <c r="AC151" s="29">
        <f>IF($A151="","",IFERROR((Z151-Y151)/Z151,""))</f>
        <v/>
      </c>
      <c r="AD151" s="17">
        <f>IF($A151="","",IF(Y151=0,"No Follow-Up Needed",IF(W151="Resolved","Resolved",IF(V151="","Due Date Missing",IF(V151&lt;TODAY(),"Overdue",IF(V151=TODAY(),"Due Today","Open"))))))</f>
        <v/>
      </c>
      <c r="AE151" s="17">
        <f>IF($A151="","",IF(AND($B151&gt;=Dashboard!$B$3,$B151&lt;=Dashboard!$B$4,OR(Dashboard!$B$5="All",$D151=Dashboard!$B$5),OR(Dashboard!$B$6="All",$G151=Dashboard!$B$6)),1,0))</f>
        <v/>
      </c>
    </row>
    <row r="152">
      <c r="A152" s="14" t="n"/>
      <c r="B152" s="28" t="n"/>
      <c r="C152" s="28" t="n"/>
      <c r="D152" s="14" t="n"/>
      <c r="E152" s="14" t="n"/>
      <c r="F152" s="14" t="n"/>
      <c r="G152" s="14" t="n"/>
      <c r="H152" s="14" t="n"/>
      <c r="I152" s="14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4" t="n"/>
      <c r="V152" s="28" t="n"/>
      <c r="W152" s="14" t="n"/>
      <c r="X152" s="28" t="n"/>
      <c r="Y152" s="17">
        <f>IF($A152="","",COUNTIF($J152:$S152,"Fail"))</f>
        <v/>
      </c>
      <c r="Z152" s="17">
        <f>IF($A152="","",COUNTIF($J152:$S152,"Pass")+COUNTIF($J152:$S152,"Fail"))</f>
        <v/>
      </c>
      <c r="AA152" s="17">
        <f>IF($A152="","",COUNTIF($J152:$S152,"Pass")+COUNTIF($J152:$S152,"Fail")+COUNTIF($J152:$S152,"Not Reviewed"))</f>
        <v/>
      </c>
      <c r="AB152" s="17">
        <f>IF($A152="","",IF(OR(COUNTBLANK($J152:$S152)&gt;0,COUNTIF($J152:$S152,"Not Reviewed")&gt;0),"Incomplete","Complete"))</f>
        <v/>
      </c>
      <c r="AC152" s="29">
        <f>IF($A152="","",IFERROR((Z152-Y152)/Z152,""))</f>
        <v/>
      </c>
      <c r="AD152" s="17">
        <f>IF($A152="","",IF(Y152=0,"No Follow-Up Needed",IF(W152="Resolved","Resolved",IF(V152="","Due Date Missing",IF(V152&lt;TODAY(),"Overdue",IF(V152=TODAY(),"Due Today","Open"))))))</f>
        <v/>
      </c>
      <c r="AE152" s="17">
        <f>IF($A152="","",IF(AND($B152&gt;=Dashboard!$B$3,$B152&lt;=Dashboard!$B$4,OR(Dashboard!$B$5="All",$D152=Dashboard!$B$5),OR(Dashboard!$B$6="All",$G152=Dashboard!$B$6)),1,0))</f>
        <v/>
      </c>
    </row>
    <row r="153">
      <c r="A153" s="14" t="n"/>
      <c r="B153" s="28" t="n"/>
      <c r="C153" s="28" t="n"/>
      <c r="D153" s="14" t="n"/>
      <c r="E153" s="14" t="n"/>
      <c r="F153" s="14" t="n"/>
      <c r="G153" s="14" t="n"/>
      <c r="H153" s="14" t="n"/>
      <c r="I153" s="14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4" t="n"/>
      <c r="V153" s="28" t="n"/>
      <c r="W153" s="14" t="n"/>
      <c r="X153" s="28" t="n"/>
      <c r="Y153" s="17">
        <f>IF($A153="","",COUNTIF($J153:$S153,"Fail"))</f>
        <v/>
      </c>
      <c r="Z153" s="17">
        <f>IF($A153="","",COUNTIF($J153:$S153,"Pass")+COUNTIF($J153:$S153,"Fail"))</f>
        <v/>
      </c>
      <c r="AA153" s="17">
        <f>IF($A153="","",COUNTIF($J153:$S153,"Pass")+COUNTIF($J153:$S153,"Fail")+COUNTIF($J153:$S153,"Not Reviewed"))</f>
        <v/>
      </c>
      <c r="AB153" s="17">
        <f>IF($A153="","",IF(OR(COUNTBLANK($J153:$S153)&gt;0,COUNTIF($J153:$S153,"Not Reviewed")&gt;0),"Incomplete","Complete"))</f>
        <v/>
      </c>
      <c r="AC153" s="29">
        <f>IF($A153="","",IFERROR((Z153-Y153)/Z153,""))</f>
        <v/>
      </c>
      <c r="AD153" s="17">
        <f>IF($A153="","",IF(Y153=0,"No Follow-Up Needed",IF(W153="Resolved","Resolved",IF(V153="","Due Date Missing",IF(V153&lt;TODAY(),"Overdue",IF(V153=TODAY(),"Due Today","Open"))))))</f>
        <v/>
      </c>
      <c r="AE153" s="17">
        <f>IF($A153="","",IF(AND($B153&gt;=Dashboard!$B$3,$B153&lt;=Dashboard!$B$4,OR(Dashboard!$B$5="All",$D153=Dashboard!$B$5),OR(Dashboard!$B$6="All",$G153=Dashboard!$B$6)),1,0))</f>
        <v/>
      </c>
    </row>
    <row r="154">
      <c r="A154" s="14" t="n"/>
      <c r="B154" s="28" t="n"/>
      <c r="C154" s="28" t="n"/>
      <c r="D154" s="14" t="n"/>
      <c r="E154" s="14" t="n"/>
      <c r="F154" s="14" t="n"/>
      <c r="G154" s="14" t="n"/>
      <c r="H154" s="14" t="n"/>
      <c r="I154" s="14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4" t="n"/>
      <c r="V154" s="28" t="n"/>
      <c r="W154" s="14" t="n"/>
      <c r="X154" s="28" t="n"/>
      <c r="Y154" s="17">
        <f>IF($A154="","",COUNTIF($J154:$S154,"Fail"))</f>
        <v/>
      </c>
      <c r="Z154" s="17">
        <f>IF($A154="","",COUNTIF($J154:$S154,"Pass")+COUNTIF($J154:$S154,"Fail"))</f>
        <v/>
      </c>
      <c r="AA154" s="17">
        <f>IF($A154="","",COUNTIF($J154:$S154,"Pass")+COUNTIF($J154:$S154,"Fail")+COUNTIF($J154:$S154,"Not Reviewed"))</f>
        <v/>
      </c>
      <c r="AB154" s="17">
        <f>IF($A154="","",IF(OR(COUNTBLANK($J154:$S154)&gt;0,COUNTIF($J154:$S154,"Not Reviewed")&gt;0),"Incomplete","Complete"))</f>
        <v/>
      </c>
      <c r="AC154" s="29">
        <f>IF($A154="","",IFERROR((Z154-Y154)/Z154,""))</f>
        <v/>
      </c>
      <c r="AD154" s="17">
        <f>IF($A154="","",IF(Y154=0,"No Follow-Up Needed",IF(W154="Resolved","Resolved",IF(V154="","Due Date Missing",IF(V154&lt;TODAY(),"Overdue",IF(V154=TODAY(),"Due Today","Open"))))))</f>
        <v/>
      </c>
      <c r="AE154" s="17">
        <f>IF($A154="","",IF(AND($B154&gt;=Dashboard!$B$3,$B154&lt;=Dashboard!$B$4,OR(Dashboard!$B$5="All",$D154=Dashboard!$B$5),OR(Dashboard!$B$6="All",$G154=Dashboard!$B$6)),1,0))</f>
        <v/>
      </c>
    </row>
    <row r="155">
      <c r="A155" s="14" t="n"/>
      <c r="B155" s="28" t="n"/>
      <c r="C155" s="28" t="n"/>
      <c r="D155" s="14" t="n"/>
      <c r="E155" s="14" t="n"/>
      <c r="F155" s="14" t="n"/>
      <c r="G155" s="14" t="n"/>
      <c r="H155" s="14" t="n"/>
      <c r="I155" s="14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4" t="n"/>
      <c r="V155" s="28" t="n"/>
      <c r="W155" s="14" t="n"/>
      <c r="X155" s="28" t="n"/>
      <c r="Y155" s="17">
        <f>IF($A155="","",COUNTIF($J155:$S155,"Fail"))</f>
        <v/>
      </c>
      <c r="Z155" s="17">
        <f>IF($A155="","",COUNTIF($J155:$S155,"Pass")+COUNTIF($J155:$S155,"Fail"))</f>
        <v/>
      </c>
      <c r="AA155" s="17">
        <f>IF($A155="","",COUNTIF($J155:$S155,"Pass")+COUNTIF($J155:$S155,"Fail")+COUNTIF($J155:$S155,"Not Reviewed"))</f>
        <v/>
      </c>
      <c r="AB155" s="17">
        <f>IF($A155="","",IF(OR(COUNTBLANK($J155:$S155)&gt;0,COUNTIF($J155:$S155,"Not Reviewed")&gt;0),"Incomplete","Complete"))</f>
        <v/>
      </c>
      <c r="AC155" s="29">
        <f>IF($A155="","",IFERROR((Z155-Y155)/Z155,""))</f>
        <v/>
      </c>
      <c r="AD155" s="17">
        <f>IF($A155="","",IF(Y155=0,"No Follow-Up Needed",IF(W155="Resolved","Resolved",IF(V155="","Due Date Missing",IF(V155&lt;TODAY(),"Overdue",IF(V155=TODAY(),"Due Today","Open"))))))</f>
        <v/>
      </c>
      <c r="AE155" s="17">
        <f>IF($A155="","",IF(AND($B155&gt;=Dashboard!$B$3,$B155&lt;=Dashboard!$B$4,OR(Dashboard!$B$5="All",$D155=Dashboard!$B$5),OR(Dashboard!$B$6="All",$G155=Dashboard!$B$6)),1,0))</f>
        <v/>
      </c>
    </row>
    <row r="156">
      <c r="A156" s="14" t="n"/>
      <c r="B156" s="28" t="n"/>
      <c r="C156" s="28" t="n"/>
      <c r="D156" s="14" t="n"/>
      <c r="E156" s="14" t="n"/>
      <c r="F156" s="14" t="n"/>
      <c r="G156" s="14" t="n"/>
      <c r="H156" s="14" t="n"/>
      <c r="I156" s="14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4" t="n"/>
      <c r="V156" s="28" t="n"/>
      <c r="W156" s="14" t="n"/>
      <c r="X156" s="28" t="n"/>
      <c r="Y156" s="17">
        <f>IF($A156="","",COUNTIF($J156:$S156,"Fail"))</f>
        <v/>
      </c>
      <c r="Z156" s="17">
        <f>IF($A156="","",COUNTIF($J156:$S156,"Pass")+COUNTIF($J156:$S156,"Fail"))</f>
        <v/>
      </c>
      <c r="AA156" s="17">
        <f>IF($A156="","",COUNTIF($J156:$S156,"Pass")+COUNTIF($J156:$S156,"Fail")+COUNTIF($J156:$S156,"Not Reviewed"))</f>
        <v/>
      </c>
      <c r="AB156" s="17">
        <f>IF($A156="","",IF(OR(COUNTBLANK($J156:$S156)&gt;0,COUNTIF($J156:$S156,"Not Reviewed")&gt;0),"Incomplete","Complete"))</f>
        <v/>
      </c>
      <c r="AC156" s="29">
        <f>IF($A156="","",IFERROR((Z156-Y156)/Z156,""))</f>
        <v/>
      </c>
      <c r="AD156" s="17">
        <f>IF($A156="","",IF(Y156=0,"No Follow-Up Needed",IF(W156="Resolved","Resolved",IF(V156="","Due Date Missing",IF(V156&lt;TODAY(),"Overdue",IF(V156=TODAY(),"Due Today","Open"))))))</f>
        <v/>
      </c>
      <c r="AE156" s="17">
        <f>IF($A156="","",IF(AND($B156&gt;=Dashboard!$B$3,$B156&lt;=Dashboard!$B$4,OR(Dashboard!$B$5="All",$D156=Dashboard!$B$5),OR(Dashboard!$B$6="All",$G156=Dashboard!$B$6)),1,0))</f>
        <v/>
      </c>
    </row>
    <row r="157">
      <c r="A157" s="14" t="n"/>
      <c r="B157" s="28" t="n"/>
      <c r="C157" s="28" t="n"/>
      <c r="D157" s="14" t="n"/>
      <c r="E157" s="14" t="n"/>
      <c r="F157" s="14" t="n"/>
      <c r="G157" s="14" t="n"/>
      <c r="H157" s="14" t="n"/>
      <c r="I157" s="14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4" t="n"/>
      <c r="V157" s="28" t="n"/>
      <c r="W157" s="14" t="n"/>
      <c r="X157" s="28" t="n"/>
      <c r="Y157" s="17">
        <f>IF($A157="","",COUNTIF($J157:$S157,"Fail"))</f>
        <v/>
      </c>
      <c r="Z157" s="17">
        <f>IF($A157="","",COUNTIF($J157:$S157,"Pass")+COUNTIF($J157:$S157,"Fail"))</f>
        <v/>
      </c>
      <c r="AA157" s="17">
        <f>IF($A157="","",COUNTIF($J157:$S157,"Pass")+COUNTIF($J157:$S157,"Fail")+COUNTIF($J157:$S157,"Not Reviewed"))</f>
        <v/>
      </c>
      <c r="AB157" s="17">
        <f>IF($A157="","",IF(OR(COUNTBLANK($J157:$S157)&gt;0,COUNTIF($J157:$S157,"Not Reviewed")&gt;0),"Incomplete","Complete"))</f>
        <v/>
      </c>
      <c r="AC157" s="29">
        <f>IF($A157="","",IFERROR((Z157-Y157)/Z157,""))</f>
        <v/>
      </c>
      <c r="AD157" s="17">
        <f>IF($A157="","",IF(Y157=0,"No Follow-Up Needed",IF(W157="Resolved","Resolved",IF(V157="","Due Date Missing",IF(V157&lt;TODAY(),"Overdue",IF(V157=TODAY(),"Due Today","Open"))))))</f>
        <v/>
      </c>
      <c r="AE157" s="17">
        <f>IF($A157="","",IF(AND($B157&gt;=Dashboard!$B$3,$B157&lt;=Dashboard!$B$4,OR(Dashboard!$B$5="All",$D157=Dashboard!$B$5),OR(Dashboard!$B$6="All",$G157=Dashboard!$B$6)),1,0))</f>
        <v/>
      </c>
    </row>
    <row r="158">
      <c r="A158" s="14" t="n"/>
      <c r="B158" s="28" t="n"/>
      <c r="C158" s="28" t="n"/>
      <c r="D158" s="14" t="n"/>
      <c r="E158" s="14" t="n"/>
      <c r="F158" s="14" t="n"/>
      <c r="G158" s="14" t="n"/>
      <c r="H158" s="14" t="n"/>
      <c r="I158" s="14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4" t="n"/>
      <c r="V158" s="28" t="n"/>
      <c r="W158" s="14" t="n"/>
      <c r="X158" s="28" t="n"/>
      <c r="Y158" s="17">
        <f>IF($A158="","",COUNTIF($J158:$S158,"Fail"))</f>
        <v/>
      </c>
      <c r="Z158" s="17">
        <f>IF($A158="","",COUNTIF($J158:$S158,"Pass")+COUNTIF($J158:$S158,"Fail"))</f>
        <v/>
      </c>
      <c r="AA158" s="17">
        <f>IF($A158="","",COUNTIF($J158:$S158,"Pass")+COUNTIF($J158:$S158,"Fail")+COUNTIF($J158:$S158,"Not Reviewed"))</f>
        <v/>
      </c>
      <c r="AB158" s="17">
        <f>IF($A158="","",IF(OR(COUNTBLANK($J158:$S158)&gt;0,COUNTIF($J158:$S158,"Not Reviewed")&gt;0),"Incomplete","Complete"))</f>
        <v/>
      </c>
      <c r="AC158" s="29">
        <f>IF($A158="","",IFERROR((Z158-Y158)/Z158,""))</f>
        <v/>
      </c>
      <c r="AD158" s="17">
        <f>IF($A158="","",IF(Y158=0,"No Follow-Up Needed",IF(W158="Resolved","Resolved",IF(V158="","Due Date Missing",IF(V158&lt;TODAY(),"Overdue",IF(V158=TODAY(),"Due Today","Open"))))))</f>
        <v/>
      </c>
      <c r="AE158" s="17">
        <f>IF($A158="","",IF(AND($B158&gt;=Dashboard!$B$3,$B158&lt;=Dashboard!$B$4,OR(Dashboard!$B$5="All",$D158=Dashboard!$B$5),OR(Dashboard!$B$6="All",$G158=Dashboard!$B$6)),1,0))</f>
        <v/>
      </c>
    </row>
    <row r="159">
      <c r="A159" s="14" t="n"/>
      <c r="B159" s="28" t="n"/>
      <c r="C159" s="28" t="n"/>
      <c r="D159" s="14" t="n"/>
      <c r="E159" s="14" t="n"/>
      <c r="F159" s="14" t="n"/>
      <c r="G159" s="14" t="n"/>
      <c r="H159" s="14" t="n"/>
      <c r="I159" s="14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4" t="n"/>
      <c r="V159" s="28" t="n"/>
      <c r="W159" s="14" t="n"/>
      <c r="X159" s="28" t="n"/>
      <c r="Y159" s="17">
        <f>IF($A159="","",COUNTIF($J159:$S159,"Fail"))</f>
        <v/>
      </c>
      <c r="Z159" s="17">
        <f>IF($A159="","",COUNTIF($J159:$S159,"Pass")+COUNTIF($J159:$S159,"Fail"))</f>
        <v/>
      </c>
      <c r="AA159" s="17">
        <f>IF($A159="","",COUNTIF($J159:$S159,"Pass")+COUNTIF($J159:$S159,"Fail")+COUNTIF($J159:$S159,"Not Reviewed"))</f>
        <v/>
      </c>
      <c r="AB159" s="17">
        <f>IF($A159="","",IF(OR(COUNTBLANK($J159:$S159)&gt;0,COUNTIF($J159:$S159,"Not Reviewed")&gt;0),"Incomplete","Complete"))</f>
        <v/>
      </c>
      <c r="AC159" s="29">
        <f>IF($A159="","",IFERROR((Z159-Y159)/Z159,""))</f>
        <v/>
      </c>
      <c r="AD159" s="17">
        <f>IF($A159="","",IF(Y159=0,"No Follow-Up Needed",IF(W159="Resolved","Resolved",IF(V159="","Due Date Missing",IF(V159&lt;TODAY(),"Overdue",IF(V159=TODAY(),"Due Today","Open"))))))</f>
        <v/>
      </c>
      <c r="AE159" s="17">
        <f>IF($A159="","",IF(AND($B159&gt;=Dashboard!$B$3,$B159&lt;=Dashboard!$B$4,OR(Dashboard!$B$5="All",$D159=Dashboard!$B$5),OR(Dashboard!$B$6="All",$G159=Dashboard!$B$6)),1,0))</f>
        <v/>
      </c>
    </row>
    <row r="160">
      <c r="A160" s="14" t="n"/>
      <c r="B160" s="28" t="n"/>
      <c r="C160" s="28" t="n"/>
      <c r="D160" s="14" t="n"/>
      <c r="E160" s="14" t="n"/>
      <c r="F160" s="14" t="n"/>
      <c r="G160" s="14" t="n"/>
      <c r="H160" s="14" t="n"/>
      <c r="I160" s="14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4" t="n"/>
      <c r="V160" s="28" t="n"/>
      <c r="W160" s="14" t="n"/>
      <c r="X160" s="28" t="n"/>
      <c r="Y160" s="17">
        <f>IF($A160="","",COUNTIF($J160:$S160,"Fail"))</f>
        <v/>
      </c>
      <c r="Z160" s="17">
        <f>IF($A160="","",COUNTIF($J160:$S160,"Pass")+COUNTIF($J160:$S160,"Fail"))</f>
        <v/>
      </c>
      <c r="AA160" s="17">
        <f>IF($A160="","",COUNTIF($J160:$S160,"Pass")+COUNTIF($J160:$S160,"Fail")+COUNTIF($J160:$S160,"Not Reviewed"))</f>
        <v/>
      </c>
      <c r="AB160" s="17">
        <f>IF($A160="","",IF(OR(COUNTBLANK($J160:$S160)&gt;0,COUNTIF($J160:$S160,"Not Reviewed")&gt;0),"Incomplete","Complete"))</f>
        <v/>
      </c>
      <c r="AC160" s="29">
        <f>IF($A160="","",IFERROR((Z160-Y160)/Z160,""))</f>
        <v/>
      </c>
      <c r="AD160" s="17">
        <f>IF($A160="","",IF(Y160=0,"No Follow-Up Needed",IF(W160="Resolved","Resolved",IF(V160="","Due Date Missing",IF(V160&lt;TODAY(),"Overdue",IF(V160=TODAY(),"Due Today","Open"))))))</f>
        <v/>
      </c>
      <c r="AE160" s="17">
        <f>IF($A160="","",IF(AND($B160&gt;=Dashboard!$B$3,$B160&lt;=Dashboard!$B$4,OR(Dashboard!$B$5="All",$D160=Dashboard!$B$5),OR(Dashboard!$B$6="All",$G160=Dashboard!$B$6)),1,0))</f>
        <v/>
      </c>
    </row>
    <row r="161">
      <c r="A161" s="14" t="n"/>
      <c r="B161" s="28" t="n"/>
      <c r="C161" s="28" t="n"/>
      <c r="D161" s="14" t="n"/>
      <c r="E161" s="14" t="n"/>
      <c r="F161" s="14" t="n"/>
      <c r="G161" s="14" t="n"/>
      <c r="H161" s="14" t="n"/>
      <c r="I161" s="14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4" t="n"/>
      <c r="V161" s="28" t="n"/>
      <c r="W161" s="14" t="n"/>
      <c r="X161" s="28" t="n"/>
      <c r="Y161" s="17">
        <f>IF($A161="","",COUNTIF($J161:$S161,"Fail"))</f>
        <v/>
      </c>
      <c r="Z161" s="17">
        <f>IF($A161="","",COUNTIF($J161:$S161,"Pass")+COUNTIF($J161:$S161,"Fail"))</f>
        <v/>
      </c>
      <c r="AA161" s="17">
        <f>IF($A161="","",COUNTIF($J161:$S161,"Pass")+COUNTIF($J161:$S161,"Fail")+COUNTIF($J161:$S161,"Not Reviewed"))</f>
        <v/>
      </c>
      <c r="AB161" s="17">
        <f>IF($A161="","",IF(OR(COUNTBLANK($J161:$S161)&gt;0,COUNTIF($J161:$S161,"Not Reviewed")&gt;0),"Incomplete","Complete"))</f>
        <v/>
      </c>
      <c r="AC161" s="29">
        <f>IF($A161="","",IFERROR((Z161-Y161)/Z161,""))</f>
        <v/>
      </c>
      <c r="AD161" s="17">
        <f>IF($A161="","",IF(Y161=0,"No Follow-Up Needed",IF(W161="Resolved","Resolved",IF(V161="","Due Date Missing",IF(V161&lt;TODAY(),"Overdue",IF(V161=TODAY(),"Due Today","Open"))))))</f>
        <v/>
      </c>
      <c r="AE161" s="17">
        <f>IF($A161="","",IF(AND($B161&gt;=Dashboard!$B$3,$B161&lt;=Dashboard!$B$4,OR(Dashboard!$B$5="All",$D161=Dashboard!$B$5),OR(Dashboard!$B$6="All",$G161=Dashboard!$B$6)),1,0))</f>
        <v/>
      </c>
    </row>
    <row r="162">
      <c r="A162" s="14" t="n"/>
      <c r="B162" s="28" t="n"/>
      <c r="C162" s="28" t="n"/>
      <c r="D162" s="14" t="n"/>
      <c r="E162" s="14" t="n"/>
      <c r="F162" s="14" t="n"/>
      <c r="G162" s="14" t="n"/>
      <c r="H162" s="14" t="n"/>
      <c r="I162" s="14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4" t="n"/>
      <c r="V162" s="28" t="n"/>
      <c r="W162" s="14" t="n"/>
      <c r="X162" s="28" t="n"/>
      <c r="Y162" s="17">
        <f>IF($A162="","",COUNTIF($J162:$S162,"Fail"))</f>
        <v/>
      </c>
      <c r="Z162" s="17">
        <f>IF($A162="","",COUNTIF($J162:$S162,"Pass")+COUNTIF($J162:$S162,"Fail"))</f>
        <v/>
      </c>
      <c r="AA162" s="17">
        <f>IF($A162="","",COUNTIF($J162:$S162,"Pass")+COUNTIF($J162:$S162,"Fail")+COUNTIF($J162:$S162,"Not Reviewed"))</f>
        <v/>
      </c>
      <c r="AB162" s="17">
        <f>IF($A162="","",IF(OR(COUNTBLANK($J162:$S162)&gt;0,COUNTIF($J162:$S162,"Not Reviewed")&gt;0),"Incomplete","Complete"))</f>
        <v/>
      </c>
      <c r="AC162" s="29">
        <f>IF($A162="","",IFERROR((Z162-Y162)/Z162,""))</f>
        <v/>
      </c>
      <c r="AD162" s="17">
        <f>IF($A162="","",IF(Y162=0,"No Follow-Up Needed",IF(W162="Resolved","Resolved",IF(V162="","Due Date Missing",IF(V162&lt;TODAY(),"Overdue",IF(V162=TODAY(),"Due Today","Open"))))))</f>
        <v/>
      </c>
      <c r="AE162" s="17">
        <f>IF($A162="","",IF(AND($B162&gt;=Dashboard!$B$3,$B162&lt;=Dashboard!$B$4,OR(Dashboard!$B$5="All",$D162=Dashboard!$B$5),OR(Dashboard!$B$6="All",$G162=Dashboard!$B$6)),1,0))</f>
        <v/>
      </c>
    </row>
    <row r="163">
      <c r="A163" s="14" t="n"/>
      <c r="B163" s="28" t="n"/>
      <c r="C163" s="28" t="n"/>
      <c r="D163" s="14" t="n"/>
      <c r="E163" s="14" t="n"/>
      <c r="F163" s="14" t="n"/>
      <c r="G163" s="14" t="n"/>
      <c r="H163" s="14" t="n"/>
      <c r="I163" s="14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4" t="n"/>
      <c r="V163" s="28" t="n"/>
      <c r="W163" s="14" t="n"/>
      <c r="X163" s="28" t="n"/>
      <c r="Y163" s="17">
        <f>IF($A163="","",COUNTIF($J163:$S163,"Fail"))</f>
        <v/>
      </c>
      <c r="Z163" s="17">
        <f>IF($A163="","",COUNTIF($J163:$S163,"Pass")+COUNTIF($J163:$S163,"Fail"))</f>
        <v/>
      </c>
      <c r="AA163" s="17">
        <f>IF($A163="","",COUNTIF($J163:$S163,"Pass")+COUNTIF($J163:$S163,"Fail")+COUNTIF($J163:$S163,"Not Reviewed"))</f>
        <v/>
      </c>
      <c r="AB163" s="17">
        <f>IF($A163="","",IF(OR(COUNTBLANK($J163:$S163)&gt;0,COUNTIF($J163:$S163,"Not Reviewed")&gt;0),"Incomplete","Complete"))</f>
        <v/>
      </c>
      <c r="AC163" s="29">
        <f>IF($A163="","",IFERROR((Z163-Y163)/Z163,""))</f>
        <v/>
      </c>
      <c r="AD163" s="17">
        <f>IF($A163="","",IF(Y163=0,"No Follow-Up Needed",IF(W163="Resolved","Resolved",IF(V163="","Due Date Missing",IF(V163&lt;TODAY(),"Overdue",IF(V163=TODAY(),"Due Today","Open"))))))</f>
        <v/>
      </c>
      <c r="AE163" s="17">
        <f>IF($A163="","",IF(AND($B163&gt;=Dashboard!$B$3,$B163&lt;=Dashboard!$B$4,OR(Dashboard!$B$5="All",$D163=Dashboard!$B$5),OR(Dashboard!$B$6="All",$G163=Dashboard!$B$6)),1,0))</f>
        <v/>
      </c>
    </row>
    <row r="164">
      <c r="A164" s="14" t="n"/>
      <c r="B164" s="28" t="n"/>
      <c r="C164" s="28" t="n"/>
      <c r="D164" s="14" t="n"/>
      <c r="E164" s="14" t="n"/>
      <c r="F164" s="14" t="n"/>
      <c r="G164" s="14" t="n"/>
      <c r="H164" s="14" t="n"/>
      <c r="I164" s="14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4" t="n"/>
      <c r="V164" s="28" t="n"/>
      <c r="W164" s="14" t="n"/>
      <c r="X164" s="28" t="n"/>
      <c r="Y164" s="17">
        <f>IF($A164="","",COUNTIF($J164:$S164,"Fail"))</f>
        <v/>
      </c>
      <c r="Z164" s="17">
        <f>IF($A164="","",COUNTIF($J164:$S164,"Pass")+COUNTIF($J164:$S164,"Fail"))</f>
        <v/>
      </c>
      <c r="AA164" s="17">
        <f>IF($A164="","",COUNTIF($J164:$S164,"Pass")+COUNTIF($J164:$S164,"Fail")+COUNTIF($J164:$S164,"Not Reviewed"))</f>
        <v/>
      </c>
      <c r="AB164" s="17">
        <f>IF($A164="","",IF(OR(COUNTBLANK($J164:$S164)&gt;0,COUNTIF($J164:$S164,"Not Reviewed")&gt;0),"Incomplete","Complete"))</f>
        <v/>
      </c>
      <c r="AC164" s="29">
        <f>IF($A164="","",IFERROR((Z164-Y164)/Z164,""))</f>
        <v/>
      </c>
      <c r="AD164" s="17">
        <f>IF($A164="","",IF(Y164=0,"No Follow-Up Needed",IF(W164="Resolved","Resolved",IF(V164="","Due Date Missing",IF(V164&lt;TODAY(),"Overdue",IF(V164=TODAY(),"Due Today","Open"))))))</f>
        <v/>
      </c>
      <c r="AE164" s="17">
        <f>IF($A164="","",IF(AND($B164&gt;=Dashboard!$B$3,$B164&lt;=Dashboard!$B$4,OR(Dashboard!$B$5="All",$D164=Dashboard!$B$5),OR(Dashboard!$B$6="All",$G164=Dashboard!$B$6)),1,0))</f>
        <v/>
      </c>
    </row>
    <row r="165">
      <c r="A165" s="14" t="n"/>
      <c r="B165" s="28" t="n"/>
      <c r="C165" s="28" t="n"/>
      <c r="D165" s="14" t="n"/>
      <c r="E165" s="14" t="n"/>
      <c r="F165" s="14" t="n"/>
      <c r="G165" s="14" t="n"/>
      <c r="H165" s="14" t="n"/>
      <c r="I165" s="14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4" t="n"/>
      <c r="V165" s="28" t="n"/>
      <c r="W165" s="14" t="n"/>
      <c r="X165" s="28" t="n"/>
      <c r="Y165" s="17">
        <f>IF($A165="","",COUNTIF($J165:$S165,"Fail"))</f>
        <v/>
      </c>
      <c r="Z165" s="17">
        <f>IF($A165="","",COUNTIF($J165:$S165,"Pass")+COUNTIF($J165:$S165,"Fail"))</f>
        <v/>
      </c>
      <c r="AA165" s="17">
        <f>IF($A165="","",COUNTIF($J165:$S165,"Pass")+COUNTIF($J165:$S165,"Fail")+COUNTIF($J165:$S165,"Not Reviewed"))</f>
        <v/>
      </c>
      <c r="AB165" s="17">
        <f>IF($A165="","",IF(OR(COUNTBLANK($J165:$S165)&gt;0,COUNTIF($J165:$S165,"Not Reviewed")&gt;0),"Incomplete","Complete"))</f>
        <v/>
      </c>
      <c r="AC165" s="29">
        <f>IF($A165="","",IFERROR((Z165-Y165)/Z165,""))</f>
        <v/>
      </c>
      <c r="AD165" s="17">
        <f>IF($A165="","",IF(Y165=0,"No Follow-Up Needed",IF(W165="Resolved","Resolved",IF(V165="","Due Date Missing",IF(V165&lt;TODAY(),"Overdue",IF(V165=TODAY(),"Due Today","Open"))))))</f>
        <v/>
      </c>
      <c r="AE165" s="17">
        <f>IF($A165="","",IF(AND($B165&gt;=Dashboard!$B$3,$B165&lt;=Dashboard!$B$4,OR(Dashboard!$B$5="All",$D165=Dashboard!$B$5),OR(Dashboard!$B$6="All",$G165=Dashboard!$B$6)),1,0))</f>
        <v/>
      </c>
    </row>
    <row r="166">
      <c r="A166" s="14" t="n"/>
      <c r="B166" s="28" t="n"/>
      <c r="C166" s="28" t="n"/>
      <c r="D166" s="14" t="n"/>
      <c r="E166" s="14" t="n"/>
      <c r="F166" s="14" t="n"/>
      <c r="G166" s="14" t="n"/>
      <c r="H166" s="14" t="n"/>
      <c r="I166" s="14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4" t="n"/>
      <c r="V166" s="28" t="n"/>
      <c r="W166" s="14" t="n"/>
      <c r="X166" s="28" t="n"/>
      <c r="Y166" s="17">
        <f>IF($A166="","",COUNTIF($J166:$S166,"Fail"))</f>
        <v/>
      </c>
      <c r="Z166" s="17">
        <f>IF($A166="","",COUNTIF($J166:$S166,"Pass")+COUNTIF($J166:$S166,"Fail"))</f>
        <v/>
      </c>
      <c r="AA166" s="17">
        <f>IF($A166="","",COUNTIF($J166:$S166,"Pass")+COUNTIF($J166:$S166,"Fail")+COUNTIF($J166:$S166,"Not Reviewed"))</f>
        <v/>
      </c>
      <c r="AB166" s="17">
        <f>IF($A166="","",IF(OR(COUNTBLANK($J166:$S166)&gt;0,COUNTIF($J166:$S166,"Not Reviewed")&gt;0),"Incomplete","Complete"))</f>
        <v/>
      </c>
      <c r="AC166" s="29">
        <f>IF($A166="","",IFERROR((Z166-Y166)/Z166,""))</f>
        <v/>
      </c>
      <c r="AD166" s="17">
        <f>IF($A166="","",IF(Y166=0,"No Follow-Up Needed",IF(W166="Resolved","Resolved",IF(V166="","Due Date Missing",IF(V166&lt;TODAY(),"Overdue",IF(V166=TODAY(),"Due Today","Open"))))))</f>
        <v/>
      </c>
      <c r="AE166" s="17">
        <f>IF($A166="","",IF(AND($B166&gt;=Dashboard!$B$3,$B166&lt;=Dashboard!$B$4,OR(Dashboard!$B$5="All",$D166=Dashboard!$B$5),OR(Dashboard!$B$6="All",$G166=Dashboard!$B$6)),1,0))</f>
        <v/>
      </c>
    </row>
    <row r="167">
      <c r="A167" s="14" t="n"/>
      <c r="B167" s="28" t="n"/>
      <c r="C167" s="28" t="n"/>
      <c r="D167" s="14" t="n"/>
      <c r="E167" s="14" t="n"/>
      <c r="F167" s="14" t="n"/>
      <c r="G167" s="14" t="n"/>
      <c r="H167" s="14" t="n"/>
      <c r="I167" s="14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4" t="n"/>
      <c r="V167" s="28" t="n"/>
      <c r="W167" s="14" t="n"/>
      <c r="X167" s="28" t="n"/>
      <c r="Y167" s="17">
        <f>IF($A167="","",COUNTIF($J167:$S167,"Fail"))</f>
        <v/>
      </c>
      <c r="Z167" s="17">
        <f>IF($A167="","",COUNTIF($J167:$S167,"Pass")+COUNTIF($J167:$S167,"Fail"))</f>
        <v/>
      </c>
      <c r="AA167" s="17">
        <f>IF($A167="","",COUNTIF($J167:$S167,"Pass")+COUNTIF($J167:$S167,"Fail")+COUNTIF($J167:$S167,"Not Reviewed"))</f>
        <v/>
      </c>
      <c r="AB167" s="17">
        <f>IF($A167="","",IF(OR(COUNTBLANK($J167:$S167)&gt;0,COUNTIF($J167:$S167,"Not Reviewed")&gt;0),"Incomplete","Complete"))</f>
        <v/>
      </c>
      <c r="AC167" s="29">
        <f>IF($A167="","",IFERROR((Z167-Y167)/Z167,""))</f>
        <v/>
      </c>
      <c r="AD167" s="17">
        <f>IF($A167="","",IF(Y167=0,"No Follow-Up Needed",IF(W167="Resolved","Resolved",IF(V167="","Due Date Missing",IF(V167&lt;TODAY(),"Overdue",IF(V167=TODAY(),"Due Today","Open"))))))</f>
        <v/>
      </c>
      <c r="AE167" s="17">
        <f>IF($A167="","",IF(AND($B167&gt;=Dashboard!$B$3,$B167&lt;=Dashboard!$B$4,OR(Dashboard!$B$5="All",$D167=Dashboard!$B$5),OR(Dashboard!$B$6="All",$G167=Dashboard!$B$6)),1,0))</f>
        <v/>
      </c>
    </row>
    <row r="168">
      <c r="A168" s="14" t="n"/>
      <c r="B168" s="28" t="n"/>
      <c r="C168" s="28" t="n"/>
      <c r="D168" s="14" t="n"/>
      <c r="E168" s="14" t="n"/>
      <c r="F168" s="14" t="n"/>
      <c r="G168" s="14" t="n"/>
      <c r="H168" s="14" t="n"/>
      <c r="I168" s="14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4" t="n"/>
      <c r="V168" s="28" t="n"/>
      <c r="W168" s="14" t="n"/>
      <c r="X168" s="28" t="n"/>
      <c r="Y168" s="17">
        <f>IF($A168="","",COUNTIF($J168:$S168,"Fail"))</f>
        <v/>
      </c>
      <c r="Z168" s="17">
        <f>IF($A168="","",COUNTIF($J168:$S168,"Pass")+COUNTIF($J168:$S168,"Fail"))</f>
        <v/>
      </c>
      <c r="AA168" s="17">
        <f>IF($A168="","",COUNTIF($J168:$S168,"Pass")+COUNTIF($J168:$S168,"Fail")+COUNTIF($J168:$S168,"Not Reviewed"))</f>
        <v/>
      </c>
      <c r="AB168" s="17">
        <f>IF($A168="","",IF(OR(COUNTBLANK($J168:$S168)&gt;0,COUNTIF($J168:$S168,"Not Reviewed")&gt;0),"Incomplete","Complete"))</f>
        <v/>
      </c>
      <c r="AC168" s="29">
        <f>IF($A168="","",IFERROR((Z168-Y168)/Z168,""))</f>
        <v/>
      </c>
      <c r="AD168" s="17">
        <f>IF($A168="","",IF(Y168=0,"No Follow-Up Needed",IF(W168="Resolved","Resolved",IF(V168="","Due Date Missing",IF(V168&lt;TODAY(),"Overdue",IF(V168=TODAY(),"Due Today","Open"))))))</f>
        <v/>
      </c>
      <c r="AE168" s="17">
        <f>IF($A168="","",IF(AND($B168&gt;=Dashboard!$B$3,$B168&lt;=Dashboard!$B$4,OR(Dashboard!$B$5="All",$D168=Dashboard!$B$5),OR(Dashboard!$B$6="All",$G168=Dashboard!$B$6)),1,0))</f>
        <v/>
      </c>
    </row>
    <row r="169">
      <c r="A169" s="14" t="n"/>
      <c r="B169" s="28" t="n"/>
      <c r="C169" s="28" t="n"/>
      <c r="D169" s="14" t="n"/>
      <c r="E169" s="14" t="n"/>
      <c r="F169" s="14" t="n"/>
      <c r="G169" s="14" t="n"/>
      <c r="H169" s="14" t="n"/>
      <c r="I169" s="14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4" t="n"/>
      <c r="V169" s="28" t="n"/>
      <c r="W169" s="14" t="n"/>
      <c r="X169" s="28" t="n"/>
      <c r="Y169" s="17">
        <f>IF($A169="","",COUNTIF($J169:$S169,"Fail"))</f>
        <v/>
      </c>
      <c r="Z169" s="17">
        <f>IF($A169="","",COUNTIF($J169:$S169,"Pass")+COUNTIF($J169:$S169,"Fail"))</f>
        <v/>
      </c>
      <c r="AA169" s="17">
        <f>IF($A169="","",COUNTIF($J169:$S169,"Pass")+COUNTIF($J169:$S169,"Fail")+COUNTIF($J169:$S169,"Not Reviewed"))</f>
        <v/>
      </c>
      <c r="AB169" s="17">
        <f>IF($A169="","",IF(OR(COUNTBLANK($J169:$S169)&gt;0,COUNTIF($J169:$S169,"Not Reviewed")&gt;0),"Incomplete","Complete"))</f>
        <v/>
      </c>
      <c r="AC169" s="29">
        <f>IF($A169="","",IFERROR((Z169-Y169)/Z169,""))</f>
        <v/>
      </c>
      <c r="AD169" s="17">
        <f>IF($A169="","",IF(Y169=0,"No Follow-Up Needed",IF(W169="Resolved","Resolved",IF(V169="","Due Date Missing",IF(V169&lt;TODAY(),"Overdue",IF(V169=TODAY(),"Due Today","Open"))))))</f>
        <v/>
      </c>
      <c r="AE169" s="17">
        <f>IF($A169="","",IF(AND($B169&gt;=Dashboard!$B$3,$B169&lt;=Dashboard!$B$4,OR(Dashboard!$B$5="All",$D169=Dashboard!$B$5),OR(Dashboard!$B$6="All",$G169=Dashboard!$B$6)),1,0))</f>
        <v/>
      </c>
    </row>
    <row r="170">
      <c r="A170" s="14" t="n"/>
      <c r="B170" s="28" t="n"/>
      <c r="C170" s="28" t="n"/>
      <c r="D170" s="14" t="n"/>
      <c r="E170" s="14" t="n"/>
      <c r="F170" s="14" t="n"/>
      <c r="G170" s="14" t="n"/>
      <c r="H170" s="14" t="n"/>
      <c r="I170" s="14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4" t="n"/>
      <c r="V170" s="28" t="n"/>
      <c r="W170" s="14" t="n"/>
      <c r="X170" s="28" t="n"/>
      <c r="Y170" s="17">
        <f>IF($A170="","",COUNTIF($J170:$S170,"Fail"))</f>
        <v/>
      </c>
      <c r="Z170" s="17">
        <f>IF($A170="","",COUNTIF($J170:$S170,"Pass")+COUNTIF($J170:$S170,"Fail"))</f>
        <v/>
      </c>
      <c r="AA170" s="17">
        <f>IF($A170="","",COUNTIF($J170:$S170,"Pass")+COUNTIF($J170:$S170,"Fail")+COUNTIF($J170:$S170,"Not Reviewed"))</f>
        <v/>
      </c>
      <c r="AB170" s="17">
        <f>IF($A170="","",IF(OR(COUNTBLANK($J170:$S170)&gt;0,COUNTIF($J170:$S170,"Not Reviewed")&gt;0),"Incomplete","Complete"))</f>
        <v/>
      </c>
      <c r="AC170" s="29">
        <f>IF($A170="","",IFERROR((Z170-Y170)/Z170,""))</f>
        <v/>
      </c>
      <c r="AD170" s="17">
        <f>IF($A170="","",IF(Y170=0,"No Follow-Up Needed",IF(W170="Resolved","Resolved",IF(V170="","Due Date Missing",IF(V170&lt;TODAY(),"Overdue",IF(V170=TODAY(),"Due Today","Open"))))))</f>
        <v/>
      </c>
      <c r="AE170" s="17">
        <f>IF($A170="","",IF(AND($B170&gt;=Dashboard!$B$3,$B170&lt;=Dashboard!$B$4,OR(Dashboard!$B$5="All",$D170=Dashboard!$B$5),OR(Dashboard!$B$6="All",$G170=Dashboard!$B$6)),1,0))</f>
        <v/>
      </c>
    </row>
    <row r="171">
      <c r="A171" s="14" t="n"/>
      <c r="B171" s="28" t="n"/>
      <c r="C171" s="28" t="n"/>
      <c r="D171" s="14" t="n"/>
      <c r="E171" s="14" t="n"/>
      <c r="F171" s="14" t="n"/>
      <c r="G171" s="14" t="n"/>
      <c r="H171" s="14" t="n"/>
      <c r="I171" s="14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4" t="n"/>
      <c r="V171" s="28" t="n"/>
      <c r="W171" s="14" t="n"/>
      <c r="X171" s="28" t="n"/>
      <c r="Y171" s="17">
        <f>IF($A171="","",COUNTIF($J171:$S171,"Fail"))</f>
        <v/>
      </c>
      <c r="Z171" s="17">
        <f>IF($A171="","",COUNTIF($J171:$S171,"Pass")+COUNTIF($J171:$S171,"Fail"))</f>
        <v/>
      </c>
      <c r="AA171" s="17">
        <f>IF($A171="","",COUNTIF($J171:$S171,"Pass")+COUNTIF($J171:$S171,"Fail")+COUNTIF($J171:$S171,"Not Reviewed"))</f>
        <v/>
      </c>
      <c r="AB171" s="17">
        <f>IF($A171="","",IF(OR(COUNTBLANK($J171:$S171)&gt;0,COUNTIF($J171:$S171,"Not Reviewed")&gt;0),"Incomplete","Complete"))</f>
        <v/>
      </c>
      <c r="AC171" s="29">
        <f>IF($A171="","",IFERROR((Z171-Y171)/Z171,""))</f>
        <v/>
      </c>
      <c r="AD171" s="17">
        <f>IF($A171="","",IF(Y171=0,"No Follow-Up Needed",IF(W171="Resolved","Resolved",IF(V171="","Due Date Missing",IF(V171&lt;TODAY(),"Overdue",IF(V171=TODAY(),"Due Today","Open"))))))</f>
        <v/>
      </c>
      <c r="AE171" s="17">
        <f>IF($A171="","",IF(AND($B171&gt;=Dashboard!$B$3,$B171&lt;=Dashboard!$B$4,OR(Dashboard!$B$5="All",$D171=Dashboard!$B$5),OR(Dashboard!$B$6="All",$G171=Dashboard!$B$6)),1,0))</f>
        <v/>
      </c>
    </row>
    <row r="172">
      <c r="A172" s="14" t="n"/>
      <c r="B172" s="28" t="n"/>
      <c r="C172" s="28" t="n"/>
      <c r="D172" s="14" t="n"/>
      <c r="E172" s="14" t="n"/>
      <c r="F172" s="14" t="n"/>
      <c r="G172" s="14" t="n"/>
      <c r="H172" s="14" t="n"/>
      <c r="I172" s="14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4" t="n"/>
      <c r="V172" s="28" t="n"/>
      <c r="W172" s="14" t="n"/>
      <c r="X172" s="28" t="n"/>
      <c r="Y172" s="17">
        <f>IF($A172="","",COUNTIF($J172:$S172,"Fail"))</f>
        <v/>
      </c>
      <c r="Z172" s="17">
        <f>IF($A172="","",COUNTIF($J172:$S172,"Pass")+COUNTIF($J172:$S172,"Fail"))</f>
        <v/>
      </c>
      <c r="AA172" s="17">
        <f>IF($A172="","",COUNTIF($J172:$S172,"Pass")+COUNTIF($J172:$S172,"Fail")+COUNTIF($J172:$S172,"Not Reviewed"))</f>
        <v/>
      </c>
      <c r="AB172" s="17">
        <f>IF($A172="","",IF(OR(COUNTBLANK($J172:$S172)&gt;0,COUNTIF($J172:$S172,"Not Reviewed")&gt;0),"Incomplete","Complete"))</f>
        <v/>
      </c>
      <c r="AC172" s="29">
        <f>IF($A172="","",IFERROR((Z172-Y172)/Z172,""))</f>
        <v/>
      </c>
      <c r="AD172" s="17">
        <f>IF($A172="","",IF(Y172=0,"No Follow-Up Needed",IF(W172="Resolved","Resolved",IF(V172="","Due Date Missing",IF(V172&lt;TODAY(),"Overdue",IF(V172=TODAY(),"Due Today","Open"))))))</f>
        <v/>
      </c>
      <c r="AE172" s="17">
        <f>IF($A172="","",IF(AND($B172&gt;=Dashboard!$B$3,$B172&lt;=Dashboard!$B$4,OR(Dashboard!$B$5="All",$D172=Dashboard!$B$5),OR(Dashboard!$B$6="All",$G172=Dashboard!$B$6)),1,0))</f>
        <v/>
      </c>
    </row>
    <row r="173">
      <c r="A173" s="14" t="n"/>
      <c r="B173" s="28" t="n"/>
      <c r="C173" s="28" t="n"/>
      <c r="D173" s="14" t="n"/>
      <c r="E173" s="14" t="n"/>
      <c r="F173" s="14" t="n"/>
      <c r="G173" s="14" t="n"/>
      <c r="H173" s="14" t="n"/>
      <c r="I173" s="14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4" t="n"/>
      <c r="V173" s="28" t="n"/>
      <c r="W173" s="14" t="n"/>
      <c r="X173" s="28" t="n"/>
      <c r="Y173" s="17">
        <f>IF($A173="","",COUNTIF($J173:$S173,"Fail"))</f>
        <v/>
      </c>
      <c r="Z173" s="17">
        <f>IF($A173="","",COUNTIF($J173:$S173,"Pass")+COUNTIF($J173:$S173,"Fail"))</f>
        <v/>
      </c>
      <c r="AA173" s="17">
        <f>IF($A173="","",COUNTIF($J173:$S173,"Pass")+COUNTIF($J173:$S173,"Fail")+COUNTIF($J173:$S173,"Not Reviewed"))</f>
        <v/>
      </c>
      <c r="AB173" s="17">
        <f>IF($A173="","",IF(OR(COUNTBLANK($J173:$S173)&gt;0,COUNTIF($J173:$S173,"Not Reviewed")&gt;0),"Incomplete","Complete"))</f>
        <v/>
      </c>
      <c r="AC173" s="29">
        <f>IF($A173="","",IFERROR((Z173-Y173)/Z173,""))</f>
        <v/>
      </c>
      <c r="AD173" s="17">
        <f>IF($A173="","",IF(Y173=0,"No Follow-Up Needed",IF(W173="Resolved","Resolved",IF(V173="","Due Date Missing",IF(V173&lt;TODAY(),"Overdue",IF(V173=TODAY(),"Due Today","Open"))))))</f>
        <v/>
      </c>
      <c r="AE173" s="17">
        <f>IF($A173="","",IF(AND($B173&gt;=Dashboard!$B$3,$B173&lt;=Dashboard!$B$4,OR(Dashboard!$B$5="All",$D173=Dashboard!$B$5),OR(Dashboard!$B$6="All",$G173=Dashboard!$B$6)),1,0))</f>
        <v/>
      </c>
    </row>
    <row r="174">
      <c r="A174" s="14" t="n"/>
      <c r="B174" s="28" t="n"/>
      <c r="C174" s="28" t="n"/>
      <c r="D174" s="14" t="n"/>
      <c r="E174" s="14" t="n"/>
      <c r="F174" s="14" t="n"/>
      <c r="G174" s="14" t="n"/>
      <c r="H174" s="14" t="n"/>
      <c r="I174" s="14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4" t="n"/>
      <c r="V174" s="28" t="n"/>
      <c r="W174" s="14" t="n"/>
      <c r="X174" s="28" t="n"/>
      <c r="Y174" s="17">
        <f>IF($A174="","",COUNTIF($J174:$S174,"Fail"))</f>
        <v/>
      </c>
      <c r="Z174" s="17">
        <f>IF($A174="","",COUNTIF($J174:$S174,"Pass")+COUNTIF($J174:$S174,"Fail"))</f>
        <v/>
      </c>
      <c r="AA174" s="17">
        <f>IF($A174="","",COUNTIF($J174:$S174,"Pass")+COUNTIF($J174:$S174,"Fail")+COUNTIF($J174:$S174,"Not Reviewed"))</f>
        <v/>
      </c>
      <c r="AB174" s="17">
        <f>IF($A174="","",IF(OR(COUNTBLANK($J174:$S174)&gt;0,COUNTIF($J174:$S174,"Not Reviewed")&gt;0),"Incomplete","Complete"))</f>
        <v/>
      </c>
      <c r="AC174" s="29">
        <f>IF($A174="","",IFERROR((Z174-Y174)/Z174,""))</f>
        <v/>
      </c>
      <c r="AD174" s="17">
        <f>IF($A174="","",IF(Y174=0,"No Follow-Up Needed",IF(W174="Resolved","Resolved",IF(V174="","Due Date Missing",IF(V174&lt;TODAY(),"Overdue",IF(V174=TODAY(),"Due Today","Open"))))))</f>
        <v/>
      </c>
      <c r="AE174" s="17">
        <f>IF($A174="","",IF(AND($B174&gt;=Dashboard!$B$3,$B174&lt;=Dashboard!$B$4,OR(Dashboard!$B$5="All",$D174=Dashboard!$B$5),OR(Dashboard!$B$6="All",$G174=Dashboard!$B$6)),1,0))</f>
        <v/>
      </c>
    </row>
    <row r="175">
      <c r="A175" s="14" t="n"/>
      <c r="B175" s="28" t="n"/>
      <c r="C175" s="28" t="n"/>
      <c r="D175" s="14" t="n"/>
      <c r="E175" s="14" t="n"/>
      <c r="F175" s="14" t="n"/>
      <c r="G175" s="14" t="n"/>
      <c r="H175" s="14" t="n"/>
      <c r="I175" s="14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4" t="n"/>
      <c r="V175" s="28" t="n"/>
      <c r="W175" s="14" t="n"/>
      <c r="X175" s="28" t="n"/>
      <c r="Y175" s="17">
        <f>IF($A175="","",COUNTIF($J175:$S175,"Fail"))</f>
        <v/>
      </c>
      <c r="Z175" s="17">
        <f>IF($A175="","",COUNTIF($J175:$S175,"Pass")+COUNTIF($J175:$S175,"Fail"))</f>
        <v/>
      </c>
      <c r="AA175" s="17">
        <f>IF($A175="","",COUNTIF($J175:$S175,"Pass")+COUNTIF($J175:$S175,"Fail")+COUNTIF($J175:$S175,"Not Reviewed"))</f>
        <v/>
      </c>
      <c r="AB175" s="17">
        <f>IF($A175="","",IF(OR(COUNTBLANK($J175:$S175)&gt;0,COUNTIF($J175:$S175,"Not Reviewed")&gt;0),"Incomplete","Complete"))</f>
        <v/>
      </c>
      <c r="AC175" s="29">
        <f>IF($A175="","",IFERROR((Z175-Y175)/Z175,""))</f>
        <v/>
      </c>
      <c r="AD175" s="17">
        <f>IF($A175="","",IF(Y175=0,"No Follow-Up Needed",IF(W175="Resolved","Resolved",IF(V175="","Due Date Missing",IF(V175&lt;TODAY(),"Overdue",IF(V175=TODAY(),"Due Today","Open"))))))</f>
        <v/>
      </c>
      <c r="AE175" s="17">
        <f>IF($A175="","",IF(AND($B175&gt;=Dashboard!$B$3,$B175&lt;=Dashboard!$B$4,OR(Dashboard!$B$5="All",$D175=Dashboard!$B$5),OR(Dashboard!$B$6="All",$G175=Dashboard!$B$6)),1,0))</f>
        <v/>
      </c>
    </row>
    <row r="176">
      <c r="A176" s="14" t="n"/>
      <c r="B176" s="28" t="n"/>
      <c r="C176" s="28" t="n"/>
      <c r="D176" s="14" t="n"/>
      <c r="E176" s="14" t="n"/>
      <c r="F176" s="14" t="n"/>
      <c r="G176" s="14" t="n"/>
      <c r="H176" s="14" t="n"/>
      <c r="I176" s="14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4" t="n"/>
      <c r="V176" s="28" t="n"/>
      <c r="W176" s="14" t="n"/>
      <c r="X176" s="28" t="n"/>
      <c r="Y176" s="17">
        <f>IF($A176="","",COUNTIF($J176:$S176,"Fail"))</f>
        <v/>
      </c>
      <c r="Z176" s="17">
        <f>IF($A176="","",COUNTIF($J176:$S176,"Pass")+COUNTIF($J176:$S176,"Fail"))</f>
        <v/>
      </c>
      <c r="AA176" s="17">
        <f>IF($A176="","",COUNTIF($J176:$S176,"Pass")+COUNTIF($J176:$S176,"Fail")+COUNTIF($J176:$S176,"Not Reviewed"))</f>
        <v/>
      </c>
      <c r="AB176" s="17">
        <f>IF($A176="","",IF(OR(COUNTBLANK($J176:$S176)&gt;0,COUNTIF($J176:$S176,"Not Reviewed")&gt;0),"Incomplete","Complete"))</f>
        <v/>
      </c>
      <c r="AC176" s="29">
        <f>IF($A176="","",IFERROR((Z176-Y176)/Z176,""))</f>
        <v/>
      </c>
      <c r="AD176" s="17">
        <f>IF($A176="","",IF(Y176=0,"No Follow-Up Needed",IF(W176="Resolved","Resolved",IF(V176="","Due Date Missing",IF(V176&lt;TODAY(),"Overdue",IF(V176=TODAY(),"Due Today","Open"))))))</f>
        <v/>
      </c>
      <c r="AE176" s="17">
        <f>IF($A176="","",IF(AND($B176&gt;=Dashboard!$B$3,$B176&lt;=Dashboard!$B$4,OR(Dashboard!$B$5="All",$D176=Dashboard!$B$5),OR(Dashboard!$B$6="All",$G176=Dashboard!$B$6)),1,0))</f>
        <v/>
      </c>
    </row>
    <row r="177">
      <c r="A177" s="14" t="n"/>
      <c r="B177" s="28" t="n"/>
      <c r="C177" s="28" t="n"/>
      <c r="D177" s="14" t="n"/>
      <c r="E177" s="14" t="n"/>
      <c r="F177" s="14" t="n"/>
      <c r="G177" s="14" t="n"/>
      <c r="H177" s="14" t="n"/>
      <c r="I177" s="14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4" t="n"/>
      <c r="V177" s="28" t="n"/>
      <c r="W177" s="14" t="n"/>
      <c r="X177" s="28" t="n"/>
      <c r="Y177" s="17">
        <f>IF($A177="","",COUNTIF($J177:$S177,"Fail"))</f>
        <v/>
      </c>
      <c r="Z177" s="17">
        <f>IF($A177="","",COUNTIF($J177:$S177,"Pass")+COUNTIF($J177:$S177,"Fail"))</f>
        <v/>
      </c>
      <c r="AA177" s="17">
        <f>IF($A177="","",COUNTIF($J177:$S177,"Pass")+COUNTIF($J177:$S177,"Fail")+COUNTIF($J177:$S177,"Not Reviewed"))</f>
        <v/>
      </c>
      <c r="AB177" s="17">
        <f>IF($A177="","",IF(OR(COUNTBLANK($J177:$S177)&gt;0,COUNTIF($J177:$S177,"Not Reviewed")&gt;0),"Incomplete","Complete"))</f>
        <v/>
      </c>
      <c r="AC177" s="29">
        <f>IF($A177="","",IFERROR((Z177-Y177)/Z177,""))</f>
        <v/>
      </c>
      <c r="AD177" s="17">
        <f>IF($A177="","",IF(Y177=0,"No Follow-Up Needed",IF(W177="Resolved","Resolved",IF(V177="","Due Date Missing",IF(V177&lt;TODAY(),"Overdue",IF(V177=TODAY(),"Due Today","Open"))))))</f>
        <v/>
      </c>
      <c r="AE177" s="17">
        <f>IF($A177="","",IF(AND($B177&gt;=Dashboard!$B$3,$B177&lt;=Dashboard!$B$4,OR(Dashboard!$B$5="All",$D177=Dashboard!$B$5),OR(Dashboard!$B$6="All",$G177=Dashboard!$B$6)),1,0))</f>
        <v/>
      </c>
    </row>
    <row r="178">
      <c r="A178" s="14" t="n"/>
      <c r="B178" s="28" t="n"/>
      <c r="C178" s="28" t="n"/>
      <c r="D178" s="14" t="n"/>
      <c r="E178" s="14" t="n"/>
      <c r="F178" s="14" t="n"/>
      <c r="G178" s="14" t="n"/>
      <c r="H178" s="14" t="n"/>
      <c r="I178" s="14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4" t="n"/>
      <c r="V178" s="28" t="n"/>
      <c r="W178" s="14" t="n"/>
      <c r="X178" s="28" t="n"/>
      <c r="Y178" s="17">
        <f>IF($A178="","",COUNTIF($J178:$S178,"Fail"))</f>
        <v/>
      </c>
      <c r="Z178" s="17">
        <f>IF($A178="","",COUNTIF($J178:$S178,"Pass")+COUNTIF($J178:$S178,"Fail"))</f>
        <v/>
      </c>
      <c r="AA178" s="17">
        <f>IF($A178="","",COUNTIF($J178:$S178,"Pass")+COUNTIF($J178:$S178,"Fail")+COUNTIF($J178:$S178,"Not Reviewed"))</f>
        <v/>
      </c>
      <c r="AB178" s="17">
        <f>IF($A178="","",IF(OR(COUNTBLANK($J178:$S178)&gt;0,COUNTIF($J178:$S178,"Not Reviewed")&gt;0),"Incomplete","Complete"))</f>
        <v/>
      </c>
      <c r="AC178" s="29">
        <f>IF($A178="","",IFERROR((Z178-Y178)/Z178,""))</f>
        <v/>
      </c>
      <c r="AD178" s="17">
        <f>IF($A178="","",IF(Y178=0,"No Follow-Up Needed",IF(W178="Resolved","Resolved",IF(V178="","Due Date Missing",IF(V178&lt;TODAY(),"Overdue",IF(V178=TODAY(),"Due Today","Open"))))))</f>
        <v/>
      </c>
      <c r="AE178" s="17">
        <f>IF($A178="","",IF(AND($B178&gt;=Dashboard!$B$3,$B178&lt;=Dashboard!$B$4,OR(Dashboard!$B$5="All",$D178=Dashboard!$B$5),OR(Dashboard!$B$6="All",$G178=Dashboard!$B$6)),1,0))</f>
        <v/>
      </c>
    </row>
    <row r="179">
      <c r="A179" s="14" t="n"/>
      <c r="B179" s="28" t="n"/>
      <c r="C179" s="28" t="n"/>
      <c r="D179" s="14" t="n"/>
      <c r="E179" s="14" t="n"/>
      <c r="F179" s="14" t="n"/>
      <c r="G179" s="14" t="n"/>
      <c r="H179" s="14" t="n"/>
      <c r="I179" s="14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4" t="n"/>
      <c r="V179" s="28" t="n"/>
      <c r="W179" s="14" t="n"/>
      <c r="X179" s="28" t="n"/>
      <c r="Y179" s="17">
        <f>IF($A179="","",COUNTIF($J179:$S179,"Fail"))</f>
        <v/>
      </c>
      <c r="Z179" s="17">
        <f>IF($A179="","",COUNTIF($J179:$S179,"Pass")+COUNTIF($J179:$S179,"Fail"))</f>
        <v/>
      </c>
      <c r="AA179" s="17">
        <f>IF($A179="","",COUNTIF($J179:$S179,"Pass")+COUNTIF($J179:$S179,"Fail")+COUNTIF($J179:$S179,"Not Reviewed"))</f>
        <v/>
      </c>
      <c r="AB179" s="17">
        <f>IF($A179="","",IF(OR(COUNTBLANK($J179:$S179)&gt;0,COUNTIF($J179:$S179,"Not Reviewed")&gt;0),"Incomplete","Complete"))</f>
        <v/>
      </c>
      <c r="AC179" s="29">
        <f>IF($A179="","",IFERROR((Z179-Y179)/Z179,""))</f>
        <v/>
      </c>
      <c r="AD179" s="17">
        <f>IF($A179="","",IF(Y179=0,"No Follow-Up Needed",IF(W179="Resolved","Resolved",IF(V179="","Due Date Missing",IF(V179&lt;TODAY(),"Overdue",IF(V179=TODAY(),"Due Today","Open"))))))</f>
        <v/>
      </c>
      <c r="AE179" s="17">
        <f>IF($A179="","",IF(AND($B179&gt;=Dashboard!$B$3,$B179&lt;=Dashboard!$B$4,OR(Dashboard!$B$5="All",$D179=Dashboard!$B$5),OR(Dashboard!$B$6="All",$G179=Dashboard!$B$6)),1,0))</f>
        <v/>
      </c>
    </row>
    <row r="180">
      <c r="A180" s="14" t="n"/>
      <c r="B180" s="28" t="n"/>
      <c r="C180" s="28" t="n"/>
      <c r="D180" s="14" t="n"/>
      <c r="E180" s="14" t="n"/>
      <c r="F180" s="14" t="n"/>
      <c r="G180" s="14" t="n"/>
      <c r="H180" s="14" t="n"/>
      <c r="I180" s="14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4" t="n"/>
      <c r="V180" s="28" t="n"/>
      <c r="W180" s="14" t="n"/>
      <c r="X180" s="28" t="n"/>
      <c r="Y180" s="17">
        <f>IF($A180="","",COUNTIF($J180:$S180,"Fail"))</f>
        <v/>
      </c>
      <c r="Z180" s="17">
        <f>IF($A180="","",COUNTIF($J180:$S180,"Pass")+COUNTIF($J180:$S180,"Fail"))</f>
        <v/>
      </c>
      <c r="AA180" s="17">
        <f>IF($A180="","",COUNTIF($J180:$S180,"Pass")+COUNTIF($J180:$S180,"Fail")+COUNTIF($J180:$S180,"Not Reviewed"))</f>
        <v/>
      </c>
      <c r="AB180" s="17">
        <f>IF($A180="","",IF(OR(COUNTBLANK($J180:$S180)&gt;0,COUNTIF($J180:$S180,"Not Reviewed")&gt;0),"Incomplete","Complete"))</f>
        <v/>
      </c>
      <c r="AC180" s="29">
        <f>IF($A180="","",IFERROR((Z180-Y180)/Z180,""))</f>
        <v/>
      </c>
      <c r="AD180" s="17">
        <f>IF($A180="","",IF(Y180=0,"No Follow-Up Needed",IF(W180="Resolved","Resolved",IF(V180="","Due Date Missing",IF(V180&lt;TODAY(),"Overdue",IF(V180=TODAY(),"Due Today","Open"))))))</f>
        <v/>
      </c>
      <c r="AE180" s="17">
        <f>IF($A180="","",IF(AND($B180&gt;=Dashboard!$B$3,$B180&lt;=Dashboard!$B$4,OR(Dashboard!$B$5="All",$D180=Dashboard!$B$5),OR(Dashboard!$B$6="All",$G180=Dashboard!$B$6)),1,0))</f>
        <v/>
      </c>
    </row>
    <row r="181">
      <c r="A181" s="14" t="n"/>
      <c r="B181" s="28" t="n"/>
      <c r="C181" s="28" t="n"/>
      <c r="D181" s="14" t="n"/>
      <c r="E181" s="14" t="n"/>
      <c r="F181" s="14" t="n"/>
      <c r="G181" s="14" t="n"/>
      <c r="H181" s="14" t="n"/>
      <c r="I181" s="14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4" t="n"/>
      <c r="V181" s="28" t="n"/>
      <c r="W181" s="14" t="n"/>
      <c r="X181" s="28" t="n"/>
      <c r="Y181" s="17">
        <f>IF($A181="","",COUNTIF($J181:$S181,"Fail"))</f>
        <v/>
      </c>
      <c r="Z181" s="17">
        <f>IF($A181="","",COUNTIF($J181:$S181,"Pass")+COUNTIF($J181:$S181,"Fail"))</f>
        <v/>
      </c>
      <c r="AA181" s="17">
        <f>IF($A181="","",COUNTIF($J181:$S181,"Pass")+COUNTIF($J181:$S181,"Fail")+COUNTIF($J181:$S181,"Not Reviewed"))</f>
        <v/>
      </c>
      <c r="AB181" s="17">
        <f>IF($A181="","",IF(OR(COUNTBLANK($J181:$S181)&gt;0,COUNTIF($J181:$S181,"Not Reviewed")&gt;0),"Incomplete","Complete"))</f>
        <v/>
      </c>
      <c r="AC181" s="29">
        <f>IF($A181="","",IFERROR((Z181-Y181)/Z181,""))</f>
        <v/>
      </c>
      <c r="AD181" s="17">
        <f>IF($A181="","",IF(Y181=0,"No Follow-Up Needed",IF(W181="Resolved","Resolved",IF(V181="","Due Date Missing",IF(V181&lt;TODAY(),"Overdue",IF(V181=TODAY(),"Due Today","Open"))))))</f>
        <v/>
      </c>
      <c r="AE181" s="17">
        <f>IF($A181="","",IF(AND($B181&gt;=Dashboard!$B$3,$B181&lt;=Dashboard!$B$4,OR(Dashboard!$B$5="All",$D181=Dashboard!$B$5),OR(Dashboard!$B$6="All",$G181=Dashboard!$B$6)),1,0))</f>
        <v/>
      </c>
    </row>
    <row r="182">
      <c r="A182" s="14" t="n"/>
      <c r="B182" s="28" t="n"/>
      <c r="C182" s="28" t="n"/>
      <c r="D182" s="14" t="n"/>
      <c r="E182" s="14" t="n"/>
      <c r="F182" s="14" t="n"/>
      <c r="G182" s="14" t="n"/>
      <c r="H182" s="14" t="n"/>
      <c r="I182" s="14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4" t="n"/>
      <c r="V182" s="28" t="n"/>
      <c r="W182" s="14" t="n"/>
      <c r="X182" s="28" t="n"/>
      <c r="Y182" s="17">
        <f>IF($A182="","",COUNTIF($J182:$S182,"Fail"))</f>
        <v/>
      </c>
      <c r="Z182" s="17">
        <f>IF($A182="","",COUNTIF($J182:$S182,"Pass")+COUNTIF($J182:$S182,"Fail"))</f>
        <v/>
      </c>
      <c r="AA182" s="17">
        <f>IF($A182="","",COUNTIF($J182:$S182,"Pass")+COUNTIF($J182:$S182,"Fail")+COUNTIF($J182:$S182,"Not Reviewed"))</f>
        <v/>
      </c>
      <c r="AB182" s="17">
        <f>IF($A182="","",IF(OR(COUNTBLANK($J182:$S182)&gt;0,COUNTIF($J182:$S182,"Not Reviewed")&gt;0),"Incomplete","Complete"))</f>
        <v/>
      </c>
      <c r="AC182" s="29">
        <f>IF($A182="","",IFERROR((Z182-Y182)/Z182,""))</f>
        <v/>
      </c>
      <c r="AD182" s="17">
        <f>IF($A182="","",IF(Y182=0,"No Follow-Up Needed",IF(W182="Resolved","Resolved",IF(V182="","Due Date Missing",IF(V182&lt;TODAY(),"Overdue",IF(V182=TODAY(),"Due Today","Open"))))))</f>
        <v/>
      </c>
      <c r="AE182" s="17">
        <f>IF($A182="","",IF(AND($B182&gt;=Dashboard!$B$3,$B182&lt;=Dashboard!$B$4,OR(Dashboard!$B$5="All",$D182=Dashboard!$B$5),OR(Dashboard!$B$6="All",$G182=Dashboard!$B$6)),1,0))</f>
        <v/>
      </c>
    </row>
    <row r="183">
      <c r="A183" s="14" t="n"/>
      <c r="B183" s="28" t="n"/>
      <c r="C183" s="28" t="n"/>
      <c r="D183" s="14" t="n"/>
      <c r="E183" s="14" t="n"/>
      <c r="F183" s="14" t="n"/>
      <c r="G183" s="14" t="n"/>
      <c r="H183" s="14" t="n"/>
      <c r="I183" s="14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4" t="n"/>
      <c r="V183" s="28" t="n"/>
      <c r="W183" s="14" t="n"/>
      <c r="X183" s="28" t="n"/>
      <c r="Y183" s="17">
        <f>IF($A183="","",COUNTIF($J183:$S183,"Fail"))</f>
        <v/>
      </c>
      <c r="Z183" s="17">
        <f>IF($A183="","",COUNTIF($J183:$S183,"Pass")+COUNTIF($J183:$S183,"Fail"))</f>
        <v/>
      </c>
      <c r="AA183" s="17">
        <f>IF($A183="","",COUNTIF($J183:$S183,"Pass")+COUNTIF($J183:$S183,"Fail")+COUNTIF($J183:$S183,"Not Reviewed"))</f>
        <v/>
      </c>
      <c r="AB183" s="17">
        <f>IF($A183="","",IF(OR(COUNTBLANK($J183:$S183)&gt;0,COUNTIF($J183:$S183,"Not Reviewed")&gt;0),"Incomplete","Complete"))</f>
        <v/>
      </c>
      <c r="AC183" s="29">
        <f>IF($A183="","",IFERROR((Z183-Y183)/Z183,""))</f>
        <v/>
      </c>
      <c r="AD183" s="17">
        <f>IF($A183="","",IF(Y183=0,"No Follow-Up Needed",IF(W183="Resolved","Resolved",IF(V183="","Due Date Missing",IF(V183&lt;TODAY(),"Overdue",IF(V183=TODAY(),"Due Today","Open"))))))</f>
        <v/>
      </c>
      <c r="AE183" s="17">
        <f>IF($A183="","",IF(AND($B183&gt;=Dashboard!$B$3,$B183&lt;=Dashboard!$B$4,OR(Dashboard!$B$5="All",$D183=Dashboard!$B$5),OR(Dashboard!$B$6="All",$G183=Dashboard!$B$6)),1,0))</f>
        <v/>
      </c>
    </row>
    <row r="184">
      <c r="A184" s="14" t="n"/>
      <c r="B184" s="28" t="n"/>
      <c r="C184" s="28" t="n"/>
      <c r="D184" s="14" t="n"/>
      <c r="E184" s="14" t="n"/>
      <c r="F184" s="14" t="n"/>
      <c r="G184" s="14" t="n"/>
      <c r="H184" s="14" t="n"/>
      <c r="I184" s="14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4" t="n"/>
      <c r="V184" s="28" t="n"/>
      <c r="W184" s="14" t="n"/>
      <c r="X184" s="28" t="n"/>
      <c r="Y184" s="17">
        <f>IF($A184="","",COUNTIF($J184:$S184,"Fail"))</f>
        <v/>
      </c>
      <c r="Z184" s="17">
        <f>IF($A184="","",COUNTIF($J184:$S184,"Pass")+COUNTIF($J184:$S184,"Fail"))</f>
        <v/>
      </c>
      <c r="AA184" s="17">
        <f>IF($A184="","",COUNTIF($J184:$S184,"Pass")+COUNTIF($J184:$S184,"Fail")+COUNTIF($J184:$S184,"Not Reviewed"))</f>
        <v/>
      </c>
      <c r="AB184" s="17">
        <f>IF($A184="","",IF(OR(COUNTBLANK($J184:$S184)&gt;0,COUNTIF($J184:$S184,"Not Reviewed")&gt;0),"Incomplete","Complete"))</f>
        <v/>
      </c>
      <c r="AC184" s="29">
        <f>IF($A184="","",IFERROR((Z184-Y184)/Z184,""))</f>
        <v/>
      </c>
      <c r="AD184" s="17">
        <f>IF($A184="","",IF(Y184=0,"No Follow-Up Needed",IF(W184="Resolved","Resolved",IF(V184="","Due Date Missing",IF(V184&lt;TODAY(),"Overdue",IF(V184=TODAY(),"Due Today","Open"))))))</f>
        <v/>
      </c>
      <c r="AE184" s="17">
        <f>IF($A184="","",IF(AND($B184&gt;=Dashboard!$B$3,$B184&lt;=Dashboard!$B$4,OR(Dashboard!$B$5="All",$D184=Dashboard!$B$5),OR(Dashboard!$B$6="All",$G184=Dashboard!$B$6)),1,0))</f>
        <v/>
      </c>
    </row>
    <row r="185">
      <c r="A185" s="14" t="n"/>
      <c r="B185" s="28" t="n"/>
      <c r="C185" s="28" t="n"/>
      <c r="D185" s="14" t="n"/>
      <c r="E185" s="14" t="n"/>
      <c r="F185" s="14" t="n"/>
      <c r="G185" s="14" t="n"/>
      <c r="H185" s="14" t="n"/>
      <c r="I185" s="14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4" t="n"/>
      <c r="V185" s="28" t="n"/>
      <c r="W185" s="14" t="n"/>
      <c r="X185" s="28" t="n"/>
      <c r="Y185" s="17">
        <f>IF($A185="","",COUNTIF($J185:$S185,"Fail"))</f>
        <v/>
      </c>
      <c r="Z185" s="17">
        <f>IF($A185="","",COUNTIF($J185:$S185,"Pass")+COUNTIF($J185:$S185,"Fail"))</f>
        <v/>
      </c>
      <c r="AA185" s="17">
        <f>IF($A185="","",COUNTIF($J185:$S185,"Pass")+COUNTIF($J185:$S185,"Fail")+COUNTIF($J185:$S185,"Not Reviewed"))</f>
        <v/>
      </c>
      <c r="AB185" s="17">
        <f>IF($A185="","",IF(OR(COUNTBLANK($J185:$S185)&gt;0,COUNTIF($J185:$S185,"Not Reviewed")&gt;0),"Incomplete","Complete"))</f>
        <v/>
      </c>
      <c r="AC185" s="29">
        <f>IF($A185="","",IFERROR((Z185-Y185)/Z185,""))</f>
        <v/>
      </c>
      <c r="AD185" s="17">
        <f>IF($A185="","",IF(Y185=0,"No Follow-Up Needed",IF(W185="Resolved","Resolved",IF(V185="","Due Date Missing",IF(V185&lt;TODAY(),"Overdue",IF(V185=TODAY(),"Due Today","Open"))))))</f>
        <v/>
      </c>
      <c r="AE185" s="17">
        <f>IF($A185="","",IF(AND($B185&gt;=Dashboard!$B$3,$B185&lt;=Dashboard!$B$4,OR(Dashboard!$B$5="All",$D185=Dashboard!$B$5),OR(Dashboard!$B$6="All",$G185=Dashboard!$B$6)),1,0))</f>
        <v/>
      </c>
    </row>
    <row r="186">
      <c r="A186" s="14" t="n"/>
      <c r="B186" s="28" t="n"/>
      <c r="C186" s="28" t="n"/>
      <c r="D186" s="14" t="n"/>
      <c r="E186" s="14" t="n"/>
      <c r="F186" s="14" t="n"/>
      <c r="G186" s="14" t="n"/>
      <c r="H186" s="14" t="n"/>
      <c r="I186" s="14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4" t="n"/>
      <c r="V186" s="28" t="n"/>
      <c r="W186" s="14" t="n"/>
      <c r="X186" s="28" t="n"/>
      <c r="Y186" s="17">
        <f>IF($A186="","",COUNTIF($J186:$S186,"Fail"))</f>
        <v/>
      </c>
      <c r="Z186" s="17">
        <f>IF($A186="","",COUNTIF($J186:$S186,"Pass")+COUNTIF($J186:$S186,"Fail"))</f>
        <v/>
      </c>
      <c r="AA186" s="17">
        <f>IF($A186="","",COUNTIF($J186:$S186,"Pass")+COUNTIF($J186:$S186,"Fail")+COUNTIF($J186:$S186,"Not Reviewed"))</f>
        <v/>
      </c>
      <c r="AB186" s="17">
        <f>IF($A186="","",IF(OR(COUNTBLANK($J186:$S186)&gt;0,COUNTIF($J186:$S186,"Not Reviewed")&gt;0),"Incomplete","Complete"))</f>
        <v/>
      </c>
      <c r="AC186" s="29">
        <f>IF($A186="","",IFERROR((Z186-Y186)/Z186,""))</f>
        <v/>
      </c>
      <c r="AD186" s="17">
        <f>IF($A186="","",IF(Y186=0,"No Follow-Up Needed",IF(W186="Resolved","Resolved",IF(V186="","Due Date Missing",IF(V186&lt;TODAY(),"Overdue",IF(V186=TODAY(),"Due Today","Open"))))))</f>
        <v/>
      </c>
      <c r="AE186" s="17">
        <f>IF($A186="","",IF(AND($B186&gt;=Dashboard!$B$3,$B186&lt;=Dashboard!$B$4,OR(Dashboard!$B$5="All",$D186=Dashboard!$B$5),OR(Dashboard!$B$6="All",$G186=Dashboard!$B$6)),1,0))</f>
        <v/>
      </c>
    </row>
    <row r="187">
      <c r="A187" s="14" t="n"/>
      <c r="B187" s="28" t="n"/>
      <c r="C187" s="28" t="n"/>
      <c r="D187" s="14" t="n"/>
      <c r="E187" s="14" t="n"/>
      <c r="F187" s="14" t="n"/>
      <c r="G187" s="14" t="n"/>
      <c r="H187" s="14" t="n"/>
      <c r="I187" s="14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4" t="n"/>
      <c r="V187" s="28" t="n"/>
      <c r="W187" s="14" t="n"/>
      <c r="X187" s="28" t="n"/>
      <c r="Y187" s="17">
        <f>IF($A187="","",COUNTIF($J187:$S187,"Fail"))</f>
        <v/>
      </c>
      <c r="Z187" s="17">
        <f>IF($A187="","",COUNTIF($J187:$S187,"Pass")+COUNTIF($J187:$S187,"Fail"))</f>
        <v/>
      </c>
      <c r="AA187" s="17">
        <f>IF($A187="","",COUNTIF($J187:$S187,"Pass")+COUNTIF($J187:$S187,"Fail")+COUNTIF($J187:$S187,"Not Reviewed"))</f>
        <v/>
      </c>
      <c r="AB187" s="17">
        <f>IF($A187="","",IF(OR(COUNTBLANK($J187:$S187)&gt;0,COUNTIF($J187:$S187,"Not Reviewed")&gt;0),"Incomplete","Complete"))</f>
        <v/>
      </c>
      <c r="AC187" s="29">
        <f>IF($A187="","",IFERROR((Z187-Y187)/Z187,""))</f>
        <v/>
      </c>
      <c r="AD187" s="17">
        <f>IF($A187="","",IF(Y187=0,"No Follow-Up Needed",IF(W187="Resolved","Resolved",IF(V187="","Due Date Missing",IF(V187&lt;TODAY(),"Overdue",IF(V187=TODAY(),"Due Today","Open"))))))</f>
        <v/>
      </c>
      <c r="AE187" s="17">
        <f>IF($A187="","",IF(AND($B187&gt;=Dashboard!$B$3,$B187&lt;=Dashboard!$B$4,OR(Dashboard!$B$5="All",$D187=Dashboard!$B$5),OR(Dashboard!$B$6="All",$G187=Dashboard!$B$6)),1,0))</f>
        <v/>
      </c>
    </row>
    <row r="188">
      <c r="A188" s="14" t="n"/>
      <c r="B188" s="28" t="n"/>
      <c r="C188" s="28" t="n"/>
      <c r="D188" s="14" t="n"/>
      <c r="E188" s="14" t="n"/>
      <c r="F188" s="14" t="n"/>
      <c r="G188" s="14" t="n"/>
      <c r="H188" s="14" t="n"/>
      <c r="I188" s="14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4" t="n"/>
      <c r="V188" s="28" t="n"/>
      <c r="W188" s="14" t="n"/>
      <c r="X188" s="28" t="n"/>
      <c r="Y188" s="17">
        <f>IF($A188="","",COUNTIF($J188:$S188,"Fail"))</f>
        <v/>
      </c>
      <c r="Z188" s="17">
        <f>IF($A188="","",COUNTIF($J188:$S188,"Pass")+COUNTIF($J188:$S188,"Fail"))</f>
        <v/>
      </c>
      <c r="AA188" s="17">
        <f>IF($A188="","",COUNTIF($J188:$S188,"Pass")+COUNTIF($J188:$S188,"Fail")+COUNTIF($J188:$S188,"Not Reviewed"))</f>
        <v/>
      </c>
      <c r="AB188" s="17">
        <f>IF($A188="","",IF(OR(COUNTBLANK($J188:$S188)&gt;0,COUNTIF($J188:$S188,"Not Reviewed")&gt;0),"Incomplete","Complete"))</f>
        <v/>
      </c>
      <c r="AC188" s="29">
        <f>IF($A188="","",IFERROR((Z188-Y188)/Z188,""))</f>
        <v/>
      </c>
      <c r="AD188" s="17">
        <f>IF($A188="","",IF(Y188=0,"No Follow-Up Needed",IF(W188="Resolved","Resolved",IF(V188="","Due Date Missing",IF(V188&lt;TODAY(),"Overdue",IF(V188=TODAY(),"Due Today","Open"))))))</f>
        <v/>
      </c>
      <c r="AE188" s="17">
        <f>IF($A188="","",IF(AND($B188&gt;=Dashboard!$B$3,$B188&lt;=Dashboard!$B$4,OR(Dashboard!$B$5="All",$D188=Dashboard!$B$5),OR(Dashboard!$B$6="All",$G188=Dashboard!$B$6)),1,0))</f>
        <v/>
      </c>
    </row>
    <row r="189">
      <c r="A189" s="14" t="n"/>
      <c r="B189" s="28" t="n"/>
      <c r="C189" s="28" t="n"/>
      <c r="D189" s="14" t="n"/>
      <c r="E189" s="14" t="n"/>
      <c r="F189" s="14" t="n"/>
      <c r="G189" s="14" t="n"/>
      <c r="H189" s="14" t="n"/>
      <c r="I189" s="14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4" t="n"/>
      <c r="V189" s="28" t="n"/>
      <c r="W189" s="14" t="n"/>
      <c r="X189" s="28" t="n"/>
      <c r="Y189" s="17">
        <f>IF($A189="","",COUNTIF($J189:$S189,"Fail"))</f>
        <v/>
      </c>
      <c r="Z189" s="17">
        <f>IF($A189="","",COUNTIF($J189:$S189,"Pass")+COUNTIF($J189:$S189,"Fail"))</f>
        <v/>
      </c>
      <c r="AA189" s="17">
        <f>IF($A189="","",COUNTIF($J189:$S189,"Pass")+COUNTIF($J189:$S189,"Fail")+COUNTIF($J189:$S189,"Not Reviewed"))</f>
        <v/>
      </c>
      <c r="AB189" s="17">
        <f>IF($A189="","",IF(OR(COUNTBLANK($J189:$S189)&gt;0,COUNTIF($J189:$S189,"Not Reviewed")&gt;0),"Incomplete","Complete"))</f>
        <v/>
      </c>
      <c r="AC189" s="29">
        <f>IF($A189="","",IFERROR((Z189-Y189)/Z189,""))</f>
        <v/>
      </c>
      <c r="AD189" s="17">
        <f>IF($A189="","",IF(Y189=0,"No Follow-Up Needed",IF(W189="Resolved","Resolved",IF(V189="","Due Date Missing",IF(V189&lt;TODAY(),"Overdue",IF(V189=TODAY(),"Due Today","Open"))))))</f>
        <v/>
      </c>
      <c r="AE189" s="17">
        <f>IF($A189="","",IF(AND($B189&gt;=Dashboard!$B$3,$B189&lt;=Dashboard!$B$4,OR(Dashboard!$B$5="All",$D189=Dashboard!$B$5),OR(Dashboard!$B$6="All",$G189=Dashboard!$B$6)),1,0))</f>
        <v/>
      </c>
    </row>
    <row r="190">
      <c r="A190" s="14" t="n"/>
      <c r="B190" s="28" t="n"/>
      <c r="C190" s="28" t="n"/>
      <c r="D190" s="14" t="n"/>
      <c r="E190" s="14" t="n"/>
      <c r="F190" s="14" t="n"/>
      <c r="G190" s="14" t="n"/>
      <c r="H190" s="14" t="n"/>
      <c r="I190" s="14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4" t="n"/>
      <c r="V190" s="28" t="n"/>
      <c r="W190" s="14" t="n"/>
      <c r="X190" s="28" t="n"/>
      <c r="Y190" s="17">
        <f>IF($A190="","",COUNTIF($J190:$S190,"Fail"))</f>
        <v/>
      </c>
      <c r="Z190" s="17">
        <f>IF($A190="","",COUNTIF($J190:$S190,"Pass")+COUNTIF($J190:$S190,"Fail"))</f>
        <v/>
      </c>
      <c r="AA190" s="17">
        <f>IF($A190="","",COUNTIF($J190:$S190,"Pass")+COUNTIF($J190:$S190,"Fail")+COUNTIF($J190:$S190,"Not Reviewed"))</f>
        <v/>
      </c>
      <c r="AB190" s="17">
        <f>IF($A190="","",IF(OR(COUNTBLANK($J190:$S190)&gt;0,COUNTIF($J190:$S190,"Not Reviewed")&gt;0),"Incomplete","Complete"))</f>
        <v/>
      </c>
      <c r="AC190" s="29">
        <f>IF($A190="","",IFERROR((Z190-Y190)/Z190,""))</f>
        <v/>
      </c>
      <c r="AD190" s="17">
        <f>IF($A190="","",IF(Y190=0,"No Follow-Up Needed",IF(W190="Resolved","Resolved",IF(V190="","Due Date Missing",IF(V190&lt;TODAY(),"Overdue",IF(V190=TODAY(),"Due Today","Open"))))))</f>
        <v/>
      </c>
      <c r="AE190" s="17">
        <f>IF($A190="","",IF(AND($B190&gt;=Dashboard!$B$3,$B190&lt;=Dashboard!$B$4,OR(Dashboard!$B$5="All",$D190=Dashboard!$B$5),OR(Dashboard!$B$6="All",$G190=Dashboard!$B$6)),1,0))</f>
        <v/>
      </c>
    </row>
    <row r="191">
      <c r="A191" s="14" t="n"/>
      <c r="B191" s="28" t="n"/>
      <c r="C191" s="28" t="n"/>
      <c r="D191" s="14" t="n"/>
      <c r="E191" s="14" t="n"/>
      <c r="F191" s="14" t="n"/>
      <c r="G191" s="14" t="n"/>
      <c r="H191" s="14" t="n"/>
      <c r="I191" s="14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4" t="n"/>
      <c r="V191" s="28" t="n"/>
      <c r="W191" s="14" t="n"/>
      <c r="X191" s="28" t="n"/>
      <c r="Y191" s="17">
        <f>IF($A191="","",COUNTIF($J191:$S191,"Fail"))</f>
        <v/>
      </c>
      <c r="Z191" s="17">
        <f>IF($A191="","",COUNTIF($J191:$S191,"Pass")+COUNTIF($J191:$S191,"Fail"))</f>
        <v/>
      </c>
      <c r="AA191" s="17">
        <f>IF($A191="","",COUNTIF($J191:$S191,"Pass")+COUNTIF($J191:$S191,"Fail")+COUNTIF($J191:$S191,"Not Reviewed"))</f>
        <v/>
      </c>
      <c r="AB191" s="17">
        <f>IF($A191="","",IF(OR(COUNTBLANK($J191:$S191)&gt;0,COUNTIF($J191:$S191,"Not Reviewed")&gt;0),"Incomplete","Complete"))</f>
        <v/>
      </c>
      <c r="AC191" s="29">
        <f>IF($A191="","",IFERROR((Z191-Y191)/Z191,""))</f>
        <v/>
      </c>
      <c r="AD191" s="17">
        <f>IF($A191="","",IF(Y191=0,"No Follow-Up Needed",IF(W191="Resolved","Resolved",IF(V191="","Due Date Missing",IF(V191&lt;TODAY(),"Overdue",IF(V191=TODAY(),"Due Today","Open"))))))</f>
        <v/>
      </c>
      <c r="AE191" s="17">
        <f>IF($A191="","",IF(AND($B191&gt;=Dashboard!$B$3,$B191&lt;=Dashboard!$B$4,OR(Dashboard!$B$5="All",$D191=Dashboard!$B$5),OR(Dashboard!$B$6="All",$G191=Dashboard!$B$6)),1,0))</f>
        <v/>
      </c>
    </row>
    <row r="192">
      <c r="A192" s="14" t="n"/>
      <c r="B192" s="28" t="n"/>
      <c r="C192" s="28" t="n"/>
      <c r="D192" s="14" t="n"/>
      <c r="E192" s="14" t="n"/>
      <c r="F192" s="14" t="n"/>
      <c r="G192" s="14" t="n"/>
      <c r="H192" s="14" t="n"/>
      <c r="I192" s="14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4" t="n"/>
      <c r="V192" s="28" t="n"/>
      <c r="W192" s="14" t="n"/>
      <c r="X192" s="28" t="n"/>
      <c r="Y192" s="17">
        <f>IF($A192="","",COUNTIF($J192:$S192,"Fail"))</f>
        <v/>
      </c>
      <c r="Z192" s="17">
        <f>IF($A192="","",COUNTIF($J192:$S192,"Pass")+COUNTIF($J192:$S192,"Fail"))</f>
        <v/>
      </c>
      <c r="AA192" s="17">
        <f>IF($A192="","",COUNTIF($J192:$S192,"Pass")+COUNTIF($J192:$S192,"Fail")+COUNTIF($J192:$S192,"Not Reviewed"))</f>
        <v/>
      </c>
      <c r="AB192" s="17">
        <f>IF($A192="","",IF(OR(COUNTBLANK($J192:$S192)&gt;0,COUNTIF($J192:$S192,"Not Reviewed")&gt;0),"Incomplete","Complete"))</f>
        <v/>
      </c>
      <c r="AC192" s="29">
        <f>IF($A192="","",IFERROR((Z192-Y192)/Z192,""))</f>
        <v/>
      </c>
      <c r="AD192" s="17">
        <f>IF($A192="","",IF(Y192=0,"No Follow-Up Needed",IF(W192="Resolved","Resolved",IF(V192="","Due Date Missing",IF(V192&lt;TODAY(),"Overdue",IF(V192=TODAY(),"Due Today","Open"))))))</f>
        <v/>
      </c>
      <c r="AE192" s="17">
        <f>IF($A192="","",IF(AND($B192&gt;=Dashboard!$B$3,$B192&lt;=Dashboard!$B$4,OR(Dashboard!$B$5="All",$D192=Dashboard!$B$5),OR(Dashboard!$B$6="All",$G192=Dashboard!$B$6)),1,0))</f>
        <v/>
      </c>
    </row>
    <row r="193">
      <c r="A193" s="14" t="n"/>
      <c r="B193" s="28" t="n"/>
      <c r="C193" s="28" t="n"/>
      <c r="D193" s="14" t="n"/>
      <c r="E193" s="14" t="n"/>
      <c r="F193" s="14" t="n"/>
      <c r="G193" s="14" t="n"/>
      <c r="H193" s="14" t="n"/>
      <c r="I193" s="14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4" t="n"/>
      <c r="V193" s="28" t="n"/>
      <c r="W193" s="14" t="n"/>
      <c r="X193" s="28" t="n"/>
      <c r="Y193" s="17">
        <f>IF($A193="","",COUNTIF($J193:$S193,"Fail"))</f>
        <v/>
      </c>
      <c r="Z193" s="17">
        <f>IF($A193="","",COUNTIF($J193:$S193,"Pass")+COUNTIF($J193:$S193,"Fail"))</f>
        <v/>
      </c>
      <c r="AA193" s="17">
        <f>IF($A193="","",COUNTIF($J193:$S193,"Pass")+COUNTIF($J193:$S193,"Fail")+COUNTIF($J193:$S193,"Not Reviewed"))</f>
        <v/>
      </c>
      <c r="AB193" s="17">
        <f>IF($A193="","",IF(OR(COUNTBLANK($J193:$S193)&gt;0,COUNTIF($J193:$S193,"Not Reviewed")&gt;0),"Incomplete","Complete"))</f>
        <v/>
      </c>
      <c r="AC193" s="29">
        <f>IF($A193="","",IFERROR((Z193-Y193)/Z193,""))</f>
        <v/>
      </c>
      <c r="AD193" s="17">
        <f>IF($A193="","",IF(Y193=0,"No Follow-Up Needed",IF(W193="Resolved","Resolved",IF(V193="","Due Date Missing",IF(V193&lt;TODAY(),"Overdue",IF(V193=TODAY(),"Due Today","Open"))))))</f>
        <v/>
      </c>
      <c r="AE193" s="17">
        <f>IF($A193="","",IF(AND($B193&gt;=Dashboard!$B$3,$B193&lt;=Dashboard!$B$4,OR(Dashboard!$B$5="All",$D193=Dashboard!$B$5),OR(Dashboard!$B$6="All",$G193=Dashboard!$B$6)),1,0))</f>
        <v/>
      </c>
    </row>
    <row r="194">
      <c r="A194" s="14" t="n"/>
      <c r="B194" s="28" t="n"/>
      <c r="C194" s="28" t="n"/>
      <c r="D194" s="14" t="n"/>
      <c r="E194" s="14" t="n"/>
      <c r="F194" s="14" t="n"/>
      <c r="G194" s="14" t="n"/>
      <c r="H194" s="14" t="n"/>
      <c r="I194" s="14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4" t="n"/>
      <c r="V194" s="28" t="n"/>
      <c r="W194" s="14" t="n"/>
      <c r="X194" s="28" t="n"/>
      <c r="Y194" s="17">
        <f>IF($A194="","",COUNTIF($J194:$S194,"Fail"))</f>
        <v/>
      </c>
      <c r="Z194" s="17">
        <f>IF($A194="","",COUNTIF($J194:$S194,"Pass")+COUNTIF($J194:$S194,"Fail"))</f>
        <v/>
      </c>
      <c r="AA194" s="17">
        <f>IF($A194="","",COUNTIF($J194:$S194,"Pass")+COUNTIF($J194:$S194,"Fail")+COUNTIF($J194:$S194,"Not Reviewed"))</f>
        <v/>
      </c>
      <c r="AB194" s="17">
        <f>IF($A194="","",IF(OR(COUNTBLANK($J194:$S194)&gt;0,COUNTIF($J194:$S194,"Not Reviewed")&gt;0),"Incomplete","Complete"))</f>
        <v/>
      </c>
      <c r="AC194" s="29">
        <f>IF($A194="","",IFERROR((Z194-Y194)/Z194,""))</f>
        <v/>
      </c>
      <c r="AD194" s="17">
        <f>IF($A194="","",IF(Y194=0,"No Follow-Up Needed",IF(W194="Resolved","Resolved",IF(V194="","Due Date Missing",IF(V194&lt;TODAY(),"Overdue",IF(V194=TODAY(),"Due Today","Open"))))))</f>
        <v/>
      </c>
      <c r="AE194" s="17">
        <f>IF($A194="","",IF(AND($B194&gt;=Dashboard!$B$3,$B194&lt;=Dashboard!$B$4,OR(Dashboard!$B$5="All",$D194=Dashboard!$B$5),OR(Dashboard!$B$6="All",$G194=Dashboard!$B$6)),1,0))</f>
        <v/>
      </c>
    </row>
    <row r="195">
      <c r="A195" s="14" t="n"/>
      <c r="B195" s="28" t="n"/>
      <c r="C195" s="28" t="n"/>
      <c r="D195" s="14" t="n"/>
      <c r="E195" s="14" t="n"/>
      <c r="F195" s="14" t="n"/>
      <c r="G195" s="14" t="n"/>
      <c r="H195" s="14" t="n"/>
      <c r="I195" s="14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4" t="n"/>
      <c r="V195" s="28" t="n"/>
      <c r="W195" s="14" t="n"/>
      <c r="X195" s="28" t="n"/>
      <c r="Y195" s="17">
        <f>IF($A195="","",COUNTIF($J195:$S195,"Fail"))</f>
        <v/>
      </c>
      <c r="Z195" s="17">
        <f>IF($A195="","",COUNTIF($J195:$S195,"Pass")+COUNTIF($J195:$S195,"Fail"))</f>
        <v/>
      </c>
      <c r="AA195" s="17">
        <f>IF($A195="","",COUNTIF($J195:$S195,"Pass")+COUNTIF($J195:$S195,"Fail")+COUNTIF($J195:$S195,"Not Reviewed"))</f>
        <v/>
      </c>
      <c r="AB195" s="17">
        <f>IF($A195="","",IF(OR(COUNTBLANK($J195:$S195)&gt;0,COUNTIF($J195:$S195,"Not Reviewed")&gt;0),"Incomplete","Complete"))</f>
        <v/>
      </c>
      <c r="AC195" s="29">
        <f>IF($A195="","",IFERROR((Z195-Y195)/Z195,""))</f>
        <v/>
      </c>
      <c r="AD195" s="17">
        <f>IF($A195="","",IF(Y195=0,"No Follow-Up Needed",IF(W195="Resolved","Resolved",IF(V195="","Due Date Missing",IF(V195&lt;TODAY(),"Overdue",IF(V195=TODAY(),"Due Today","Open"))))))</f>
        <v/>
      </c>
      <c r="AE195" s="17">
        <f>IF($A195="","",IF(AND($B195&gt;=Dashboard!$B$3,$B195&lt;=Dashboard!$B$4,OR(Dashboard!$B$5="All",$D195=Dashboard!$B$5),OR(Dashboard!$B$6="All",$G195=Dashboard!$B$6)),1,0))</f>
        <v/>
      </c>
    </row>
    <row r="196">
      <c r="A196" s="14" t="n"/>
      <c r="B196" s="28" t="n"/>
      <c r="C196" s="28" t="n"/>
      <c r="D196" s="14" t="n"/>
      <c r="E196" s="14" t="n"/>
      <c r="F196" s="14" t="n"/>
      <c r="G196" s="14" t="n"/>
      <c r="H196" s="14" t="n"/>
      <c r="I196" s="14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4" t="n"/>
      <c r="V196" s="28" t="n"/>
      <c r="W196" s="14" t="n"/>
      <c r="X196" s="28" t="n"/>
      <c r="Y196" s="17">
        <f>IF($A196="","",COUNTIF($J196:$S196,"Fail"))</f>
        <v/>
      </c>
      <c r="Z196" s="17">
        <f>IF($A196="","",COUNTIF($J196:$S196,"Pass")+COUNTIF($J196:$S196,"Fail"))</f>
        <v/>
      </c>
      <c r="AA196" s="17">
        <f>IF($A196="","",COUNTIF($J196:$S196,"Pass")+COUNTIF($J196:$S196,"Fail")+COUNTIF($J196:$S196,"Not Reviewed"))</f>
        <v/>
      </c>
      <c r="AB196" s="17">
        <f>IF($A196="","",IF(OR(COUNTBLANK($J196:$S196)&gt;0,COUNTIF($J196:$S196,"Not Reviewed")&gt;0),"Incomplete","Complete"))</f>
        <v/>
      </c>
      <c r="AC196" s="29">
        <f>IF($A196="","",IFERROR((Z196-Y196)/Z196,""))</f>
        <v/>
      </c>
      <c r="AD196" s="17">
        <f>IF($A196="","",IF(Y196=0,"No Follow-Up Needed",IF(W196="Resolved","Resolved",IF(V196="","Due Date Missing",IF(V196&lt;TODAY(),"Overdue",IF(V196=TODAY(),"Due Today","Open"))))))</f>
        <v/>
      </c>
      <c r="AE196" s="17">
        <f>IF($A196="","",IF(AND($B196&gt;=Dashboard!$B$3,$B196&lt;=Dashboard!$B$4,OR(Dashboard!$B$5="All",$D196=Dashboard!$B$5),OR(Dashboard!$B$6="All",$G196=Dashboard!$B$6)),1,0))</f>
        <v/>
      </c>
    </row>
    <row r="197">
      <c r="A197" s="14" t="n"/>
      <c r="B197" s="28" t="n"/>
      <c r="C197" s="28" t="n"/>
      <c r="D197" s="14" t="n"/>
      <c r="E197" s="14" t="n"/>
      <c r="F197" s="14" t="n"/>
      <c r="G197" s="14" t="n"/>
      <c r="H197" s="14" t="n"/>
      <c r="I197" s="14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4" t="n"/>
      <c r="V197" s="28" t="n"/>
      <c r="W197" s="14" t="n"/>
      <c r="X197" s="28" t="n"/>
      <c r="Y197" s="17">
        <f>IF($A197="","",COUNTIF($J197:$S197,"Fail"))</f>
        <v/>
      </c>
      <c r="Z197" s="17">
        <f>IF($A197="","",COUNTIF($J197:$S197,"Pass")+COUNTIF($J197:$S197,"Fail"))</f>
        <v/>
      </c>
      <c r="AA197" s="17">
        <f>IF($A197="","",COUNTIF($J197:$S197,"Pass")+COUNTIF($J197:$S197,"Fail")+COUNTIF($J197:$S197,"Not Reviewed"))</f>
        <v/>
      </c>
      <c r="AB197" s="17">
        <f>IF($A197="","",IF(OR(COUNTBLANK($J197:$S197)&gt;0,COUNTIF($J197:$S197,"Not Reviewed")&gt;0),"Incomplete","Complete"))</f>
        <v/>
      </c>
      <c r="AC197" s="29">
        <f>IF($A197="","",IFERROR((Z197-Y197)/Z197,""))</f>
        <v/>
      </c>
      <c r="AD197" s="17">
        <f>IF($A197="","",IF(Y197=0,"No Follow-Up Needed",IF(W197="Resolved","Resolved",IF(V197="","Due Date Missing",IF(V197&lt;TODAY(),"Overdue",IF(V197=TODAY(),"Due Today","Open"))))))</f>
        <v/>
      </c>
      <c r="AE197" s="17">
        <f>IF($A197="","",IF(AND($B197&gt;=Dashboard!$B$3,$B197&lt;=Dashboard!$B$4,OR(Dashboard!$B$5="All",$D197=Dashboard!$B$5),OR(Dashboard!$B$6="All",$G197=Dashboard!$B$6)),1,0))</f>
        <v/>
      </c>
    </row>
    <row r="198">
      <c r="A198" s="14" t="n"/>
      <c r="B198" s="28" t="n"/>
      <c r="C198" s="28" t="n"/>
      <c r="D198" s="14" t="n"/>
      <c r="E198" s="14" t="n"/>
      <c r="F198" s="14" t="n"/>
      <c r="G198" s="14" t="n"/>
      <c r="H198" s="14" t="n"/>
      <c r="I198" s="14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4" t="n"/>
      <c r="V198" s="28" t="n"/>
      <c r="W198" s="14" t="n"/>
      <c r="X198" s="28" t="n"/>
      <c r="Y198" s="17">
        <f>IF($A198="","",COUNTIF($J198:$S198,"Fail"))</f>
        <v/>
      </c>
      <c r="Z198" s="17">
        <f>IF($A198="","",COUNTIF($J198:$S198,"Pass")+COUNTIF($J198:$S198,"Fail"))</f>
        <v/>
      </c>
      <c r="AA198" s="17">
        <f>IF($A198="","",COUNTIF($J198:$S198,"Pass")+COUNTIF($J198:$S198,"Fail")+COUNTIF($J198:$S198,"Not Reviewed"))</f>
        <v/>
      </c>
      <c r="AB198" s="17">
        <f>IF($A198="","",IF(OR(COUNTBLANK($J198:$S198)&gt;0,COUNTIF($J198:$S198,"Not Reviewed")&gt;0),"Incomplete","Complete"))</f>
        <v/>
      </c>
      <c r="AC198" s="29">
        <f>IF($A198="","",IFERROR((Z198-Y198)/Z198,""))</f>
        <v/>
      </c>
      <c r="AD198" s="17">
        <f>IF($A198="","",IF(Y198=0,"No Follow-Up Needed",IF(W198="Resolved","Resolved",IF(V198="","Due Date Missing",IF(V198&lt;TODAY(),"Overdue",IF(V198=TODAY(),"Due Today","Open"))))))</f>
        <v/>
      </c>
      <c r="AE198" s="17">
        <f>IF($A198="","",IF(AND($B198&gt;=Dashboard!$B$3,$B198&lt;=Dashboard!$B$4,OR(Dashboard!$B$5="All",$D198=Dashboard!$B$5),OR(Dashboard!$B$6="All",$G198=Dashboard!$B$6)),1,0))</f>
        <v/>
      </c>
    </row>
    <row r="199">
      <c r="A199" s="14" t="n"/>
      <c r="B199" s="28" t="n"/>
      <c r="C199" s="28" t="n"/>
      <c r="D199" s="14" t="n"/>
      <c r="E199" s="14" t="n"/>
      <c r="F199" s="14" t="n"/>
      <c r="G199" s="14" t="n"/>
      <c r="H199" s="14" t="n"/>
      <c r="I199" s="14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4" t="n"/>
      <c r="V199" s="28" t="n"/>
      <c r="W199" s="14" t="n"/>
      <c r="X199" s="28" t="n"/>
      <c r="Y199" s="17">
        <f>IF($A199="","",COUNTIF($J199:$S199,"Fail"))</f>
        <v/>
      </c>
      <c r="Z199" s="17">
        <f>IF($A199="","",COUNTIF($J199:$S199,"Pass")+COUNTIF($J199:$S199,"Fail"))</f>
        <v/>
      </c>
      <c r="AA199" s="17">
        <f>IF($A199="","",COUNTIF($J199:$S199,"Pass")+COUNTIF($J199:$S199,"Fail")+COUNTIF($J199:$S199,"Not Reviewed"))</f>
        <v/>
      </c>
      <c r="AB199" s="17">
        <f>IF($A199="","",IF(OR(COUNTBLANK($J199:$S199)&gt;0,COUNTIF($J199:$S199,"Not Reviewed")&gt;0),"Incomplete","Complete"))</f>
        <v/>
      </c>
      <c r="AC199" s="29">
        <f>IF($A199="","",IFERROR((Z199-Y199)/Z199,""))</f>
        <v/>
      </c>
      <c r="AD199" s="17">
        <f>IF($A199="","",IF(Y199=0,"No Follow-Up Needed",IF(W199="Resolved","Resolved",IF(V199="","Due Date Missing",IF(V199&lt;TODAY(),"Overdue",IF(V199=TODAY(),"Due Today","Open"))))))</f>
        <v/>
      </c>
      <c r="AE199" s="17">
        <f>IF($A199="","",IF(AND($B199&gt;=Dashboard!$B$3,$B199&lt;=Dashboard!$B$4,OR(Dashboard!$B$5="All",$D199=Dashboard!$B$5),OR(Dashboard!$B$6="All",$G199=Dashboard!$B$6)),1,0))</f>
        <v/>
      </c>
    </row>
    <row r="200">
      <c r="A200" s="14" t="n"/>
      <c r="B200" s="28" t="n"/>
      <c r="C200" s="28" t="n"/>
      <c r="D200" s="14" t="n"/>
      <c r="E200" s="14" t="n"/>
      <c r="F200" s="14" t="n"/>
      <c r="G200" s="14" t="n"/>
      <c r="H200" s="14" t="n"/>
      <c r="I200" s="14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4" t="n"/>
      <c r="V200" s="28" t="n"/>
      <c r="W200" s="14" t="n"/>
      <c r="X200" s="28" t="n"/>
      <c r="Y200" s="17">
        <f>IF($A200="","",COUNTIF($J200:$S200,"Fail"))</f>
        <v/>
      </c>
      <c r="Z200" s="17">
        <f>IF($A200="","",COUNTIF($J200:$S200,"Pass")+COUNTIF($J200:$S200,"Fail"))</f>
        <v/>
      </c>
      <c r="AA200" s="17">
        <f>IF($A200="","",COUNTIF($J200:$S200,"Pass")+COUNTIF($J200:$S200,"Fail")+COUNTIF($J200:$S200,"Not Reviewed"))</f>
        <v/>
      </c>
      <c r="AB200" s="17">
        <f>IF($A200="","",IF(OR(COUNTBLANK($J200:$S200)&gt;0,COUNTIF($J200:$S200,"Not Reviewed")&gt;0),"Incomplete","Complete"))</f>
        <v/>
      </c>
      <c r="AC200" s="29">
        <f>IF($A200="","",IFERROR((Z200-Y200)/Z200,""))</f>
        <v/>
      </c>
      <c r="AD200" s="17">
        <f>IF($A200="","",IF(Y200=0,"No Follow-Up Needed",IF(W200="Resolved","Resolved",IF(V200="","Due Date Missing",IF(V200&lt;TODAY(),"Overdue",IF(V200=TODAY(),"Due Today","Open"))))))</f>
        <v/>
      </c>
      <c r="AE200" s="17">
        <f>IF($A200="","",IF(AND($B200&gt;=Dashboard!$B$3,$B200&lt;=Dashboard!$B$4,OR(Dashboard!$B$5="All",$D200=Dashboard!$B$5),OR(Dashboard!$B$6="All",$G200=Dashboard!$B$6)),1,0))</f>
        <v/>
      </c>
    </row>
    <row r="201">
      <c r="A201" s="14" t="n"/>
      <c r="B201" s="28" t="n"/>
      <c r="C201" s="28" t="n"/>
      <c r="D201" s="14" t="n"/>
      <c r="E201" s="14" t="n"/>
      <c r="F201" s="14" t="n"/>
      <c r="G201" s="14" t="n"/>
      <c r="H201" s="14" t="n"/>
      <c r="I201" s="14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4" t="n"/>
      <c r="V201" s="28" t="n"/>
      <c r="W201" s="14" t="n"/>
      <c r="X201" s="28" t="n"/>
      <c r="Y201" s="17">
        <f>IF($A201="","",COUNTIF($J201:$S201,"Fail"))</f>
        <v/>
      </c>
      <c r="Z201" s="17">
        <f>IF($A201="","",COUNTIF($J201:$S201,"Pass")+COUNTIF($J201:$S201,"Fail"))</f>
        <v/>
      </c>
      <c r="AA201" s="17">
        <f>IF($A201="","",COUNTIF($J201:$S201,"Pass")+COUNTIF($J201:$S201,"Fail")+COUNTIF($J201:$S201,"Not Reviewed"))</f>
        <v/>
      </c>
      <c r="AB201" s="17">
        <f>IF($A201="","",IF(OR(COUNTBLANK($J201:$S201)&gt;0,COUNTIF($J201:$S201,"Not Reviewed")&gt;0),"Incomplete","Complete"))</f>
        <v/>
      </c>
      <c r="AC201" s="29">
        <f>IF($A201="","",IFERROR((Z201-Y201)/Z201,""))</f>
        <v/>
      </c>
      <c r="AD201" s="17">
        <f>IF($A201="","",IF(Y201=0,"No Follow-Up Needed",IF(W201="Resolved","Resolved",IF(V201="","Due Date Missing",IF(V201&lt;TODAY(),"Overdue",IF(V201=TODAY(),"Due Today","Open"))))))</f>
        <v/>
      </c>
      <c r="AE201" s="17">
        <f>IF($A201="","",IF(AND($B201&gt;=Dashboard!$B$3,$B201&lt;=Dashboard!$B$4,OR(Dashboard!$B$5="All",$D201=Dashboard!$B$5),OR(Dashboard!$B$6="All",$G201=Dashboard!$B$6)),1,0))</f>
        <v/>
      </c>
    </row>
    <row r="202">
      <c r="A202" s="14" t="n"/>
      <c r="B202" s="28" t="n"/>
      <c r="C202" s="28" t="n"/>
      <c r="D202" s="14" t="n"/>
      <c r="E202" s="14" t="n"/>
      <c r="F202" s="14" t="n"/>
      <c r="G202" s="14" t="n"/>
      <c r="H202" s="14" t="n"/>
      <c r="I202" s="14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4" t="n"/>
      <c r="V202" s="28" t="n"/>
      <c r="W202" s="14" t="n"/>
      <c r="X202" s="28" t="n"/>
      <c r="Y202" s="17">
        <f>IF($A202="","",COUNTIF($J202:$S202,"Fail"))</f>
        <v/>
      </c>
      <c r="Z202" s="17">
        <f>IF($A202="","",COUNTIF($J202:$S202,"Pass")+COUNTIF($J202:$S202,"Fail"))</f>
        <v/>
      </c>
      <c r="AA202" s="17">
        <f>IF($A202="","",COUNTIF($J202:$S202,"Pass")+COUNTIF($J202:$S202,"Fail")+COUNTIF($J202:$S202,"Not Reviewed"))</f>
        <v/>
      </c>
      <c r="AB202" s="17">
        <f>IF($A202="","",IF(OR(COUNTBLANK($J202:$S202)&gt;0,COUNTIF($J202:$S202,"Not Reviewed")&gt;0),"Incomplete","Complete"))</f>
        <v/>
      </c>
      <c r="AC202" s="29">
        <f>IF($A202="","",IFERROR((Z202-Y202)/Z202,""))</f>
        <v/>
      </c>
      <c r="AD202" s="17">
        <f>IF($A202="","",IF(Y202=0,"No Follow-Up Needed",IF(W202="Resolved","Resolved",IF(V202="","Due Date Missing",IF(V202&lt;TODAY(),"Overdue",IF(V202=TODAY(),"Due Today","Open"))))))</f>
        <v/>
      </c>
      <c r="AE202" s="17">
        <f>IF($A202="","",IF(AND($B202&gt;=Dashboard!$B$3,$B202&lt;=Dashboard!$B$4,OR(Dashboard!$B$5="All",$D202=Dashboard!$B$5),OR(Dashboard!$B$6="All",$G202=Dashboard!$B$6)),1,0))</f>
        <v/>
      </c>
    </row>
    <row r="203">
      <c r="A203" s="14" t="n"/>
      <c r="B203" s="28" t="n"/>
      <c r="C203" s="28" t="n"/>
      <c r="D203" s="14" t="n"/>
      <c r="E203" s="14" t="n"/>
      <c r="F203" s="14" t="n"/>
      <c r="G203" s="14" t="n"/>
      <c r="H203" s="14" t="n"/>
      <c r="I203" s="14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4" t="n"/>
      <c r="V203" s="28" t="n"/>
      <c r="W203" s="14" t="n"/>
      <c r="X203" s="28" t="n"/>
      <c r="Y203" s="17">
        <f>IF($A203="","",COUNTIF($J203:$S203,"Fail"))</f>
        <v/>
      </c>
      <c r="Z203" s="17">
        <f>IF($A203="","",COUNTIF($J203:$S203,"Pass")+COUNTIF($J203:$S203,"Fail"))</f>
        <v/>
      </c>
      <c r="AA203" s="17">
        <f>IF($A203="","",COUNTIF($J203:$S203,"Pass")+COUNTIF($J203:$S203,"Fail")+COUNTIF($J203:$S203,"Not Reviewed"))</f>
        <v/>
      </c>
      <c r="AB203" s="17">
        <f>IF($A203="","",IF(OR(COUNTBLANK($J203:$S203)&gt;0,COUNTIF($J203:$S203,"Not Reviewed")&gt;0),"Incomplete","Complete"))</f>
        <v/>
      </c>
      <c r="AC203" s="29">
        <f>IF($A203="","",IFERROR((Z203-Y203)/Z203,""))</f>
        <v/>
      </c>
      <c r="AD203" s="17">
        <f>IF($A203="","",IF(Y203=0,"No Follow-Up Needed",IF(W203="Resolved","Resolved",IF(V203="","Due Date Missing",IF(V203&lt;TODAY(),"Overdue",IF(V203=TODAY(),"Due Today","Open"))))))</f>
        <v/>
      </c>
      <c r="AE203" s="17">
        <f>IF($A203="","",IF(AND($B203&gt;=Dashboard!$B$3,$B203&lt;=Dashboard!$B$4,OR(Dashboard!$B$5="All",$D203=Dashboard!$B$5),OR(Dashboard!$B$6="All",$G203=Dashboard!$B$6)),1,0))</f>
        <v/>
      </c>
    </row>
    <row r="204">
      <c r="A204" s="14" t="n"/>
      <c r="B204" s="28" t="n"/>
      <c r="C204" s="28" t="n"/>
      <c r="D204" s="14" t="n"/>
      <c r="E204" s="14" t="n"/>
      <c r="F204" s="14" t="n"/>
      <c r="G204" s="14" t="n"/>
      <c r="H204" s="14" t="n"/>
      <c r="I204" s="14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4" t="n"/>
      <c r="V204" s="28" t="n"/>
      <c r="W204" s="14" t="n"/>
      <c r="X204" s="28" t="n"/>
      <c r="Y204" s="17">
        <f>IF($A204="","",COUNTIF($J204:$S204,"Fail"))</f>
        <v/>
      </c>
      <c r="Z204" s="17">
        <f>IF($A204="","",COUNTIF($J204:$S204,"Pass")+COUNTIF($J204:$S204,"Fail"))</f>
        <v/>
      </c>
      <c r="AA204" s="17">
        <f>IF($A204="","",COUNTIF($J204:$S204,"Pass")+COUNTIF($J204:$S204,"Fail")+COUNTIF($J204:$S204,"Not Reviewed"))</f>
        <v/>
      </c>
      <c r="AB204" s="17">
        <f>IF($A204="","",IF(OR(COUNTBLANK($J204:$S204)&gt;0,COUNTIF($J204:$S204,"Not Reviewed")&gt;0),"Incomplete","Complete"))</f>
        <v/>
      </c>
      <c r="AC204" s="29">
        <f>IF($A204="","",IFERROR((Z204-Y204)/Z204,""))</f>
        <v/>
      </c>
      <c r="AD204" s="17">
        <f>IF($A204="","",IF(Y204=0,"No Follow-Up Needed",IF(W204="Resolved","Resolved",IF(V204="","Due Date Missing",IF(V204&lt;TODAY(),"Overdue",IF(V204=TODAY(),"Due Today","Open"))))))</f>
        <v/>
      </c>
      <c r="AE204" s="17">
        <f>IF($A204="","",IF(AND($B204&gt;=Dashboard!$B$3,$B204&lt;=Dashboard!$B$4,OR(Dashboard!$B$5="All",$D204=Dashboard!$B$5),OR(Dashboard!$B$6="All",$G204=Dashboard!$B$6)),1,0))</f>
        <v/>
      </c>
    </row>
    <row r="205">
      <c r="A205" s="14" t="n"/>
      <c r="B205" s="28" t="n"/>
      <c r="C205" s="28" t="n"/>
      <c r="D205" s="14" t="n"/>
      <c r="E205" s="14" t="n"/>
      <c r="F205" s="14" t="n"/>
      <c r="G205" s="14" t="n"/>
      <c r="H205" s="14" t="n"/>
      <c r="I205" s="14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4" t="n"/>
      <c r="V205" s="28" t="n"/>
      <c r="W205" s="14" t="n"/>
      <c r="X205" s="28" t="n"/>
      <c r="Y205" s="17">
        <f>IF($A205="","",COUNTIF($J205:$S205,"Fail"))</f>
        <v/>
      </c>
      <c r="Z205" s="17">
        <f>IF($A205="","",COUNTIF($J205:$S205,"Pass")+COUNTIF($J205:$S205,"Fail"))</f>
        <v/>
      </c>
      <c r="AA205" s="17">
        <f>IF($A205="","",COUNTIF($J205:$S205,"Pass")+COUNTIF($J205:$S205,"Fail")+COUNTIF($J205:$S205,"Not Reviewed"))</f>
        <v/>
      </c>
      <c r="AB205" s="17">
        <f>IF($A205="","",IF(OR(COUNTBLANK($J205:$S205)&gt;0,COUNTIF($J205:$S205,"Not Reviewed")&gt;0),"Incomplete","Complete"))</f>
        <v/>
      </c>
      <c r="AC205" s="29">
        <f>IF($A205="","",IFERROR((Z205-Y205)/Z205,""))</f>
        <v/>
      </c>
      <c r="AD205" s="17">
        <f>IF($A205="","",IF(Y205=0,"No Follow-Up Needed",IF(W205="Resolved","Resolved",IF(V205="","Due Date Missing",IF(V205&lt;TODAY(),"Overdue",IF(V205=TODAY(),"Due Today","Open"))))))</f>
        <v/>
      </c>
      <c r="AE205" s="17">
        <f>IF($A205="","",IF(AND($B205&gt;=Dashboard!$B$3,$B205&lt;=Dashboard!$B$4,OR(Dashboard!$B$5="All",$D205=Dashboard!$B$5),OR(Dashboard!$B$6="All",$G205=Dashboard!$B$6)),1,0))</f>
        <v/>
      </c>
    </row>
    <row r="206">
      <c r="A206" s="14" t="n"/>
      <c r="B206" s="28" t="n"/>
      <c r="C206" s="28" t="n"/>
      <c r="D206" s="14" t="n"/>
      <c r="E206" s="14" t="n"/>
      <c r="F206" s="14" t="n"/>
      <c r="G206" s="14" t="n"/>
      <c r="H206" s="14" t="n"/>
      <c r="I206" s="14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4" t="n"/>
      <c r="V206" s="28" t="n"/>
      <c r="W206" s="14" t="n"/>
      <c r="X206" s="28" t="n"/>
      <c r="Y206" s="17">
        <f>IF($A206="","",COUNTIF($J206:$S206,"Fail"))</f>
        <v/>
      </c>
      <c r="Z206" s="17">
        <f>IF($A206="","",COUNTIF($J206:$S206,"Pass")+COUNTIF($J206:$S206,"Fail"))</f>
        <v/>
      </c>
      <c r="AA206" s="17">
        <f>IF($A206="","",COUNTIF($J206:$S206,"Pass")+COUNTIF($J206:$S206,"Fail")+COUNTIF($J206:$S206,"Not Reviewed"))</f>
        <v/>
      </c>
      <c r="AB206" s="17">
        <f>IF($A206="","",IF(OR(COUNTBLANK($J206:$S206)&gt;0,COUNTIF($J206:$S206,"Not Reviewed")&gt;0),"Incomplete","Complete"))</f>
        <v/>
      </c>
      <c r="AC206" s="29">
        <f>IF($A206="","",IFERROR((Z206-Y206)/Z206,""))</f>
        <v/>
      </c>
      <c r="AD206" s="17">
        <f>IF($A206="","",IF(Y206=0,"No Follow-Up Needed",IF(W206="Resolved","Resolved",IF(V206="","Due Date Missing",IF(V206&lt;TODAY(),"Overdue",IF(V206=TODAY(),"Due Today","Open"))))))</f>
        <v/>
      </c>
      <c r="AE206" s="17">
        <f>IF($A206="","",IF(AND($B206&gt;=Dashboard!$B$3,$B206&lt;=Dashboard!$B$4,OR(Dashboard!$B$5="All",$D206=Dashboard!$B$5),OR(Dashboard!$B$6="All",$G206=Dashboard!$B$6)),1,0))</f>
        <v/>
      </c>
    </row>
    <row r="207">
      <c r="A207" s="14" t="n"/>
      <c r="B207" s="28" t="n"/>
      <c r="C207" s="28" t="n"/>
      <c r="D207" s="14" t="n"/>
      <c r="E207" s="14" t="n"/>
      <c r="F207" s="14" t="n"/>
      <c r="G207" s="14" t="n"/>
      <c r="H207" s="14" t="n"/>
      <c r="I207" s="14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4" t="n"/>
      <c r="V207" s="28" t="n"/>
      <c r="W207" s="14" t="n"/>
      <c r="X207" s="28" t="n"/>
      <c r="Y207" s="17">
        <f>IF($A207="","",COUNTIF($J207:$S207,"Fail"))</f>
        <v/>
      </c>
      <c r="Z207" s="17">
        <f>IF($A207="","",COUNTIF($J207:$S207,"Pass")+COUNTIF($J207:$S207,"Fail"))</f>
        <v/>
      </c>
      <c r="AA207" s="17">
        <f>IF($A207="","",COUNTIF($J207:$S207,"Pass")+COUNTIF($J207:$S207,"Fail")+COUNTIF($J207:$S207,"Not Reviewed"))</f>
        <v/>
      </c>
      <c r="AB207" s="17">
        <f>IF($A207="","",IF(OR(COUNTBLANK($J207:$S207)&gt;0,COUNTIF($J207:$S207,"Not Reviewed")&gt;0),"Incomplete","Complete"))</f>
        <v/>
      </c>
      <c r="AC207" s="29">
        <f>IF($A207="","",IFERROR((Z207-Y207)/Z207,""))</f>
        <v/>
      </c>
      <c r="AD207" s="17">
        <f>IF($A207="","",IF(Y207=0,"No Follow-Up Needed",IF(W207="Resolved","Resolved",IF(V207="","Due Date Missing",IF(V207&lt;TODAY(),"Overdue",IF(V207=TODAY(),"Due Today","Open"))))))</f>
        <v/>
      </c>
      <c r="AE207" s="17">
        <f>IF($A207="","",IF(AND($B207&gt;=Dashboard!$B$3,$B207&lt;=Dashboard!$B$4,OR(Dashboard!$B$5="All",$D207=Dashboard!$B$5),OR(Dashboard!$B$6="All",$G207=Dashboard!$B$6)),1,0))</f>
        <v/>
      </c>
    </row>
    <row r="208">
      <c r="A208" s="14" t="n"/>
      <c r="B208" s="28" t="n"/>
      <c r="C208" s="28" t="n"/>
      <c r="D208" s="14" t="n"/>
      <c r="E208" s="14" t="n"/>
      <c r="F208" s="14" t="n"/>
      <c r="G208" s="14" t="n"/>
      <c r="H208" s="14" t="n"/>
      <c r="I208" s="14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4" t="n"/>
      <c r="V208" s="28" t="n"/>
      <c r="W208" s="14" t="n"/>
      <c r="X208" s="28" t="n"/>
      <c r="Y208" s="17">
        <f>IF($A208="","",COUNTIF($J208:$S208,"Fail"))</f>
        <v/>
      </c>
      <c r="Z208" s="17">
        <f>IF($A208="","",COUNTIF($J208:$S208,"Pass")+COUNTIF($J208:$S208,"Fail"))</f>
        <v/>
      </c>
      <c r="AA208" s="17">
        <f>IF($A208="","",COUNTIF($J208:$S208,"Pass")+COUNTIF($J208:$S208,"Fail")+COUNTIF($J208:$S208,"Not Reviewed"))</f>
        <v/>
      </c>
      <c r="AB208" s="17">
        <f>IF($A208="","",IF(OR(COUNTBLANK($J208:$S208)&gt;0,COUNTIF($J208:$S208,"Not Reviewed")&gt;0),"Incomplete","Complete"))</f>
        <v/>
      </c>
      <c r="AC208" s="29">
        <f>IF($A208="","",IFERROR((Z208-Y208)/Z208,""))</f>
        <v/>
      </c>
      <c r="AD208" s="17">
        <f>IF($A208="","",IF(Y208=0,"No Follow-Up Needed",IF(W208="Resolved","Resolved",IF(V208="","Due Date Missing",IF(V208&lt;TODAY(),"Overdue",IF(V208=TODAY(),"Due Today","Open"))))))</f>
        <v/>
      </c>
      <c r="AE208" s="17">
        <f>IF($A208="","",IF(AND($B208&gt;=Dashboard!$B$3,$B208&lt;=Dashboard!$B$4,OR(Dashboard!$B$5="All",$D208=Dashboard!$B$5),OR(Dashboard!$B$6="All",$G208=Dashboard!$B$6)),1,0))</f>
        <v/>
      </c>
    </row>
    <row r="209">
      <c r="A209" s="14" t="n"/>
      <c r="B209" s="28" t="n"/>
      <c r="C209" s="28" t="n"/>
      <c r="D209" s="14" t="n"/>
      <c r="E209" s="14" t="n"/>
      <c r="F209" s="14" t="n"/>
      <c r="G209" s="14" t="n"/>
      <c r="H209" s="14" t="n"/>
      <c r="I209" s="14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4" t="n"/>
      <c r="V209" s="28" t="n"/>
      <c r="W209" s="14" t="n"/>
      <c r="X209" s="28" t="n"/>
      <c r="Y209" s="17">
        <f>IF($A209="","",COUNTIF($J209:$S209,"Fail"))</f>
        <v/>
      </c>
      <c r="Z209" s="17">
        <f>IF($A209="","",COUNTIF($J209:$S209,"Pass")+COUNTIF($J209:$S209,"Fail"))</f>
        <v/>
      </c>
      <c r="AA209" s="17">
        <f>IF($A209="","",COUNTIF($J209:$S209,"Pass")+COUNTIF($J209:$S209,"Fail")+COUNTIF($J209:$S209,"Not Reviewed"))</f>
        <v/>
      </c>
      <c r="AB209" s="17">
        <f>IF($A209="","",IF(OR(COUNTBLANK($J209:$S209)&gt;0,COUNTIF($J209:$S209,"Not Reviewed")&gt;0),"Incomplete","Complete"))</f>
        <v/>
      </c>
      <c r="AC209" s="29">
        <f>IF($A209="","",IFERROR((Z209-Y209)/Z209,""))</f>
        <v/>
      </c>
      <c r="AD209" s="17">
        <f>IF($A209="","",IF(Y209=0,"No Follow-Up Needed",IF(W209="Resolved","Resolved",IF(V209="","Due Date Missing",IF(V209&lt;TODAY(),"Overdue",IF(V209=TODAY(),"Due Today","Open"))))))</f>
        <v/>
      </c>
      <c r="AE209" s="17">
        <f>IF($A209="","",IF(AND($B209&gt;=Dashboard!$B$3,$B209&lt;=Dashboard!$B$4,OR(Dashboard!$B$5="All",$D209=Dashboard!$B$5),OR(Dashboard!$B$6="All",$G209=Dashboard!$B$6)),1,0))</f>
        <v/>
      </c>
    </row>
    <row r="210">
      <c r="A210" s="14" t="n"/>
      <c r="B210" s="28" t="n"/>
      <c r="C210" s="28" t="n"/>
      <c r="D210" s="14" t="n"/>
      <c r="E210" s="14" t="n"/>
      <c r="F210" s="14" t="n"/>
      <c r="G210" s="14" t="n"/>
      <c r="H210" s="14" t="n"/>
      <c r="I210" s="14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4" t="n"/>
      <c r="V210" s="28" t="n"/>
      <c r="W210" s="14" t="n"/>
      <c r="X210" s="28" t="n"/>
      <c r="Y210" s="17">
        <f>IF($A210="","",COUNTIF($J210:$S210,"Fail"))</f>
        <v/>
      </c>
      <c r="Z210" s="17">
        <f>IF($A210="","",COUNTIF($J210:$S210,"Pass")+COUNTIF($J210:$S210,"Fail"))</f>
        <v/>
      </c>
      <c r="AA210" s="17">
        <f>IF($A210="","",COUNTIF($J210:$S210,"Pass")+COUNTIF($J210:$S210,"Fail")+COUNTIF($J210:$S210,"Not Reviewed"))</f>
        <v/>
      </c>
      <c r="AB210" s="17">
        <f>IF($A210="","",IF(OR(COUNTBLANK($J210:$S210)&gt;0,COUNTIF($J210:$S210,"Not Reviewed")&gt;0),"Incomplete","Complete"))</f>
        <v/>
      </c>
      <c r="AC210" s="29">
        <f>IF($A210="","",IFERROR((Z210-Y210)/Z210,""))</f>
        <v/>
      </c>
      <c r="AD210" s="17">
        <f>IF($A210="","",IF(Y210=0,"No Follow-Up Needed",IF(W210="Resolved","Resolved",IF(V210="","Due Date Missing",IF(V210&lt;TODAY(),"Overdue",IF(V210=TODAY(),"Due Today","Open"))))))</f>
        <v/>
      </c>
      <c r="AE210" s="17">
        <f>IF($A210="","",IF(AND($B210&gt;=Dashboard!$B$3,$B210&lt;=Dashboard!$B$4,OR(Dashboard!$B$5="All",$D210=Dashboard!$B$5),OR(Dashboard!$B$6="All",$G210=Dashboard!$B$6)),1,0))</f>
        <v/>
      </c>
    </row>
    <row r="211">
      <c r="A211" s="14" t="n"/>
      <c r="B211" s="28" t="n"/>
      <c r="C211" s="28" t="n"/>
      <c r="D211" s="14" t="n"/>
      <c r="E211" s="14" t="n"/>
      <c r="F211" s="14" t="n"/>
      <c r="G211" s="14" t="n"/>
      <c r="H211" s="14" t="n"/>
      <c r="I211" s="14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4" t="n"/>
      <c r="V211" s="28" t="n"/>
      <c r="W211" s="14" t="n"/>
      <c r="X211" s="28" t="n"/>
      <c r="Y211" s="17">
        <f>IF($A211="","",COUNTIF($J211:$S211,"Fail"))</f>
        <v/>
      </c>
      <c r="Z211" s="17">
        <f>IF($A211="","",COUNTIF($J211:$S211,"Pass")+COUNTIF($J211:$S211,"Fail"))</f>
        <v/>
      </c>
      <c r="AA211" s="17">
        <f>IF($A211="","",COUNTIF($J211:$S211,"Pass")+COUNTIF($J211:$S211,"Fail")+COUNTIF($J211:$S211,"Not Reviewed"))</f>
        <v/>
      </c>
      <c r="AB211" s="17">
        <f>IF($A211="","",IF(OR(COUNTBLANK($J211:$S211)&gt;0,COUNTIF($J211:$S211,"Not Reviewed")&gt;0),"Incomplete","Complete"))</f>
        <v/>
      </c>
      <c r="AC211" s="29">
        <f>IF($A211="","",IFERROR((Z211-Y211)/Z211,""))</f>
        <v/>
      </c>
      <c r="AD211" s="17">
        <f>IF($A211="","",IF(Y211=0,"No Follow-Up Needed",IF(W211="Resolved","Resolved",IF(V211="","Due Date Missing",IF(V211&lt;TODAY(),"Overdue",IF(V211=TODAY(),"Due Today","Open"))))))</f>
        <v/>
      </c>
      <c r="AE211" s="17">
        <f>IF($A211="","",IF(AND($B211&gt;=Dashboard!$B$3,$B211&lt;=Dashboard!$B$4,OR(Dashboard!$B$5="All",$D211=Dashboard!$B$5),OR(Dashboard!$B$6="All",$G211=Dashboard!$B$6)),1,0))</f>
        <v/>
      </c>
    </row>
    <row r="212">
      <c r="A212" s="14" t="n"/>
      <c r="B212" s="28" t="n"/>
      <c r="C212" s="28" t="n"/>
      <c r="D212" s="14" t="n"/>
      <c r="E212" s="14" t="n"/>
      <c r="F212" s="14" t="n"/>
      <c r="G212" s="14" t="n"/>
      <c r="H212" s="14" t="n"/>
      <c r="I212" s="14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4" t="n"/>
      <c r="V212" s="28" t="n"/>
      <c r="W212" s="14" t="n"/>
      <c r="X212" s="28" t="n"/>
      <c r="Y212" s="17">
        <f>IF($A212="","",COUNTIF($J212:$S212,"Fail"))</f>
        <v/>
      </c>
      <c r="Z212" s="17">
        <f>IF($A212="","",COUNTIF($J212:$S212,"Pass")+COUNTIF($J212:$S212,"Fail"))</f>
        <v/>
      </c>
      <c r="AA212" s="17">
        <f>IF($A212="","",COUNTIF($J212:$S212,"Pass")+COUNTIF($J212:$S212,"Fail")+COUNTIF($J212:$S212,"Not Reviewed"))</f>
        <v/>
      </c>
      <c r="AB212" s="17">
        <f>IF($A212="","",IF(OR(COUNTBLANK($J212:$S212)&gt;0,COUNTIF($J212:$S212,"Not Reviewed")&gt;0),"Incomplete","Complete"))</f>
        <v/>
      </c>
      <c r="AC212" s="29">
        <f>IF($A212="","",IFERROR((Z212-Y212)/Z212,""))</f>
        <v/>
      </c>
      <c r="AD212" s="17">
        <f>IF($A212="","",IF(Y212=0,"No Follow-Up Needed",IF(W212="Resolved","Resolved",IF(V212="","Due Date Missing",IF(V212&lt;TODAY(),"Overdue",IF(V212=TODAY(),"Due Today","Open"))))))</f>
        <v/>
      </c>
      <c r="AE212" s="17">
        <f>IF($A212="","",IF(AND($B212&gt;=Dashboard!$B$3,$B212&lt;=Dashboard!$B$4,OR(Dashboard!$B$5="All",$D212=Dashboard!$B$5),OR(Dashboard!$B$6="All",$G212=Dashboard!$B$6)),1,0))</f>
        <v/>
      </c>
    </row>
    <row r="213">
      <c r="A213" s="14" t="n"/>
      <c r="B213" s="28" t="n"/>
      <c r="C213" s="28" t="n"/>
      <c r="D213" s="14" t="n"/>
      <c r="E213" s="14" t="n"/>
      <c r="F213" s="14" t="n"/>
      <c r="G213" s="14" t="n"/>
      <c r="H213" s="14" t="n"/>
      <c r="I213" s="14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4" t="n"/>
      <c r="V213" s="28" t="n"/>
      <c r="W213" s="14" t="n"/>
      <c r="X213" s="28" t="n"/>
      <c r="Y213" s="17">
        <f>IF($A213="","",COUNTIF($J213:$S213,"Fail"))</f>
        <v/>
      </c>
      <c r="Z213" s="17">
        <f>IF($A213="","",COUNTIF($J213:$S213,"Pass")+COUNTIF($J213:$S213,"Fail"))</f>
        <v/>
      </c>
      <c r="AA213" s="17">
        <f>IF($A213="","",COUNTIF($J213:$S213,"Pass")+COUNTIF($J213:$S213,"Fail")+COUNTIF($J213:$S213,"Not Reviewed"))</f>
        <v/>
      </c>
      <c r="AB213" s="17">
        <f>IF($A213="","",IF(OR(COUNTBLANK($J213:$S213)&gt;0,COUNTIF($J213:$S213,"Not Reviewed")&gt;0),"Incomplete","Complete"))</f>
        <v/>
      </c>
      <c r="AC213" s="29">
        <f>IF($A213="","",IFERROR((Z213-Y213)/Z213,""))</f>
        <v/>
      </c>
      <c r="AD213" s="17">
        <f>IF($A213="","",IF(Y213=0,"No Follow-Up Needed",IF(W213="Resolved","Resolved",IF(V213="","Due Date Missing",IF(V213&lt;TODAY(),"Overdue",IF(V213=TODAY(),"Due Today","Open"))))))</f>
        <v/>
      </c>
      <c r="AE213" s="17">
        <f>IF($A213="","",IF(AND($B213&gt;=Dashboard!$B$3,$B213&lt;=Dashboard!$B$4,OR(Dashboard!$B$5="All",$D213=Dashboard!$B$5),OR(Dashboard!$B$6="All",$G213=Dashboard!$B$6)),1,0))</f>
        <v/>
      </c>
    </row>
    <row r="214">
      <c r="A214" s="14" t="n"/>
      <c r="B214" s="28" t="n"/>
      <c r="C214" s="28" t="n"/>
      <c r="D214" s="14" t="n"/>
      <c r="E214" s="14" t="n"/>
      <c r="F214" s="14" t="n"/>
      <c r="G214" s="14" t="n"/>
      <c r="H214" s="14" t="n"/>
      <c r="I214" s="14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4" t="n"/>
      <c r="V214" s="28" t="n"/>
      <c r="W214" s="14" t="n"/>
      <c r="X214" s="28" t="n"/>
      <c r="Y214" s="17">
        <f>IF($A214="","",COUNTIF($J214:$S214,"Fail"))</f>
        <v/>
      </c>
      <c r="Z214" s="17">
        <f>IF($A214="","",COUNTIF($J214:$S214,"Pass")+COUNTIF($J214:$S214,"Fail"))</f>
        <v/>
      </c>
      <c r="AA214" s="17">
        <f>IF($A214="","",COUNTIF($J214:$S214,"Pass")+COUNTIF($J214:$S214,"Fail")+COUNTIF($J214:$S214,"Not Reviewed"))</f>
        <v/>
      </c>
      <c r="AB214" s="17">
        <f>IF($A214="","",IF(OR(COUNTBLANK($J214:$S214)&gt;0,COUNTIF($J214:$S214,"Not Reviewed")&gt;0),"Incomplete","Complete"))</f>
        <v/>
      </c>
      <c r="AC214" s="29">
        <f>IF($A214="","",IFERROR((Z214-Y214)/Z214,""))</f>
        <v/>
      </c>
      <c r="AD214" s="17">
        <f>IF($A214="","",IF(Y214=0,"No Follow-Up Needed",IF(W214="Resolved","Resolved",IF(V214="","Due Date Missing",IF(V214&lt;TODAY(),"Overdue",IF(V214=TODAY(),"Due Today","Open"))))))</f>
        <v/>
      </c>
      <c r="AE214" s="17">
        <f>IF($A214="","",IF(AND($B214&gt;=Dashboard!$B$3,$B214&lt;=Dashboard!$B$4,OR(Dashboard!$B$5="All",$D214=Dashboard!$B$5),OR(Dashboard!$B$6="All",$G214=Dashboard!$B$6)),1,0))</f>
        <v/>
      </c>
    </row>
    <row r="215">
      <c r="A215" s="14" t="n"/>
      <c r="B215" s="28" t="n"/>
      <c r="C215" s="28" t="n"/>
      <c r="D215" s="14" t="n"/>
      <c r="E215" s="14" t="n"/>
      <c r="F215" s="14" t="n"/>
      <c r="G215" s="14" t="n"/>
      <c r="H215" s="14" t="n"/>
      <c r="I215" s="14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4" t="n"/>
      <c r="V215" s="28" t="n"/>
      <c r="W215" s="14" t="n"/>
      <c r="X215" s="28" t="n"/>
      <c r="Y215" s="17">
        <f>IF($A215="","",COUNTIF($J215:$S215,"Fail"))</f>
        <v/>
      </c>
      <c r="Z215" s="17">
        <f>IF($A215="","",COUNTIF($J215:$S215,"Pass")+COUNTIF($J215:$S215,"Fail"))</f>
        <v/>
      </c>
      <c r="AA215" s="17">
        <f>IF($A215="","",COUNTIF($J215:$S215,"Pass")+COUNTIF($J215:$S215,"Fail")+COUNTIF($J215:$S215,"Not Reviewed"))</f>
        <v/>
      </c>
      <c r="AB215" s="17">
        <f>IF($A215="","",IF(OR(COUNTBLANK($J215:$S215)&gt;0,COUNTIF($J215:$S215,"Not Reviewed")&gt;0),"Incomplete","Complete"))</f>
        <v/>
      </c>
      <c r="AC215" s="29">
        <f>IF($A215="","",IFERROR((Z215-Y215)/Z215,""))</f>
        <v/>
      </c>
      <c r="AD215" s="17">
        <f>IF($A215="","",IF(Y215=0,"No Follow-Up Needed",IF(W215="Resolved","Resolved",IF(V215="","Due Date Missing",IF(V215&lt;TODAY(),"Overdue",IF(V215=TODAY(),"Due Today","Open"))))))</f>
        <v/>
      </c>
      <c r="AE215" s="17">
        <f>IF($A215="","",IF(AND($B215&gt;=Dashboard!$B$3,$B215&lt;=Dashboard!$B$4,OR(Dashboard!$B$5="All",$D215=Dashboard!$B$5),OR(Dashboard!$B$6="All",$G215=Dashboard!$B$6)),1,0))</f>
        <v/>
      </c>
    </row>
    <row r="216">
      <c r="A216" s="14" t="n"/>
      <c r="B216" s="28" t="n"/>
      <c r="C216" s="28" t="n"/>
      <c r="D216" s="14" t="n"/>
      <c r="E216" s="14" t="n"/>
      <c r="F216" s="14" t="n"/>
      <c r="G216" s="14" t="n"/>
      <c r="H216" s="14" t="n"/>
      <c r="I216" s="14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4" t="n"/>
      <c r="V216" s="28" t="n"/>
      <c r="W216" s="14" t="n"/>
      <c r="X216" s="28" t="n"/>
      <c r="Y216" s="17">
        <f>IF($A216="","",COUNTIF($J216:$S216,"Fail"))</f>
        <v/>
      </c>
      <c r="Z216" s="17">
        <f>IF($A216="","",COUNTIF($J216:$S216,"Pass")+COUNTIF($J216:$S216,"Fail"))</f>
        <v/>
      </c>
      <c r="AA216" s="17">
        <f>IF($A216="","",COUNTIF($J216:$S216,"Pass")+COUNTIF($J216:$S216,"Fail")+COUNTIF($J216:$S216,"Not Reviewed"))</f>
        <v/>
      </c>
      <c r="AB216" s="17">
        <f>IF($A216="","",IF(OR(COUNTBLANK($J216:$S216)&gt;0,COUNTIF($J216:$S216,"Not Reviewed")&gt;0),"Incomplete","Complete"))</f>
        <v/>
      </c>
      <c r="AC216" s="29">
        <f>IF($A216="","",IFERROR((Z216-Y216)/Z216,""))</f>
        <v/>
      </c>
      <c r="AD216" s="17">
        <f>IF($A216="","",IF(Y216=0,"No Follow-Up Needed",IF(W216="Resolved","Resolved",IF(V216="","Due Date Missing",IF(V216&lt;TODAY(),"Overdue",IF(V216=TODAY(),"Due Today","Open"))))))</f>
        <v/>
      </c>
      <c r="AE216" s="17">
        <f>IF($A216="","",IF(AND($B216&gt;=Dashboard!$B$3,$B216&lt;=Dashboard!$B$4,OR(Dashboard!$B$5="All",$D216=Dashboard!$B$5),OR(Dashboard!$B$6="All",$G216=Dashboard!$B$6)),1,0))</f>
        <v/>
      </c>
    </row>
    <row r="217">
      <c r="A217" s="14" t="n"/>
      <c r="B217" s="28" t="n"/>
      <c r="C217" s="28" t="n"/>
      <c r="D217" s="14" t="n"/>
      <c r="E217" s="14" t="n"/>
      <c r="F217" s="14" t="n"/>
      <c r="G217" s="14" t="n"/>
      <c r="H217" s="14" t="n"/>
      <c r="I217" s="14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4" t="n"/>
      <c r="V217" s="28" t="n"/>
      <c r="W217" s="14" t="n"/>
      <c r="X217" s="28" t="n"/>
      <c r="Y217" s="17">
        <f>IF($A217="","",COUNTIF($J217:$S217,"Fail"))</f>
        <v/>
      </c>
      <c r="Z217" s="17">
        <f>IF($A217="","",COUNTIF($J217:$S217,"Pass")+COUNTIF($J217:$S217,"Fail"))</f>
        <v/>
      </c>
      <c r="AA217" s="17">
        <f>IF($A217="","",COUNTIF($J217:$S217,"Pass")+COUNTIF($J217:$S217,"Fail")+COUNTIF($J217:$S217,"Not Reviewed"))</f>
        <v/>
      </c>
      <c r="AB217" s="17">
        <f>IF($A217="","",IF(OR(COUNTBLANK($J217:$S217)&gt;0,COUNTIF($J217:$S217,"Not Reviewed")&gt;0),"Incomplete","Complete"))</f>
        <v/>
      </c>
      <c r="AC217" s="29">
        <f>IF($A217="","",IFERROR((Z217-Y217)/Z217,""))</f>
        <v/>
      </c>
      <c r="AD217" s="17">
        <f>IF($A217="","",IF(Y217=0,"No Follow-Up Needed",IF(W217="Resolved","Resolved",IF(V217="","Due Date Missing",IF(V217&lt;TODAY(),"Overdue",IF(V217=TODAY(),"Due Today","Open"))))))</f>
        <v/>
      </c>
      <c r="AE217" s="17">
        <f>IF($A217="","",IF(AND($B217&gt;=Dashboard!$B$3,$B217&lt;=Dashboard!$B$4,OR(Dashboard!$B$5="All",$D217=Dashboard!$B$5),OR(Dashboard!$B$6="All",$G217=Dashboard!$B$6)),1,0))</f>
        <v/>
      </c>
    </row>
    <row r="218">
      <c r="A218" s="14" t="n"/>
      <c r="B218" s="28" t="n"/>
      <c r="C218" s="28" t="n"/>
      <c r="D218" s="14" t="n"/>
      <c r="E218" s="14" t="n"/>
      <c r="F218" s="14" t="n"/>
      <c r="G218" s="14" t="n"/>
      <c r="H218" s="14" t="n"/>
      <c r="I218" s="14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4" t="n"/>
      <c r="V218" s="28" t="n"/>
      <c r="W218" s="14" t="n"/>
      <c r="X218" s="28" t="n"/>
      <c r="Y218" s="17">
        <f>IF($A218="","",COUNTIF($J218:$S218,"Fail"))</f>
        <v/>
      </c>
      <c r="Z218" s="17">
        <f>IF($A218="","",COUNTIF($J218:$S218,"Pass")+COUNTIF($J218:$S218,"Fail"))</f>
        <v/>
      </c>
      <c r="AA218" s="17">
        <f>IF($A218="","",COUNTIF($J218:$S218,"Pass")+COUNTIF($J218:$S218,"Fail")+COUNTIF($J218:$S218,"Not Reviewed"))</f>
        <v/>
      </c>
      <c r="AB218" s="17">
        <f>IF($A218="","",IF(OR(COUNTBLANK($J218:$S218)&gt;0,COUNTIF($J218:$S218,"Not Reviewed")&gt;0),"Incomplete","Complete"))</f>
        <v/>
      </c>
      <c r="AC218" s="29">
        <f>IF($A218="","",IFERROR((Z218-Y218)/Z218,""))</f>
        <v/>
      </c>
      <c r="AD218" s="17">
        <f>IF($A218="","",IF(Y218=0,"No Follow-Up Needed",IF(W218="Resolved","Resolved",IF(V218="","Due Date Missing",IF(V218&lt;TODAY(),"Overdue",IF(V218=TODAY(),"Due Today","Open"))))))</f>
        <v/>
      </c>
      <c r="AE218" s="17">
        <f>IF($A218="","",IF(AND($B218&gt;=Dashboard!$B$3,$B218&lt;=Dashboard!$B$4,OR(Dashboard!$B$5="All",$D218=Dashboard!$B$5),OR(Dashboard!$B$6="All",$G218=Dashboard!$B$6)),1,0))</f>
        <v/>
      </c>
    </row>
    <row r="219">
      <c r="A219" s="14" t="n"/>
      <c r="B219" s="28" t="n"/>
      <c r="C219" s="28" t="n"/>
      <c r="D219" s="14" t="n"/>
      <c r="E219" s="14" t="n"/>
      <c r="F219" s="14" t="n"/>
      <c r="G219" s="14" t="n"/>
      <c r="H219" s="14" t="n"/>
      <c r="I219" s="14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4" t="n"/>
      <c r="V219" s="28" t="n"/>
      <c r="W219" s="14" t="n"/>
      <c r="X219" s="28" t="n"/>
      <c r="Y219" s="17">
        <f>IF($A219="","",COUNTIF($J219:$S219,"Fail"))</f>
        <v/>
      </c>
      <c r="Z219" s="17">
        <f>IF($A219="","",COUNTIF($J219:$S219,"Pass")+COUNTIF($J219:$S219,"Fail"))</f>
        <v/>
      </c>
      <c r="AA219" s="17">
        <f>IF($A219="","",COUNTIF($J219:$S219,"Pass")+COUNTIF($J219:$S219,"Fail")+COUNTIF($J219:$S219,"Not Reviewed"))</f>
        <v/>
      </c>
      <c r="AB219" s="17">
        <f>IF($A219="","",IF(OR(COUNTBLANK($J219:$S219)&gt;0,COUNTIF($J219:$S219,"Not Reviewed")&gt;0),"Incomplete","Complete"))</f>
        <v/>
      </c>
      <c r="AC219" s="29">
        <f>IF($A219="","",IFERROR((Z219-Y219)/Z219,""))</f>
        <v/>
      </c>
      <c r="AD219" s="17">
        <f>IF($A219="","",IF(Y219=0,"No Follow-Up Needed",IF(W219="Resolved","Resolved",IF(V219="","Due Date Missing",IF(V219&lt;TODAY(),"Overdue",IF(V219=TODAY(),"Due Today","Open"))))))</f>
        <v/>
      </c>
      <c r="AE219" s="17">
        <f>IF($A219="","",IF(AND($B219&gt;=Dashboard!$B$3,$B219&lt;=Dashboard!$B$4,OR(Dashboard!$B$5="All",$D219=Dashboard!$B$5),OR(Dashboard!$B$6="All",$G219=Dashboard!$B$6)),1,0))</f>
        <v/>
      </c>
    </row>
    <row r="220">
      <c r="A220" s="14" t="n"/>
      <c r="B220" s="28" t="n"/>
      <c r="C220" s="28" t="n"/>
      <c r="D220" s="14" t="n"/>
      <c r="E220" s="14" t="n"/>
      <c r="F220" s="14" t="n"/>
      <c r="G220" s="14" t="n"/>
      <c r="H220" s="14" t="n"/>
      <c r="I220" s="14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4" t="n"/>
      <c r="V220" s="28" t="n"/>
      <c r="W220" s="14" t="n"/>
      <c r="X220" s="28" t="n"/>
      <c r="Y220" s="17">
        <f>IF($A220="","",COUNTIF($J220:$S220,"Fail"))</f>
        <v/>
      </c>
      <c r="Z220" s="17">
        <f>IF($A220="","",COUNTIF($J220:$S220,"Pass")+COUNTIF($J220:$S220,"Fail"))</f>
        <v/>
      </c>
      <c r="AA220" s="17">
        <f>IF($A220="","",COUNTIF($J220:$S220,"Pass")+COUNTIF($J220:$S220,"Fail")+COUNTIF($J220:$S220,"Not Reviewed"))</f>
        <v/>
      </c>
      <c r="AB220" s="17">
        <f>IF($A220="","",IF(OR(COUNTBLANK($J220:$S220)&gt;0,COUNTIF($J220:$S220,"Not Reviewed")&gt;0),"Incomplete","Complete"))</f>
        <v/>
      </c>
      <c r="AC220" s="29">
        <f>IF($A220="","",IFERROR((Z220-Y220)/Z220,""))</f>
        <v/>
      </c>
      <c r="AD220" s="17">
        <f>IF($A220="","",IF(Y220=0,"No Follow-Up Needed",IF(W220="Resolved","Resolved",IF(V220="","Due Date Missing",IF(V220&lt;TODAY(),"Overdue",IF(V220=TODAY(),"Due Today","Open"))))))</f>
        <v/>
      </c>
      <c r="AE220" s="17">
        <f>IF($A220="","",IF(AND($B220&gt;=Dashboard!$B$3,$B220&lt;=Dashboard!$B$4,OR(Dashboard!$B$5="All",$D220=Dashboard!$B$5),OR(Dashboard!$B$6="All",$G220=Dashboard!$B$6)),1,0))</f>
        <v/>
      </c>
    </row>
    <row r="221">
      <c r="A221" s="14" t="n"/>
      <c r="B221" s="28" t="n"/>
      <c r="C221" s="28" t="n"/>
      <c r="D221" s="14" t="n"/>
      <c r="E221" s="14" t="n"/>
      <c r="F221" s="14" t="n"/>
      <c r="G221" s="14" t="n"/>
      <c r="H221" s="14" t="n"/>
      <c r="I221" s="14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4" t="n"/>
      <c r="V221" s="28" t="n"/>
      <c r="W221" s="14" t="n"/>
      <c r="X221" s="28" t="n"/>
      <c r="Y221" s="17">
        <f>IF($A221="","",COUNTIF($J221:$S221,"Fail"))</f>
        <v/>
      </c>
      <c r="Z221" s="17">
        <f>IF($A221="","",COUNTIF($J221:$S221,"Pass")+COUNTIF($J221:$S221,"Fail"))</f>
        <v/>
      </c>
      <c r="AA221" s="17">
        <f>IF($A221="","",COUNTIF($J221:$S221,"Pass")+COUNTIF($J221:$S221,"Fail")+COUNTIF($J221:$S221,"Not Reviewed"))</f>
        <v/>
      </c>
      <c r="AB221" s="17">
        <f>IF($A221="","",IF(OR(COUNTBLANK($J221:$S221)&gt;0,COUNTIF($J221:$S221,"Not Reviewed")&gt;0),"Incomplete","Complete"))</f>
        <v/>
      </c>
      <c r="AC221" s="29">
        <f>IF($A221="","",IFERROR((Z221-Y221)/Z221,""))</f>
        <v/>
      </c>
      <c r="AD221" s="17">
        <f>IF($A221="","",IF(Y221=0,"No Follow-Up Needed",IF(W221="Resolved","Resolved",IF(V221="","Due Date Missing",IF(V221&lt;TODAY(),"Overdue",IF(V221=TODAY(),"Due Today","Open"))))))</f>
        <v/>
      </c>
      <c r="AE221" s="17">
        <f>IF($A221="","",IF(AND($B221&gt;=Dashboard!$B$3,$B221&lt;=Dashboard!$B$4,OR(Dashboard!$B$5="All",$D221=Dashboard!$B$5),OR(Dashboard!$B$6="All",$G221=Dashboard!$B$6)),1,0))</f>
        <v/>
      </c>
    </row>
    <row r="222">
      <c r="A222" s="14" t="n"/>
      <c r="B222" s="28" t="n"/>
      <c r="C222" s="28" t="n"/>
      <c r="D222" s="14" t="n"/>
      <c r="E222" s="14" t="n"/>
      <c r="F222" s="14" t="n"/>
      <c r="G222" s="14" t="n"/>
      <c r="H222" s="14" t="n"/>
      <c r="I222" s="14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4" t="n"/>
      <c r="V222" s="28" t="n"/>
      <c r="W222" s="14" t="n"/>
      <c r="X222" s="28" t="n"/>
      <c r="Y222" s="17">
        <f>IF($A222="","",COUNTIF($J222:$S222,"Fail"))</f>
        <v/>
      </c>
      <c r="Z222" s="17">
        <f>IF($A222="","",COUNTIF($J222:$S222,"Pass")+COUNTIF($J222:$S222,"Fail"))</f>
        <v/>
      </c>
      <c r="AA222" s="17">
        <f>IF($A222="","",COUNTIF($J222:$S222,"Pass")+COUNTIF($J222:$S222,"Fail")+COUNTIF($J222:$S222,"Not Reviewed"))</f>
        <v/>
      </c>
      <c r="AB222" s="17">
        <f>IF($A222="","",IF(OR(COUNTBLANK($J222:$S222)&gt;0,COUNTIF($J222:$S222,"Not Reviewed")&gt;0),"Incomplete","Complete"))</f>
        <v/>
      </c>
      <c r="AC222" s="29">
        <f>IF($A222="","",IFERROR((Z222-Y222)/Z222,""))</f>
        <v/>
      </c>
      <c r="AD222" s="17">
        <f>IF($A222="","",IF(Y222=0,"No Follow-Up Needed",IF(W222="Resolved","Resolved",IF(V222="","Due Date Missing",IF(V222&lt;TODAY(),"Overdue",IF(V222=TODAY(),"Due Today","Open"))))))</f>
        <v/>
      </c>
      <c r="AE222" s="17">
        <f>IF($A222="","",IF(AND($B222&gt;=Dashboard!$B$3,$B222&lt;=Dashboard!$B$4,OR(Dashboard!$B$5="All",$D222=Dashboard!$B$5),OR(Dashboard!$B$6="All",$G222=Dashboard!$B$6)),1,0))</f>
        <v/>
      </c>
    </row>
    <row r="223">
      <c r="A223" s="14" t="n"/>
      <c r="B223" s="28" t="n"/>
      <c r="C223" s="28" t="n"/>
      <c r="D223" s="14" t="n"/>
      <c r="E223" s="14" t="n"/>
      <c r="F223" s="14" t="n"/>
      <c r="G223" s="14" t="n"/>
      <c r="H223" s="14" t="n"/>
      <c r="I223" s="14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4" t="n"/>
      <c r="V223" s="28" t="n"/>
      <c r="W223" s="14" t="n"/>
      <c r="X223" s="28" t="n"/>
      <c r="Y223" s="17">
        <f>IF($A223="","",COUNTIF($J223:$S223,"Fail"))</f>
        <v/>
      </c>
      <c r="Z223" s="17">
        <f>IF($A223="","",COUNTIF($J223:$S223,"Pass")+COUNTIF($J223:$S223,"Fail"))</f>
        <v/>
      </c>
      <c r="AA223" s="17">
        <f>IF($A223="","",COUNTIF($J223:$S223,"Pass")+COUNTIF($J223:$S223,"Fail")+COUNTIF($J223:$S223,"Not Reviewed"))</f>
        <v/>
      </c>
      <c r="AB223" s="17">
        <f>IF($A223="","",IF(OR(COUNTBLANK($J223:$S223)&gt;0,COUNTIF($J223:$S223,"Not Reviewed")&gt;0),"Incomplete","Complete"))</f>
        <v/>
      </c>
      <c r="AC223" s="29">
        <f>IF($A223="","",IFERROR((Z223-Y223)/Z223,""))</f>
        <v/>
      </c>
      <c r="AD223" s="17">
        <f>IF($A223="","",IF(Y223=0,"No Follow-Up Needed",IF(W223="Resolved","Resolved",IF(V223="","Due Date Missing",IF(V223&lt;TODAY(),"Overdue",IF(V223=TODAY(),"Due Today","Open"))))))</f>
        <v/>
      </c>
      <c r="AE223" s="17">
        <f>IF($A223="","",IF(AND($B223&gt;=Dashboard!$B$3,$B223&lt;=Dashboard!$B$4,OR(Dashboard!$B$5="All",$D223=Dashboard!$B$5),OR(Dashboard!$B$6="All",$G223=Dashboard!$B$6)),1,0))</f>
        <v/>
      </c>
    </row>
    <row r="224">
      <c r="A224" s="14" t="n"/>
      <c r="B224" s="28" t="n"/>
      <c r="C224" s="28" t="n"/>
      <c r="D224" s="14" t="n"/>
      <c r="E224" s="14" t="n"/>
      <c r="F224" s="14" t="n"/>
      <c r="G224" s="14" t="n"/>
      <c r="H224" s="14" t="n"/>
      <c r="I224" s="14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4" t="n"/>
      <c r="V224" s="28" t="n"/>
      <c r="W224" s="14" t="n"/>
      <c r="X224" s="28" t="n"/>
      <c r="Y224" s="17">
        <f>IF($A224="","",COUNTIF($J224:$S224,"Fail"))</f>
        <v/>
      </c>
      <c r="Z224" s="17">
        <f>IF($A224="","",COUNTIF($J224:$S224,"Pass")+COUNTIF($J224:$S224,"Fail"))</f>
        <v/>
      </c>
      <c r="AA224" s="17">
        <f>IF($A224="","",COUNTIF($J224:$S224,"Pass")+COUNTIF($J224:$S224,"Fail")+COUNTIF($J224:$S224,"Not Reviewed"))</f>
        <v/>
      </c>
      <c r="AB224" s="17">
        <f>IF($A224="","",IF(OR(COUNTBLANK($J224:$S224)&gt;0,COUNTIF($J224:$S224,"Not Reviewed")&gt;0),"Incomplete","Complete"))</f>
        <v/>
      </c>
      <c r="AC224" s="29">
        <f>IF($A224="","",IFERROR((Z224-Y224)/Z224,""))</f>
        <v/>
      </c>
      <c r="AD224" s="17">
        <f>IF($A224="","",IF(Y224=0,"No Follow-Up Needed",IF(W224="Resolved","Resolved",IF(V224="","Due Date Missing",IF(V224&lt;TODAY(),"Overdue",IF(V224=TODAY(),"Due Today","Open"))))))</f>
        <v/>
      </c>
      <c r="AE224" s="17">
        <f>IF($A224="","",IF(AND($B224&gt;=Dashboard!$B$3,$B224&lt;=Dashboard!$B$4,OR(Dashboard!$B$5="All",$D224=Dashboard!$B$5),OR(Dashboard!$B$6="All",$G224=Dashboard!$B$6)),1,0))</f>
        <v/>
      </c>
    </row>
    <row r="225">
      <c r="A225" s="14" t="n"/>
      <c r="B225" s="28" t="n"/>
      <c r="C225" s="28" t="n"/>
      <c r="D225" s="14" t="n"/>
      <c r="E225" s="14" t="n"/>
      <c r="F225" s="14" t="n"/>
      <c r="G225" s="14" t="n"/>
      <c r="H225" s="14" t="n"/>
      <c r="I225" s="14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4" t="n"/>
      <c r="V225" s="28" t="n"/>
      <c r="W225" s="14" t="n"/>
      <c r="X225" s="28" t="n"/>
      <c r="Y225" s="17">
        <f>IF($A225="","",COUNTIF($J225:$S225,"Fail"))</f>
        <v/>
      </c>
      <c r="Z225" s="17">
        <f>IF($A225="","",COUNTIF($J225:$S225,"Pass")+COUNTIF($J225:$S225,"Fail"))</f>
        <v/>
      </c>
      <c r="AA225" s="17">
        <f>IF($A225="","",COUNTIF($J225:$S225,"Pass")+COUNTIF($J225:$S225,"Fail")+COUNTIF($J225:$S225,"Not Reviewed"))</f>
        <v/>
      </c>
      <c r="AB225" s="17">
        <f>IF($A225="","",IF(OR(COUNTBLANK($J225:$S225)&gt;0,COUNTIF($J225:$S225,"Not Reviewed")&gt;0),"Incomplete","Complete"))</f>
        <v/>
      </c>
      <c r="AC225" s="29">
        <f>IF($A225="","",IFERROR((Z225-Y225)/Z225,""))</f>
        <v/>
      </c>
      <c r="AD225" s="17">
        <f>IF($A225="","",IF(Y225=0,"No Follow-Up Needed",IF(W225="Resolved","Resolved",IF(V225="","Due Date Missing",IF(V225&lt;TODAY(),"Overdue",IF(V225=TODAY(),"Due Today","Open"))))))</f>
        <v/>
      </c>
      <c r="AE225" s="17">
        <f>IF($A225="","",IF(AND($B225&gt;=Dashboard!$B$3,$B225&lt;=Dashboard!$B$4,OR(Dashboard!$B$5="All",$D225=Dashboard!$B$5),OR(Dashboard!$B$6="All",$G225=Dashboard!$B$6)),1,0))</f>
        <v/>
      </c>
    </row>
    <row r="226">
      <c r="A226" s="14" t="n"/>
      <c r="B226" s="28" t="n"/>
      <c r="C226" s="28" t="n"/>
      <c r="D226" s="14" t="n"/>
      <c r="E226" s="14" t="n"/>
      <c r="F226" s="14" t="n"/>
      <c r="G226" s="14" t="n"/>
      <c r="H226" s="14" t="n"/>
      <c r="I226" s="14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4" t="n"/>
      <c r="V226" s="28" t="n"/>
      <c r="W226" s="14" t="n"/>
      <c r="X226" s="28" t="n"/>
      <c r="Y226" s="17">
        <f>IF($A226="","",COUNTIF($J226:$S226,"Fail"))</f>
        <v/>
      </c>
      <c r="Z226" s="17">
        <f>IF($A226="","",COUNTIF($J226:$S226,"Pass")+COUNTIF($J226:$S226,"Fail"))</f>
        <v/>
      </c>
      <c r="AA226" s="17">
        <f>IF($A226="","",COUNTIF($J226:$S226,"Pass")+COUNTIF($J226:$S226,"Fail")+COUNTIF($J226:$S226,"Not Reviewed"))</f>
        <v/>
      </c>
      <c r="AB226" s="17">
        <f>IF($A226="","",IF(OR(COUNTBLANK($J226:$S226)&gt;0,COUNTIF($J226:$S226,"Not Reviewed")&gt;0),"Incomplete","Complete"))</f>
        <v/>
      </c>
      <c r="AC226" s="29">
        <f>IF($A226="","",IFERROR((Z226-Y226)/Z226,""))</f>
        <v/>
      </c>
      <c r="AD226" s="17">
        <f>IF($A226="","",IF(Y226=0,"No Follow-Up Needed",IF(W226="Resolved","Resolved",IF(V226="","Due Date Missing",IF(V226&lt;TODAY(),"Overdue",IF(V226=TODAY(),"Due Today","Open"))))))</f>
        <v/>
      </c>
      <c r="AE226" s="17">
        <f>IF($A226="","",IF(AND($B226&gt;=Dashboard!$B$3,$B226&lt;=Dashboard!$B$4,OR(Dashboard!$B$5="All",$D226=Dashboard!$B$5),OR(Dashboard!$B$6="All",$G226=Dashboard!$B$6)),1,0))</f>
        <v/>
      </c>
    </row>
    <row r="227">
      <c r="A227" s="14" t="n"/>
      <c r="B227" s="28" t="n"/>
      <c r="C227" s="28" t="n"/>
      <c r="D227" s="14" t="n"/>
      <c r="E227" s="14" t="n"/>
      <c r="F227" s="14" t="n"/>
      <c r="G227" s="14" t="n"/>
      <c r="H227" s="14" t="n"/>
      <c r="I227" s="14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4" t="n"/>
      <c r="V227" s="28" t="n"/>
      <c r="W227" s="14" t="n"/>
      <c r="X227" s="28" t="n"/>
      <c r="Y227" s="17">
        <f>IF($A227="","",COUNTIF($J227:$S227,"Fail"))</f>
        <v/>
      </c>
      <c r="Z227" s="17">
        <f>IF($A227="","",COUNTIF($J227:$S227,"Pass")+COUNTIF($J227:$S227,"Fail"))</f>
        <v/>
      </c>
      <c r="AA227" s="17">
        <f>IF($A227="","",COUNTIF($J227:$S227,"Pass")+COUNTIF($J227:$S227,"Fail")+COUNTIF($J227:$S227,"Not Reviewed"))</f>
        <v/>
      </c>
      <c r="AB227" s="17">
        <f>IF($A227="","",IF(OR(COUNTBLANK($J227:$S227)&gt;0,COUNTIF($J227:$S227,"Not Reviewed")&gt;0),"Incomplete","Complete"))</f>
        <v/>
      </c>
      <c r="AC227" s="29">
        <f>IF($A227="","",IFERROR((Z227-Y227)/Z227,""))</f>
        <v/>
      </c>
      <c r="AD227" s="17">
        <f>IF($A227="","",IF(Y227=0,"No Follow-Up Needed",IF(W227="Resolved","Resolved",IF(V227="","Due Date Missing",IF(V227&lt;TODAY(),"Overdue",IF(V227=TODAY(),"Due Today","Open"))))))</f>
        <v/>
      </c>
      <c r="AE227" s="17">
        <f>IF($A227="","",IF(AND($B227&gt;=Dashboard!$B$3,$B227&lt;=Dashboard!$B$4,OR(Dashboard!$B$5="All",$D227=Dashboard!$B$5),OR(Dashboard!$B$6="All",$G227=Dashboard!$B$6)),1,0))</f>
        <v/>
      </c>
    </row>
    <row r="228">
      <c r="A228" s="14" t="n"/>
      <c r="B228" s="28" t="n"/>
      <c r="C228" s="28" t="n"/>
      <c r="D228" s="14" t="n"/>
      <c r="E228" s="14" t="n"/>
      <c r="F228" s="14" t="n"/>
      <c r="G228" s="14" t="n"/>
      <c r="H228" s="14" t="n"/>
      <c r="I228" s="14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4" t="n"/>
      <c r="V228" s="28" t="n"/>
      <c r="W228" s="14" t="n"/>
      <c r="X228" s="28" t="n"/>
      <c r="Y228" s="17">
        <f>IF($A228="","",COUNTIF($J228:$S228,"Fail"))</f>
        <v/>
      </c>
      <c r="Z228" s="17">
        <f>IF($A228="","",COUNTIF($J228:$S228,"Pass")+COUNTIF($J228:$S228,"Fail"))</f>
        <v/>
      </c>
      <c r="AA228" s="17">
        <f>IF($A228="","",COUNTIF($J228:$S228,"Pass")+COUNTIF($J228:$S228,"Fail")+COUNTIF($J228:$S228,"Not Reviewed"))</f>
        <v/>
      </c>
      <c r="AB228" s="17">
        <f>IF($A228="","",IF(OR(COUNTBLANK($J228:$S228)&gt;0,COUNTIF($J228:$S228,"Not Reviewed")&gt;0),"Incomplete","Complete"))</f>
        <v/>
      </c>
      <c r="AC228" s="29">
        <f>IF($A228="","",IFERROR((Z228-Y228)/Z228,""))</f>
        <v/>
      </c>
      <c r="AD228" s="17">
        <f>IF($A228="","",IF(Y228=0,"No Follow-Up Needed",IF(W228="Resolved","Resolved",IF(V228="","Due Date Missing",IF(V228&lt;TODAY(),"Overdue",IF(V228=TODAY(),"Due Today","Open"))))))</f>
        <v/>
      </c>
      <c r="AE228" s="17">
        <f>IF($A228="","",IF(AND($B228&gt;=Dashboard!$B$3,$B228&lt;=Dashboard!$B$4,OR(Dashboard!$B$5="All",$D228=Dashboard!$B$5),OR(Dashboard!$B$6="All",$G228=Dashboard!$B$6)),1,0))</f>
        <v/>
      </c>
    </row>
    <row r="229">
      <c r="A229" s="14" t="n"/>
      <c r="B229" s="28" t="n"/>
      <c r="C229" s="28" t="n"/>
      <c r="D229" s="14" t="n"/>
      <c r="E229" s="14" t="n"/>
      <c r="F229" s="14" t="n"/>
      <c r="G229" s="14" t="n"/>
      <c r="H229" s="14" t="n"/>
      <c r="I229" s="14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4" t="n"/>
      <c r="V229" s="28" t="n"/>
      <c r="W229" s="14" t="n"/>
      <c r="X229" s="28" t="n"/>
      <c r="Y229" s="17">
        <f>IF($A229="","",COUNTIF($J229:$S229,"Fail"))</f>
        <v/>
      </c>
      <c r="Z229" s="17">
        <f>IF($A229="","",COUNTIF($J229:$S229,"Pass")+COUNTIF($J229:$S229,"Fail"))</f>
        <v/>
      </c>
      <c r="AA229" s="17">
        <f>IF($A229="","",COUNTIF($J229:$S229,"Pass")+COUNTIF($J229:$S229,"Fail")+COUNTIF($J229:$S229,"Not Reviewed"))</f>
        <v/>
      </c>
      <c r="AB229" s="17">
        <f>IF($A229="","",IF(OR(COUNTBLANK($J229:$S229)&gt;0,COUNTIF($J229:$S229,"Not Reviewed")&gt;0),"Incomplete","Complete"))</f>
        <v/>
      </c>
      <c r="AC229" s="29">
        <f>IF($A229="","",IFERROR((Z229-Y229)/Z229,""))</f>
        <v/>
      </c>
      <c r="AD229" s="17">
        <f>IF($A229="","",IF(Y229=0,"No Follow-Up Needed",IF(W229="Resolved","Resolved",IF(V229="","Due Date Missing",IF(V229&lt;TODAY(),"Overdue",IF(V229=TODAY(),"Due Today","Open"))))))</f>
        <v/>
      </c>
      <c r="AE229" s="17">
        <f>IF($A229="","",IF(AND($B229&gt;=Dashboard!$B$3,$B229&lt;=Dashboard!$B$4,OR(Dashboard!$B$5="All",$D229=Dashboard!$B$5),OR(Dashboard!$B$6="All",$G229=Dashboard!$B$6)),1,0))</f>
        <v/>
      </c>
    </row>
    <row r="230">
      <c r="A230" s="14" t="n"/>
      <c r="B230" s="28" t="n"/>
      <c r="C230" s="28" t="n"/>
      <c r="D230" s="14" t="n"/>
      <c r="E230" s="14" t="n"/>
      <c r="F230" s="14" t="n"/>
      <c r="G230" s="14" t="n"/>
      <c r="H230" s="14" t="n"/>
      <c r="I230" s="14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4" t="n"/>
      <c r="V230" s="28" t="n"/>
      <c r="W230" s="14" t="n"/>
      <c r="X230" s="28" t="n"/>
      <c r="Y230" s="17">
        <f>IF($A230="","",COUNTIF($J230:$S230,"Fail"))</f>
        <v/>
      </c>
      <c r="Z230" s="17">
        <f>IF($A230="","",COUNTIF($J230:$S230,"Pass")+COUNTIF($J230:$S230,"Fail"))</f>
        <v/>
      </c>
      <c r="AA230" s="17">
        <f>IF($A230="","",COUNTIF($J230:$S230,"Pass")+COUNTIF($J230:$S230,"Fail")+COUNTIF($J230:$S230,"Not Reviewed"))</f>
        <v/>
      </c>
      <c r="AB230" s="17">
        <f>IF($A230="","",IF(OR(COUNTBLANK($J230:$S230)&gt;0,COUNTIF($J230:$S230,"Not Reviewed")&gt;0),"Incomplete","Complete"))</f>
        <v/>
      </c>
      <c r="AC230" s="29">
        <f>IF($A230="","",IFERROR((Z230-Y230)/Z230,""))</f>
        <v/>
      </c>
      <c r="AD230" s="17">
        <f>IF($A230="","",IF(Y230=0,"No Follow-Up Needed",IF(W230="Resolved","Resolved",IF(V230="","Due Date Missing",IF(V230&lt;TODAY(),"Overdue",IF(V230=TODAY(),"Due Today","Open"))))))</f>
        <v/>
      </c>
      <c r="AE230" s="17">
        <f>IF($A230="","",IF(AND($B230&gt;=Dashboard!$B$3,$B230&lt;=Dashboard!$B$4,OR(Dashboard!$B$5="All",$D230=Dashboard!$B$5),OR(Dashboard!$B$6="All",$G230=Dashboard!$B$6)),1,0))</f>
        <v/>
      </c>
    </row>
    <row r="231">
      <c r="A231" s="14" t="n"/>
      <c r="B231" s="28" t="n"/>
      <c r="C231" s="28" t="n"/>
      <c r="D231" s="14" t="n"/>
      <c r="E231" s="14" t="n"/>
      <c r="F231" s="14" t="n"/>
      <c r="G231" s="14" t="n"/>
      <c r="H231" s="14" t="n"/>
      <c r="I231" s="14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4" t="n"/>
      <c r="V231" s="28" t="n"/>
      <c r="W231" s="14" t="n"/>
      <c r="X231" s="28" t="n"/>
      <c r="Y231" s="17">
        <f>IF($A231="","",COUNTIF($J231:$S231,"Fail"))</f>
        <v/>
      </c>
      <c r="Z231" s="17">
        <f>IF($A231="","",COUNTIF($J231:$S231,"Pass")+COUNTIF($J231:$S231,"Fail"))</f>
        <v/>
      </c>
      <c r="AA231" s="17">
        <f>IF($A231="","",COUNTIF($J231:$S231,"Pass")+COUNTIF($J231:$S231,"Fail")+COUNTIF($J231:$S231,"Not Reviewed"))</f>
        <v/>
      </c>
      <c r="AB231" s="17">
        <f>IF($A231="","",IF(OR(COUNTBLANK($J231:$S231)&gt;0,COUNTIF($J231:$S231,"Not Reviewed")&gt;0),"Incomplete","Complete"))</f>
        <v/>
      </c>
      <c r="AC231" s="29">
        <f>IF($A231="","",IFERROR((Z231-Y231)/Z231,""))</f>
        <v/>
      </c>
      <c r="AD231" s="17">
        <f>IF($A231="","",IF(Y231=0,"No Follow-Up Needed",IF(W231="Resolved","Resolved",IF(V231="","Due Date Missing",IF(V231&lt;TODAY(),"Overdue",IF(V231=TODAY(),"Due Today","Open"))))))</f>
        <v/>
      </c>
      <c r="AE231" s="17">
        <f>IF($A231="","",IF(AND($B231&gt;=Dashboard!$B$3,$B231&lt;=Dashboard!$B$4,OR(Dashboard!$B$5="All",$D231=Dashboard!$B$5),OR(Dashboard!$B$6="All",$G231=Dashboard!$B$6)),1,0))</f>
        <v/>
      </c>
    </row>
    <row r="232">
      <c r="A232" s="14" t="n"/>
      <c r="B232" s="28" t="n"/>
      <c r="C232" s="28" t="n"/>
      <c r="D232" s="14" t="n"/>
      <c r="E232" s="14" t="n"/>
      <c r="F232" s="14" t="n"/>
      <c r="G232" s="14" t="n"/>
      <c r="H232" s="14" t="n"/>
      <c r="I232" s="14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4" t="n"/>
      <c r="V232" s="28" t="n"/>
      <c r="W232" s="14" t="n"/>
      <c r="X232" s="28" t="n"/>
      <c r="Y232" s="17">
        <f>IF($A232="","",COUNTIF($J232:$S232,"Fail"))</f>
        <v/>
      </c>
      <c r="Z232" s="17">
        <f>IF($A232="","",COUNTIF($J232:$S232,"Pass")+COUNTIF($J232:$S232,"Fail"))</f>
        <v/>
      </c>
      <c r="AA232" s="17">
        <f>IF($A232="","",COUNTIF($J232:$S232,"Pass")+COUNTIF($J232:$S232,"Fail")+COUNTIF($J232:$S232,"Not Reviewed"))</f>
        <v/>
      </c>
      <c r="AB232" s="17">
        <f>IF($A232="","",IF(OR(COUNTBLANK($J232:$S232)&gt;0,COUNTIF($J232:$S232,"Not Reviewed")&gt;0),"Incomplete","Complete"))</f>
        <v/>
      </c>
      <c r="AC232" s="29">
        <f>IF($A232="","",IFERROR((Z232-Y232)/Z232,""))</f>
        <v/>
      </c>
      <c r="AD232" s="17">
        <f>IF($A232="","",IF(Y232=0,"No Follow-Up Needed",IF(W232="Resolved","Resolved",IF(V232="","Due Date Missing",IF(V232&lt;TODAY(),"Overdue",IF(V232=TODAY(),"Due Today","Open"))))))</f>
        <v/>
      </c>
      <c r="AE232" s="17">
        <f>IF($A232="","",IF(AND($B232&gt;=Dashboard!$B$3,$B232&lt;=Dashboard!$B$4,OR(Dashboard!$B$5="All",$D232=Dashboard!$B$5),OR(Dashboard!$B$6="All",$G232=Dashboard!$B$6)),1,0))</f>
        <v/>
      </c>
    </row>
    <row r="233">
      <c r="A233" s="14" t="n"/>
      <c r="B233" s="28" t="n"/>
      <c r="C233" s="28" t="n"/>
      <c r="D233" s="14" t="n"/>
      <c r="E233" s="14" t="n"/>
      <c r="F233" s="14" t="n"/>
      <c r="G233" s="14" t="n"/>
      <c r="H233" s="14" t="n"/>
      <c r="I233" s="14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4" t="n"/>
      <c r="V233" s="28" t="n"/>
      <c r="W233" s="14" t="n"/>
      <c r="X233" s="28" t="n"/>
      <c r="Y233" s="17">
        <f>IF($A233="","",COUNTIF($J233:$S233,"Fail"))</f>
        <v/>
      </c>
      <c r="Z233" s="17">
        <f>IF($A233="","",COUNTIF($J233:$S233,"Pass")+COUNTIF($J233:$S233,"Fail"))</f>
        <v/>
      </c>
      <c r="AA233" s="17">
        <f>IF($A233="","",COUNTIF($J233:$S233,"Pass")+COUNTIF($J233:$S233,"Fail")+COUNTIF($J233:$S233,"Not Reviewed"))</f>
        <v/>
      </c>
      <c r="AB233" s="17">
        <f>IF($A233="","",IF(OR(COUNTBLANK($J233:$S233)&gt;0,COUNTIF($J233:$S233,"Not Reviewed")&gt;0),"Incomplete","Complete"))</f>
        <v/>
      </c>
      <c r="AC233" s="29">
        <f>IF($A233="","",IFERROR((Z233-Y233)/Z233,""))</f>
        <v/>
      </c>
      <c r="AD233" s="17">
        <f>IF($A233="","",IF(Y233=0,"No Follow-Up Needed",IF(W233="Resolved","Resolved",IF(V233="","Due Date Missing",IF(V233&lt;TODAY(),"Overdue",IF(V233=TODAY(),"Due Today","Open"))))))</f>
        <v/>
      </c>
      <c r="AE233" s="17">
        <f>IF($A233="","",IF(AND($B233&gt;=Dashboard!$B$3,$B233&lt;=Dashboard!$B$4,OR(Dashboard!$B$5="All",$D233=Dashboard!$B$5),OR(Dashboard!$B$6="All",$G233=Dashboard!$B$6)),1,0))</f>
        <v/>
      </c>
    </row>
    <row r="234">
      <c r="A234" s="14" t="n"/>
      <c r="B234" s="28" t="n"/>
      <c r="C234" s="28" t="n"/>
      <c r="D234" s="14" t="n"/>
      <c r="E234" s="14" t="n"/>
      <c r="F234" s="14" t="n"/>
      <c r="G234" s="14" t="n"/>
      <c r="H234" s="14" t="n"/>
      <c r="I234" s="14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4" t="n"/>
      <c r="V234" s="28" t="n"/>
      <c r="W234" s="14" t="n"/>
      <c r="X234" s="28" t="n"/>
      <c r="Y234" s="17">
        <f>IF($A234="","",COUNTIF($J234:$S234,"Fail"))</f>
        <v/>
      </c>
      <c r="Z234" s="17">
        <f>IF($A234="","",COUNTIF($J234:$S234,"Pass")+COUNTIF($J234:$S234,"Fail"))</f>
        <v/>
      </c>
      <c r="AA234" s="17">
        <f>IF($A234="","",COUNTIF($J234:$S234,"Pass")+COUNTIF($J234:$S234,"Fail")+COUNTIF($J234:$S234,"Not Reviewed"))</f>
        <v/>
      </c>
      <c r="AB234" s="17">
        <f>IF($A234="","",IF(OR(COUNTBLANK($J234:$S234)&gt;0,COUNTIF($J234:$S234,"Not Reviewed")&gt;0),"Incomplete","Complete"))</f>
        <v/>
      </c>
      <c r="AC234" s="29">
        <f>IF($A234="","",IFERROR((Z234-Y234)/Z234,""))</f>
        <v/>
      </c>
      <c r="AD234" s="17">
        <f>IF($A234="","",IF(Y234=0,"No Follow-Up Needed",IF(W234="Resolved","Resolved",IF(V234="","Due Date Missing",IF(V234&lt;TODAY(),"Overdue",IF(V234=TODAY(),"Due Today","Open"))))))</f>
        <v/>
      </c>
      <c r="AE234" s="17">
        <f>IF($A234="","",IF(AND($B234&gt;=Dashboard!$B$3,$B234&lt;=Dashboard!$B$4,OR(Dashboard!$B$5="All",$D234=Dashboard!$B$5),OR(Dashboard!$B$6="All",$G234=Dashboard!$B$6)),1,0))</f>
        <v/>
      </c>
    </row>
    <row r="235">
      <c r="A235" s="14" t="n"/>
      <c r="B235" s="28" t="n"/>
      <c r="C235" s="28" t="n"/>
      <c r="D235" s="14" t="n"/>
      <c r="E235" s="14" t="n"/>
      <c r="F235" s="14" t="n"/>
      <c r="G235" s="14" t="n"/>
      <c r="H235" s="14" t="n"/>
      <c r="I235" s="14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4" t="n"/>
      <c r="V235" s="28" t="n"/>
      <c r="W235" s="14" t="n"/>
      <c r="X235" s="28" t="n"/>
      <c r="Y235" s="17">
        <f>IF($A235="","",COUNTIF($J235:$S235,"Fail"))</f>
        <v/>
      </c>
      <c r="Z235" s="17">
        <f>IF($A235="","",COUNTIF($J235:$S235,"Pass")+COUNTIF($J235:$S235,"Fail"))</f>
        <v/>
      </c>
      <c r="AA235" s="17">
        <f>IF($A235="","",COUNTIF($J235:$S235,"Pass")+COUNTIF($J235:$S235,"Fail")+COUNTIF($J235:$S235,"Not Reviewed"))</f>
        <v/>
      </c>
      <c r="AB235" s="17">
        <f>IF($A235="","",IF(OR(COUNTBLANK($J235:$S235)&gt;0,COUNTIF($J235:$S235,"Not Reviewed")&gt;0),"Incomplete","Complete"))</f>
        <v/>
      </c>
      <c r="AC235" s="29">
        <f>IF($A235="","",IFERROR((Z235-Y235)/Z235,""))</f>
        <v/>
      </c>
      <c r="AD235" s="17">
        <f>IF($A235="","",IF(Y235=0,"No Follow-Up Needed",IF(W235="Resolved","Resolved",IF(V235="","Due Date Missing",IF(V235&lt;TODAY(),"Overdue",IF(V235=TODAY(),"Due Today","Open"))))))</f>
        <v/>
      </c>
      <c r="AE235" s="17">
        <f>IF($A235="","",IF(AND($B235&gt;=Dashboard!$B$3,$B235&lt;=Dashboard!$B$4,OR(Dashboard!$B$5="All",$D235=Dashboard!$B$5),OR(Dashboard!$B$6="All",$G235=Dashboard!$B$6)),1,0))</f>
        <v/>
      </c>
    </row>
    <row r="236">
      <c r="A236" s="14" t="n"/>
      <c r="B236" s="28" t="n"/>
      <c r="C236" s="28" t="n"/>
      <c r="D236" s="14" t="n"/>
      <c r="E236" s="14" t="n"/>
      <c r="F236" s="14" t="n"/>
      <c r="G236" s="14" t="n"/>
      <c r="H236" s="14" t="n"/>
      <c r="I236" s="14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4" t="n"/>
      <c r="V236" s="28" t="n"/>
      <c r="W236" s="14" t="n"/>
      <c r="X236" s="28" t="n"/>
      <c r="Y236" s="17">
        <f>IF($A236="","",COUNTIF($J236:$S236,"Fail"))</f>
        <v/>
      </c>
      <c r="Z236" s="17">
        <f>IF($A236="","",COUNTIF($J236:$S236,"Pass")+COUNTIF($J236:$S236,"Fail"))</f>
        <v/>
      </c>
      <c r="AA236" s="17">
        <f>IF($A236="","",COUNTIF($J236:$S236,"Pass")+COUNTIF($J236:$S236,"Fail")+COUNTIF($J236:$S236,"Not Reviewed"))</f>
        <v/>
      </c>
      <c r="AB236" s="17">
        <f>IF($A236="","",IF(OR(COUNTBLANK($J236:$S236)&gt;0,COUNTIF($J236:$S236,"Not Reviewed")&gt;0),"Incomplete","Complete"))</f>
        <v/>
      </c>
      <c r="AC236" s="29">
        <f>IF($A236="","",IFERROR((Z236-Y236)/Z236,""))</f>
        <v/>
      </c>
      <c r="AD236" s="17">
        <f>IF($A236="","",IF(Y236=0,"No Follow-Up Needed",IF(W236="Resolved","Resolved",IF(V236="","Due Date Missing",IF(V236&lt;TODAY(),"Overdue",IF(V236=TODAY(),"Due Today","Open"))))))</f>
        <v/>
      </c>
      <c r="AE236" s="17">
        <f>IF($A236="","",IF(AND($B236&gt;=Dashboard!$B$3,$B236&lt;=Dashboard!$B$4,OR(Dashboard!$B$5="All",$D236=Dashboard!$B$5),OR(Dashboard!$B$6="All",$G236=Dashboard!$B$6)),1,0))</f>
        <v/>
      </c>
    </row>
    <row r="237">
      <c r="A237" s="14" t="n"/>
      <c r="B237" s="28" t="n"/>
      <c r="C237" s="28" t="n"/>
      <c r="D237" s="14" t="n"/>
      <c r="E237" s="14" t="n"/>
      <c r="F237" s="14" t="n"/>
      <c r="G237" s="14" t="n"/>
      <c r="H237" s="14" t="n"/>
      <c r="I237" s="14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4" t="n"/>
      <c r="V237" s="28" t="n"/>
      <c r="W237" s="14" t="n"/>
      <c r="X237" s="28" t="n"/>
      <c r="Y237" s="17">
        <f>IF($A237="","",COUNTIF($J237:$S237,"Fail"))</f>
        <v/>
      </c>
      <c r="Z237" s="17">
        <f>IF($A237="","",COUNTIF($J237:$S237,"Pass")+COUNTIF($J237:$S237,"Fail"))</f>
        <v/>
      </c>
      <c r="AA237" s="17">
        <f>IF($A237="","",COUNTIF($J237:$S237,"Pass")+COUNTIF($J237:$S237,"Fail")+COUNTIF($J237:$S237,"Not Reviewed"))</f>
        <v/>
      </c>
      <c r="AB237" s="17">
        <f>IF($A237="","",IF(OR(COUNTBLANK($J237:$S237)&gt;0,COUNTIF($J237:$S237,"Not Reviewed")&gt;0),"Incomplete","Complete"))</f>
        <v/>
      </c>
      <c r="AC237" s="29">
        <f>IF($A237="","",IFERROR((Z237-Y237)/Z237,""))</f>
        <v/>
      </c>
      <c r="AD237" s="17">
        <f>IF($A237="","",IF(Y237=0,"No Follow-Up Needed",IF(W237="Resolved","Resolved",IF(V237="","Due Date Missing",IF(V237&lt;TODAY(),"Overdue",IF(V237=TODAY(),"Due Today","Open"))))))</f>
        <v/>
      </c>
      <c r="AE237" s="17">
        <f>IF($A237="","",IF(AND($B237&gt;=Dashboard!$B$3,$B237&lt;=Dashboard!$B$4,OR(Dashboard!$B$5="All",$D237=Dashboard!$B$5),OR(Dashboard!$B$6="All",$G237=Dashboard!$B$6)),1,0))</f>
        <v/>
      </c>
    </row>
    <row r="238">
      <c r="A238" s="14" t="n"/>
      <c r="B238" s="28" t="n"/>
      <c r="C238" s="28" t="n"/>
      <c r="D238" s="14" t="n"/>
      <c r="E238" s="14" t="n"/>
      <c r="F238" s="14" t="n"/>
      <c r="G238" s="14" t="n"/>
      <c r="H238" s="14" t="n"/>
      <c r="I238" s="14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4" t="n"/>
      <c r="V238" s="28" t="n"/>
      <c r="W238" s="14" t="n"/>
      <c r="X238" s="28" t="n"/>
      <c r="Y238" s="17">
        <f>IF($A238="","",COUNTIF($J238:$S238,"Fail"))</f>
        <v/>
      </c>
      <c r="Z238" s="17">
        <f>IF($A238="","",COUNTIF($J238:$S238,"Pass")+COUNTIF($J238:$S238,"Fail"))</f>
        <v/>
      </c>
      <c r="AA238" s="17">
        <f>IF($A238="","",COUNTIF($J238:$S238,"Pass")+COUNTIF($J238:$S238,"Fail")+COUNTIF($J238:$S238,"Not Reviewed"))</f>
        <v/>
      </c>
      <c r="AB238" s="17">
        <f>IF($A238="","",IF(OR(COUNTBLANK($J238:$S238)&gt;0,COUNTIF($J238:$S238,"Not Reviewed")&gt;0),"Incomplete","Complete"))</f>
        <v/>
      </c>
      <c r="AC238" s="29">
        <f>IF($A238="","",IFERROR((Z238-Y238)/Z238,""))</f>
        <v/>
      </c>
      <c r="AD238" s="17">
        <f>IF($A238="","",IF(Y238=0,"No Follow-Up Needed",IF(W238="Resolved","Resolved",IF(V238="","Due Date Missing",IF(V238&lt;TODAY(),"Overdue",IF(V238=TODAY(),"Due Today","Open"))))))</f>
        <v/>
      </c>
      <c r="AE238" s="17">
        <f>IF($A238="","",IF(AND($B238&gt;=Dashboard!$B$3,$B238&lt;=Dashboard!$B$4,OR(Dashboard!$B$5="All",$D238=Dashboard!$B$5),OR(Dashboard!$B$6="All",$G238=Dashboard!$B$6)),1,0))</f>
        <v/>
      </c>
    </row>
    <row r="239">
      <c r="A239" s="14" t="n"/>
      <c r="B239" s="28" t="n"/>
      <c r="C239" s="28" t="n"/>
      <c r="D239" s="14" t="n"/>
      <c r="E239" s="14" t="n"/>
      <c r="F239" s="14" t="n"/>
      <c r="G239" s="14" t="n"/>
      <c r="H239" s="14" t="n"/>
      <c r="I239" s="14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4" t="n"/>
      <c r="V239" s="28" t="n"/>
      <c r="W239" s="14" t="n"/>
      <c r="X239" s="28" t="n"/>
      <c r="Y239" s="17">
        <f>IF($A239="","",COUNTIF($J239:$S239,"Fail"))</f>
        <v/>
      </c>
      <c r="Z239" s="17">
        <f>IF($A239="","",COUNTIF($J239:$S239,"Pass")+COUNTIF($J239:$S239,"Fail"))</f>
        <v/>
      </c>
      <c r="AA239" s="17">
        <f>IF($A239="","",COUNTIF($J239:$S239,"Pass")+COUNTIF($J239:$S239,"Fail")+COUNTIF($J239:$S239,"Not Reviewed"))</f>
        <v/>
      </c>
      <c r="AB239" s="17">
        <f>IF($A239="","",IF(OR(COUNTBLANK($J239:$S239)&gt;0,COUNTIF($J239:$S239,"Not Reviewed")&gt;0),"Incomplete","Complete"))</f>
        <v/>
      </c>
      <c r="AC239" s="29">
        <f>IF($A239="","",IFERROR((Z239-Y239)/Z239,""))</f>
        <v/>
      </c>
      <c r="AD239" s="17">
        <f>IF($A239="","",IF(Y239=0,"No Follow-Up Needed",IF(W239="Resolved","Resolved",IF(V239="","Due Date Missing",IF(V239&lt;TODAY(),"Overdue",IF(V239=TODAY(),"Due Today","Open"))))))</f>
        <v/>
      </c>
      <c r="AE239" s="17">
        <f>IF($A239="","",IF(AND($B239&gt;=Dashboard!$B$3,$B239&lt;=Dashboard!$B$4,OR(Dashboard!$B$5="All",$D239=Dashboard!$B$5),OR(Dashboard!$B$6="All",$G239=Dashboard!$B$6)),1,0))</f>
        <v/>
      </c>
    </row>
    <row r="240">
      <c r="A240" s="14" t="n"/>
      <c r="B240" s="28" t="n"/>
      <c r="C240" s="28" t="n"/>
      <c r="D240" s="14" t="n"/>
      <c r="E240" s="14" t="n"/>
      <c r="F240" s="14" t="n"/>
      <c r="G240" s="14" t="n"/>
      <c r="H240" s="14" t="n"/>
      <c r="I240" s="14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4" t="n"/>
      <c r="V240" s="28" t="n"/>
      <c r="W240" s="14" t="n"/>
      <c r="X240" s="28" t="n"/>
      <c r="Y240" s="17">
        <f>IF($A240="","",COUNTIF($J240:$S240,"Fail"))</f>
        <v/>
      </c>
      <c r="Z240" s="17">
        <f>IF($A240="","",COUNTIF($J240:$S240,"Pass")+COUNTIF($J240:$S240,"Fail"))</f>
        <v/>
      </c>
      <c r="AA240" s="17">
        <f>IF($A240="","",COUNTIF($J240:$S240,"Pass")+COUNTIF($J240:$S240,"Fail")+COUNTIF($J240:$S240,"Not Reviewed"))</f>
        <v/>
      </c>
      <c r="AB240" s="17">
        <f>IF($A240="","",IF(OR(COUNTBLANK($J240:$S240)&gt;0,COUNTIF($J240:$S240,"Not Reviewed")&gt;0),"Incomplete","Complete"))</f>
        <v/>
      </c>
      <c r="AC240" s="29">
        <f>IF($A240="","",IFERROR((Z240-Y240)/Z240,""))</f>
        <v/>
      </c>
      <c r="AD240" s="17">
        <f>IF($A240="","",IF(Y240=0,"No Follow-Up Needed",IF(W240="Resolved","Resolved",IF(V240="","Due Date Missing",IF(V240&lt;TODAY(),"Overdue",IF(V240=TODAY(),"Due Today","Open"))))))</f>
        <v/>
      </c>
      <c r="AE240" s="17">
        <f>IF($A240="","",IF(AND($B240&gt;=Dashboard!$B$3,$B240&lt;=Dashboard!$B$4,OR(Dashboard!$B$5="All",$D240=Dashboard!$B$5),OR(Dashboard!$B$6="All",$G240=Dashboard!$B$6)),1,0))</f>
        <v/>
      </c>
    </row>
    <row r="241">
      <c r="A241" s="14" t="n"/>
      <c r="B241" s="28" t="n"/>
      <c r="C241" s="28" t="n"/>
      <c r="D241" s="14" t="n"/>
      <c r="E241" s="14" t="n"/>
      <c r="F241" s="14" t="n"/>
      <c r="G241" s="14" t="n"/>
      <c r="H241" s="14" t="n"/>
      <c r="I241" s="14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4" t="n"/>
      <c r="V241" s="28" t="n"/>
      <c r="W241" s="14" t="n"/>
      <c r="X241" s="28" t="n"/>
      <c r="Y241" s="17">
        <f>IF($A241="","",COUNTIF($J241:$S241,"Fail"))</f>
        <v/>
      </c>
      <c r="Z241" s="17">
        <f>IF($A241="","",COUNTIF($J241:$S241,"Pass")+COUNTIF($J241:$S241,"Fail"))</f>
        <v/>
      </c>
      <c r="AA241" s="17">
        <f>IF($A241="","",COUNTIF($J241:$S241,"Pass")+COUNTIF($J241:$S241,"Fail")+COUNTIF($J241:$S241,"Not Reviewed"))</f>
        <v/>
      </c>
      <c r="AB241" s="17">
        <f>IF($A241="","",IF(OR(COUNTBLANK($J241:$S241)&gt;0,COUNTIF($J241:$S241,"Not Reviewed")&gt;0),"Incomplete","Complete"))</f>
        <v/>
      </c>
      <c r="AC241" s="29">
        <f>IF($A241="","",IFERROR((Z241-Y241)/Z241,""))</f>
        <v/>
      </c>
      <c r="AD241" s="17">
        <f>IF($A241="","",IF(Y241=0,"No Follow-Up Needed",IF(W241="Resolved","Resolved",IF(V241="","Due Date Missing",IF(V241&lt;TODAY(),"Overdue",IF(V241=TODAY(),"Due Today","Open"))))))</f>
        <v/>
      </c>
      <c r="AE241" s="17">
        <f>IF($A241="","",IF(AND($B241&gt;=Dashboard!$B$3,$B241&lt;=Dashboard!$B$4,OR(Dashboard!$B$5="All",$D241=Dashboard!$B$5),OR(Dashboard!$B$6="All",$G241=Dashboard!$B$6)),1,0))</f>
        <v/>
      </c>
    </row>
    <row r="242">
      <c r="A242" s="14" t="n"/>
      <c r="B242" s="28" t="n"/>
      <c r="C242" s="28" t="n"/>
      <c r="D242" s="14" t="n"/>
      <c r="E242" s="14" t="n"/>
      <c r="F242" s="14" t="n"/>
      <c r="G242" s="14" t="n"/>
      <c r="H242" s="14" t="n"/>
      <c r="I242" s="14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4" t="n"/>
      <c r="V242" s="28" t="n"/>
      <c r="W242" s="14" t="n"/>
      <c r="X242" s="28" t="n"/>
      <c r="Y242" s="17">
        <f>IF($A242="","",COUNTIF($J242:$S242,"Fail"))</f>
        <v/>
      </c>
      <c r="Z242" s="17">
        <f>IF($A242="","",COUNTIF($J242:$S242,"Pass")+COUNTIF($J242:$S242,"Fail"))</f>
        <v/>
      </c>
      <c r="AA242" s="17">
        <f>IF($A242="","",COUNTIF($J242:$S242,"Pass")+COUNTIF($J242:$S242,"Fail")+COUNTIF($J242:$S242,"Not Reviewed"))</f>
        <v/>
      </c>
      <c r="AB242" s="17">
        <f>IF($A242="","",IF(OR(COUNTBLANK($J242:$S242)&gt;0,COUNTIF($J242:$S242,"Not Reviewed")&gt;0),"Incomplete","Complete"))</f>
        <v/>
      </c>
      <c r="AC242" s="29">
        <f>IF($A242="","",IFERROR((Z242-Y242)/Z242,""))</f>
        <v/>
      </c>
      <c r="AD242" s="17">
        <f>IF($A242="","",IF(Y242=0,"No Follow-Up Needed",IF(W242="Resolved","Resolved",IF(V242="","Due Date Missing",IF(V242&lt;TODAY(),"Overdue",IF(V242=TODAY(),"Due Today","Open"))))))</f>
        <v/>
      </c>
      <c r="AE242" s="17">
        <f>IF($A242="","",IF(AND($B242&gt;=Dashboard!$B$3,$B242&lt;=Dashboard!$B$4,OR(Dashboard!$B$5="All",$D242=Dashboard!$B$5),OR(Dashboard!$B$6="All",$G242=Dashboard!$B$6)),1,0))</f>
        <v/>
      </c>
    </row>
    <row r="243">
      <c r="A243" s="14" t="n"/>
      <c r="B243" s="28" t="n"/>
      <c r="C243" s="28" t="n"/>
      <c r="D243" s="14" t="n"/>
      <c r="E243" s="14" t="n"/>
      <c r="F243" s="14" t="n"/>
      <c r="G243" s="14" t="n"/>
      <c r="H243" s="14" t="n"/>
      <c r="I243" s="14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4" t="n"/>
      <c r="V243" s="28" t="n"/>
      <c r="W243" s="14" t="n"/>
      <c r="X243" s="28" t="n"/>
      <c r="Y243" s="17">
        <f>IF($A243="","",COUNTIF($J243:$S243,"Fail"))</f>
        <v/>
      </c>
      <c r="Z243" s="17">
        <f>IF($A243="","",COUNTIF($J243:$S243,"Pass")+COUNTIF($J243:$S243,"Fail"))</f>
        <v/>
      </c>
      <c r="AA243" s="17">
        <f>IF($A243="","",COUNTIF($J243:$S243,"Pass")+COUNTIF($J243:$S243,"Fail")+COUNTIF($J243:$S243,"Not Reviewed"))</f>
        <v/>
      </c>
      <c r="AB243" s="17">
        <f>IF($A243="","",IF(OR(COUNTBLANK($J243:$S243)&gt;0,COUNTIF($J243:$S243,"Not Reviewed")&gt;0),"Incomplete","Complete"))</f>
        <v/>
      </c>
      <c r="AC243" s="29">
        <f>IF($A243="","",IFERROR((Z243-Y243)/Z243,""))</f>
        <v/>
      </c>
      <c r="AD243" s="17">
        <f>IF($A243="","",IF(Y243=0,"No Follow-Up Needed",IF(W243="Resolved","Resolved",IF(V243="","Due Date Missing",IF(V243&lt;TODAY(),"Overdue",IF(V243=TODAY(),"Due Today","Open"))))))</f>
        <v/>
      </c>
      <c r="AE243" s="17">
        <f>IF($A243="","",IF(AND($B243&gt;=Dashboard!$B$3,$B243&lt;=Dashboard!$B$4,OR(Dashboard!$B$5="All",$D243=Dashboard!$B$5),OR(Dashboard!$B$6="All",$G243=Dashboard!$B$6)),1,0))</f>
        <v/>
      </c>
    </row>
    <row r="244">
      <c r="A244" s="14" t="n"/>
      <c r="B244" s="28" t="n"/>
      <c r="C244" s="28" t="n"/>
      <c r="D244" s="14" t="n"/>
      <c r="E244" s="14" t="n"/>
      <c r="F244" s="14" t="n"/>
      <c r="G244" s="14" t="n"/>
      <c r="H244" s="14" t="n"/>
      <c r="I244" s="14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4" t="n"/>
      <c r="V244" s="28" t="n"/>
      <c r="W244" s="14" t="n"/>
      <c r="X244" s="28" t="n"/>
      <c r="Y244" s="17">
        <f>IF($A244="","",COUNTIF($J244:$S244,"Fail"))</f>
        <v/>
      </c>
      <c r="Z244" s="17">
        <f>IF($A244="","",COUNTIF($J244:$S244,"Pass")+COUNTIF($J244:$S244,"Fail"))</f>
        <v/>
      </c>
      <c r="AA244" s="17">
        <f>IF($A244="","",COUNTIF($J244:$S244,"Pass")+COUNTIF($J244:$S244,"Fail")+COUNTIF($J244:$S244,"Not Reviewed"))</f>
        <v/>
      </c>
      <c r="AB244" s="17">
        <f>IF($A244="","",IF(OR(COUNTBLANK($J244:$S244)&gt;0,COUNTIF($J244:$S244,"Not Reviewed")&gt;0),"Incomplete","Complete"))</f>
        <v/>
      </c>
      <c r="AC244" s="29">
        <f>IF($A244="","",IFERROR((Z244-Y244)/Z244,""))</f>
        <v/>
      </c>
      <c r="AD244" s="17">
        <f>IF($A244="","",IF(Y244=0,"No Follow-Up Needed",IF(W244="Resolved","Resolved",IF(V244="","Due Date Missing",IF(V244&lt;TODAY(),"Overdue",IF(V244=TODAY(),"Due Today","Open"))))))</f>
        <v/>
      </c>
      <c r="AE244" s="17">
        <f>IF($A244="","",IF(AND($B244&gt;=Dashboard!$B$3,$B244&lt;=Dashboard!$B$4,OR(Dashboard!$B$5="All",$D244=Dashboard!$B$5),OR(Dashboard!$B$6="All",$G244=Dashboard!$B$6)),1,0))</f>
        <v/>
      </c>
    </row>
    <row r="245">
      <c r="A245" s="14" t="n"/>
      <c r="B245" s="28" t="n"/>
      <c r="C245" s="28" t="n"/>
      <c r="D245" s="14" t="n"/>
      <c r="E245" s="14" t="n"/>
      <c r="F245" s="14" t="n"/>
      <c r="G245" s="14" t="n"/>
      <c r="H245" s="14" t="n"/>
      <c r="I245" s="14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4" t="n"/>
      <c r="V245" s="28" t="n"/>
      <c r="W245" s="14" t="n"/>
      <c r="X245" s="28" t="n"/>
      <c r="Y245" s="17">
        <f>IF($A245="","",COUNTIF($J245:$S245,"Fail"))</f>
        <v/>
      </c>
      <c r="Z245" s="17">
        <f>IF($A245="","",COUNTIF($J245:$S245,"Pass")+COUNTIF($J245:$S245,"Fail"))</f>
        <v/>
      </c>
      <c r="AA245" s="17">
        <f>IF($A245="","",COUNTIF($J245:$S245,"Pass")+COUNTIF($J245:$S245,"Fail")+COUNTIF($J245:$S245,"Not Reviewed"))</f>
        <v/>
      </c>
      <c r="AB245" s="17">
        <f>IF($A245="","",IF(OR(COUNTBLANK($J245:$S245)&gt;0,COUNTIF($J245:$S245,"Not Reviewed")&gt;0),"Incomplete","Complete"))</f>
        <v/>
      </c>
      <c r="AC245" s="29">
        <f>IF($A245="","",IFERROR((Z245-Y245)/Z245,""))</f>
        <v/>
      </c>
      <c r="AD245" s="17">
        <f>IF($A245="","",IF(Y245=0,"No Follow-Up Needed",IF(W245="Resolved","Resolved",IF(V245="","Due Date Missing",IF(V245&lt;TODAY(),"Overdue",IF(V245=TODAY(),"Due Today","Open"))))))</f>
        <v/>
      </c>
      <c r="AE245" s="17">
        <f>IF($A245="","",IF(AND($B245&gt;=Dashboard!$B$3,$B245&lt;=Dashboard!$B$4,OR(Dashboard!$B$5="All",$D245=Dashboard!$B$5),OR(Dashboard!$B$6="All",$G245=Dashboard!$B$6)),1,0))</f>
        <v/>
      </c>
    </row>
    <row r="246">
      <c r="A246" s="14" t="n"/>
      <c r="B246" s="28" t="n"/>
      <c r="C246" s="28" t="n"/>
      <c r="D246" s="14" t="n"/>
      <c r="E246" s="14" t="n"/>
      <c r="F246" s="14" t="n"/>
      <c r="G246" s="14" t="n"/>
      <c r="H246" s="14" t="n"/>
      <c r="I246" s="14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4" t="n"/>
      <c r="V246" s="28" t="n"/>
      <c r="W246" s="14" t="n"/>
      <c r="X246" s="28" t="n"/>
      <c r="Y246" s="17">
        <f>IF($A246="","",COUNTIF($J246:$S246,"Fail"))</f>
        <v/>
      </c>
      <c r="Z246" s="17">
        <f>IF($A246="","",COUNTIF($J246:$S246,"Pass")+COUNTIF($J246:$S246,"Fail"))</f>
        <v/>
      </c>
      <c r="AA246" s="17">
        <f>IF($A246="","",COUNTIF($J246:$S246,"Pass")+COUNTIF($J246:$S246,"Fail")+COUNTIF($J246:$S246,"Not Reviewed"))</f>
        <v/>
      </c>
      <c r="AB246" s="17">
        <f>IF($A246="","",IF(OR(COUNTBLANK($J246:$S246)&gt;0,COUNTIF($J246:$S246,"Not Reviewed")&gt;0),"Incomplete","Complete"))</f>
        <v/>
      </c>
      <c r="AC246" s="29">
        <f>IF($A246="","",IFERROR((Z246-Y246)/Z246,""))</f>
        <v/>
      </c>
      <c r="AD246" s="17">
        <f>IF($A246="","",IF(Y246=0,"No Follow-Up Needed",IF(W246="Resolved","Resolved",IF(V246="","Due Date Missing",IF(V246&lt;TODAY(),"Overdue",IF(V246=TODAY(),"Due Today","Open"))))))</f>
        <v/>
      </c>
      <c r="AE246" s="17">
        <f>IF($A246="","",IF(AND($B246&gt;=Dashboard!$B$3,$B246&lt;=Dashboard!$B$4,OR(Dashboard!$B$5="All",$D246=Dashboard!$B$5),OR(Dashboard!$B$6="All",$G246=Dashboard!$B$6)),1,0))</f>
        <v/>
      </c>
    </row>
    <row r="247">
      <c r="A247" s="14" t="n"/>
      <c r="B247" s="28" t="n"/>
      <c r="C247" s="28" t="n"/>
      <c r="D247" s="14" t="n"/>
      <c r="E247" s="14" t="n"/>
      <c r="F247" s="14" t="n"/>
      <c r="G247" s="14" t="n"/>
      <c r="H247" s="14" t="n"/>
      <c r="I247" s="14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4" t="n"/>
      <c r="V247" s="28" t="n"/>
      <c r="W247" s="14" t="n"/>
      <c r="X247" s="28" t="n"/>
      <c r="Y247" s="17">
        <f>IF($A247="","",COUNTIF($J247:$S247,"Fail"))</f>
        <v/>
      </c>
      <c r="Z247" s="17">
        <f>IF($A247="","",COUNTIF($J247:$S247,"Pass")+COUNTIF($J247:$S247,"Fail"))</f>
        <v/>
      </c>
      <c r="AA247" s="17">
        <f>IF($A247="","",COUNTIF($J247:$S247,"Pass")+COUNTIF($J247:$S247,"Fail")+COUNTIF($J247:$S247,"Not Reviewed"))</f>
        <v/>
      </c>
      <c r="AB247" s="17">
        <f>IF($A247="","",IF(OR(COUNTBLANK($J247:$S247)&gt;0,COUNTIF($J247:$S247,"Not Reviewed")&gt;0),"Incomplete","Complete"))</f>
        <v/>
      </c>
      <c r="AC247" s="29">
        <f>IF($A247="","",IFERROR((Z247-Y247)/Z247,""))</f>
        <v/>
      </c>
      <c r="AD247" s="17">
        <f>IF($A247="","",IF(Y247=0,"No Follow-Up Needed",IF(W247="Resolved","Resolved",IF(V247="","Due Date Missing",IF(V247&lt;TODAY(),"Overdue",IF(V247=TODAY(),"Due Today","Open"))))))</f>
        <v/>
      </c>
      <c r="AE247" s="17">
        <f>IF($A247="","",IF(AND($B247&gt;=Dashboard!$B$3,$B247&lt;=Dashboard!$B$4,OR(Dashboard!$B$5="All",$D247=Dashboard!$B$5),OR(Dashboard!$B$6="All",$G247=Dashboard!$B$6)),1,0))</f>
        <v/>
      </c>
    </row>
    <row r="248">
      <c r="A248" s="14" t="n"/>
      <c r="B248" s="28" t="n"/>
      <c r="C248" s="28" t="n"/>
      <c r="D248" s="14" t="n"/>
      <c r="E248" s="14" t="n"/>
      <c r="F248" s="14" t="n"/>
      <c r="G248" s="14" t="n"/>
      <c r="H248" s="14" t="n"/>
      <c r="I248" s="14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4" t="n"/>
      <c r="V248" s="28" t="n"/>
      <c r="W248" s="14" t="n"/>
      <c r="X248" s="28" t="n"/>
      <c r="Y248" s="17">
        <f>IF($A248="","",COUNTIF($J248:$S248,"Fail"))</f>
        <v/>
      </c>
      <c r="Z248" s="17">
        <f>IF($A248="","",COUNTIF($J248:$S248,"Pass")+COUNTIF($J248:$S248,"Fail"))</f>
        <v/>
      </c>
      <c r="AA248" s="17">
        <f>IF($A248="","",COUNTIF($J248:$S248,"Pass")+COUNTIF($J248:$S248,"Fail")+COUNTIF($J248:$S248,"Not Reviewed"))</f>
        <v/>
      </c>
      <c r="AB248" s="17">
        <f>IF($A248="","",IF(OR(COUNTBLANK($J248:$S248)&gt;0,COUNTIF($J248:$S248,"Not Reviewed")&gt;0),"Incomplete","Complete"))</f>
        <v/>
      </c>
      <c r="AC248" s="29">
        <f>IF($A248="","",IFERROR((Z248-Y248)/Z248,""))</f>
        <v/>
      </c>
      <c r="AD248" s="17">
        <f>IF($A248="","",IF(Y248=0,"No Follow-Up Needed",IF(W248="Resolved","Resolved",IF(V248="","Due Date Missing",IF(V248&lt;TODAY(),"Overdue",IF(V248=TODAY(),"Due Today","Open"))))))</f>
        <v/>
      </c>
      <c r="AE248" s="17">
        <f>IF($A248="","",IF(AND($B248&gt;=Dashboard!$B$3,$B248&lt;=Dashboard!$B$4,OR(Dashboard!$B$5="All",$D248=Dashboard!$B$5),OR(Dashboard!$B$6="All",$G248=Dashboard!$B$6)),1,0))</f>
        <v/>
      </c>
    </row>
    <row r="249">
      <c r="A249" s="14" t="n"/>
      <c r="B249" s="28" t="n"/>
      <c r="C249" s="28" t="n"/>
      <c r="D249" s="14" t="n"/>
      <c r="E249" s="14" t="n"/>
      <c r="F249" s="14" t="n"/>
      <c r="G249" s="14" t="n"/>
      <c r="H249" s="14" t="n"/>
      <c r="I249" s="14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4" t="n"/>
      <c r="V249" s="28" t="n"/>
      <c r="W249" s="14" t="n"/>
      <c r="X249" s="28" t="n"/>
      <c r="Y249" s="17">
        <f>IF($A249="","",COUNTIF($J249:$S249,"Fail"))</f>
        <v/>
      </c>
      <c r="Z249" s="17">
        <f>IF($A249="","",COUNTIF($J249:$S249,"Pass")+COUNTIF($J249:$S249,"Fail"))</f>
        <v/>
      </c>
      <c r="AA249" s="17">
        <f>IF($A249="","",COUNTIF($J249:$S249,"Pass")+COUNTIF($J249:$S249,"Fail")+COUNTIF($J249:$S249,"Not Reviewed"))</f>
        <v/>
      </c>
      <c r="AB249" s="17">
        <f>IF($A249="","",IF(OR(COUNTBLANK($J249:$S249)&gt;0,COUNTIF($J249:$S249,"Not Reviewed")&gt;0),"Incomplete","Complete"))</f>
        <v/>
      </c>
      <c r="AC249" s="29">
        <f>IF($A249="","",IFERROR((Z249-Y249)/Z249,""))</f>
        <v/>
      </c>
      <c r="AD249" s="17">
        <f>IF($A249="","",IF(Y249=0,"No Follow-Up Needed",IF(W249="Resolved","Resolved",IF(V249="","Due Date Missing",IF(V249&lt;TODAY(),"Overdue",IF(V249=TODAY(),"Due Today","Open"))))))</f>
        <v/>
      </c>
      <c r="AE249" s="17">
        <f>IF($A249="","",IF(AND($B249&gt;=Dashboard!$B$3,$B249&lt;=Dashboard!$B$4,OR(Dashboard!$B$5="All",$D249=Dashboard!$B$5),OR(Dashboard!$B$6="All",$G249=Dashboard!$B$6)),1,0))</f>
        <v/>
      </c>
    </row>
    <row r="250">
      <c r="A250" s="14" t="n"/>
      <c r="B250" s="28" t="n"/>
      <c r="C250" s="28" t="n"/>
      <c r="D250" s="14" t="n"/>
      <c r="E250" s="14" t="n"/>
      <c r="F250" s="14" t="n"/>
      <c r="G250" s="14" t="n"/>
      <c r="H250" s="14" t="n"/>
      <c r="I250" s="14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4" t="n"/>
      <c r="V250" s="28" t="n"/>
      <c r="W250" s="14" t="n"/>
      <c r="X250" s="28" t="n"/>
      <c r="Y250" s="17">
        <f>IF($A250="","",COUNTIF($J250:$S250,"Fail"))</f>
        <v/>
      </c>
      <c r="Z250" s="17">
        <f>IF($A250="","",COUNTIF($J250:$S250,"Pass")+COUNTIF($J250:$S250,"Fail"))</f>
        <v/>
      </c>
      <c r="AA250" s="17">
        <f>IF($A250="","",COUNTIF($J250:$S250,"Pass")+COUNTIF($J250:$S250,"Fail")+COUNTIF($J250:$S250,"Not Reviewed"))</f>
        <v/>
      </c>
      <c r="AB250" s="17">
        <f>IF($A250="","",IF(OR(COUNTBLANK($J250:$S250)&gt;0,COUNTIF($J250:$S250,"Not Reviewed")&gt;0),"Incomplete","Complete"))</f>
        <v/>
      </c>
      <c r="AC250" s="29">
        <f>IF($A250="","",IFERROR((Z250-Y250)/Z250,""))</f>
        <v/>
      </c>
      <c r="AD250" s="17">
        <f>IF($A250="","",IF(Y250=0,"No Follow-Up Needed",IF(W250="Resolved","Resolved",IF(V250="","Due Date Missing",IF(V250&lt;TODAY(),"Overdue",IF(V250=TODAY(),"Due Today","Open"))))))</f>
        <v/>
      </c>
      <c r="AE250" s="17">
        <f>IF($A250="","",IF(AND($B250&gt;=Dashboard!$B$3,$B250&lt;=Dashboard!$B$4,OR(Dashboard!$B$5="All",$D250=Dashboard!$B$5),OR(Dashboard!$B$6="All",$G250=Dashboard!$B$6)),1,0))</f>
        <v/>
      </c>
    </row>
    <row r="251">
      <c r="A251" s="14" t="n"/>
      <c r="B251" s="28" t="n"/>
      <c r="C251" s="28" t="n"/>
      <c r="D251" s="14" t="n"/>
      <c r="E251" s="14" t="n"/>
      <c r="F251" s="14" t="n"/>
      <c r="G251" s="14" t="n"/>
      <c r="H251" s="14" t="n"/>
      <c r="I251" s="14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4" t="n"/>
      <c r="V251" s="28" t="n"/>
      <c r="W251" s="14" t="n"/>
      <c r="X251" s="28" t="n"/>
      <c r="Y251" s="17">
        <f>IF($A251="","",COUNTIF($J251:$S251,"Fail"))</f>
        <v/>
      </c>
      <c r="Z251" s="17">
        <f>IF($A251="","",COUNTIF($J251:$S251,"Pass")+COUNTIF($J251:$S251,"Fail"))</f>
        <v/>
      </c>
      <c r="AA251" s="17">
        <f>IF($A251="","",COUNTIF($J251:$S251,"Pass")+COUNTIF($J251:$S251,"Fail")+COUNTIF($J251:$S251,"Not Reviewed"))</f>
        <v/>
      </c>
      <c r="AB251" s="17">
        <f>IF($A251="","",IF(OR(COUNTBLANK($J251:$S251)&gt;0,COUNTIF($J251:$S251,"Not Reviewed")&gt;0),"Incomplete","Complete"))</f>
        <v/>
      </c>
      <c r="AC251" s="29">
        <f>IF($A251="","",IFERROR((Z251-Y251)/Z251,""))</f>
        <v/>
      </c>
      <c r="AD251" s="17">
        <f>IF($A251="","",IF(Y251=0,"No Follow-Up Needed",IF(W251="Resolved","Resolved",IF(V251="","Due Date Missing",IF(V251&lt;TODAY(),"Overdue",IF(V251=TODAY(),"Due Today","Open"))))))</f>
        <v/>
      </c>
      <c r="AE251" s="17">
        <f>IF($A251="","",IF(AND($B251&gt;=Dashboard!$B$3,$B251&lt;=Dashboard!$B$4,OR(Dashboard!$B$5="All",$D251=Dashboard!$B$5),OR(Dashboard!$B$6="All",$G251=Dashboard!$B$6)),1,0))</f>
        <v/>
      </c>
    </row>
    <row r="252">
      <c r="A252" s="14" t="n"/>
      <c r="B252" s="28" t="n"/>
      <c r="C252" s="28" t="n"/>
      <c r="D252" s="14" t="n"/>
      <c r="E252" s="14" t="n"/>
      <c r="F252" s="14" t="n"/>
      <c r="G252" s="14" t="n"/>
      <c r="H252" s="14" t="n"/>
      <c r="I252" s="14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4" t="n"/>
      <c r="V252" s="28" t="n"/>
      <c r="W252" s="14" t="n"/>
      <c r="X252" s="28" t="n"/>
      <c r="Y252" s="17">
        <f>IF($A252="","",COUNTIF($J252:$S252,"Fail"))</f>
        <v/>
      </c>
      <c r="Z252" s="17">
        <f>IF($A252="","",COUNTIF($J252:$S252,"Pass")+COUNTIF($J252:$S252,"Fail"))</f>
        <v/>
      </c>
      <c r="AA252" s="17">
        <f>IF($A252="","",COUNTIF($J252:$S252,"Pass")+COUNTIF($J252:$S252,"Fail")+COUNTIF($J252:$S252,"Not Reviewed"))</f>
        <v/>
      </c>
      <c r="AB252" s="17">
        <f>IF($A252="","",IF(OR(COUNTBLANK($J252:$S252)&gt;0,COUNTIF($J252:$S252,"Not Reviewed")&gt;0),"Incomplete","Complete"))</f>
        <v/>
      </c>
      <c r="AC252" s="29">
        <f>IF($A252="","",IFERROR((Z252-Y252)/Z252,""))</f>
        <v/>
      </c>
      <c r="AD252" s="17">
        <f>IF($A252="","",IF(Y252=0,"No Follow-Up Needed",IF(W252="Resolved","Resolved",IF(V252="","Due Date Missing",IF(V252&lt;TODAY(),"Overdue",IF(V252=TODAY(),"Due Today","Open"))))))</f>
        <v/>
      </c>
      <c r="AE252" s="17">
        <f>IF($A252="","",IF(AND($B252&gt;=Dashboard!$B$3,$B252&lt;=Dashboard!$B$4,OR(Dashboard!$B$5="All",$D252=Dashboard!$B$5),OR(Dashboard!$B$6="All",$G252=Dashboard!$B$6)),1,0))</f>
        <v/>
      </c>
    </row>
    <row r="253">
      <c r="A253" s="14" t="n"/>
      <c r="B253" s="28" t="n"/>
      <c r="C253" s="28" t="n"/>
      <c r="D253" s="14" t="n"/>
      <c r="E253" s="14" t="n"/>
      <c r="F253" s="14" t="n"/>
      <c r="G253" s="14" t="n"/>
      <c r="H253" s="14" t="n"/>
      <c r="I253" s="14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4" t="n"/>
      <c r="V253" s="28" t="n"/>
      <c r="W253" s="14" t="n"/>
      <c r="X253" s="28" t="n"/>
      <c r="Y253" s="17">
        <f>IF($A253="","",COUNTIF($J253:$S253,"Fail"))</f>
        <v/>
      </c>
      <c r="Z253" s="17">
        <f>IF($A253="","",COUNTIF($J253:$S253,"Pass")+COUNTIF($J253:$S253,"Fail"))</f>
        <v/>
      </c>
      <c r="AA253" s="17">
        <f>IF($A253="","",COUNTIF($J253:$S253,"Pass")+COUNTIF($J253:$S253,"Fail")+COUNTIF($J253:$S253,"Not Reviewed"))</f>
        <v/>
      </c>
      <c r="AB253" s="17">
        <f>IF($A253="","",IF(OR(COUNTBLANK($J253:$S253)&gt;0,COUNTIF($J253:$S253,"Not Reviewed")&gt;0),"Incomplete","Complete"))</f>
        <v/>
      </c>
      <c r="AC253" s="29">
        <f>IF($A253="","",IFERROR((Z253-Y253)/Z253,""))</f>
        <v/>
      </c>
      <c r="AD253" s="17">
        <f>IF($A253="","",IF(Y253=0,"No Follow-Up Needed",IF(W253="Resolved","Resolved",IF(V253="","Due Date Missing",IF(V253&lt;TODAY(),"Overdue",IF(V253=TODAY(),"Due Today","Open"))))))</f>
        <v/>
      </c>
      <c r="AE253" s="17">
        <f>IF($A253="","",IF(AND($B253&gt;=Dashboard!$B$3,$B253&lt;=Dashboard!$B$4,OR(Dashboard!$B$5="All",$D253=Dashboard!$B$5),OR(Dashboard!$B$6="All",$G253=Dashboard!$B$6)),1,0))</f>
        <v/>
      </c>
    </row>
    <row r="254">
      <c r="A254" s="14" t="n"/>
      <c r="B254" s="28" t="n"/>
      <c r="C254" s="28" t="n"/>
      <c r="D254" s="14" t="n"/>
      <c r="E254" s="14" t="n"/>
      <c r="F254" s="14" t="n"/>
      <c r="G254" s="14" t="n"/>
      <c r="H254" s="14" t="n"/>
      <c r="I254" s="14" t="n"/>
      <c r="J254" s="16" t="n"/>
      <c r="K254" s="16" t="n"/>
      <c r="L254" s="16" t="n"/>
      <c r="M254" s="16" t="n"/>
      <c r="N254" s="16" t="n"/>
      <c r="O254" s="16" t="n"/>
      <c r="P254" s="16" t="n"/>
      <c r="Q254" s="16" t="n"/>
      <c r="R254" s="16" t="n"/>
      <c r="S254" s="16" t="n"/>
      <c r="T254" s="16" t="n"/>
      <c r="U254" s="14" t="n"/>
      <c r="V254" s="28" t="n"/>
      <c r="W254" s="14" t="n"/>
      <c r="X254" s="28" t="n"/>
      <c r="Y254" s="17">
        <f>IF($A254="","",COUNTIF($J254:$S254,"Fail"))</f>
        <v/>
      </c>
      <c r="Z254" s="17">
        <f>IF($A254="","",COUNTIF($J254:$S254,"Pass")+COUNTIF($J254:$S254,"Fail"))</f>
        <v/>
      </c>
      <c r="AA254" s="17">
        <f>IF($A254="","",COUNTIF($J254:$S254,"Pass")+COUNTIF($J254:$S254,"Fail")+COUNTIF($J254:$S254,"Not Reviewed"))</f>
        <v/>
      </c>
      <c r="AB254" s="17">
        <f>IF($A254="","",IF(OR(COUNTBLANK($J254:$S254)&gt;0,COUNTIF($J254:$S254,"Not Reviewed")&gt;0),"Incomplete","Complete"))</f>
        <v/>
      </c>
      <c r="AC254" s="29">
        <f>IF($A254="","",IFERROR((Z254-Y254)/Z254,""))</f>
        <v/>
      </c>
      <c r="AD254" s="17">
        <f>IF($A254="","",IF(Y254=0,"No Follow-Up Needed",IF(W254="Resolved","Resolved",IF(V254="","Due Date Missing",IF(V254&lt;TODAY(),"Overdue",IF(V254=TODAY(),"Due Today","Open"))))))</f>
        <v/>
      </c>
      <c r="AE254" s="17">
        <f>IF($A254="","",IF(AND($B254&gt;=Dashboard!$B$3,$B254&lt;=Dashboard!$B$4,OR(Dashboard!$B$5="All",$D254=Dashboard!$B$5),OR(Dashboard!$B$6="All",$G254=Dashboard!$B$6)),1,0))</f>
        <v/>
      </c>
    </row>
    <row r="255">
      <c r="A255" s="14" t="n"/>
      <c r="B255" s="28" t="n"/>
      <c r="C255" s="28" t="n"/>
      <c r="D255" s="14" t="n"/>
      <c r="E255" s="14" t="n"/>
      <c r="F255" s="14" t="n"/>
      <c r="G255" s="14" t="n"/>
      <c r="H255" s="14" t="n"/>
      <c r="I255" s="14" t="n"/>
      <c r="J255" s="16" t="n"/>
      <c r="K255" s="16" t="n"/>
      <c r="L255" s="16" t="n"/>
      <c r="M255" s="16" t="n"/>
      <c r="N255" s="16" t="n"/>
      <c r="O255" s="16" t="n"/>
      <c r="P255" s="16" t="n"/>
      <c r="Q255" s="16" t="n"/>
      <c r="R255" s="16" t="n"/>
      <c r="S255" s="16" t="n"/>
      <c r="T255" s="16" t="n"/>
      <c r="U255" s="14" t="n"/>
      <c r="V255" s="28" t="n"/>
      <c r="W255" s="14" t="n"/>
      <c r="X255" s="28" t="n"/>
      <c r="Y255" s="17">
        <f>IF($A255="","",COUNTIF($J255:$S255,"Fail"))</f>
        <v/>
      </c>
      <c r="Z255" s="17">
        <f>IF($A255="","",COUNTIF($J255:$S255,"Pass")+COUNTIF($J255:$S255,"Fail"))</f>
        <v/>
      </c>
      <c r="AA255" s="17">
        <f>IF($A255="","",COUNTIF($J255:$S255,"Pass")+COUNTIF($J255:$S255,"Fail")+COUNTIF($J255:$S255,"Not Reviewed"))</f>
        <v/>
      </c>
      <c r="AB255" s="17">
        <f>IF($A255="","",IF(OR(COUNTBLANK($J255:$S255)&gt;0,COUNTIF($J255:$S255,"Not Reviewed")&gt;0),"Incomplete","Complete"))</f>
        <v/>
      </c>
      <c r="AC255" s="29">
        <f>IF($A255="","",IFERROR((Z255-Y255)/Z255,""))</f>
        <v/>
      </c>
      <c r="AD255" s="17">
        <f>IF($A255="","",IF(Y255=0,"No Follow-Up Needed",IF(W255="Resolved","Resolved",IF(V255="","Due Date Missing",IF(V255&lt;TODAY(),"Overdue",IF(V255=TODAY(),"Due Today","Open"))))))</f>
        <v/>
      </c>
      <c r="AE255" s="17">
        <f>IF($A255="","",IF(AND($B255&gt;=Dashboard!$B$3,$B255&lt;=Dashboard!$B$4,OR(Dashboard!$B$5="All",$D255=Dashboard!$B$5),OR(Dashboard!$B$6="All",$G255=Dashboard!$B$6)),1,0))</f>
        <v/>
      </c>
    </row>
    <row r="256">
      <c r="A256" s="14" t="n"/>
      <c r="B256" s="28" t="n"/>
      <c r="C256" s="28" t="n"/>
      <c r="D256" s="14" t="n"/>
      <c r="E256" s="14" t="n"/>
      <c r="F256" s="14" t="n"/>
      <c r="G256" s="14" t="n"/>
      <c r="H256" s="14" t="n"/>
      <c r="I256" s="14" t="n"/>
      <c r="J256" s="16" t="n"/>
      <c r="K256" s="16" t="n"/>
      <c r="L256" s="16" t="n"/>
      <c r="M256" s="16" t="n"/>
      <c r="N256" s="16" t="n"/>
      <c r="O256" s="16" t="n"/>
      <c r="P256" s="16" t="n"/>
      <c r="Q256" s="16" t="n"/>
      <c r="R256" s="16" t="n"/>
      <c r="S256" s="16" t="n"/>
      <c r="T256" s="16" t="n"/>
      <c r="U256" s="14" t="n"/>
      <c r="V256" s="28" t="n"/>
      <c r="W256" s="14" t="n"/>
      <c r="X256" s="28" t="n"/>
      <c r="Y256" s="17">
        <f>IF($A256="","",COUNTIF($J256:$S256,"Fail"))</f>
        <v/>
      </c>
      <c r="Z256" s="17">
        <f>IF($A256="","",COUNTIF($J256:$S256,"Pass")+COUNTIF($J256:$S256,"Fail"))</f>
        <v/>
      </c>
      <c r="AA256" s="17">
        <f>IF($A256="","",COUNTIF($J256:$S256,"Pass")+COUNTIF($J256:$S256,"Fail")+COUNTIF($J256:$S256,"Not Reviewed"))</f>
        <v/>
      </c>
      <c r="AB256" s="17">
        <f>IF($A256="","",IF(OR(COUNTBLANK($J256:$S256)&gt;0,COUNTIF($J256:$S256,"Not Reviewed")&gt;0),"Incomplete","Complete"))</f>
        <v/>
      </c>
      <c r="AC256" s="29">
        <f>IF($A256="","",IFERROR((Z256-Y256)/Z256,""))</f>
        <v/>
      </c>
      <c r="AD256" s="17">
        <f>IF($A256="","",IF(Y256=0,"No Follow-Up Needed",IF(W256="Resolved","Resolved",IF(V256="","Due Date Missing",IF(V256&lt;TODAY(),"Overdue",IF(V256=TODAY(),"Due Today","Open"))))))</f>
        <v/>
      </c>
      <c r="AE256" s="17">
        <f>IF($A256="","",IF(AND($B256&gt;=Dashboard!$B$3,$B256&lt;=Dashboard!$B$4,OR(Dashboard!$B$5="All",$D256=Dashboard!$B$5),OR(Dashboard!$B$6="All",$G256=Dashboard!$B$6)),1,0))</f>
        <v/>
      </c>
    </row>
    <row r="257">
      <c r="A257" s="14" t="n"/>
      <c r="B257" s="28" t="n"/>
      <c r="C257" s="28" t="n"/>
      <c r="D257" s="14" t="n"/>
      <c r="E257" s="14" t="n"/>
      <c r="F257" s="14" t="n"/>
      <c r="G257" s="14" t="n"/>
      <c r="H257" s="14" t="n"/>
      <c r="I257" s="14" t="n"/>
      <c r="J257" s="16" t="n"/>
      <c r="K257" s="16" t="n"/>
      <c r="L257" s="16" t="n"/>
      <c r="M257" s="16" t="n"/>
      <c r="N257" s="16" t="n"/>
      <c r="O257" s="16" t="n"/>
      <c r="P257" s="16" t="n"/>
      <c r="Q257" s="16" t="n"/>
      <c r="R257" s="16" t="n"/>
      <c r="S257" s="16" t="n"/>
      <c r="T257" s="16" t="n"/>
      <c r="U257" s="14" t="n"/>
      <c r="V257" s="28" t="n"/>
      <c r="W257" s="14" t="n"/>
      <c r="X257" s="28" t="n"/>
      <c r="Y257" s="17">
        <f>IF($A257="","",COUNTIF($J257:$S257,"Fail"))</f>
        <v/>
      </c>
      <c r="Z257" s="17">
        <f>IF($A257="","",COUNTIF($J257:$S257,"Pass")+COUNTIF($J257:$S257,"Fail"))</f>
        <v/>
      </c>
      <c r="AA257" s="17">
        <f>IF($A257="","",COUNTIF($J257:$S257,"Pass")+COUNTIF($J257:$S257,"Fail")+COUNTIF($J257:$S257,"Not Reviewed"))</f>
        <v/>
      </c>
      <c r="AB257" s="17">
        <f>IF($A257="","",IF(OR(COUNTBLANK($J257:$S257)&gt;0,COUNTIF($J257:$S257,"Not Reviewed")&gt;0),"Incomplete","Complete"))</f>
        <v/>
      </c>
      <c r="AC257" s="29">
        <f>IF($A257="","",IFERROR((Z257-Y257)/Z257,""))</f>
        <v/>
      </c>
      <c r="AD257" s="17">
        <f>IF($A257="","",IF(Y257=0,"No Follow-Up Needed",IF(W257="Resolved","Resolved",IF(V257="","Due Date Missing",IF(V257&lt;TODAY(),"Overdue",IF(V257=TODAY(),"Due Today","Open"))))))</f>
        <v/>
      </c>
      <c r="AE257" s="17">
        <f>IF($A257="","",IF(AND($B257&gt;=Dashboard!$B$3,$B257&lt;=Dashboard!$B$4,OR(Dashboard!$B$5="All",$D257=Dashboard!$B$5),OR(Dashboard!$B$6="All",$G257=Dashboard!$B$6)),1,0))</f>
        <v/>
      </c>
    </row>
    <row r="258">
      <c r="A258" s="14" t="n"/>
      <c r="B258" s="28" t="n"/>
      <c r="C258" s="28" t="n"/>
      <c r="D258" s="14" t="n"/>
      <c r="E258" s="14" t="n"/>
      <c r="F258" s="14" t="n"/>
      <c r="G258" s="14" t="n"/>
      <c r="H258" s="14" t="n"/>
      <c r="I258" s="14" t="n"/>
      <c r="J258" s="16" t="n"/>
      <c r="K258" s="16" t="n"/>
      <c r="L258" s="16" t="n"/>
      <c r="M258" s="16" t="n"/>
      <c r="N258" s="16" t="n"/>
      <c r="O258" s="16" t="n"/>
      <c r="P258" s="16" t="n"/>
      <c r="Q258" s="16" t="n"/>
      <c r="R258" s="16" t="n"/>
      <c r="S258" s="16" t="n"/>
      <c r="T258" s="16" t="n"/>
      <c r="U258" s="14" t="n"/>
      <c r="V258" s="28" t="n"/>
      <c r="W258" s="14" t="n"/>
      <c r="X258" s="28" t="n"/>
      <c r="Y258" s="17">
        <f>IF($A258="","",COUNTIF($J258:$S258,"Fail"))</f>
        <v/>
      </c>
      <c r="Z258" s="17">
        <f>IF($A258="","",COUNTIF($J258:$S258,"Pass")+COUNTIF($J258:$S258,"Fail"))</f>
        <v/>
      </c>
      <c r="AA258" s="17">
        <f>IF($A258="","",COUNTIF($J258:$S258,"Pass")+COUNTIF($J258:$S258,"Fail")+COUNTIF($J258:$S258,"Not Reviewed"))</f>
        <v/>
      </c>
      <c r="AB258" s="17">
        <f>IF($A258="","",IF(OR(COUNTBLANK($J258:$S258)&gt;0,COUNTIF($J258:$S258,"Not Reviewed")&gt;0),"Incomplete","Complete"))</f>
        <v/>
      </c>
      <c r="AC258" s="29">
        <f>IF($A258="","",IFERROR((Z258-Y258)/Z258,""))</f>
        <v/>
      </c>
      <c r="AD258" s="17">
        <f>IF($A258="","",IF(Y258=0,"No Follow-Up Needed",IF(W258="Resolved","Resolved",IF(V258="","Due Date Missing",IF(V258&lt;TODAY(),"Overdue",IF(V258=TODAY(),"Due Today","Open"))))))</f>
        <v/>
      </c>
      <c r="AE258" s="17">
        <f>IF($A258="","",IF(AND($B258&gt;=Dashboard!$B$3,$B258&lt;=Dashboard!$B$4,OR(Dashboard!$B$5="All",$D258=Dashboard!$B$5),OR(Dashboard!$B$6="All",$G258=Dashboard!$B$6)),1,0))</f>
        <v/>
      </c>
    </row>
    <row r="259">
      <c r="A259" s="14" t="n"/>
      <c r="B259" s="28" t="n"/>
      <c r="C259" s="28" t="n"/>
      <c r="D259" s="14" t="n"/>
      <c r="E259" s="14" t="n"/>
      <c r="F259" s="14" t="n"/>
      <c r="G259" s="14" t="n"/>
      <c r="H259" s="14" t="n"/>
      <c r="I259" s="14" t="n"/>
      <c r="J259" s="16" t="n"/>
      <c r="K259" s="16" t="n"/>
      <c r="L259" s="16" t="n"/>
      <c r="M259" s="16" t="n"/>
      <c r="N259" s="16" t="n"/>
      <c r="O259" s="16" t="n"/>
      <c r="P259" s="16" t="n"/>
      <c r="Q259" s="16" t="n"/>
      <c r="R259" s="16" t="n"/>
      <c r="S259" s="16" t="n"/>
      <c r="T259" s="16" t="n"/>
      <c r="U259" s="14" t="n"/>
      <c r="V259" s="28" t="n"/>
      <c r="W259" s="14" t="n"/>
      <c r="X259" s="28" t="n"/>
      <c r="Y259" s="17">
        <f>IF($A259="","",COUNTIF($J259:$S259,"Fail"))</f>
        <v/>
      </c>
      <c r="Z259" s="17">
        <f>IF($A259="","",COUNTIF($J259:$S259,"Pass")+COUNTIF($J259:$S259,"Fail"))</f>
        <v/>
      </c>
      <c r="AA259" s="17">
        <f>IF($A259="","",COUNTIF($J259:$S259,"Pass")+COUNTIF($J259:$S259,"Fail")+COUNTIF($J259:$S259,"Not Reviewed"))</f>
        <v/>
      </c>
      <c r="AB259" s="17">
        <f>IF($A259="","",IF(OR(COUNTBLANK($J259:$S259)&gt;0,COUNTIF($J259:$S259,"Not Reviewed")&gt;0),"Incomplete","Complete"))</f>
        <v/>
      </c>
      <c r="AC259" s="29">
        <f>IF($A259="","",IFERROR((Z259-Y259)/Z259,""))</f>
        <v/>
      </c>
      <c r="AD259" s="17">
        <f>IF($A259="","",IF(Y259=0,"No Follow-Up Needed",IF(W259="Resolved","Resolved",IF(V259="","Due Date Missing",IF(V259&lt;TODAY(),"Overdue",IF(V259=TODAY(),"Due Today","Open"))))))</f>
        <v/>
      </c>
      <c r="AE259" s="17">
        <f>IF($A259="","",IF(AND($B259&gt;=Dashboard!$B$3,$B259&lt;=Dashboard!$B$4,OR(Dashboard!$B$5="All",$D259=Dashboard!$B$5),OR(Dashboard!$B$6="All",$G259=Dashboard!$B$6)),1,0))</f>
        <v/>
      </c>
    </row>
    <row r="260">
      <c r="A260" s="14" t="n"/>
      <c r="B260" s="28" t="n"/>
      <c r="C260" s="28" t="n"/>
      <c r="D260" s="14" t="n"/>
      <c r="E260" s="14" t="n"/>
      <c r="F260" s="14" t="n"/>
      <c r="G260" s="14" t="n"/>
      <c r="H260" s="14" t="n"/>
      <c r="I260" s="14" t="n"/>
      <c r="J260" s="16" t="n"/>
      <c r="K260" s="16" t="n"/>
      <c r="L260" s="16" t="n"/>
      <c r="M260" s="16" t="n"/>
      <c r="N260" s="16" t="n"/>
      <c r="O260" s="16" t="n"/>
      <c r="P260" s="16" t="n"/>
      <c r="Q260" s="16" t="n"/>
      <c r="R260" s="16" t="n"/>
      <c r="S260" s="16" t="n"/>
      <c r="T260" s="16" t="n"/>
      <c r="U260" s="14" t="n"/>
      <c r="V260" s="28" t="n"/>
      <c r="W260" s="14" t="n"/>
      <c r="X260" s="28" t="n"/>
      <c r="Y260" s="17">
        <f>IF($A260="","",COUNTIF($J260:$S260,"Fail"))</f>
        <v/>
      </c>
      <c r="Z260" s="17">
        <f>IF($A260="","",COUNTIF($J260:$S260,"Pass")+COUNTIF($J260:$S260,"Fail"))</f>
        <v/>
      </c>
      <c r="AA260" s="17">
        <f>IF($A260="","",COUNTIF($J260:$S260,"Pass")+COUNTIF($J260:$S260,"Fail")+COUNTIF($J260:$S260,"Not Reviewed"))</f>
        <v/>
      </c>
      <c r="AB260" s="17">
        <f>IF($A260="","",IF(OR(COUNTBLANK($J260:$S260)&gt;0,COUNTIF($J260:$S260,"Not Reviewed")&gt;0),"Incomplete","Complete"))</f>
        <v/>
      </c>
      <c r="AC260" s="29">
        <f>IF($A260="","",IFERROR((Z260-Y260)/Z260,""))</f>
        <v/>
      </c>
      <c r="AD260" s="17">
        <f>IF($A260="","",IF(Y260=0,"No Follow-Up Needed",IF(W260="Resolved","Resolved",IF(V260="","Due Date Missing",IF(V260&lt;TODAY(),"Overdue",IF(V260=TODAY(),"Due Today","Open"))))))</f>
        <v/>
      </c>
      <c r="AE260" s="17">
        <f>IF($A260="","",IF(AND($B260&gt;=Dashboard!$B$3,$B260&lt;=Dashboard!$B$4,OR(Dashboard!$B$5="All",$D260=Dashboard!$B$5),OR(Dashboard!$B$6="All",$G260=Dashboard!$B$6)),1,0))</f>
        <v/>
      </c>
    </row>
    <row r="261">
      <c r="A261" s="14" t="n"/>
      <c r="B261" s="28" t="n"/>
      <c r="C261" s="28" t="n"/>
      <c r="D261" s="14" t="n"/>
      <c r="E261" s="14" t="n"/>
      <c r="F261" s="14" t="n"/>
      <c r="G261" s="14" t="n"/>
      <c r="H261" s="14" t="n"/>
      <c r="I261" s="14" t="n"/>
      <c r="J261" s="16" t="n"/>
      <c r="K261" s="16" t="n"/>
      <c r="L261" s="16" t="n"/>
      <c r="M261" s="16" t="n"/>
      <c r="N261" s="16" t="n"/>
      <c r="O261" s="16" t="n"/>
      <c r="P261" s="16" t="n"/>
      <c r="Q261" s="16" t="n"/>
      <c r="R261" s="16" t="n"/>
      <c r="S261" s="16" t="n"/>
      <c r="T261" s="16" t="n"/>
      <c r="U261" s="14" t="n"/>
      <c r="V261" s="28" t="n"/>
      <c r="W261" s="14" t="n"/>
      <c r="X261" s="28" t="n"/>
      <c r="Y261" s="17">
        <f>IF($A261="","",COUNTIF($J261:$S261,"Fail"))</f>
        <v/>
      </c>
      <c r="Z261" s="17">
        <f>IF($A261="","",COUNTIF($J261:$S261,"Pass")+COUNTIF($J261:$S261,"Fail"))</f>
        <v/>
      </c>
      <c r="AA261" s="17">
        <f>IF($A261="","",COUNTIF($J261:$S261,"Pass")+COUNTIF($J261:$S261,"Fail")+COUNTIF($J261:$S261,"Not Reviewed"))</f>
        <v/>
      </c>
      <c r="AB261" s="17">
        <f>IF($A261="","",IF(OR(COUNTBLANK($J261:$S261)&gt;0,COUNTIF($J261:$S261,"Not Reviewed")&gt;0),"Incomplete","Complete"))</f>
        <v/>
      </c>
      <c r="AC261" s="29">
        <f>IF($A261="","",IFERROR((Z261-Y261)/Z261,""))</f>
        <v/>
      </c>
      <c r="AD261" s="17">
        <f>IF($A261="","",IF(Y261=0,"No Follow-Up Needed",IF(W261="Resolved","Resolved",IF(V261="","Due Date Missing",IF(V261&lt;TODAY(),"Overdue",IF(V261=TODAY(),"Due Today","Open"))))))</f>
        <v/>
      </c>
      <c r="AE261" s="17">
        <f>IF($A261="","",IF(AND($B261&gt;=Dashboard!$B$3,$B261&lt;=Dashboard!$B$4,OR(Dashboard!$B$5="All",$D261=Dashboard!$B$5),OR(Dashboard!$B$6="All",$G261=Dashboard!$B$6)),1,0))</f>
        <v/>
      </c>
    </row>
    <row r="262">
      <c r="A262" s="14" t="n"/>
      <c r="B262" s="28" t="n"/>
      <c r="C262" s="28" t="n"/>
      <c r="D262" s="14" t="n"/>
      <c r="E262" s="14" t="n"/>
      <c r="F262" s="14" t="n"/>
      <c r="G262" s="14" t="n"/>
      <c r="H262" s="14" t="n"/>
      <c r="I262" s="14" t="n"/>
      <c r="J262" s="16" t="n"/>
      <c r="K262" s="16" t="n"/>
      <c r="L262" s="16" t="n"/>
      <c r="M262" s="16" t="n"/>
      <c r="N262" s="16" t="n"/>
      <c r="O262" s="16" t="n"/>
      <c r="P262" s="16" t="n"/>
      <c r="Q262" s="16" t="n"/>
      <c r="R262" s="16" t="n"/>
      <c r="S262" s="16" t="n"/>
      <c r="T262" s="16" t="n"/>
      <c r="U262" s="14" t="n"/>
      <c r="V262" s="28" t="n"/>
      <c r="W262" s="14" t="n"/>
      <c r="X262" s="28" t="n"/>
      <c r="Y262" s="17">
        <f>IF($A262="","",COUNTIF($J262:$S262,"Fail"))</f>
        <v/>
      </c>
      <c r="Z262" s="17">
        <f>IF($A262="","",COUNTIF($J262:$S262,"Pass")+COUNTIF($J262:$S262,"Fail"))</f>
        <v/>
      </c>
      <c r="AA262" s="17">
        <f>IF($A262="","",COUNTIF($J262:$S262,"Pass")+COUNTIF($J262:$S262,"Fail")+COUNTIF($J262:$S262,"Not Reviewed"))</f>
        <v/>
      </c>
      <c r="AB262" s="17">
        <f>IF($A262="","",IF(OR(COUNTBLANK($J262:$S262)&gt;0,COUNTIF($J262:$S262,"Not Reviewed")&gt;0),"Incomplete","Complete"))</f>
        <v/>
      </c>
      <c r="AC262" s="29">
        <f>IF($A262="","",IFERROR((Z262-Y262)/Z262,""))</f>
        <v/>
      </c>
      <c r="AD262" s="17">
        <f>IF($A262="","",IF(Y262=0,"No Follow-Up Needed",IF(W262="Resolved","Resolved",IF(V262="","Due Date Missing",IF(V262&lt;TODAY(),"Overdue",IF(V262=TODAY(),"Due Today","Open"))))))</f>
        <v/>
      </c>
      <c r="AE262" s="17">
        <f>IF($A262="","",IF(AND($B262&gt;=Dashboard!$B$3,$B262&lt;=Dashboard!$B$4,OR(Dashboard!$B$5="All",$D262=Dashboard!$B$5),OR(Dashboard!$B$6="All",$G262=Dashboard!$B$6)),1,0))</f>
        <v/>
      </c>
    </row>
    <row r="263">
      <c r="A263" s="14" t="n"/>
      <c r="B263" s="28" t="n"/>
      <c r="C263" s="28" t="n"/>
      <c r="D263" s="14" t="n"/>
      <c r="E263" s="14" t="n"/>
      <c r="F263" s="14" t="n"/>
      <c r="G263" s="14" t="n"/>
      <c r="H263" s="14" t="n"/>
      <c r="I263" s="14" t="n"/>
      <c r="J263" s="16" t="n"/>
      <c r="K263" s="16" t="n"/>
      <c r="L263" s="16" t="n"/>
      <c r="M263" s="16" t="n"/>
      <c r="N263" s="16" t="n"/>
      <c r="O263" s="16" t="n"/>
      <c r="P263" s="16" t="n"/>
      <c r="Q263" s="16" t="n"/>
      <c r="R263" s="16" t="n"/>
      <c r="S263" s="16" t="n"/>
      <c r="T263" s="16" t="n"/>
      <c r="U263" s="14" t="n"/>
      <c r="V263" s="28" t="n"/>
      <c r="W263" s="14" t="n"/>
      <c r="X263" s="28" t="n"/>
      <c r="Y263" s="17">
        <f>IF($A263="","",COUNTIF($J263:$S263,"Fail"))</f>
        <v/>
      </c>
      <c r="Z263" s="17">
        <f>IF($A263="","",COUNTIF($J263:$S263,"Pass")+COUNTIF($J263:$S263,"Fail"))</f>
        <v/>
      </c>
      <c r="AA263" s="17">
        <f>IF($A263="","",COUNTIF($J263:$S263,"Pass")+COUNTIF($J263:$S263,"Fail")+COUNTIF($J263:$S263,"Not Reviewed"))</f>
        <v/>
      </c>
      <c r="AB263" s="17">
        <f>IF($A263="","",IF(OR(COUNTBLANK($J263:$S263)&gt;0,COUNTIF($J263:$S263,"Not Reviewed")&gt;0),"Incomplete","Complete"))</f>
        <v/>
      </c>
      <c r="AC263" s="29">
        <f>IF($A263="","",IFERROR((Z263-Y263)/Z263,""))</f>
        <v/>
      </c>
      <c r="AD263" s="17">
        <f>IF($A263="","",IF(Y263=0,"No Follow-Up Needed",IF(W263="Resolved","Resolved",IF(V263="","Due Date Missing",IF(V263&lt;TODAY(),"Overdue",IF(V263=TODAY(),"Due Today","Open"))))))</f>
        <v/>
      </c>
      <c r="AE263" s="17">
        <f>IF($A263="","",IF(AND($B263&gt;=Dashboard!$B$3,$B263&lt;=Dashboard!$B$4,OR(Dashboard!$B$5="All",$D263=Dashboard!$B$5),OR(Dashboard!$B$6="All",$G263=Dashboard!$B$6)),1,0))</f>
        <v/>
      </c>
    </row>
    <row r="264">
      <c r="A264" s="14" t="n"/>
      <c r="B264" s="28" t="n"/>
      <c r="C264" s="28" t="n"/>
      <c r="D264" s="14" t="n"/>
      <c r="E264" s="14" t="n"/>
      <c r="F264" s="14" t="n"/>
      <c r="G264" s="14" t="n"/>
      <c r="H264" s="14" t="n"/>
      <c r="I264" s="14" t="n"/>
      <c r="J264" s="16" t="n"/>
      <c r="K264" s="16" t="n"/>
      <c r="L264" s="16" t="n"/>
      <c r="M264" s="16" t="n"/>
      <c r="N264" s="16" t="n"/>
      <c r="O264" s="16" t="n"/>
      <c r="P264" s="16" t="n"/>
      <c r="Q264" s="16" t="n"/>
      <c r="R264" s="16" t="n"/>
      <c r="S264" s="16" t="n"/>
      <c r="T264" s="16" t="n"/>
      <c r="U264" s="14" t="n"/>
      <c r="V264" s="28" t="n"/>
      <c r="W264" s="14" t="n"/>
      <c r="X264" s="28" t="n"/>
      <c r="Y264" s="17">
        <f>IF($A264="","",COUNTIF($J264:$S264,"Fail"))</f>
        <v/>
      </c>
      <c r="Z264" s="17">
        <f>IF($A264="","",COUNTIF($J264:$S264,"Pass")+COUNTIF($J264:$S264,"Fail"))</f>
        <v/>
      </c>
      <c r="AA264" s="17">
        <f>IF($A264="","",COUNTIF($J264:$S264,"Pass")+COUNTIF($J264:$S264,"Fail")+COUNTIF($J264:$S264,"Not Reviewed"))</f>
        <v/>
      </c>
      <c r="AB264" s="17">
        <f>IF($A264="","",IF(OR(COUNTBLANK($J264:$S264)&gt;0,COUNTIF($J264:$S264,"Not Reviewed")&gt;0),"Incomplete","Complete"))</f>
        <v/>
      </c>
      <c r="AC264" s="29">
        <f>IF($A264="","",IFERROR((Z264-Y264)/Z264,""))</f>
        <v/>
      </c>
      <c r="AD264" s="17">
        <f>IF($A264="","",IF(Y264=0,"No Follow-Up Needed",IF(W264="Resolved","Resolved",IF(V264="","Due Date Missing",IF(V264&lt;TODAY(),"Overdue",IF(V264=TODAY(),"Due Today","Open"))))))</f>
        <v/>
      </c>
      <c r="AE264" s="17">
        <f>IF($A264="","",IF(AND($B264&gt;=Dashboard!$B$3,$B264&lt;=Dashboard!$B$4,OR(Dashboard!$B$5="All",$D264=Dashboard!$B$5),OR(Dashboard!$B$6="All",$G264=Dashboard!$B$6)),1,0))</f>
        <v/>
      </c>
    </row>
    <row r="265">
      <c r="A265" s="14" t="n"/>
      <c r="B265" s="28" t="n"/>
      <c r="C265" s="28" t="n"/>
      <c r="D265" s="14" t="n"/>
      <c r="E265" s="14" t="n"/>
      <c r="F265" s="14" t="n"/>
      <c r="G265" s="14" t="n"/>
      <c r="H265" s="14" t="n"/>
      <c r="I265" s="14" t="n"/>
      <c r="J265" s="16" t="n"/>
      <c r="K265" s="16" t="n"/>
      <c r="L265" s="16" t="n"/>
      <c r="M265" s="16" t="n"/>
      <c r="N265" s="16" t="n"/>
      <c r="O265" s="16" t="n"/>
      <c r="P265" s="16" t="n"/>
      <c r="Q265" s="16" t="n"/>
      <c r="R265" s="16" t="n"/>
      <c r="S265" s="16" t="n"/>
      <c r="T265" s="16" t="n"/>
      <c r="U265" s="14" t="n"/>
      <c r="V265" s="28" t="n"/>
      <c r="W265" s="14" t="n"/>
      <c r="X265" s="28" t="n"/>
      <c r="Y265" s="17">
        <f>IF($A265="","",COUNTIF($J265:$S265,"Fail"))</f>
        <v/>
      </c>
      <c r="Z265" s="17">
        <f>IF($A265="","",COUNTIF($J265:$S265,"Pass")+COUNTIF($J265:$S265,"Fail"))</f>
        <v/>
      </c>
      <c r="AA265" s="17">
        <f>IF($A265="","",COUNTIF($J265:$S265,"Pass")+COUNTIF($J265:$S265,"Fail")+COUNTIF($J265:$S265,"Not Reviewed"))</f>
        <v/>
      </c>
      <c r="AB265" s="17">
        <f>IF($A265="","",IF(OR(COUNTBLANK($J265:$S265)&gt;0,COUNTIF($J265:$S265,"Not Reviewed")&gt;0),"Incomplete","Complete"))</f>
        <v/>
      </c>
      <c r="AC265" s="29">
        <f>IF($A265="","",IFERROR((Z265-Y265)/Z265,""))</f>
        <v/>
      </c>
      <c r="AD265" s="17">
        <f>IF($A265="","",IF(Y265=0,"No Follow-Up Needed",IF(W265="Resolved","Resolved",IF(V265="","Due Date Missing",IF(V265&lt;TODAY(),"Overdue",IF(V265=TODAY(),"Due Today","Open"))))))</f>
        <v/>
      </c>
      <c r="AE265" s="17">
        <f>IF($A265="","",IF(AND($B265&gt;=Dashboard!$B$3,$B265&lt;=Dashboard!$B$4,OR(Dashboard!$B$5="All",$D265=Dashboard!$B$5),OR(Dashboard!$B$6="All",$G265=Dashboard!$B$6)),1,0))</f>
        <v/>
      </c>
    </row>
    <row r="266">
      <c r="A266" s="14" t="n"/>
      <c r="B266" s="28" t="n"/>
      <c r="C266" s="28" t="n"/>
      <c r="D266" s="14" t="n"/>
      <c r="E266" s="14" t="n"/>
      <c r="F266" s="14" t="n"/>
      <c r="G266" s="14" t="n"/>
      <c r="H266" s="14" t="n"/>
      <c r="I266" s="14" t="n"/>
      <c r="J266" s="16" t="n"/>
      <c r="K266" s="16" t="n"/>
      <c r="L266" s="16" t="n"/>
      <c r="M266" s="16" t="n"/>
      <c r="N266" s="16" t="n"/>
      <c r="O266" s="16" t="n"/>
      <c r="P266" s="16" t="n"/>
      <c r="Q266" s="16" t="n"/>
      <c r="R266" s="16" t="n"/>
      <c r="S266" s="16" t="n"/>
      <c r="T266" s="16" t="n"/>
      <c r="U266" s="14" t="n"/>
      <c r="V266" s="28" t="n"/>
      <c r="W266" s="14" t="n"/>
      <c r="X266" s="28" t="n"/>
      <c r="Y266" s="17">
        <f>IF($A266="","",COUNTIF($J266:$S266,"Fail"))</f>
        <v/>
      </c>
      <c r="Z266" s="17">
        <f>IF($A266="","",COUNTIF($J266:$S266,"Pass")+COUNTIF($J266:$S266,"Fail"))</f>
        <v/>
      </c>
      <c r="AA266" s="17">
        <f>IF($A266="","",COUNTIF($J266:$S266,"Pass")+COUNTIF($J266:$S266,"Fail")+COUNTIF($J266:$S266,"Not Reviewed"))</f>
        <v/>
      </c>
      <c r="AB266" s="17">
        <f>IF($A266="","",IF(OR(COUNTBLANK($J266:$S266)&gt;0,COUNTIF($J266:$S266,"Not Reviewed")&gt;0),"Incomplete","Complete"))</f>
        <v/>
      </c>
      <c r="AC266" s="29">
        <f>IF($A266="","",IFERROR((Z266-Y266)/Z266,""))</f>
        <v/>
      </c>
      <c r="AD266" s="17">
        <f>IF($A266="","",IF(Y266=0,"No Follow-Up Needed",IF(W266="Resolved","Resolved",IF(V266="","Due Date Missing",IF(V266&lt;TODAY(),"Overdue",IF(V266=TODAY(),"Due Today","Open"))))))</f>
        <v/>
      </c>
      <c r="AE266" s="17">
        <f>IF($A266="","",IF(AND($B266&gt;=Dashboard!$B$3,$B266&lt;=Dashboard!$B$4,OR(Dashboard!$B$5="All",$D266=Dashboard!$B$5),OR(Dashboard!$B$6="All",$G266=Dashboard!$B$6)),1,0))</f>
        <v/>
      </c>
    </row>
    <row r="267">
      <c r="A267" s="14" t="n"/>
      <c r="B267" s="28" t="n"/>
      <c r="C267" s="28" t="n"/>
      <c r="D267" s="14" t="n"/>
      <c r="E267" s="14" t="n"/>
      <c r="F267" s="14" t="n"/>
      <c r="G267" s="14" t="n"/>
      <c r="H267" s="14" t="n"/>
      <c r="I267" s="14" t="n"/>
      <c r="J267" s="16" t="n"/>
      <c r="K267" s="16" t="n"/>
      <c r="L267" s="16" t="n"/>
      <c r="M267" s="16" t="n"/>
      <c r="N267" s="16" t="n"/>
      <c r="O267" s="16" t="n"/>
      <c r="P267" s="16" t="n"/>
      <c r="Q267" s="16" t="n"/>
      <c r="R267" s="16" t="n"/>
      <c r="S267" s="16" t="n"/>
      <c r="T267" s="16" t="n"/>
      <c r="U267" s="14" t="n"/>
      <c r="V267" s="28" t="n"/>
      <c r="W267" s="14" t="n"/>
      <c r="X267" s="28" t="n"/>
      <c r="Y267" s="17">
        <f>IF($A267="","",COUNTIF($J267:$S267,"Fail"))</f>
        <v/>
      </c>
      <c r="Z267" s="17">
        <f>IF($A267="","",COUNTIF($J267:$S267,"Pass")+COUNTIF($J267:$S267,"Fail"))</f>
        <v/>
      </c>
      <c r="AA267" s="17">
        <f>IF($A267="","",COUNTIF($J267:$S267,"Pass")+COUNTIF($J267:$S267,"Fail")+COUNTIF($J267:$S267,"Not Reviewed"))</f>
        <v/>
      </c>
      <c r="AB267" s="17">
        <f>IF($A267="","",IF(OR(COUNTBLANK($J267:$S267)&gt;0,COUNTIF($J267:$S267,"Not Reviewed")&gt;0),"Incomplete","Complete"))</f>
        <v/>
      </c>
      <c r="AC267" s="29">
        <f>IF($A267="","",IFERROR((Z267-Y267)/Z267,""))</f>
        <v/>
      </c>
      <c r="AD267" s="17">
        <f>IF($A267="","",IF(Y267=0,"No Follow-Up Needed",IF(W267="Resolved","Resolved",IF(V267="","Due Date Missing",IF(V267&lt;TODAY(),"Overdue",IF(V267=TODAY(),"Due Today","Open"))))))</f>
        <v/>
      </c>
      <c r="AE267" s="17">
        <f>IF($A267="","",IF(AND($B267&gt;=Dashboard!$B$3,$B267&lt;=Dashboard!$B$4,OR(Dashboard!$B$5="All",$D267=Dashboard!$B$5),OR(Dashboard!$B$6="All",$G267=Dashboard!$B$6)),1,0))</f>
        <v/>
      </c>
    </row>
    <row r="268">
      <c r="A268" s="14" t="n"/>
      <c r="B268" s="28" t="n"/>
      <c r="C268" s="28" t="n"/>
      <c r="D268" s="14" t="n"/>
      <c r="E268" s="14" t="n"/>
      <c r="F268" s="14" t="n"/>
      <c r="G268" s="14" t="n"/>
      <c r="H268" s="14" t="n"/>
      <c r="I268" s="14" t="n"/>
      <c r="J268" s="16" t="n"/>
      <c r="K268" s="16" t="n"/>
      <c r="L268" s="16" t="n"/>
      <c r="M268" s="16" t="n"/>
      <c r="N268" s="16" t="n"/>
      <c r="O268" s="16" t="n"/>
      <c r="P268" s="16" t="n"/>
      <c r="Q268" s="16" t="n"/>
      <c r="R268" s="16" t="n"/>
      <c r="S268" s="16" t="n"/>
      <c r="T268" s="16" t="n"/>
      <c r="U268" s="14" t="n"/>
      <c r="V268" s="28" t="n"/>
      <c r="W268" s="14" t="n"/>
      <c r="X268" s="28" t="n"/>
      <c r="Y268" s="17">
        <f>IF($A268="","",COUNTIF($J268:$S268,"Fail"))</f>
        <v/>
      </c>
      <c r="Z268" s="17">
        <f>IF($A268="","",COUNTIF($J268:$S268,"Pass")+COUNTIF($J268:$S268,"Fail"))</f>
        <v/>
      </c>
      <c r="AA268" s="17">
        <f>IF($A268="","",COUNTIF($J268:$S268,"Pass")+COUNTIF($J268:$S268,"Fail")+COUNTIF($J268:$S268,"Not Reviewed"))</f>
        <v/>
      </c>
      <c r="AB268" s="17">
        <f>IF($A268="","",IF(OR(COUNTBLANK($J268:$S268)&gt;0,COUNTIF($J268:$S268,"Not Reviewed")&gt;0),"Incomplete","Complete"))</f>
        <v/>
      </c>
      <c r="AC268" s="29">
        <f>IF($A268="","",IFERROR((Z268-Y268)/Z268,""))</f>
        <v/>
      </c>
      <c r="AD268" s="17">
        <f>IF($A268="","",IF(Y268=0,"No Follow-Up Needed",IF(W268="Resolved","Resolved",IF(V268="","Due Date Missing",IF(V268&lt;TODAY(),"Overdue",IF(V268=TODAY(),"Due Today","Open"))))))</f>
        <v/>
      </c>
      <c r="AE268" s="17">
        <f>IF($A268="","",IF(AND($B268&gt;=Dashboard!$B$3,$B268&lt;=Dashboard!$B$4,OR(Dashboard!$B$5="All",$D268=Dashboard!$B$5),OR(Dashboard!$B$6="All",$G268=Dashboard!$B$6)),1,0))</f>
        <v/>
      </c>
    </row>
    <row r="269">
      <c r="A269" s="14" t="n"/>
      <c r="B269" s="28" t="n"/>
      <c r="C269" s="28" t="n"/>
      <c r="D269" s="14" t="n"/>
      <c r="E269" s="14" t="n"/>
      <c r="F269" s="14" t="n"/>
      <c r="G269" s="14" t="n"/>
      <c r="H269" s="14" t="n"/>
      <c r="I269" s="14" t="n"/>
      <c r="J269" s="16" t="n"/>
      <c r="K269" s="16" t="n"/>
      <c r="L269" s="16" t="n"/>
      <c r="M269" s="16" t="n"/>
      <c r="N269" s="16" t="n"/>
      <c r="O269" s="16" t="n"/>
      <c r="P269" s="16" t="n"/>
      <c r="Q269" s="16" t="n"/>
      <c r="R269" s="16" t="n"/>
      <c r="S269" s="16" t="n"/>
      <c r="T269" s="16" t="n"/>
      <c r="U269" s="14" t="n"/>
      <c r="V269" s="28" t="n"/>
      <c r="W269" s="14" t="n"/>
      <c r="X269" s="28" t="n"/>
      <c r="Y269" s="17">
        <f>IF($A269="","",COUNTIF($J269:$S269,"Fail"))</f>
        <v/>
      </c>
      <c r="Z269" s="17">
        <f>IF($A269="","",COUNTIF($J269:$S269,"Pass")+COUNTIF($J269:$S269,"Fail"))</f>
        <v/>
      </c>
      <c r="AA269" s="17">
        <f>IF($A269="","",COUNTIF($J269:$S269,"Pass")+COUNTIF($J269:$S269,"Fail")+COUNTIF($J269:$S269,"Not Reviewed"))</f>
        <v/>
      </c>
      <c r="AB269" s="17">
        <f>IF($A269="","",IF(OR(COUNTBLANK($J269:$S269)&gt;0,COUNTIF($J269:$S269,"Not Reviewed")&gt;0),"Incomplete","Complete"))</f>
        <v/>
      </c>
      <c r="AC269" s="29">
        <f>IF($A269="","",IFERROR((Z269-Y269)/Z269,""))</f>
        <v/>
      </c>
      <c r="AD269" s="17">
        <f>IF($A269="","",IF(Y269=0,"No Follow-Up Needed",IF(W269="Resolved","Resolved",IF(V269="","Due Date Missing",IF(V269&lt;TODAY(),"Overdue",IF(V269=TODAY(),"Due Today","Open"))))))</f>
        <v/>
      </c>
      <c r="AE269" s="17">
        <f>IF($A269="","",IF(AND($B269&gt;=Dashboard!$B$3,$B269&lt;=Dashboard!$B$4,OR(Dashboard!$B$5="All",$D269=Dashboard!$B$5),OR(Dashboard!$B$6="All",$G269=Dashboard!$B$6)),1,0))</f>
        <v/>
      </c>
    </row>
    <row r="270">
      <c r="A270" s="14" t="n"/>
      <c r="B270" s="28" t="n"/>
      <c r="C270" s="28" t="n"/>
      <c r="D270" s="14" t="n"/>
      <c r="E270" s="14" t="n"/>
      <c r="F270" s="14" t="n"/>
      <c r="G270" s="14" t="n"/>
      <c r="H270" s="14" t="n"/>
      <c r="I270" s="14" t="n"/>
      <c r="J270" s="16" t="n"/>
      <c r="K270" s="16" t="n"/>
      <c r="L270" s="16" t="n"/>
      <c r="M270" s="16" t="n"/>
      <c r="N270" s="16" t="n"/>
      <c r="O270" s="16" t="n"/>
      <c r="P270" s="16" t="n"/>
      <c r="Q270" s="16" t="n"/>
      <c r="R270" s="16" t="n"/>
      <c r="S270" s="16" t="n"/>
      <c r="T270" s="16" t="n"/>
      <c r="U270" s="14" t="n"/>
      <c r="V270" s="28" t="n"/>
      <c r="W270" s="14" t="n"/>
      <c r="X270" s="28" t="n"/>
      <c r="Y270" s="17">
        <f>IF($A270="","",COUNTIF($J270:$S270,"Fail"))</f>
        <v/>
      </c>
      <c r="Z270" s="17">
        <f>IF($A270="","",COUNTIF($J270:$S270,"Pass")+COUNTIF($J270:$S270,"Fail"))</f>
        <v/>
      </c>
      <c r="AA270" s="17">
        <f>IF($A270="","",COUNTIF($J270:$S270,"Pass")+COUNTIF($J270:$S270,"Fail")+COUNTIF($J270:$S270,"Not Reviewed"))</f>
        <v/>
      </c>
      <c r="AB270" s="17">
        <f>IF($A270="","",IF(OR(COUNTBLANK($J270:$S270)&gt;0,COUNTIF($J270:$S270,"Not Reviewed")&gt;0),"Incomplete","Complete"))</f>
        <v/>
      </c>
      <c r="AC270" s="29">
        <f>IF($A270="","",IFERROR((Z270-Y270)/Z270,""))</f>
        <v/>
      </c>
      <c r="AD270" s="17">
        <f>IF($A270="","",IF(Y270=0,"No Follow-Up Needed",IF(W270="Resolved","Resolved",IF(V270="","Due Date Missing",IF(V270&lt;TODAY(),"Overdue",IF(V270=TODAY(),"Due Today","Open"))))))</f>
        <v/>
      </c>
      <c r="AE270" s="17">
        <f>IF($A270="","",IF(AND($B270&gt;=Dashboard!$B$3,$B270&lt;=Dashboard!$B$4,OR(Dashboard!$B$5="All",$D270=Dashboard!$B$5),OR(Dashboard!$B$6="All",$G270=Dashboard!$B$6)),1,0))</f>
        <v/>
      </c>
    </row>
    <row r="271">
      <c r="A271" s="14" t="n"/>
      <c r="B271" s="28" t="n"/>
      <c r="C271" s="28" t="n"/>
      <c r="D271" s="14" t="n"/>
      <c r="E271" s="14" t="n"/>
      <c r="F271" s="14" t="n"/>
      <c r="G271" s="14" t="n"/>
      <c r="H271" s="14" t="n"/>
      <c r="I271" s="14" t="n"/>
      <c r="J271" s="16" t="n"/>
      <c r="K271" s="16" t="n"/>
      <c r="L271" s="16" t="n"/>
      <c r="M271" s="16" t="n"/>
      <c r="N271" s="16" t="n"/>
      <c r="O271" s="16" t="n"/>
      <c r="P271" s="16" t="n"/>
      <c r="Q271" s="16" t="n"/>
      <c r="R271" s="16" t="n"/>
      <c r="S271" s="16" t="n"/>
      <c r="T271" s="16" t="n"/>
      <c r="U271" s="14" t="n"/>
      <c r="V271" s="28" t="n"/>
      <c r="W271" s="14" t="n"/>
      <c r="X271" s="28" t="n"/>
      <c r="Y271" s="17">
        <f>IF($A271="","",COUNTIF($J271:$S271,"Fail"))</f>
        <v/>
      </c>
      <c r="Z271" s="17">
        <f>IF($A271="","",COUNTIF($J271:$S271,"Pass")+COUNTIF($J271:$S271,"Fail"))</f>
        <v/>
      </c>
      <c r="AA271" s="17">
        <f>IF($A271="","",COUNTIF($J271:$S271,"Pass")+COUNTIF($J271:$S271,"Fail")+COUNTIF($J271:$S271,"Not Reviewed"))</f>
        <v/>
      </c>
      <c r="AB271" s="17">
        <f>IF($A271="","",IF(OR(COUNTBLANK($J271:$S271)&gt;0,COUNTIF($J271:$S271,"Not Reviewed")&gt;0),"Incomplete","Complete"))</f>
        <v/>
      </c>
      <c r="AC271" s="29">
        <f>IF($A271="","",IFERROR((Z271-Y271)/Z271,""))</f>
        <v/>
      </c>
      <c r="AD271" s="17">
        <f>IF($A271="","",IF(Y271=0,"No Follow-Up Needed",IF(W271="Resolved","Resolved",IF(V271="","Due Date Missing",IF(V271&lt;TODAY(),"Overdue",IF(V271=TODAY(),"Due Today","Open"))))))</f>
        <v/>
      </c>
      <c r="AE271" s="17">
        <f>IF($A271="","",IF(AND($B271&gt;=Dashboard!$B$3,$B271&lt;=Dashboard!$B$4,OR(Dashboard!$B$5="All",$D271=Dashboard!$B$5),OR(Dashboard!$B$6="All",$G271=Dashboard!$B$6)),1,0))</f>
        <v/>
      </c>
    </row>
    <row r="272">
      <c r="A272" s="14" t="n"/>
      <c r="B272" s="28" t="n"/>
      <c r="C272" s="28" t="n"/>
      <c r="D272" s="14" t="n"/>
      <c r="E272" s="14" t="n"/>
      <c r="F272" s="14" t="n"/>
      <c r="G272" s="14" t="n"/>
      <c r="H272" s="14" t="n"/>
      <c r="I272" s="14" t="n"/>
      <c r="J272" s="16" t="n"/>
      <c r="K272" s="16" t="n"/>
      <c r="L272" s="16" t="n"/>
      <c r="M272" s="16" t="n"/>
      <c r="N272" s="16" t="n"/>
      <c r="O272" s="16" t="n"/>
      <c r="P272" s="16" t="n"/>
      <c r="Q272" s="16" t="n"/>
      <c r="R272" s="16" t="n"/>
      <c r="S272" s="16" t="n"/>
      <c r="T272" s="16" t="n"/>
      <c r="U272" s="14" t="n"/>
      <c r="V272" s="28" t="n"/>
      <c r="W272" s="14" t="n"/>
      <c r="X272" s="28" t="n"/>
      <c r="Y272" s="17">
        <f>IF($A272="","",COUNTIF($J272:$S272,"Fail"))</f>
        <v/>
      </c>
      <c r="Z272" s="17">
        <f>IF($A272="","",COUNTIF($J272:$S272,"Pass")+COUNTIF($J272:$S272,"Fail"))</f>
        <v/>
      </c>
      <c r="AA272" s="17">
        <f>IF($A272="","",COUNTIF($J272:$S272,"Pass")+COUNTIF($J272:$S272,"Fail")+COUNTIF($J272:$S272,"Not Reviewed"))</f>
        <v/>
      </c>
      <c r="AB272" s="17">
        <f>IF($A272="","",IF(OR(COUNTBLANK($J272:$S272)&gt;0,COUNTIF($J272:$S272,"Not Reviewed")&gt;0),"Incomplete","Complete"))</f>
        <v/>
      </c>
      <c r="AC272" s="29">
        <f>IF($A272="","",IFERROR((Z272-Y272)/Z272,""))</f>
        <v/>
      </c>
      <c r="AD272" s="17">
        <f>IF($A272="","",IF(Y272=0,"No Follow-Up Needed",IF(W272="Resolved","Resolved",IF(V272="","Due Date Missing",IF(V272&lt;TODAY(),"Overdue",IF(V272=TODAY(),"Due Today","Open"))))))</f>
        <v/>
      </c>
      <c r="AE272" s="17">
        <f>IF($A272="","",IF(AND($B272&gt;=Dashboard!$B$3,$B272&lt;=Dashboard!$B$4,OR(Dashboard!$B$5="All",$D272=Dashboard!$B$5),OR(Dashboard!$B$6="All",$G272=Dashboard!$B$6)),1,0))</f>
        <v/>
      </c>
    </row>
    <row r="273">
      <c r="A273" s="14" t="n"/>
      <c r="B273" s="28" t="n"/>
      <c r="C273" s="28" t="n"/>
      <c r="D273" s="14" t="n"/>
      <c r="E273" s="14" t="n"/>
      <c r="F273" s="14" t="n"/>
      <c r="G273" s="14" t="n"/>
      <c r="H273" s="14" t="n"/>
      <c r="I273" s="14" t="n"/>
      <c r="J273" s="16" t="n"/>
      <c r="K273" s="16" t="n"/>
      <c r="L273" s="16" t="n"/>
      <c r="M273" s="16" t="n"/>
      <c r="N273" s="16" t="n"/>
      <c r="O273" s="16" t="n"/>
      <c r="P273" s="16" t="n"/>
      <c r="Q273" s="16" t="n"/>
      <c r="R273" s="16" t="n"/>
      <c r="S273" s="16" t="n"/>
      <c r="T273" s="16" t="n"/>
      <c r="U273" s="14" t="n"/>
      <c r="V273" s="28" t="n"/>
      <c r="W273" s="14" t="n"/>
      <c r="X273" s="28" t="n"/>
      <c r="Y273" s="17">
        <f>IF($A273="","",COUNTIF($J273:$S273,"Fail"))</f>
        <v/>
      </c>
      <c r="Z273" s="17">
        <f>IF($A273="","",COUNTIF($J273:$S273,"Pass")+COUNTIF($J273:$S273,"Fail"))</f>
        <v/>
      </c>
      <c r="AA273" s="17">
        <f>IF($A273="","",COUNTIF($J273:$S273,"Pass")+COUNTIF($J273:$S273,"Fail")+COUNTIF($J273:$S273,"Not Reviewed"))</f>
        <v/>
      </c>
      <c r="AB273" s="17">
        <f>IF($A273="","",IF(OR(COUNTBLANK($J273:$S273)&gt;0,COUNTIF($J273:$S273,"Not Reviewed")&gt;0),"Incomplete","Complete"))</f>
        <v/>
      </c>
      <c r="AC273" s="29">
        <f>IF($A273="","",IFERROR((Z273-Y273)/Z273,""))</f>
        <v/>
      </c>
      <c r="AD273" s="17">
        <f>IF($A273="","",IF(Y273=0,"No Follow-Up Needed",IF(W273="Resolved","Resolved",IF(V273="","Due Date Missing",IF(V273&lt;TODAY(),"Overdue",IF(V273=TODAY(),"Due Today","Open"))))))</f>
        <v/>
      </c>
      <c r="AE273" s="17">
        <f>IF($A273="","",IF(AND($B273&gt;=Dashboard!$B$3,$B273&lt;=Dashboard!$B$4,OR(Dashboard!$B$5="All",$D273=Dashboard!$B$5),OR(Dashboard!$B$6="All",$G273=Dashboard!$B$6)),1,0))</f>
        <v/>
      </c>
    </row>
    <row r="274">
      <c r="A274" s="14" t="n"/>
      <c r="B274" s="28" t="n"/>
      <c r="C274" s="28" t="n"/>
      <c r="D274" s="14" t="n"/>
      <c r="E274" s="14" t="n"/>
      <c r="F274" s="14" t="n"/>
      <c r="G274" s="14" t="n"/>
      <c r="H274" s="14" t="n"/>
      <c r="I274" s="14" t="n"/>
      <c r="J274" s="16" t="n"/>
      <c r="K274" s="16" t="n"/>
      <c r="L274" s="16" t="n"/>
      <c r="M274" s="16" t="n"/>
      <c r="N274" s="16" t="n"/>
      <c r="O274" s="16" t="n"/>
      <c r="P274" s="16" t="n"/>
      <c r="Q274" s="16" t="n"/>
      <c r="R274" s="16" t="n"/>
      <c r="S274" s="16" t="n"/>
      <c r="T274" s="16" t="n"/>
      <c r="U274" s="14" t="n"/>
      <c r="V274" s="28" t="n"/>
      <c r="W274" s="14" t="n"/>
      <c r="X274" s="28" t="n"/>
      <c r="Y274" s="17">
        <f>IF($A274="","",COUNTIF($J274:$S274,"Fail"))</f>
        <v/>
      </c>
      <c r="Z274" s="17">
        <f>IF($A274="","",COUNTIF($J274:$S274,"Pass")+COUNTIF($J274:$S274,"Fail"))</f>
        <v/>
      </c>
      <c r="AA274" s="17">
        <f>IF($A274="","",COUNTIF($J274:$S274,"Pass")+COUNTIF($J274:$S274,"Fail")+COUNTIF($J274:$S274,"Not Reviewed"))</f>
        <v/>
      </c>
      <c r="AB274" s="17">
        <f>IF($A274="","",IF(OR(COUNTBLANK($J274:$S274)&gt;0,COUNTIF($J274:$S274,"Not Reviewed")&gt;0),"Incomplete","Complete"))</f>
        <v/>
      </c>
      <c r="AC274" s="29">
        <f>IF($A274="","",IFERROR((Z274-Y274)/Z274,""))</f>
        <v/>
      </c>
      <c r="AD274" s="17">
        <f>IF($A274="","",IF(Y274=0,"No Follow-Up Needed",IF(W274="Resolved","Resolved",IF(V274="","Due Date Missing",IF(V274&lt;TODAY(),"Overdue",IF(V274=TODAY(),"Due Today","Open"))))))</f>
        <v/>
      </c>
      <c r="AE274" s="17">
        <f>IF($A274="","",IF(AND($B274&gt;=Dashboard!$B$3,$B274&lt;=Dashboard!$B$4,OR(Dashboard!$B$5="All",$D274=Dashboard!$B$5),OR(Dashboard!$B$6="All",$G274=Dashboard!$B$6)),1,0))</f>
        <v/>
      </c>
    </row>
    <row r="275">
      <c r="A275" s="14" t="n"/>
      <c r="B275" s="28" t="n"/>
      <c r="C275" s="28" t="n"/>
      <c r="D275" s="14" t="n"/>
      <c r="E275" s="14" t="n"/>
      <c r="F275" s="14" t="n"/>
      <c r="G275" s="14" t="n"/>
      <c r="H275" s="14" t="n"/>
      <c r="I275" s="14" t="n"/>
      <c r="J275" s="16" t="n"/>
      <c r="K275" s="16" t="n"/>
      <c r="L275" s="16" t="n"/>
      <c r="M275" s="16" t="n"/>
      <c r="N275" s="16" t="n"/>
      <c r="O275" s="16" t="n"/>
      <c r="P275" s="16" t="n"/>
      <c r="Q275" s="16" t="n"/>
      <c r="R275" s="16" t="n"/>
      <c r="S275" s="16" t="n"/>
      <c r="T275" s="16" t="n"/>
      <c r="U275" s="14" t="n"/>
      <c r="V275" s="28" t="n"/>
      <c r="W275" s="14" t="n"/>
      <c r="X275" s="28" t="n"/>
      <c r="Y275" s="17">
        <f>IF($A275="","",COUNTIF($J275:$S275,"Fail"))</f>
        <v/>
      </c>
      <c r="Z275" s="17">
        <f>IF($A275="","",COUNTIF($J275:$S275,"Pass")+COUNTIF($J275:$S275,"Fail"))</f>
        <v/>
      </c>
      <c r="AA275" s="17">
        <f>IF($A275="","",COUNTIF($J275:$S275,"Pass")+COUNTIF($J275:$S275,"Fail")+COUNTIF($J275:$S275,"Not Reviewed"))</f>
        <v/>
      </c>
      <c r="AB275" s="17">
        <f>IF($A275="","",IF(OR(COUNTBLANK($J275:$S275)&gt;0,COUNTIF($J275:$S275,"Not Reviewed")&gt;0),"Incomplete","Complete"))</f>
        <v/>
      </c>
      <c r="AC275" s="29">
        <f>IF($A275="","",IFERROR((Z275-Y275)/Z275,""))</f>
        <v/>
      </c>
      <c r="AD275" s="17">
        <f>IF($A275="","",IF(Y275=0,"No Follow-Up Needed",IF(W275="Resolved","Resolved",IF(V275="","Due Date Missing",IF(V275&lt;TODAY(),"Overdue",IF(V275=TODAY(),"Due Today","Open"))))))</f>
        <v/>
      </c>
      <c r="AE275" s="17">
        <f>IF($A275="","",IF(AND($B275&gt;=Dashboard!$B$3,$B275&lt;=Dashboard!$B$4,OR(Dashboard!$B$5="All",$D275=Dashboard!$B$5),OR(Dashboard!$B$6="All",$G275=Dashboard!$B$6)),1,0))</f>
        <v/>
      </c>
    </row>
    <row r="276">
      <c r="A276" s="14" t="n"/>
      <c r="B276" s="28" t="n"/>
      <c r="C276" s="28" t="n"/>
      <c r="D276" s="14" t="n"/>
      <c r="E276" s="14" t="n"/>
      <c r="F276" s="14" t="n"/>
      <c r="G276" s="14" t="n"/>
      <c r="H276" s="14" t="n"/>
      <c r="I276" s="14" t="n"/>
      <c r="J276" s="16" t="n"/>
      <c r="K276" s="16" t="n"/>
      <c r="L276" s="16" t="n"/>
      <c r="M276" s="16" t="n"/>
      <c r="N276" s="16" t="n"/>
      <c r="O276" s="16" t="n"/>
      <c r="P276" s="16" t="n"/>
      <c r="Q276" s="16" t="n"/>
      <c r="R276" s="16" t="n"/>
      <c r="S276" s="16" t="n"/>
      <c r="T276" s="16" t="n"/>
      <c r="U276" s="14" t="n"/>
      <c r="V276" s="28" t="n"/>
      <c r="W276" s="14" t="n"/>
      <c r="X276" s="28" t="n"/>
      <c r="Y276" s="17">
        <f>IF($A276="","",COUNTIF($J276:$S276,"Fail"))</f>
        <v/>
      </c>
      <c r="Z276" s="17">
        <f>IF($A276="","",COUNTIF($J276:$S276,"Pass")+COUNTIF($J276:$S276,"Fail"))</f>
        <v/>
      </c>
      <c r="AA276" s="17">
        <f>IF($A276="","",COUNTIF($J276:$S276,"Pass")+COUNTIF($J276:$S276,"Fail")+COUNTIF($J276:$S276,"Not Reviewed"))</f>
        <v/>
      </c>
      <c r="AB276" s="17">
        <f>IF($A276="","",IF(OR(COUNTBLANK($J276:$S276)&gt;0,COUNTIF($J276:$S276,"Not Reviewed")&gt;0),"Incomplete","Complete"))</f>
        <v/>
      </c>
      <c r="AC276" s="29">
        <f>IF($A276="","",IFERROR((Z276-Y276)/Z276,""))</f>
        <v/>
      </c>
      <c r="AD276" s="17">
        <f>IF($A276="","",IF(Y276=0,"No Follow-Up Needed",IF(W276="Resolved","Resolved",IF(V276="","Due Date Missing",IF(V276&lt;TODAY(),"Overdue",IF(V276=TODAY(),"Due Today","Open"))))))</f>
        <v/>
      </c>
      <c r="AE276" s="17">
        <f>IF($A276="","",IF(AND($B276&gt;=Dashboard!$B$3,$B276&lt;=Dashboard!$B$4,OR(Dashboard!$B$5="All",$D276=Dashboard!$B$5),OR(Dashboard!$B$6="All",$G276=Dashboard!$B$6)),1,0))</f>
        <v/>
      </c>
    </row>
    <row r="277">
      <c r="A277" s="14" t="n"/>
      <c r="B277" s="28" t="n"/>
      <c r="C277" s="28" t="n"/>
      <c r="D277" s="14" t="n"/>
      <c r="E277" s="14" t="n"/>
      <c r="F277" s="14" t="n"/>
      <c r="G277" s="14" t="n"/>
      <c r="H277" s="14" t="n"/>
      <c r="I277" s="14" t="n"/>
      <c r="J277" s="16" t="n"/>
      <c r="K277" s="16" t="n"/>
      <c r="L277" s="16" t="n"/>
      <c r="M277" s="16" t="n"/>
      <c r="N277" s="16" t="n"/>
      <c r="O277" s="16" t="n"/>
      <c r="P277" s="16" t="n"/>
      <c r="Q277" s="16" t="n"/>
      <c r="R277" s="16" t="n"/>
      <c r="S277" s="16" t="n"/>
      <c r="T277" s="16" t="n"/>
      <c r="U277" s="14" t="n"/>
      <c r="V277" s="28" t="n"/>
      <c r="W277" s="14" t="n"/>
      <c r="X277" s="28" t="n"/>
      <c r="Y277" s="17">
        <f>IF($A277="","",COUNTIF($J277:$S277,"Fail"))</f>
        <v/>
      </c>
      <c r="Z277" s="17">
        <f>IF($A277="","",COUNTIF($J277:$S277,"Pass")+COUNTIF($J277:$S277,"Fail"))</f>
        <v/>
      </c>
      <c r="AA277" s="17">
        <f>IF($A277="","",COUNTIF($J277:$S277,"Pass")+COUNTIF($J277:$S277,"Fail")+COUNTIF($J277:$S277,"Not Reviewed"))</f>
        <v/>
      </c>
      <c r="AB277" s="17">
        <f>IF($A277="","",IF(OR(COUNTBLANK($J277:$S277)&gt;0,COUNTIF($J277:$S277,"Not Reviewed")&gt;0),"Incomplete","Complete"))</f>
        <v/>
      </c>
      <c r="AC277" s="29">
        <f>IF($A277="","",IFERROR((Z277-Y277)/Z277,""))</f>
        <v/>
      </c>
      <c r="AD277" s="17">
        <f>IF($A277="","",IF(Y277=0,"No Follow-Up Needed",IF(W277="Resolved","Resolved",IF(V277="","Due Date Missing",IF(V277&lt;TODAY(),"Overdue",IF(V277=TODAY(),"Due Today","Open"))))))</f>
        <v/>
      </c>
      <c r="AE277" s="17">
        <f>IF($A277="","",IF(AND($B277&gt;=Dashboard!$B$3,$B277&lt;=Dashboard!$B$4,OR(Dashboard!$B$5="All",$D277=Dashboard!$B$5),OR(Dashboard!$B$6="All",$G277=Dashboard!$B$6)),1,0))</f>
        <v/>
      </c>
    </row>
    <row r="278">
      <c r="A278" s="14" t="n"/>
      <c r="B278" s="28" t="n"/>
      <c r="C278" s="28" t="n"/>
      <c r="D278" s="14" t="n"/>
      <c r="E278" s="14" t="n"/>
      <c r="F278" s="14" t="n"/>
      <c r="G278" s="14" t="n"/>
      <c r="H278" s="14" t="n"/>
      <c r="I278" s="14" t="n"/>
      <c r="J278" s="16" t="n"/>
      <c r="K278" s="16" t="n"/>
      <c r="L278" s="16" t="n"/>
      <c r="M278" s="16" t="n"/>
      <c r="N278" s="16" t="n"/>
      <c r="O278" s="16" t="n"/>
      <c r="P278" s="16" t="n"/>
      <c r="Q278" s="16" t="n"/>
      <c r="R278" s="16" t="n"/>
      <c r="S278" s="16" t="n"/>
      <c r="T278" s="16" t="n"/>
      <c r="U278" s="14" t="n"/>
      <c r="V278" s="28" t="n"/>
      <c r="W278" s="14" t="n"/>
      <c r="X278" s="28" t="n"/>
      <c r="Y278" s="17">
        <f>IF($A278="","",COUNTIF($J278:$S278,"Fail"))</f>
        <v/>
      </c>
      <c r="Z278" s="17">
        <f>IF($A278="","",COUNTIF($J278:$S278,"Pass")+COUNTIF($J278:$S278,"Fail"))</f>
        <v/>
      </c>
      <c r="AA278" s="17">
        <f>IF($A278="","",COUNTIF($J278:$S278,"Pass")+COUNTIF($J278:$S278,"Fail")+COUNTIF($J278:$S278,"Not Reviewed"))</f>
        <v/>
      </c>
      <c r="AB278" s="17">
        <f>IF($A278="","",IF(OR(COUNTBLANK($J278:$S278)&gt;0,COUNTIF($J278:$S278,"Not Reviewed")&gt;0),"Incomplete","Complete"))</f>
        <v/>
      </c>
      <c r="AC278" s="29">
        <f>IF($A278="","",IFERROR((Z278-Y278)/Z278,""))</f>
        <v/>
      </c>
      <c r="AD278" s="17">
        <f>IF($A278="","",IF(Y278=0,"No Follow-Up Needed",IF(W278="Resolved","Resolved",IF(V278="","Due Date Missing",IF(V278&lt;TODAY(),"Overdue",IF(V278=TODAY(),"Due Today","Open"))))))</f>
        <v/>
      </c>
      <c r="AE278" s="17">
        <f>IF($A278="","",IF(AND($B278&gt;=Dashboard!$B$3,$B278&lt;=Dashboard!$B$4,OR(Dashboard!$B$5="All",$D278=Dashboard!$B$5),OR(Dashboard!$B$6="All",$G278=Dashboard!$B$6)),1,0))</f>
        <v/>
      </c>
    </row>
    <row r="279">
      <c r="A279" s="14" t="n"/>
      <c r="B279" s="28" t="n"/>
      <c r="C279" s="28" t="n"/>
      <c r="D279" s="14" t="n"/>
      <c r="E279" s="14" t="n"/>
      <c r="F279" s="14" t="n"/>
      <c r="G279" s="14" t="n"/>
      <c r="H279" s="14" t="n"/>
      <c r="I279" s="14" t="n"/>
      <c r="J279" s="16" t="n"/>
      <c r="K279" s="16" t="n"/>
      <c r="L279" s="16" t="n"/>
      <c r="M279" s="16" t="n"/>
      <c r="N279" s="16" t="n"/>
      <c r="O279" s="16" t="n"/>
      <c r="P279" s="16" t="n"/>
      <c r="Q279" s="16" t="n"/>
      <c r="R279" s="16" t="n"/>
      <c r="S279" s="16" t="n"/>
      <c r="T279" s="16" t="n"/>
      <c r="U279" s="14" t="n"/>
      <c r="V279" s="28" t="n"/>
      <c r="W279" s="14" t="n"/>
      <c r="X279" s="28" t="n"/>
      <c r="Y279" s="17">
        <f>IF($A279="","",COUNTIF($J279:$S279,"Fail"))</f>
        <v/>
      </c>
      <c r="Z279" s="17">
        <f>IF($A279="","",COUNTIF($J279:$S279,"Pass")+COUNTIF($J279:$S279,"Fail"))</f>
        <v/>
      </c>
      <c r="AA279" s="17">
        <f>IF($A279="","",COUNTIF($J279:$S279,"Pass")+COUNTIF($J279:$S279,"Fail")+COUNTIF($J279:$S279,"Not Reviewed"))</f>
        <v/>
      </c>
      <c r="AB279" s="17">
        <f>IF($A279="","",IF(OR(COUNTBLANK($J279:$S279)&gt;0,COUNTIF($J279:$S279,"Not Reviewed")&gt;0),"Incomplete","Complete"))</f>
        <v/>
      </c>
      <c r="AC279" s="29">
        <f>IF($A279="","",IFERROR((Z279-Y279)/Z279,""))</f>
        <v/>
      </c>
      <c r="AD279" s="17">
        <f>IF($A279="","",IF(Y279=0,"No Follow-Up Needed",IF(W279="Resolved","Resolved",IF(V279="","Due Date Missing",IF(V279&lt;TODAY(),"Overdue",IF(V279=TODAY(),"Due Today","Open"))))))</f>
        <v/>
      </c>
      <c r="AE279" s="17">
        <f>IF($A279="","",IF(AND($B279&gt;=Dashboard!$B$3,$B279&lt;=Dashboard!$B$4,OR(Dashboard!$B$5="All",$D279=Dashboard!$B$5),OR(Dashboard!$B$6="All",$G279=Dashboard!$B$6)),1,0))</f>
        <v/>
      </c>
    </row>
    <row r="280">
      <c r="A280" s="14" t="n"/>
      <c r="B280" s="28" t="n"/>
      <c r="C280" s="28" t="n"/>
      <c r="D280" s="14" t="n"/>
      <c r="E280" s="14" t="n"/>
      <c r="F280" s="14" t="n"/>
      <c r="G280" s="14" t="n"/>
      <c r="H280" s="14" t="n"/>
      <c r="I280" s="14" t="n"/>
      <c r="J280" s="16" t="n"/>
      <c r="K280" s="16" t="n"/>
      <c r="L280" s="16" t="n"/>
      <c r="M280" s="16" t="n"/>
      <c r="N280" s="16" t="n"/>
      <c r="O280" s="16" t="n"/>
      <c r="P280" s="16" t="n"/>
      <c r="Q280" s="16" t="n"/>
      <c r="R280" s="16" t="n"/>
      <c r="S280" s="16" t="n"/>
      <c r="T280" s="16" t="n"/>
      <c r="U280" s="14" t="n"/>
      <c r="V280" s="28" t="n"/>
      <c r="W280" s="14" t="n"/>
      <c r="X280" s="28" t="n"/>
      <c r="Y280" s="17">
        <f>IF($A280="","",COUNTIF($J280:$S280,"Fail"))</f>
        <v/>
      </c>
      <c r="Z280" s="17">
        <f>IF($A280="","",COUNTIF($J280:$S280,"Pass")+COUNTIF($J280:$S280,"Fail"))</f>
        <v/>
      </c>
      <c r="AA280" s="17">
        <f>IF($A280="","",COUNTIF($J280:$S280,"Pass")+COUNTIF($J280:$S280,"Fail")+COUNTIF($J280:$S280,"Not Reviewed"))</f>
        <v/>
      </c>
      <c r="AB280" s="17">
        <f>IF($A280="","",IF(OR(COUNTBLANK($J280:$S280)&gt;0,COUNTIF($J280:$S280,"Not Reviewed")&gt;0),"Incomplete","Complete"))</f>
        <v/>
      </c>
      <c r="AC280" s="29">
        <f>IF($A280="","",IFERROR((Z280-Y280)/Z280,""))</f>
        <v/>
      </c>
      <c r="AD280" s="17">
        <f>IF($A280="","",IF(Y280=0,"No Follow-Up Needed",IF(W280="Resolved","Resolved",IF(V280="","Due Date Missing",IF(V280&lt;TODAY(),"Overdue",IF(V280=TODAY(),"Due Today","Open"))))))</f>
        <v/>
      </c>
      <c r="AE280" s="17">
        <f>IF($A280="","",IF(AND($B280&gt;=Dashboard!$B$3,$B280&lt;=Dashboard!$B$4,OR(Dashboard!$B$5="All",$D280=Dashboard!$B$5),OR(Dashboard!$B$6="All",$G280=Dashboard!$B$6)),1,0))</f>
        <v/>
      </c>
    </row>
    <row r="281">
      <c r="A281" s="14" t="n"/>
      <c r="B281" s="28" t="n"/>
      <c r="C281" s="28" t="n"/>
      <c r="D281" s="14" t="n"/>
      <c r="E281" s="14" t="n"/>
      <c r="F281" s="14" t="n"/>
      <c r="G281" s="14" t="n"/>
      <c r="H281" s="14" t="n"/>
      <c r="I281" s="14" t="n"/>
      <c r="J281" s="16" t="n"/>
      <c r="K281" s="16" t="n"/>
      <c r="L281" s="16" t="n"/>
      <c r="M281" s="16" t="n"/>
      <c r="N281" s="16" t="n"/>
      <c r="O281" s="16" t="n"/>
      <c r="P281" s="16" t="n"/>
      <c r="Q281" s="16" t="n"/>
      <c r="R281" s="16" t="n"/>
      <c r="S281" s="16" t="n"/>
      <c r="T281" s="16" t="n"/>
      <c r="U281" s="14" t="n"/>
      <c r="V281" s="28" t="n"/>
      <c r="W281" s="14" t="n"/>
      <c r="X281" s="28" t="n"/>
      <c r="Y281" s="17">
        <f>IF($A281="","",COUNTIF($J281:$S281,"Fail"))</f>
        <v/>
      </c>
      <c r="Z281" s="17">
        <f>IF($A281="","",COUNTIF($J281:$S281,"Pass")+COUNTIF($J281:$S281,"Fail"))</f>
        <v/>
      </c>
      <c r="AA281" s="17">
        <f>IF($A281="","",COUNTIF($J281:$S281,"Pass")+COUNTIF($J281:$S281,"Fail")+COUNTIF($J281:$S281,"Not Reviewed"))</f>
        <v/>
      </c>
      <c r="AB281" s="17">
        <f>IF($A281="","",IF(OR(COUNTBLANK($J281:$S281)&gt;0,COUNTIF($J281:$S281,"Not Reviewed")&gt;0),"Incomplete","Complete"))</f>
        <v/>
      </c>
      <c r="AC281" s="29">
        <f>IF($A281="","",IFERROR((Z281-Y281)/Z281,""))</f>
        <v/>
      </c>
      <c r="AD281" s="17">
        <f>IF($A281="","",IF(Y281=0,"No Follow-Up Needed",IF(W281="Resolved","Resolved",IF(V281="","Due Date Missing",IF(V281&lt;TODAY(),"Overdue",IF(V281=TODAY(),"Due Today","Open"))))))</f>
        <v/>
      </c>
      <c r="AE281" s="17">
        <f>IF($A281="","",IF(AND($B281&gt;=Dashboard!$B$3,$B281&lt;=Dashboard!$B$4,OR(Dashboard!$B$5="All",$D281=Dashboard!$B$5),OR(Dashboard!$B$6="All",$G281=Dashboard!$B$6)),1,0))</f>
        <v/>
      </c>
    </row>
    <row r="282">
      <c r="A282" s="14" t="n"/>
      <c r="B282" s="28" t="n"/>
      <c r="C282" s="28" t="n"/>
      <c r="D282" s="14" t="n"/>
      <c r="E282" s="14" t="n"/>
      <c r="F282" s="14" t="n"/>
      <c r="G282" s="14" t="n"/>
      <c r="H282" s="14" t="n"/>
      <c r="I282" s="14" t="n"/>
      <c r="J282" s="16" t="n"/>
      <c r="K282" s="16" t="n"/>
      <c r="L282" s="16" t="n"/>
      <c r="M282" s="16" t="n"/>
      <c r="N282" s="16" t="n"/>
      <c r="O282" s="16" t="n"/>
      <c r="P282" s="16" t="n"/>
      <c r="Q282" s="16" t="n"/>
      <c r="R282" s="16" t="n"/>
      <c r="S282" s="16" t="n"/>
      <c r="T282" s="16" t="n"/>
      <c r="U282" s="14" t="n"/>
      <c r="V282" s="28" t="n"/>
      <c r="W282" s="14" t="n"/>
      <c r="X282" s="28" t="n"/>
      <c r="Y282" s="17">
        <f>IF($A282="","",COUNTIF($J282:$S282,"Fail"))</f>
        <v/>
      </c>
      <c r="Z282" s="17">
        <f>IF($A282="","",COUNTIF($J282:$S282,"Pass")+COUNTIF($J282:$S282,"Fail"))</f>
        <v/>
      </c>
      <c r="AA282" s="17">
        <f>IF($A282="","",COUNTIF($J282:$S282,"Pass")+COUNTIF($J282:$S282,"Fail")+COUNTIF($J282:$S282,"Not Reviewed"))</f>
        <v/>
      </c>
      <c r="AB282" s="17">
        <f>IF($A282="","",IF(OR(COUNTBLANK($J282:$S282)&gt;0,COUNTIF($J282:$S282,"Not Reviewed")&gt;0),"Incomplete","Complete"))</f>
        <v/>
      </c>
      <c r="AC282" s="29">
        <f>IF($A282="","",IFERROR((Z282-Y282)/Z282,""))</f>
        <v/>
      </c>
      <c r="AD282" s="17">
        <f>IF($A282="","",IF(Y282=0,"No Follow-Up Needed",IF(W282="Resolved","Resolved",IF(V282="","Due Date Missing",IF(V282&lt;TODAY(),"Overdue",IF(V282=TODAY(),"Due Today","Open"))))))</f>
        <v/>
      </c>
      <c r="AE282" s="17">
        <f>IF($A282="","",IF(AND($B282&gt;=Dashboard!$B$3,$B282&lt;=Dashboard!$B$4,OR(Dashboard!$B$5="All",$D282=Dashboard!$B$5),OR(Dashboard!$B$6="All",$G282=Dashboard!$B$6)),1,0))</f>
        <v/>
      </c>
    </row>
    <row r="283">
      <c r="A283" s="14" t="n"/>
      <c r="B283" s="28" t="n"/>
      <c r="C283" s="28" t="n"/>
      <c r="D283" s="14" t="n"/>
      <c r="E283" s="14" t="n"/>
      <c r="F283" s="14" t="n"/>
      <c r="G283" s="14" t="n"/>
      <c r="H283" s="14" t="n"/>
      <c r="I283" s="14" t="n"/>
      <c r="J283" s="16" t="n"/>
      <c r="K283" s="16" t="n"/>
      <c r="L283" s="16" t="n"/>
      <c r="M283" s="16" t="n"/>
      <c r="N283" s="16" t="n"/>
      <c r="O283" s="16" t="n"/>
      <c r="P283" s="16" t="n"/>
      <c r="Q283" s="16" t="n"/>
      <c r="R283" s="16" t="n"/>
      <c r="S283" s="16" t="n"/>
      <c r="T283" s="16" t="n"/>
      <c r="U283" s="14" t="n"/>
      <c r="V283" s="28" t="n"/>
      <c r="W283" s="14" t="n"/>
      <c r="X283" s="28" t="n"/>
      <c r="Y283" s="17">
        <f>IF($A283="","",COUNTIF($J283:$S283,"Fail"))</f>
        <v/>
      </c>
      <c r="Z283" s="17">
        <f>IF($A283="","",COUNTIF($J283:$S283,"Pass")+COUNTIF($J283:$S283,"Fail"))</f>
        <v/>
      </c>
      <c r="AA283" s="17">
        <f>IF($A283="","",COUNTIF($J283:$S283,"Pass")+COUNTIF($J283:$S283,"Fail")+COUNTIF($J283:$S283,"Not Reviewed"))</f>
        <v/>
      </c>
      <c r="AB283" s="17">
        <f>IF($A283="","",IF(OR(COUNTBLANK($J283:$S283)&gt;0,COUNTIF($J283:$S283,"Not Reviewed")&gt;0),"Incomplete","Complete"))</f>
        <v/>
      </c>
      <c r="AC283" s="29">
        <f>IF($A283="","",IFERROR((Z283-Y283)/Z283,""))</f>
        <v/>
      </c>
      <c r="AD283" s="17">
        <f>IF($A283="","",IF(Y283=0,"No Follow-Up Needed",IF(W283="Resolved","Resolved",IF(V283="","Due Date Missing",IF(V283&lt;TODAY(),"Overdue",IF(V283=TODAY(),"Due Today","Open"))))))</f>
        <v/>
      </c>
      <c r="AE283" s="17">
        <f>IF($A283="","",IF(AND($B283&gt;=Dashboard!$B$3,$B283&lt;=Dashboard!$B$4,OR(Dashboard!$B$5="All",$D283=Dashboard!$B$5),OR(Dashboard!$B$6="All",$G283=Dashboard!$B$6)),1,0))</f>
        <v/>
      </c>
    </row>
    <row r="284">
      <c r="A284" s="14" t="n"/>
      <c r="B284" s="28" t="n"/>
      <c r="C284" s="28" t="n"/>
      <c r="D284" s="14" t="n"/>
      <c r="E284" s="14" t="n"/>
      <c r="F284" s="14" t="n"/>
      <c r="G284" s="14" t="n"/>
      <c r="H284" s="14" t="n"/>
      <c r="I284" s="14" t="n"/>
      <c r="J284" s="16" t="n"/>
      <c r="K284" s="16" t="n"/>
      <c r="L284" s="16" t="n"/>
      <c r="M284" s="16" t="n"/>
      <c r="N284" s="16" t="n"/>
      <c r="O284" s="16" t="n"/>
      <c r="P284" s="16" t="n"/>
      <c r="Q284" s="16" t="n"/>
      <c r="R284" s="16" t="n"/>
      <c r="S284" s="16" t="n"/>
      <c r="T284" s="16" t="n"/>
      <c r="U284" s="14" t="n"/>
      <c r="V284" s="28" t="n"/>
      <c r="W284" s="14" t="n"/>
      <c r="X284" s="28" t="n"/>
      <c r="Y284" s="17">
        <f>IF($A284="","",COUNTIF($J284:$S284,"Fail"))</f>
        <v/>
      </c>
      <c r="Z284" s="17">
        <f>IF($A284="","",COUNTIF($J284:$S284,"Pass")+COUNTIF($J284:$S284,"Fail"))</f>
        <v/>
      </c>
      <c r="AA284" s="17">
        <f>IF($A284="","",COUNTIF($J284:$S284,"Pass")+COUNTIF($J284:$S284,"Fail")+COUNTIF($J284:$S284,"Not Reviewed"))</f>
        <v/>
      </c>
      <c r="AB284" s="17">
        <f>IF($A284="","",IF(OR(COUNTBLANK($J284:$S284)&gt;0,COUNTIF($J284:$S284,"Not Reviewed")&gt;0),"Incomplete","Complete"))</f>
        <v/>
      </c>
      <c r="AC284" s="29">
        <f>IF($A284="","",IFERROR((Z284-Y284)/Z284,""))</f>
        <v/>
      </c>
      <c r="AD284" s="17">
        <f>IF($A284="","",IF(Y284=0,"No Follow-Up Needed",IF(W284="Resolved","Resolved",IF(V284="","Due Date Missing",IF(V284&lt;TODAY(),"Overdue",IF(V284=TODAY(),"Due Today","Open"))))))</f>
        <v/>
      </c>
      <c r="AE284" s="17">
        <f>IF($A284="","",IF(AND($B284&gt;=Dashboard!$B$3,$B284&lt;=Dashboard!$B$4,OR(Dashboard!$B$5="All",$D284=Dashboard!$B$5),OR(Dashboard!$B$6="All",$G284=Dashboard!$B$6)),1,0))</f>
        <v/>
      </c>
    </row>
    <row r="285">
      <c r="A285" s="14" t="n"/>
      <c r="B285" s="28" t="n"/>
      <c r="C285" s="28" t="n"/>
      <c r="D285" s="14" t="n"/>
      <c r="E285" s="14" t="n"/>
      <c r="F285" s="14" t="n"/>
      <c r="G285" s="14" t="n"/>
      <c r="H285" s="14" t="n"/>
      <c r="I285" s="14" t="n"/>
      <c r="J285" s="16" t="n"/>
      <c r="K285" s="16" t="n"/>
      <c r="L285" s="16" t="n"/>
      <c r="M285" s="16" t="n"/>
      <c r="N285" s="16" t="n"/>
      <c r="O285" s="16" t="n"/>
      <c r="P285" s="16" t="n"/>
      <c r="Q285" s="16" t="n"/>
      <c r="R285" s="16" t="n"/>
      <c r="S285" s="16" t="n"/>
      <c r="T285" s="16" t="n"/>
      <c r="U285" s="14" t="n"/>
      <c r="V285" s="28" t="n"/>
      <c r="W285" s="14" t="n"/>
      <c r="X285" s="28" t="n"/>
      <c r="Y285" s="17">
        <f>IF($A285="","",COUNTIF($J285:$S285,"Fail"))</f>
        <v/>
      </c>
      <c r="Z285" s="17">
        <f>IF($A285="","",COUNTIF($J285:$S285,"Pass")+COUNTIF($J285:$S285,"Fail"))</f>
        <v/>
      </c>
      <c r="AA285" s="17">
        <f>IF($A285="","",COUNTIF($J285:$S285,"Pass")+COUNTIF($J285:$S285,"Fail")+COUNTIF($J285:$S285,"Not Reviewed"))</f>
        <v/>
      </c>
      <c r="AB285" s="17">
        <f>IF($A285="","",IF(OR(COUNTBLANK($J285:$S285)&gt;0,COUNTIF($J285:$S285,"Not Reviewed")&gt;0),"Incomplete","Complete"))</f>
        <v/>
      </c>
      <c r="AC285" s="29">
        <f>IF($A285="","",IFERROR((Z285-Y285)/Z285,""))</f>
        <v/>
      </c>
      <c r="AD285" s="17">
        <f>IF($A285="","",IF(Y285=0,"No Follow-Up Needed",IF(W285="Resolved","Resolved",IF(V285="","Due Date Missing",IF(V285&lt;TODAY(),"Overdue",IF(V285=TODAY(),"Due Today","Open"))))))</f>
        <v/>
      </c>
      <c r="AE285" s="17">
        <f>IF($A285="","",IF(AND($B285&gt;=Dashboard!$B$3,$B285&lt;=Dashboard!$B$4,OR(Dashboard!$B$5="All",$D285=Dashboard!$B$5),OR(Dashboard!$B$6="All",$G285=Dashboard!$B$6)),1,0))</f>
        <v/>
      </c>
    </row>
    <row r="286">
      <c r="A286" s="14" t="n"/>
      <c r="B286" s="28" t="n"/>
      <c r="C286" s="28" t="n"/>
      <c r="D286" s="14" t="n"/>
      <c r="E286" s="14" t="n"/>
      <c r="F286" s="14" t="n"/>
      <c r="G286" s="14" t="n"/>
      <c r="H286" s="14" t="n"/>
      <c r="I286" s="14" t="n"/>
      <c r="J286" s="16" t="n"/>
      <c r="K286" s="16" t="n"/>
      <c r="L286" s="16" t="n"/>
      <c r="M286" s="16" t="n"/>
      <c r="N286" s="16" t="n"/>
      <c r="O286" s="16" t="n"/>
      <c r="P286" s="16" t="n"/>
      <c r="Q286" s="16" t="n"/>
      <c r="R286" s="16" t="n"/>
      <c r="S286" s="16" t="n"/>
      <c r="T286" s="16" t="n"/>
      <c r="U286" s="14" t="n"/>
      <c r="V286" s="28" t="n"/>
      <c r="W286" s="14" t="n"/>
      <c r="X286" s="28" t="n"/>
      <c r="Y286" s="17">
        <f>IF($A286="","",COUNTIF($J286:$S286,"Fail"))</f>
        <v/>
      </c>
      <c r="Z286" s="17">
        <f>IF($A286="","",COUNTIF($J286:$S286,"Pass")+COUNTIF($J286:$S286,"Fail"))</f>
        <v/>
      </c>
      <c r="AA286" s="17">
        <f>IF($A286="","",COUNTIF($J286:$S286,"Pass")+COUNTIF($J286:$S286,"Fail")+COUNTIF($J286:$S286,"Not Reviewed"))</f>
        <v/>
      </c>
      <c r="AB286" s="17">
        <f>IF($A286="","",IF(OR(COUNTBLANK($J286:$S286)&gt;0,COUNTIF($J286:$S286,"Not Reviewed")&gt;0),"Incomplete","Complete"))</f>
        <v/>
      </c>
      <c r="AC286" s="29">
        <f>IF($A286="","",IFERROR((Z286-Y286)/Z286,""))</f>
        <v/>
      </c>
      <c r="AD286" s="17">
        <f>IF($A286="","",IF(Y286=0,"No Follow-Up Needed",IF(W286="Resolved","Resolved",IF(V286="","Due Date Missing",IF(V286&lt;TODAY(),"Overdue",IF(V286=TODAY(),"Due Today","Open"))))))</f>
        <v/>
      </c>
      <c r="AE286" s="17">
        <f>IF($A286="","",IF(AND($B286&gt;=Dashboard!$B$3,$B286&lt;=Dashboard!$B$4,OR(Dashboard!$B$5="All",$D286=Dashboard!$B$5),OR(Dashboard!$B$6="All",$G286=Dashboard!$B$6)),1,0))</f>
        <v/>
      </c>
    </row>
    <row r="287">
      <c r="A287" s="14" t="n"/>
      <c r="B287" s="28" t="n"/>
      <c r="C287" s="28" t="n"/>
      <c r="D287" s="14" t="n"/>
      <c r="E287" s="14" t="n"/>
      <c r="F287" s="14" t="n"/>
      <c r="G287" s="14" t="n"/>
      <c r="H287" s="14" t="n"/>
      <c r="I287" s="14" t="n"/>
      <c r="J287" s="16" t="n"/>
      <c r="K287" s="16" t="n"/>
      <c r="L287" s="16" t="n"/>
      <c r="M287" s="16" t="n"/>
      <c r="N287" s="16" t="n"/>
      <c r="O287" s="16" t="n"/>
      <c r="P287" s="16" t="n"/>
      <c r="Q287" s="16" t="n"/>
      <c r="R287" s="16" t="n"/>
      <c r="S287" s="16" t="n"/>
      <c r="T287" s="16" t="n"/>
      <c r="U287" s="14" t="n"/>
      <c r="V287" s="28" t="n"/>
      <c r="W287" s="14" t="n"/>
      <c r="X287" s="28" t="n"/>
      <c r="Y287" s="17">
        <f>IF($A287="","",COUNTIF($J287:$S287,"Fail"))</f>
        <v/>
      </c>
      <c r="Z287" s="17">
        <f>IF($A287="","",COUNTIF($J287:$S287,"Pass")+COUNTIF($J287:$S287,"Fail"))</f>
        <v/>
      </c>
      <c r="AA287" s="17">
        <f>IF($A287="","",COUNTIF($J287:$S287,"Pass")+COUNTIF($J287:$S287,"Fail")+COUNTIF($J287:$S287,"Not Reviewed"))</f>
        <v/>
      </c>
      <c r="AB287" s="17">
        <f>IF($A287="","",IF(OR(COUNTBLANK($J287:$S287)&gt;0,COUNTIF($J287:$S287,"Not Reviewed")&gt;0),"Incomplete","Complete"))</f>
        <v/>
      </c>
      <c r="AC287" s="29">
        <f>IF($A287="","",IFERROR((Z287-Y287)/Z287,""))</f>
        <v/>
      </c>
      <c r="AD287" s="17">
        <f>IF($A287="","",IF(Y287=0,"No Follow-Up Needed",IF(W287="Resolved","Resolved",IF(V287="","Due Date Missing",IF(V287&lt;TODAY(),"Overdue",IF(V287=TODAY(),"Due Today","Open"))))))</f>
        <v/>
      </c>
      <c r="AE287" s="17">
        <f>IF($A287="","",IF(AND($B287&gt;=Dashboard!$B$3,$B287&lt;=Dashboard!$B$4,OR(Dashboard!$B$5="All",$D287=Dashboard!$B$5),OR(Dashboard!$B$6="All",$G287=Dashboard!$B$6)),1,0))</f>
        <v/>
      </c>
    </row>
    <row r="288">
      <c r="A288" s="14" t="n"/>
      <c r="B288" s="28" t="n"/>
      <c r="C288" s="28" t="n"/>
      <c r="D288" s="14" t="n"/>
      <c r="E288" s="14" t="n"/>
      <c r="F288" s="14" t="n"/>
      <c r="G288" s="14" t="n"/>
      <c r="H288" s="14" t="n"/>
      <c r="I288" s="14" t="n"/>
      <c r="J288" s="16" t="n"/>
      <c r="K288" s="16" t="n"/>
      <c r="L288" s="16" t="n"/>
      <c r="M288" s="16" t="n"/>
      <c r="N288" s="16" t="n"/>
      <c r="O288" s="16" t="n"/>
      <c r="P288" s="16" t="n"/>
      <c r="Q288" s="16" t="n"/>
      <c r="R288" s="16" t="n"/>
      <c r="S288" s="16" t="n"/>
      <c r="T288" s="16" t="n"/>
      <c r="U288" s="14" t="n"/>
      <c r="V288" s="28" t="n"/>
      <c r="W288" s="14" t="n"/>
      <c r="X288" s="28" t="n"/>
      <c r="Y288" s="17">
        <f>IF($A288="","",COUNTIF($J288:$S288,"Fail"))</f>
        <v/>
      </c>
      <c r="Z288" s="17">
        <f>IF($A288="","",COUNTIF($J288:$S288,"Pass")+COUNTIF($J288:$S288,"Fail"))</f>
        <v/>
      </c>
      <c r="AA288" s="17">
        <f>IF($A288="","",COUNTIF($J288:$S288,"Pass")+COUNTIF($J288:$S288,"Fail")+COUNTIF($J288:$S288,"Not Reviewed"))</f>
        <v/>
      </c>
      <c r="AB288" s="17">
        <f>IF($A288="","",IF(OR(COUNTBLANK($J288:$S288)&gt;0,COUNTIF($J288:$S288,"Not Reviewed")&gt;0),"Incomplete","Complete"))</f>
        <v/>
      </c>
      <c r="AC288" s="29">
        <f>IF($A288="","",IFERROR((Z288-Y288)/Z288,""))</f>
        <v/>
      </c>
      <c r="AD288" s="17">
        <f>IF($A288="","",IF(Y288=0,"No Follow-Up Needed",IF(W288="Resolved","Resolved",IF(V288="","Due Date Missing",IF(V288&lt;TODAY(),"Overdue",IF(V288=TODAY(),"Due Today","Open"))))))</f>
        <v/>
      </c>
      <c r="AE288" s="17">
        <f>IF($A288="","",IF(AND($B288&gt;=Dashboard!$B$3,$B288&lt;=Dashboard!$B$4,OR(Dashboard!$B$5="All",$D288=Dashboard!$B$5),OR(Dashboard!$B$6="All",$G288=Dashboard!$B$6)),1,0))</f>
        <v/>
      </c>
    </row>
    <row r="289">
      <c r="A289" s="14" t="n"/>
      <c r="B289" s="28" t="n"/>
      <c r="C289" s="28" t="n"/>
      <c r="D289" s="14" t="n"/>
      <c r="E289" s="14" t="n"/>
      <c r="F289" s="14" t="n"/>
      <c r="G289" s="14" t="n"/>
      <c r="H289" s="14" t="n"/>
      <c r="I289" s="14" t="n"/>
      <c r="J289" s="16" t="n"/>
      <c r="K289" s="16" t="n"/>
      <c r="L289" s="16" t="n"/>
      <c r="M289" s="16" t="n"/>
      <c r="N289" s="16" t="n"/>
      <c r="O289" s="16" t="n"/>
      <c r="P289" s="16" t="n"/>
      <c r="Q289" s="16" t="n"/>
      <c r="R289" s="16" t="n"/>
      <c r="S289" s="16" t="n"/>
      <c r="T289" s="16" t="n"/>
      <c r="U289" s="14" t="n"/>
      <c r="V289" s="28" t="n"/>
      <c r="W289" s="14" t="n"/>
      <c r="X289" s="28" t="n"/>
      <c r="Y289" s="17">
        <f>IF($A289="","",COUNTIF($J289:$S289,"Fail"))</f>
        <v/>
      </c>
      <c r="Z289" s="17">
        <f>IF($A289="","",COUNTIF($J289:$S289,"Pass")+COUNTIF($J289:$S289,"Fail"))</f>
        <v/>
      </c>
      <c r="AA289" s="17">
        <f>IF($A289="","",COUNTIF($J289:$S289,"Pass")+COUNTIF($J289:$S289,"Fail")+COUNTIF($J289:$S289,"Not Reviewed"))</f>
        <v/>
      </c>
      <c r="AB289" s="17">
        <f>IF($A289="","",IF(OR(COUNTBLANK($J289:$S289)&gt;0,COUNTIF($J289:$S289,"Not Reviewed")&gt;0),"Incomplete","Complete"))</f>
        <v/>
      </c>
      <c r="AC289" s="29">
        <f>IF($A289="","",IFERROR((Z289-Y289)/Z289,""))</f>
        <v/>
      </c>
      <c r="AD289" s="17">
        <f>IF($A289="","",IF(Y289=0,"No Follow-Up Needed",IF(W289="Resolved","Resolved",IF(V289="","Due Date Missing",IF(V289&lt;TODAY(),"Overdue",IF(V289=TODAY(),"Due Today","Open"))))))</f>
        <v/>
      </c>
      <c r="AE289" s="17">
        <f>IF($A289="","",IF(AND($B289&gt;=Dashboard!$B$3,$B289&lt;=Dashboard!$B$4,OR(Dashboard!$B$5="All",$D289=Dashboard!$B$5),OR(Dashboard!$B$6="All",$G289=Dashboard!$B$6)),1,0))</f>
        <v/>
      </c>
    </row>
    <row r="290">
      <c r="A290" s="14" t="n"/>
      <c r="B290" s="28" t="n"/>
      <c r="C290" s="28" t="n"/>
      <c r="D290" s="14" t="n"/>
      <c r="E290" s="14" t="n"/>
      <c r="F290" s="14" t="n"/>
      <c r="G290" s="14" t="n"/>
      <c r="H290" s="14" t="n"/>
      <c r="I290" s="14" t="n"/>
      <c r="J290" s="16" t="n"/>
      <c r="K290" s="16" t="n"/>
      <c r="L290" s="16" t="n"/>
      <c r="M290" s="16" t="n"/>
      <c r="N290" s="16" t="n"/>
      <c r="O290" s="16" t="n"/>
      <c r="P290" s="16" t="n"/>
      <c r="Q290" s="16" t="n"/>
      <c r="R290" s="16" t="n"/>
      <c r="S290" s="16" t="n"/>
      <c r="T290" s="16" t="n"/>
      <c r="U290" s="14" t="n"/>
      <c r="V290" s="28" t="n"/>
      <c r="W290" s="14" t="n"/>
      <c r="X290" s="28" t="n"/>
      <c r="Y290" s="17">
        <f>IF($A290="","",COUNTIF($J290:$S290,"Fail"))</f>
        <v/>
      </c>
      <c r="Z290" s="17">
        <f>IF($A290="","",COUNTIF($J290:$S290,"Pass")+COUNTIF($J290:$S290,"Fail"))</f>
        <v/>
      </c>
      <c r="AA290" s="17">
        <f>IF($A290="","",COUNTIF($J290:$S290,"Pass")+COUNTIF($J290:$S290,"Fail")+COUNTIF($J290:$S290,"Not Reviewed"))</f>
        <v/>
      </c>
      <c r="AB290" s="17">
        <f>IF($A290="","",IF(OR(COUNTBLANK($J290:$S290)&gt;0,COUNTIF($J290:$S290,"Not Reviewed")&gt;0),"Incomplete","Complete"))</f>
        <v/>
      </c>
      <c r="AC290" s="29">
        <f>IF($A290="","",IFERROR((Z290-Y290)/Z290,""))</f>
        <v/>
      </c>
      <c r="AD290" s="17">
        <f>IF($A290="","",IF(Y290=0,"No Follow-Up Needed",IF(W290="Resolved","Resolved",IF(V290="","Due Date Missing",IF(V290&lt;TODAY(),"Overdue",IF(V290=TODAY(),"Due Today","Open"))))))</f>
        <v/>
      </c>
      <c r="AE290" s="17">
        <f>IF($A290="","",IF(AND($B290&gt;=Dashboard!$B$3,$B290&lt;=Dashboard!$B$4,OR(Dashboard!$B$5="All",$D290=Dashboard!$B$5),OR(Dashboard!$B$6="All",$G290=Dashboard!$B$6)),1,0))</f>
        <v/>
      </c>
    </row>
    <row r="291">
      <c r="A291" s="14" t="n"/>
      <c r="B291" s="28" t="n"/>
      <c r="C291" s="28" t="n"/>
      <c r="D291" s="14" t="n"/>
      <c r="E291" s="14" t="n"/>
      <c r="F291" s="14" t="n"/>
      <c r="G291" s="14" t="n"/>
      <c r="H291" s="14" t="n"/>
      <c r="I291" s="14" t="n"/>
      <c r="J291" s="16" t="n"/>
      <c r="K291" s="16" t="n"/>
      <c r="L291" s="16" t="n"/>
      <c r="M291" s="16" t="n"/>
      <c r="N291" s="16" t="n"/>
      <c r="O291" s="16" t="n"/>
      <c r="P291" s="16" t="n"/>
      <c r="Q291" s="16" t="n"/>
      <c r="R291" s="16" t="n"/>
      <c r="S291" s="16" t="n"/>
      <c r="T291" s="16" t="n"/>
      <c r="U291" s="14" t="n"/>
      <c r="V291" s="28" t="n"/>
      <c r="W291" s="14" t="n"/>
      <c r="X291" s="28" t="n"/>
      <c r="Y291" s="17">
        <f>IF($A291="","",COUNTIF($J291:$S291,"Fail"))</f>
        <v/>
      </c>
      <c r="Z291" s="17">
        <f>IF($A291="","",COUNTIF($J291:$S291,"Pass")+COUNTIF($J291:$S291,"Fail"))</f>
        <v/>
      </c>
      <c r="AA291" s="17">
        <f>IF($A291="","",COUNTIF($J291:$S291,"Pass")+COUNTIF($J291:$S291,"Fail")+COUNTIF($J291:$S291,"Not Reviewed"))</f>
        <v/>
      </c>
      <c r="AB291" s="17">
        <f>IF($A291="","",IF(OR(COUNTBLANK($J291:$S291)&gt;0,COUNTIF($J291:$S291,"Not Reviewed")&gt;0),"Incomplete","Complete"))</f>
        <v/>
      </c>
      <c r="AC291" s="29">
        <f>IF($A291="","",IFERROR((Z291-Y291)/Z291,""))</f>
        <v/>
      </c>
      <c r="AD291" s="17">
        <f>IF($A291="","",IF(Y291=0,"No Follow-Up Needed",IF(W291="Resolved","Resolved",IF(V291="","Due Date Missing",IF(V291&lt;TODAY(),"Overdue",IF(V291=TODAY(),"Due Today","Open"))))))</f>
        <v/>
      </c>
      <c r="AE291" s="17">
        <f>IF($A291="","",IF(AND($B291&gt;=Dashboard!$B$3,$B291&lt;=Dashboard!$B$4,OR(Dashboard!$B$5="All",$D291=Dashboard!$B$5),OR(Dashboard!$B$6="All",$G291=Dashboard!$B$6)),1,0))</f>
        <v/>
      </c>
    </row>
    <row r="292">
      <c r="A292" s="14" t="n"/>
      <c r="B292" s="28" t="n"/>
      <c r="C292" s="28" t="n"/>
      <c r="D292" s="14" t="n"/>
      <c r="E292" s="14" t="n"/>
      <c r="F292" s="14" t="n"/>
      <c r="G292" s="14" t="n"/>
      <c r="H292" s="14" t="n"/>
      <c r="I292" s="14" t="n"/>
      <c r="J292" s="16" t="n"/>
      <c r="K292" s="16" t="n"/>
      <c r="L292" s="16" t="n"/>
      <c r="M292" s="16" t="n"/>
      <c r="N292" s="16" t="n"/>
      <c r="O292" s="16" t="n"/>
      <c r="P292" s="16" t="n"/>
      <c r="Q292" s="16" t="n"/>
      <c r="R292" s="16" t="n"/>
      <c r="S292" s="16" t="n"/>
      <c r="T292" s="16" t="n"/>
      <c r="U292" s="14" t="n"/>
      <c r="V292" s="28" t="n"/>
      <c r="W292" s="14" t="n"/>
      <c r="X292" s="28" t="n"/>
      <c r="Y292" s="17">
        <f>IF($A292="","",COUNTIF($J292:$S292,"Fail"))</f>
        <v/>
      </c>
      <c r="Z292" s="17">
        <f>IF($A292="","",COUNTIF($J292:$S292,"Pass")+COUNTIF($J292:$S292,"Fail"))</f>
        <v/>
      </c>
      <c r="AA292" s="17">
        <f>IF($A292="","",COUNTIF($J292:$S292,"Pass")+COUNTIF($J292:$S292,"Fail")+COUNTIF($J292:$S292,"Not Reviewed"))</f>
        <v/>
      </c>
      <c r="AB292" s="17">
        <f>IF($A292="","",IF(OR(COUNTBLANK($J292:$S292)&gt;0,COUNTIF($J292:$S292,"Not Reviewed")&gt;0),"Incomplete","Complete"))</f>
        <v/>
      </c>
      <c r="AC292" s="29">
        <f>IF($A292="","",IFERROR((Z292-Y292)/Z292,""))</f>
        <v/>
      </c>
      <c r="AD292" s="17">
        <f>IF($A292="","",IF(Y292=0,"No Follow-Up Needed",IF(W292="Resolved","Resolved",IF(V292="","Due Date Missing",IF(V292&lt;TODAY(),"Overdue",IF(V292=TODAY(),"Due Today","Open"))))))</f>
        <v/>
      </c>
      <c r="AE292" s="17">
        <f>IF($A292="","",IF(AND($B292&gt;=Dashboard!$B$3,$B292&lt;=Dashboard!$B$4,OR(Dashboard!$B$5="All",$D292=Dashboard!$B$5),OR(Dashboard!$B$6="All",$G292=Dashboard!$B$6)),1,0))</f>
        <v/>
      </c>
    </row>
    <row r="293">
      <c r="A293" s="14" t="n"/>
      <c r="B293" s="28" t="n"/>
      <c r="C293" s="28" t="n"/>
      <c r="D293" s="14" t="n"/>
      <c r="E293" s="14" t="n"/>
      <c r="F293" s="14" t="n"/>
      <c r="G293" s="14" t="n"/>
      <c r="H293" s="14" t="n"/>
      <c r="I293" s="14" t="n"/>
      <c r="J293" s="16" t="n"/>
      <c r="K293" s="16" t="n"/>
      <c r="L293" s="16" t="n"/>
      <c r="M293" s="16" t="n"/>
      <c r="N293" s="16" t="n"/>
      <c r="O293" s="16" t="n"/>
      <c r="P293" s="16" t="n"/>
      <c r="Q293" s="16" t="n"/>
      <c r="R293" s="16" t="n"/>
      <c r="S293" s="16" t="n"/>
      <c r="T293" s="16" t="n"/>
      <c r="U293" s="14" t="n"/>
      <c r="V293" s="28" t="n"/>
      <c r="W293" s="14" t="n"/>
      <c r="X293" s="28" t="n"/>
      <c r="Y293" s="17">
        <f>IF($A293="","",COUNTIF($J293:$S293,"Fail"))</f>
        <v/>
      </c>
      <c r="Z293" s="17">
        <f>IF($A293="","",COUNTIF($J293:$S293,"Pass")+COUNTIF($J293:$S293,"Fail"))</f>
        <v/>
      </c>
      <c r="AA293" s="17">
        <f>IF($A293="","",COUNTIF($J293:$S293,"Pass")+COUNTIF($J293:$S293,"Fail")+COUNTIF($J293:$S293,"Not Reviewed"))</f>
        <v/>
      </c>
      <c r="AB293" s="17">
        <f>IF($A293="","",IF(OR(COUNTBLANK($J293:$S293)&gt;0,COUNTIF($J293:$S293,"Not Reviewed")&gt;0),"Incomplete","Complete"))</f>
        <v/>
      </c>
      <c r="AC293" s="29">
        <f>IF($A293="","",IFERROR((Z293-Y293)/Z293,""))</f>
        <v/>
      </c>
      <c r="AD293" s="17">
        <f>IF($A293="","",IF(Y293=0,"No Follow-Up Needed",IF(W293="Resolved","Resolved",IF(V293="","Due Date Missing",IF(V293&lt;TODAY(),"Overdue",IF(V293=TODAY(),"Due Today","Open"))))))</f>
        <v/>
      </c>
      <c r="AE293" s="17">
        <f>IF($A293="","",IF(AND($B293&gt;=Dashboard!$B$3,$B293&lt;=Dashboard!$B$4,OR(Dashboard!$B$5="All",$D293=Dashboard!$B$5),OR(Dashboard!$B$6="All",$G293=Dashboard!$B$6)),1,0))</f>
        <v/>
      </c>
    </row>
    <row r="294">
      <c r="A294" s="14" t="n"/>
      <c r="B294" s="28" t="n"/>
      <c r="C294" s="28" t="n"/>
      <c r="D294" s="14" t="n"/>
      <c r="E294" s="14" t="n"/>
      <c r="F294" s="14" t="n"/>
      <c r="G294" s="14" t="n"/>
      <c r="H294" s="14" t="n"/>
      <c r="I294" s="14" t="n"/>
      <c r="J294" s="16" t="n"/>
      <c r="K294" s="16" t="n"/>
      <c r="L294" s="16" t="n"/>
      <c r="M294" s="16" t="n"/>
      <c r="N294" s="16" t="n"/>
      <c r="O294" s="16" t="n"/>
      <c r="P294" s="16" t="n"/>
      <c r="Q294" s="16" t="n"/>
      <c r="R294" s="16" t="n"/>
      <c r="S294" s="16" t="n"/>
      <c r="T294" s="16" t="n"/>
      <c r="U294" s="14" t="n"/>
      <c r="V294" s="28" t="n"/>
      <c r="W294" s="14" t="n"/>
      <c r="X294" s="28" t="n"/>
      <c r="Y294" s="17">
        <f>IF($A294="","",COUNTIF($J294:$S294,"Fail"))</f>
        <v/>
      </c>
      <c r="Z294" s="17">
        <f>IF($A294="","",COUNTIF($J294:$S294,"Pass")+COUNTIF($J294:$S294,"Fail"))</f>
        <v/>
      </c>
      <c r="AA294" s="17">
        <f>IF($A294="","",COUNTIF($J294:$S294,"Pass")+COUNTIF($J294:$S294,"Fail")+COUNTIF($J294:$S294,"Not Reviewed"))</f>
        <v/>
      </c>
      <c r="AB294" s="17">
        <f>IF($A294="","",IF(OR(COUNTBLANK($J294:$S294)&gt;0,COUNTIF($J294:$S294,"Not Reviewed")&gt;0),"Incomplete","Complete"))</f>
        <v/>
      </c>
      <c r="AC294" s="29">
        <f>IF($A294="","",IFERROR((Z294-Y294)/Z294,""))</f>
        <v/>
      </c>
      <c r="AD294" s="17">
        <f>IF($A294="","",IF(Y294=0,"No Follow-Up Needed",IF(W294="Resolved","Resolved",IF(V294="","Due Date Missing",IF(V294&lt;TODAY(),"Overdue",IF(V294=TODAY(),"Due Today","Open"))))))</f>
        <v/>
      </c>
      <c r="AE294" s="17">
        <f>IF($A294="","",IF(AND($B294&gt;=Dashboard!$B$3,$B294&lt;=Dashboard!$B$4,OR(Dashboard!$B$5="All",$D294=Dashboard!$B$5),OR(Dashboard!$B$6="All",$G294=Dashboard!$B$6)),1,0))</f>
        <v/>
      </c>
    </row>
    <row r="295">
      <c r="A295" s="14" t="n"/>
      <c r="B295" s="28" t="n"/>
      <c r="C295" s="28" t="n"/>
      <c r="D295" s="14" t="n"/>
      <c r="E295" s="14" t="n"/>
      <c r="F295" s="14" t="n"/>
      <c r="G295" s="14" t="n"/>
      <c r="H295" s="14" t="n"/>
      <c r="I295" s="14" t="n"/>
      <c r="J295" s="16" t="n"/>
      <c r="K295" s="16" t="n"/>
      <c r="L295" s="16" t="n"/>
      <c r="M295" s="16" t="n"/>
      <c r="N295" s="16" t="n"/>
      <c r="O295" s="16" t="n"/>
      <c r="P295" s="16" t="n"/>
      <c r="Q295" s="16" t="n"/>
      <c r="R295" s="16" t="n"/>
      <c r="S295" s="16" t="n"/>
      <c r="T295" s="16" t="n"/>
      <c r="U295" s="14" t="n"/>
      <c r="V295" s="28" t="n"/>
      <c r="W295" s="14" t="n"/>
      <c r="X295" s="28" t="n"/>
      <c r="Y295" s="17">
        <f>IF($A295="","",COUNTIF($J295:$S295,"Fail"))</f>
        <v/>
      </c>
      <c r="Z295" s="17">
        <f>IF($A295="","",COUNTIF($J295:$S295,"Pass")+COUNTIF($J295:$S295,"Fail"))</f>
        <v/>
      </c>
      <c r="AA295" s="17">
        <f>IF($A295="","",COUNTIF($J295:$S295,"Pass")+COUNTIF($J295:$S295,"Fail")+COUNTIF($J295:$S295,"Not Reviewed"))</f>
        <v/>
      </c>
      <c r="AB295" s="17">
        <f>IF($A295="","",IF(OR(COUNTBLANK($J295:$S295)&gt;0,COUNTIF($J295:$S295,"Not Reviewed")&gt;0),"Incomplete","Complete"))</f>
        <v/>
      </c>
      <c r="AC295" s="29">
        <f>IF($A295="","",IFERROR((Z295-Y295)/Z295,""))</f>
        <v/>
      </c>
      <c r="AD295" s="17">
        <f>IF($A295="","",IF(Y295=0,"No Follow-Up Needed",IF(W295="Resolved","Resolved",IF(V295="","Due Date Missing",IF(V295&lt;TODAY(),"Overdue",IF(V295=TODAY(),"Due Today","Open"))))))</f>
        <v/>
      </c>
      <c r="AE295" s="17">
        <f>IF($A295="","",IF(AND($B295&gt;=Dashboard!$B$3,$B295&lt;=Dashboard!$B$4,OR(Dashboard!$B$5="All",$D295=Dashboard!$B$5),OR(Dashboard!$B$6="All",$G295=Dashboard!$B$6)),1,0))</f>
        <v/>
      </c>
    </row>
    <row r="296">
      <c r="A296" s="14" t="n"/>
      <c r="B296" s="28" t="n"/>
      <c r="C296" s="28" t="n"/>
      <c r="D296" s="14" t="n"/>
      <c r="E296" s="14" t="n"/>
      <c r="F296" s="14" t="n"/>
      <c r="G296" s="14" t="n"/>
      <c r="H296" s="14" t="n"/>
      <c r="I296" s="14" t="n"/>
      <c r="J296" s="16" t="n"/>
      <c r="K296" s="16" t="n"/>
      <c r="L296" s="16" t="n"/>
      <c r="M296" s="16" t="n"/>
      <c r="N296" s="16" t="n"/>
      <c r="O296" s="16" t="n"/>
      <c r="P296" s="16" t="n"/>
      <c r="Q296" s="16" t="n"/>
      <c r="R296" s="16" t="n"/>
      <c r="S296" s="16" t="n"/>
      <c r="T296" s="16" t="n"/>
      <c r="U296" s="14" t="n"/>
      <c r="V296" s="28" t="n"/>
      <c r="W296" s="14" t="n"/>
      <c r="X296" s="28" t="n"/>
      <c r="Y296" s="17">
        <f>IF($A296="","",COUNTIF($J296:$S296,"Fail"))</f>
        <v/>
      </c>
      <c r="Z296" s="17">
        <f>IF($A296="","",COUNTIF($J296:$S296,"Pass")+COUNTIF($J296:$S296,"Fail"))</f>
        <v/>
      </c>
      <c r="AA296" s="17">
        <f>IF($A296="","",COUNTIF($J296:$S296,"Pass")+COUNTIF($J296:$S296,"Fail")+COUNTIF($J296:$S296,"Not Reviewed"))</f>
        <v/>
      </c>
      <c r="AB296" s="17">
        <f>IF($A296="","",IF(OR(COUNTBLANK($J296:$S296)&gt;0,COUNTIF($J296:$S296,"Not Reviewed")&gt;0),"Incomplete","Complete"))</f>
        <v/>
      </c>
      <c r="AC296" s="29">
        <f>IF($A296="","",IFERROR((Z296-Y296)/Z296,""))</f>
        <v/>
      </c>
      <c r="AD296" s="17">
        <f>IF($A296="","",IF(Y296=0,"No Follow-Up Needed",IF(W296="Resolved","Resolved",IF(V296="","Due Date Missing",IF(V296&lt;TODAY(),"Overdue",IF(V296=TODAY(),"Due Today","Open"))))))</f>
        <v/>
      </c>
      <c r="AE296" s="17">
        <f>IF($A296="","",IF(AND($B296&gt;=Dashboard!$B$3,$B296&lt;=Dashboard!$B$4,OR(Dashboard!$B$5="All",$D296=Dashboard!$B$5),OR(Dashboard!$B$6="All",$G296=Dashboard!$B$6)),1,0))</f>
        <v/>
      </c>
    </row>
    <row r="297">
      <c r="A297" s="14" t="n"/>
      <c r="B297" s="28" t="n"/>
      <c r="C297" s="28" t="n"/>
      <c r="D297" s="14" t="n"/>
      <c r="E297" s="14" t="n"/>
      <c r="F297" s="14" t="n"/>
      <c r="G297" s="14" t="n"/>
      <c r="H297" s="14" t="n"/>
      <c r="I297" s="14" t="n"/>
      <c r="J297" s="16" t="n"/>
      <c r="K297" s="16" t="n"/>
      <c r="L297" s="16" t="n"/>
      <c r="M297" s="16" t="n"/>
      <c r="N297" s="16" t="n"/>
      <c r="O297" s="16" t="n"/>
      <c r="P297" s="16" t="n"/>
      <c r="Q297" s="16" t="n"/>
      <c r="R297" s="16" t="n"/>
      <c r="S297" s="16" t="n"/>
      <c r="T297" s="16" t="n"/>
      <c r="U297" s="14" t="n"/>
      <c r="V297" s="28" t="n"/>
      <c r="W297" s="14" t="n"/>
      <c r="X297" s="28" t="n"/>
      <c r="Y297" s="17">
        <f>IF($A297="","",COUNTIF($J297:$S297,"Fail"))</f>
        <v/>
      </c>
      <c r="Z297" s="17">
        <f>IF($A297="","",COUNTIF($J297:$S297,"Pass")+COUNTIF($J297:$S297,"Fail"))</f>
        <v/>
      </c>
      <c r="AA297" s="17">
        <f>IF($A297="","",COUNTIF($J297:$S297,"Pass")+COUNTIF($J297:$S297,"Fail")+COUNTIF($J297:$S297,"Not Reviewed"))</f>
        <v/>
      </c>
      <c r="AB297" s="17">
        <f>IF($A297="","",IF(OR(COUNTBLANK($J297:$S297)&gt;0,COUNTIF($J297:$S297,"Not Reviewed")&gt;0),"Incomplete","Complete"))</f>
        <v/>
      </c>
      <c r="AC297" s="29">
        <f>IF($A297="","",IFERROR((Z297-Y297)/Z297,""))</f>
        <v/>
      </c>
      <c r="AD297" s="17">
        <f>IF($A297="","",IF(Y297=0,"No Follow-Up Needed",IF(W297="Resolved","Resolved",IF(V297="","Due Date Missing",IF(V297&lt;TODAY(),"Overdue",IF(V297=TODAY(),"Due Today","Open"))))))</f>
        <v/>
      </c>
      <c r="AE297" s="17">
        <f>IF($A297="","",IF(AND($B297&gt;=Dashboard!$B$3,$B297&lt;=Dashboard!$B$4,OR(Dashboard!$B$5="All",$D297=Dashboard!$B$5),OR(Dashboard!$B$6="All",$G297=Dashboard!$B$6)),1,0))</f>
        <v/>
      </c>
    </row>
    <row r="298">
      <c r="A298" s="14" t="n"/>
      <c r="B298" s="28" t="n"/>
      <c r="C298" s="28" t="n"/>
      <c r="D298" s="14" t="n"/>
      <c r="E298" s="14" t="n"/>
      <c r="F298" s="14" t="n"/>
      <c r="G298" s="14" t="n"/>
      <c r="H298" s="14" t="n"/>
      <c r="I298" s="14" t="n"/>
      <c r="J298" s="16" t="n"/>
      <c r="K298" s="16" t="n"/>
      <c r="L298" s="16" t="n"/>
      <c r="M298" s="16" t="n"/>
      <c r="N298" s="16" t="n"/>
      <c r="O298" s="16" t="n"/>
      <c r="P298" s="16" t="n"/>
      <c r="Q298" s="16" t="n"/>
      <c r="R298" s="16" t="n"/>
      <c r="S298" s="16" t="n"/>
      <c r="T298" s="16" t="n"/>
      <c r="U298" s="14" t="n"/>
      <c r="V298" s="28" t="n"/>
      <c r="W298" s="14" t="n"/>
      <c r="X298" s="28" t="n"/>
      <c r="Y298" s="17">
        <f>IF($A298="","",COUNTIF($J298:$S298,"Fail"))</f>
        <v/>
      </c>
      <c r="Z298" s="17">
        <f>IF($A298="","",COUNTIF($J298:$S298,"Pass")+COUNTIF($J298:$S298,"Fail"))</f>
        <v/>
      </c>
      <c r="AA298" s="17">
        <f>IF($A298="","",COUNTIF($J298:$S298,"Pass")+COUNTIF($J298:$S298,"Fail")+COUNTIF($J298:$S298,"Not Reviewed"))</f>
        <v/>
      </c>
      <c r="AB298" s="17">
        <f>IF($A298="","",IF(OR(COUNTBLANK($J298:$S298)&gt;0,COUNTIF($J298:$S298,"Not Reviewed")&gt;0),"Incomplete","Complete"))</f>
        <v/>
      </c>
      <c r="AC298" s="29">
        <f>IF($A298="","",IFERROR((Z298-Y298)/Z298,""))</f>
        <v/>
      </c>
      <c r="AD298" s="17">
        <f>IF($A298="","",IF(Y298=0,"No Follow-Up Needed",IF(W298="Resolved","Resolved",IF(V298="","Due Date Missing",IF(V298&lt;TODAY(),"Overdue",IF(V298=TODAY(),"Due Today","Open"))))))</f>
        <v/>
      </c>
      <c r="AE298" s="17">
        <f>IF($A298="","",IF(AND($B298&gt;=Dashboard!$B$3,$B298&lt;=Dashboard!$B$4,OR(Dashboard!$B$5="All",$D298=Dashboard!$B$5),OR(Dashboard!$B$6="All",$G298=Dashboard!$B$6)),1,0))</f>
        <v/>
      </c>
    </row>
    <row r="299">
      <c r="A299" s="14" t="n"/>
      <c r="B299" s="28" t="n"/>
      <c r="C299" s="28" t="n"/>
      <c r="D299" s="14" t="n"/>
      <c r="E299" s="14" t="n"/>
      <c r="F299" s="14" t="n"/>
      <c r="G299" s="14" t="n"/>
      <c r="H299" s="14" t="n"/>
      <c r="I299" s="14" t="n"/>
      <c r="J299" s="16" t="n"/>
      <c r="K299" s="16" t="n"/>
      <c r="L299" s="16" t="n"/>
      <c r="M299" s="16" t="n"/>
      <c r="N299" s="16" t="n"/>
      <c r="O299" s="16" t="n"/>
      <c r="P299" s="16" t="n"/>
      <c r="Q299" s="16" t="n"/>
      <c r="R299" s="16" t="n"/>
      <c r="S299" s="16" t="n"/>
      <c r="T299" s="16" t="n"/>
      <c r="U299" s="14" t="n"/>
      <c r="V299" s="28" t="n"/>
      <c r="W299" s="14" t="n"/>
      <c r="X299" s="28" t="n"/>
      <c r="Y299" s="17">
        <f>IF($A299="","",COUNTIF($J299:$S299,"Fail"))</f>
        <v/>
      </c>
      <c r="Z299" s="17">
        <f>IF($A299="","",COUNTIF($J299:$S299,"Pass")+COUNTIF($J299:$S299,"Fail"))</f>
        <v/>
      </c>
      <c r="AA299" s="17">
        <f>IF($A299="","",COUNTIF($J299:$S299,"Pass")+COUNTIF($J299:$S299,"Fail")+COUNTIF($J299:$S299,"Not Reviewed"))</f>
        <v/>
      </c>
      <c r="AB299" s="17">
        <f>IF($A299="","",IF(OR(COUNTBLANK($J299:$S299)&gt;0,COUNTIF($J299:$S299,"Not Reviewed")&gt;0),"Incomplete","Complete"))</f>
        <v/>
      </c>
      <c r="AC299" s="29">
        <f>IF($A299="","",IFERROR((Z299-Y299)/Z299,""))</f>
        <v/>
      </c>
      <c r="AD299" s="17">
        <f>IF($A299="","",IF(Y299=0,"No Follow-Up Needed",IF(W299="Resolved","Resolved",IF(V299="","Due Date Missing",IF(V299&lt;TODAY(),"Overdue",IF(V299=TODAY(),"Due Today","Open"))))))</f>
        <v/>
      </c>
      <c r="AE299" s="17">
        <f>IF($A299="","",IF(AND($B299&gt;=Dashboard!$B$3,$B299&lt;=Dashboard!$B$4,OR(Dashboard!$B$5="All",$D299=Dashboard!$B$5),OR(Dashboard!$B$6="All",$G299=Dashboard!$B$6)),1,0))</f>
        <v/>
      </c>
    </row>
    <row r="300">
      <c r="A300" s="14" t="n"/>
      <c r="B300" s="28" t="n"/>
      <c r="C300" s="28" t="n"/>
      <c r="D300" s="14" t="n"/>
      <c r="E300" s="14" t="n"/>
      <c r="F300" s="14" t="n"/>
      <c r="G300" s="14" t="n"/>
      <c r="H300" s="14" t="n"/>
      <c r="I300" s="14" t="n"/>
      <c r="J300" s="16" t="n"/>
      <c r="K300" s="16" t="n"/>
      <c r="L300" s="16" t="n"/>
      <c r="M300" s="16" t="n"/>
      <c r="N300" s="16" t="n"/>
      <c r="O300" s="16" t="n"/>
      <c r="P300" s="16" t="n"/>
      <c r="Q300" s="16" t="n"/>
      <c r="R300" s="16" t="n"/>
      <c r="S300" s="16" t="n"/>
      <c r="T300" s="16" t="n"/>
      <c r="U300" s="14" t="n"/>
      <c r="V300" s="28" t="n"/>
      <c r="W300" s="14" t="n"/>
      <c r="X300" s="28" t="n"/>
      <c r="Y300" s="17">
        <f>IF($A300="","",COUNTIF($J300:$S300,"Fail"))</f>
        <v/>
      </c>
      <c r="Z300" s="17">
        <f>IF($A300="","",COUNTIF($J300:$S300,"Pass")+COUNTIF($J300:$S300,"Fail"))</f>
        <v/>
      </c>
      <c r="AA300" s="17">
        <f>IF($A300="","",COUNTIF($J300:$S300,"Pass")+COUNTIF($J300:$S300,"Fail")+COUNTIF($J300:$S300,"Not Reviewed"))</f>
        <v/>
      </c>
      <c r="AB300" s="17">
        <f>IF($A300="","",IF(OR(COUNTBLANK($J300:$S300)&gt;0,COUNTIF($J300:$S300,"Not Reviewed")&gt;0),"Incomplete","Complete"))</f>
        <v/>
      </c>
      <c r="AC300" s="29">
        <f>IF($A300="","",IFERROR((Z300-Y300)/Z300,""))</f>
        <v/>
      </c>
      <c r="AD300" s="17">
        <f>IF($A300="","",IF(Y300=0,"No Follow-Up Needed",IF(W300="Resolved","Resolved",IF(V300="","Due Date Missing",IF(V300&lt;TODAY(),"Overdue",IF(V300=TODAY(),"Due Today","Open"))))))</f>
        <v/>
      </c>
      <c r="AE300" s="17">
        <f>IF($A300="","",IF(AND($B300&gt;=Dashboard!$B$3,$B300&lt;=Dashboard!$B$4,OR(Dashboard!$B$5="All",$D300=Dashboard!$B$5),OR(Dashboard!$B$6="All",$G300=Dashboard!$B$6)),1,0))</f>
        <v/>
      </c>
    </row>
    <row r="301">
      <c r="A301" s="14" t="n"/>
      <c r="B301" s="28" t="n"/>
      <c r="C301" s="28" t="n"/>
      <c r="D301" s="14" t="n"/>
      <c r="E301" s="14" t="n"/>
      <c r="F301" s="14" t="n"/>
      <c r="G301" s="14" t="n"/>
      <c r="H301" s="14" t="n"/>
      <c r="I301" s="14" t="n"/>
      <c r="J301" s="16" t="n"/>
      <c r="K301" s="16" t="n"/>
      <c r="L301" s="16" t="n"/>
      <c r="M301" s="16" t="n"/>
      <c r="N301" s="16" t="n"/>
      <c r="O301" s="16" t="n"/>
      <c r="P301" s="16" t="n"/>
      <c r="Q301" s="16" t="n"/>
      <c r="R301" s="16" t="n"/>
      <c r="S301" s="16" t="n"/>
      <c r="T301" s="16" t="n"/>
      <c r="U301" s="14" t="n"/>
      <c r="V301" s="28" t="n"/>
      <c r="W301" s="14" t="n"/>
      <c r="X301" s="28" t="n"/>
      <c r="Y301" s="17">
        <f>IF($A301="","",COUNTIF($J301:$S301,"Fail"))</f>
        <v/>
      </c>
      <c r="Z301" s="17">
        <f>IF($A301="","",COUNTIF($J301:$S301,"Pass")+COUNTIF($J301:$S301,"Fail"))</f>
        <v/>
      </c>
      <c r="AA301" s="17">
        <f>IF($A301="","",COUNTIF($J301:$S301,"Pass")+COUNTIF($J301:$S301,"Fail")+COUNTIF($J301:$S301,"Not Reviewed"))</f>
        <v/>
      </c>
      <c r="AB301" s="17">
        <f>IF($A301="","",IF(OR(COUNTBLANK($J301:$S301)&gt;0,COUNTIF($J301:$S301,"Not Reviewed")&gt;0),"Incomplete","Complete"))</f>
        <v/>
      </c>
      <c r="AC301" s="29">
        <f>IF($A301="","",IFERROR((Z301-Y301)/Z301,""))</f>
        <v/>
      </c>
      <c r="AD301" s="17">
        <f>IF($A301="","",IF(Y301=0,"No Follow-Up Needed",IF(W301="Resolved","Resolved",IF(V301="","Due Date Missing",IF(V301&lt;TODAY(),"Overdue",IF(V301=TODAY(),"Due Today","Open"))))))</f>
        <v/>
      </c>
      <c r="AE301" s="17">
        <f>IF($A301="","",IF(AND($B301&gt;=Dashboard!$B$3,$B301&lt;=Dashboard!$B$4,OR(Dashboard!$B$5="All",$D301=Dashboard!$B$5),OR(Dashboard!$B$6="All",$G301=Dashboard!$B$6)),1,0))</f>
        <v/>
      </c>
    </row>
    <row r="302">
      <c r="A302" s="14" t="n"/>
      <c r="B302" s="28" t="n"/>
      <c r="C302" s="28" t="n"/>
      <c r="D302" s="14" t="n"/>
      <c r="E302" s="14" t="n"/>
      <c r="F302" s="14" t="n"/>
      <c r="G302" s="14" t="n"/>
      <c r="H302" s="14" t="n"/>
      <c r="I302" s="14" t="n"/>
      <c r="J302" s="16" t="n"/>
      <c r="K302" s="16" t="n"/>
      <c r="L302" s="16" t="n"/>
      <c r="M302" s="16" t="n"/>
      <c r="N302" s="16" t="n"/>
      <c r="O302" s="16" t="n"/>
      <c r="P302" s="16" t="n"/>
      <c r="Q302" s="16" t="n"/>
      <c r="R302" s="16" t="n"/>
      <c r="S302" s="16" t="n"/>
      <c r="T302" s="16" t="n"/>
      <c r="U302" s="14" t="n"/>
      <c r="V302" s="28" t="n"/>
      <c r="W302" s="14" t="n"/>
      <c r="X302" s="28" t="n"/>
      <c r="Y302" s="17">
        <f>IF($A302="","",COUNTIF($J302:$S302,"Fail"))</f>
        <v/>
      </c>
      <c r="Z302" s="17">
        <f>IF($A302="","",COUNTIF($J302:$S302,"Pass")+COUNTIF($J302:$S302,"Fail"))</f>
        <v/>
      </c>
      <c r="AA302" s="17">
        <f>IF($A302="","",COUNTIF($J302:$S302,"Pass")+COUNTIF($J302:$S302,"Fail")+COUNTIF($J302:$S302,"Not Reviewed"))</f>
        <v/>
      </c>
      <c r="AB302" s="17">
        <f>IF($A302="","",IF(OR(COUNTBLANK($J302:$S302)&gt;0,COUNTIF($J302:$S302,"Not Reviewed")&gt;0),"Incomplete","Complete"))</f>
        <v/>
      </c>
      <c r="AC302" s="29">
        <f>IF($A302="","",IFERROR((Z302-Y302)/Z302,""))</f>
        <v/>
      </c>
      <c r="AD302" s="17">
        <f>IF($A302="","",IF(Y302=0,"No Follow-Up Needed",IF(W302="Resolved","Resolved",IF(V302="","Due Date Missing",IF(V302&lt;TODAY(),"Overdue",IF(V302=TODAY(),"Due Today","Open"))))))</f>
        <v/>
      </c>
      <c r="AE302" s="17">
        <f>IF($A302="","",IF(AND($B302&gt;=Dashboard!$B$3,$B302&lt;=Dashboard!$B$4,OR(Dashboard!$B$5="All",$D302=Dashboard!$B$5),OR(Dashboard!$B$6="All",$G302=Dashboard!$B$6)),1,0))</f>
        <v/>
      </c>
    </row>
    <row r="303">
      <c r="A303" s="14" t="n"/>
      <c r="B303" s="28" t="n"/>
      <c r="C303" s="28" t="n"/>
      <c r="D303" s="14" t="n"/>
      <c r="E303" s="14" t="n"/>
      <c r="F303" s="14" t="n"/>
      <c r="G303" s="14" t="n"/>
      <c r="H303" s="14" t="n"/>
      <c r="I303" s="14" t="n"/>
      <c r="J303" s="16" t="n"/>
      <c r="K303" s="16" t="n"/>
      <c r="L303" s="16" t="n"/>
      <c r="M303" s="16" t="n"/>
      <c r="N303" s="16" t="n"/>
      <c r="O303" s="16" t="n"/>
      <c r="P303" s="16" t="n"/>
      <c r="Q303" s="16" t="n"/>
      <c r="R303" s="16" t="n"/>
      <c r="S303" s="16" t="n"/>
      <c r="T303" s="16" t="n"/>
      <c r="U303" s="14" t="n"/>
      <c r="V303" s="28" t="n"/>
      <c r="W303" s="14" t="n"/>
      <c r="X303" s="28" t="n"/>
      <c r="Y303" s="17">
        <f>IF($A303="","",COUNTIF($J303:$S303,"Fail"))</f>
        <v/>
      </c>
      <c r="Z303" s="17">
        <f>IF($A303="","",COUNTIF($J303:$S303,"Pass")+COUNTIF($J303:$S303,"Fail"))</f>
        <v/>
      </c>
      <c r="AA303" s="17">
        <f>IF($A303="","",COUNTIF($J303:$S303,"Pass")+COUNTIF($J303:$S303,"Fail")+COUNTIF($J303:$S303,"Not Reviewed"))</f>
        <v/>
      </c>
      <c r="AB303" s="17">
        <f>IF($A303="","",IF(OR(COUNTBLANK($J303:$S303)&gt;0,COUNTIF($J303:$S303,"Not Reviewed")&gt;0),"Incomplete","Complete"))</f>
        <v/>
      </c>
      <c r="AC303" s="29">
        <f>IF($A303="","",IFERROR((Z303-Y303)/Z303,""))</f>
        <v/>
      </c>
      <c r="AD303" s="17">
        <f>IF($A303="","",IF(Y303=0,"No Follow-Up Needed",IF(W303="Resolved","Resolved",IF(V303="","Due Date Missing",IF(V303&lt;TODAY(),"Overdue",IF(V303=TODAY(),"Due Today","Open"))))))</f>
        <v/>
      </c>
      <c r="AE303" s="17">
        <f>IF($A303="","",IF(AND($B303&gt;=Dashboard!$B$3,$B303&lt;=Dashboard!$B$4,OR(Dashboard!$B$5="All",$D303=Dashboard!$B$5),OR(Dashboard!$B$6="All",$G303=Dashboard!$B$6)),1,0))</f>
        <v/>
      </c>
    </row>
    <row r="304">
      <c r="A304" s="14" t="n"/>
      <c r="B304" s="28" t="n"/>
      <c r="C304" s="28" t="n"/>
      <c r="D304" s="14" t="n"/>
      <c r="E304" s="14" t="n"/>
      <c r="F304" s="14" t="n"/>
      <c r="G304" s="14" t="n"/>
      <c r="H304" s="14" t="n"/>
      <c r="I304" s="14" t="n"/>
      <c r="J304" s="16" t="n"/>
      <c r="K304" s="16" t="n"/>
      <c r="L304" s="16" t="n"/>
      <c r="M304" s="16" t="n"/>
      <c r="N304" s="16" t="n"/>
      <c r="O304" s="16" t="n"/>
      <c r="P304" s="16" t="n"/>
      <c r="Q304" s="16" t="n"/>
      <c r="R304" s="16" t="n"/>
      <c r="S304" s="16" t="n"/>
      <c r="T304" s="16" t="n"/>
      <c r="U304" s="14" t="n"/>
      <c r="V304" s="28" t="n"/>
      <c r="W304" s="14" t="n"/>
      <c r="X304" s="28" t="n"/>
      <c r="Y304" s="17">
        <f>IF($A304="","",COUNTIF($J304:$S304,"Fail"))</f>
        <v/>
      </c>
      <c r="Z304" s="17">
        <f>IF($A304="","",COUNTIF($J304:$S304,"Pass")+COUNTIF($J304:$S304,"Fail"))</f>
        <v/>
      </c>
      <c r="AA304" s="17">
        <f>IF($A304="","",COUNTIF($J304:$S304,"Pass")+COUNTIF($J304:$S304,"Fail")+COUNTIF($J304:$S304,"Not Reviewed"))</f>
        <v/>
      </c>
      <c r="AB304" s="17">
        <f>IF($A304="","",IF(OR(COUNTBLANK($J304:$S304)&gt;0,COUNTIF($J304:$S304,"Not Reviewed")&gt;0),"Incomplete","Complete"))</f>
        <v/>
      </c>
      <c r="AC304" s="29">
        <f>IF($A304="","",IFERROR((Z304-Y304)/Z304,""))</f>
        <v/>
      </c>
      <c r="AD304" s="17">
        <f>IF($A304="","",IF(Y304=0,"No Follow-Up Needed",IF(W304="Resolved","Resolved",IF(V304="","Due Date Missing",IF(V304&lt;TODAY(),"Overdue",IF(V304=TODAY(),"Due Today","Open"))))))</f>
        <v/>
      </c>
      <c r="AE304" s="17">
        <f>IF($A304="","",IF(AND($B304&gt;=Dashboard!$B$3,$B304&lt;=Dashboard!$B$4,OR(Dashboard!$B$5="All",$D304=Dashboard!$B$5),OR(Dashboard!$B$6="All",$G304=Dashboard!$B$6)),1,0))</f>
        <v/>
      </c>
    </row>
    <row r="305">
      <c r="A305" s="14" t="n"/>
      <c r="B305" s="28" t="n"/>
      <c r="C305" s="28" t="n"/>
      <c r="D305" s="14" t="n"/>
      <c r="E305" s="14" t="n"/>
      <c r="F305" s="14" t="n"/>
      <c r="G305" s="14" t="n"/>
      <c r="H305" s="14" t="n"/>
      <c r="I305" s="14" t="n"/>
      <c r="J305" s="16" t="n"/>
      <c r="K305" s="16" t="n"/>
      <c r="L305" s="16" t="n"/>
      <c r="M305" s="16" t="n"/>
      <c r="N305" s="16" t="n"/>
      <c r="O305" s="16" t="n"/>
      <c r="P305" s="16" t="n"/>
      <c r="Q305" s="16" t="n"/>
      <c r="R305" s="16" t="n"/>
      <c r="S305" s="16" t="n"/>
      <c r="T305" s="16" t="n"/>
      <c r="U305" s="14" t="n"/>
      <c r="V305" s="28" t="n"/>
      <c r="W305" s="14" t="n"/>
      <c r="X305" s="28" t="n"/>
      <c r="Y305" s="17">
        <f>IF($A305="","",COUNTIF($J305:$S305,"Fail"))</f>
        <v/>
      </c>
      <c r="Z305" s="17">
        <f>IF($A305="","",COUNTIF($J305:$S305,"Pass")+COUNTIF($J305:$S305,"Fail"))</f>
        <v/>
      </c>
      <c r="AA305" s="17">
        <f>IF($A305="","",COUNTIF($J305:$S305,"Pass")+COUNTIF($J305:$S305,"Fail")+COUNTIF($J305:$S305,"Not Reviewed"))</f>
        <v/>
      </c>
      <c r="AB305" s="17">
        <f>IF($A305="","",IF(OR(COUNTBLANK($J305:$S305)&gt;0,COUNTIF($J305:$S305,"Not Reviewed")&gt;0),"Incomplete","Complete"))</f>
        <v/>
      </c>
      <c r="AC305" s="29">
        <f>IF($A305="","",IFERROR((Z305-Y305)/Z305,""))</f>
        <v/>
      </c>
      <c r="AD305" s="17">
        <f>IF($A305="","",IF(Y305=0,"No Follow-Up Needed",IF(W305="Resolved","Resolved",IF(V305="","Due Date Missing",IF(V305&lt;TODAY(),"Overdue",IF(V305=TODAY(),"Due Today","Open"))))))</f>
        <v/>
      </c>
      <c r="AE305" s="17">
        <f>IF($A305="","",IF(AND($B305&gt;=Dashboard!$B$3,$B305&lt;=Dashboard!$B$4,OR(Dashboard!$B$5="All",$D305=Dashboard!$B$5),OR(Dashboard!$B$6="All",$G305=Dashboard!$B$6)),1,0))</f>
        <v/>
      </c>
    </row>
    <row r="306">
      <c r="A306" s="14" t="n"/>
      <c r="B306" s="28" t="n"/>
      <c r="C306" s="28" t="n"/>
      <c r="D306" s="14" t="n"/>
      <c r="E306" s="14" t="n"/>
      <c r="F306" s="14" t="n"/>
      <c r="G306" s="14" t="n"/>
      <c r="H306" s="14" t="n"/>
      <c r="I306" s="14" t="n"/>
      <c r="J306" s="16" t="n"/>
      <c r="K306" s="16" t="n"/>
      <c r="L306" s="16" t="n"/>
      <c r="M306" s="16" t="n"/>
      <c r="N306" s="16" t="n"/>
      <c r="O306" s="16" t="n"/>
      <c r="P306" s="16" t="n"/>
      <c r="Q306" s="16" t="n"/>
      <c r="R306" s="16" t="n"/>
      <c r="S306" s="16" t="n"/>
      <c r="T306" s="16" t="n"/>
      <c r="U306" s="14" t="n"/>
      <c r="V306" s="28" t="n"/>
      <c r="W306" s="14" t="n"/>
      <c r="X306" s="28" t="n"/>
      <c r="Y306" s="17">
        <f>IF($A306="","",COUNTIF($J306:$S306,"Fail"))</f>
        <v/>
      </c>
      <c r="Z306" s="17">
        <f>IF($A306="","",COUNTIF($J306:$S306,"Pass")+COUNTIF($J306:$S306,"Fail"))</f>
        <v/>
      </c>
      <c r="AA306" s="17">
        <f>IF($A306="","",COUNTIF($J306:$S306,"Pass")+COUNTIF($J306:$S306,"Fail")+COUNTIF($J306:$S306,"Not Reviewed"))</f>
        <v/>
      </c>
      <c r="AB306" s="17">
        <f>IF($A306="","",IF(OR(COUNTBLANK($J306:$S306)&gt;0,COUNTIF($J306:$S306,"Not Reviewed")&gt;0),"Incomplete","Complete"))</f>
        <v/>
      </c>
      <c r="AC306" s="29">
        <f>IF($A306="","",IFERROR((Z306-Y306)/Z306,""))</f>
        <v/>
      </c>
      <c r="AD306" s="17">
        <f>IF($A306="","",IF(Y306=0,"No Follow-Up Needed",IF(W306="Resolved","Resolved",IF(V306="","Due Date Missing",IF(V306&lt;TODAY(),"Overdue",IF(V306=TODAY(),"Due Today","Open"))))))</f>
        <v/>
      </c>
      <c r="AE306" s="17">
        <f>IF($A306="","",IF(AND($B306&gt;=Dashboard!$B$3,$B306&lt;=Dashboard!$B$4,OR(Dashboard!$B$5="All",$D306=Dashboard!$B$5),OR(Dashboard!$B$6="All",$G306=Dashboard!$B$6)),1,0))</f>
        <v/>
      </c>
    </row>
    <row r="307">
      <c r="A307" s="14" t="n"/>
      <c r="B307" s="28" t="n"/>
      <c r="C307" s="28" t="n"/>
      <c r="D307" s="14" t="n"/>
      <c r="E307" s="14" t="n"/>
      <c r="F307" s="14" t="n"/>
      <c r="G307" s="14" t="n"/>
      <c r="H307" s="14" t="n"/>
      <c r="I307" s="14" t="n"/>
      <c r="J307" s="16" t="n"/>
      <c r="K307" s="16" t="n"/>
      <c r="L307" s="16" t="n"/>
      <c r="M307" s="16" t="n"/>
      <c r="N307" s="16" t="n"/>
      <c r="O307" s="16" t="n"/>
      <c r="P307" s="16" t="n"/>
      <c r="Q307" s="16" t="n"/>
      <c r="R307" s="16" t="n"/>
      <c r="S307" s="16" t="n"/>
      <c r="T307" s="16" t="n"/>
      <c r="U307" s="14" t="n"/>
      <c r="V307" s="28" t="n"/>
      <c r="W307" s="14" t="n"/>
      <c r="X307" s="28" t="n"/>
      <c r="Y307" s="17">
        <f>IF($A307="","",COUNTIF($J307:$S307,"Fail"))</f>
        <v/>
      </c>
      <c r="Z307" s="17">
        <f>IF($A307="","",COUNTIF($J307:$S307,"Pass")+COUNTIF($J307:$S307,"Fail"))</f>
        <v/>
      </c>
      <c r="AA307" s="17">
        <f>IF($A307="","",COUNTIF($J307:$S307,"Pass")+COUNTIF($J307:$S307,"Fail")+COUNTIF($J307:$S307,"Not Reviewed"))</f>
        <v/>
      </c>
      <c r="AB307" s="17">
        <f>IF($A307="","",IF(OR(COUNTBLANK($J307:$S307)&gt;0,COUNTIF($J307:$S307,"Not Reviewed")&gt;0),"Incomplete","Complete"))</f>
        <v/>
      </c>
      <c r="AC307" s="29">
        <f>IF($A307="","",IFERROR((Z307-Y307)/Z307,""))</f>
        <v/>
      </c>
      <c r="AD307" s="17">
        <f>IF($A307="","",IF(Y307=0,"No Follow-Up Needed",IF(W307="Resolved","Resolved",IF(V307="","Due Date Missing",IF(V307&lt;TODAY(),"Overdue",IF(V307=TODAY(),"Due Today","Open"))))))</f>
        <v/>
      </c>
      <c r="AE307" s="17">
        <f>IF($A307="","",IF(AND($B307&gt;=Dashboard!$B$3,$B307&lt;=Dashboard!$B$4,OR(Dashboard!$B$5="All",$D307=Dashboard!$B$5),OR(Dashboard!$B$6="All",$G307=Dashboard!$B$6)),1,0))</f>
        <v/>
      </c>
    </row>
    <row r="308">
      <c r="A308" s="14" t="n"/>
      <c r="B308" s="28" t="n"/>
      <c r="C308" s="28" t="n"/>
      <c r="D308" s="14" t="n"/>
      <c r="E308" s="14" t="n"/>
      <c r="F308" s="14" t="n"/>
      <c r="G308" s="14" t="n"/>
      <c r="H308" s="14" t="n"/>
      <c r="I308" s="14" t="n"/>
      <c r="J308" s="16" t="n"/>
      <c r="K308" s="16" t="n"/>
      <c r="L308" s="16" t="n"/>
      <c r="M308" s="16" t="n"/>
      <c r="N308" s="16" t="n"/>
      <c r="O308" s="16" t="n"/>
      <c r="P308" s="16" t="n"/>
      <c r="Q308" s="16" t="n"/>
      <c r="R308" s="16" t="n"/>
      <c r="S308" s="16" t="n"/>
      <c r="T308" s="16" t="n"/>
      <c r="U308" s="14" t="n"/>
      <c r="V308" s="28" t="n"/>
      <c r="W308" s="14" t="n"/>
      <c r="X308" s="28" t="n"/>
      <c r="Y308" s="17">
        <f>IF($A308="","",COUNTIF($J308:$S308,"Fail"))</f>
        <v/>
      </c>
      <c r="Z308" s="17">
        <f>IF($A308="","",COUNTIF($J308:$S308,"Pass")+COUNTIF($J308:$S308,"Fail"))</f>
        <v/>
      </c>
      <c r="AA308" s="17">
        <f>IF($A308="","",COUNTIF($J308:$S308,"Pass")+COUNTIF($J308:$S308,"Fail")+COUNTIF($J308:$S308,"Not Reviewed"))</f>
        <v/>
      </c>
      <c r="AB308" s="17">
        <f>IF($A308="","",IF(OR(COUNTBLANK($J308:$S308)&gt;0,COUNTIF($J308:$S308,"Not Reviewed")&gt;0),"Incomplete","Complete"))</f>
        <v/>
      </c>
      <c r="AC308" s="29">
        <f>IF($A308="","",IFERROR((Z308-Y308)/Z308,""))</f>
        <v/>
      </c>
      <c r="AD308" s="17">
        <f>IF($A308="","",IF(Y308=0,"No Follow-Up Needed",IF(W308="Resolved","Resolved",IF(V308="","Due Date Missing",IF(V308&lt;TODAY(),"Overdue",IF(V308=TODAY(),"Due Today","Open"))))))</f>
        <v/>
      </c>
      <c r="AE308" s="17">
        <f>IF($A308="","",IF(AND($B308&gt;=Dashboard!$B$3,$B308&lt;=Dashboard!$B$4,OR(Dashboard!$B$5="All",$D308=Dashboard!$B$5),OR(Dashboard!$B$6="All",$G308=Dashboard!$B$6)),1,0))</f>
        <v/>
      </c>
    </row>
    <row r="309">
      <c r="A309" s="14" t="n"/>
      <c r="B309" s="28" t="n"/>
      <c r="C309" s="28" t="n"/>
      <c r="D309" s="14" t="n"/>
      <c r="E309" s="14" t="n"/>
      <c r="F309" s="14" t="n"/>
      <c r="G309" s="14" t="n"/>
      <c r="H309" s="14" t="n"/>
      <c r="I309" s="14" t="n"/>
      <c r="J309" s="16" t="n"/>
      <c r="K309" s="16" t="n"/>
      <c r="L309" s="16" t="n"/>
      <c r="M309" s="16" t="n"/>
      <c r="N309" s="16" t="n"/>
      <c r="O309" s="16" t="n"/>
      <c r="P309" s="16" t="n"/>
      <c r="Q309" s="16" t="n"/>
      <c r="R309" s="16" t="n"/>
      <c r="S309" s="16" t="n"/>
      <c r="T309" s="16" t="n"/>
      <c r="U309" s="14" t="n"/>
      <c r="V309" s="28" t="n"/>
      <c r="W309" s="14" t="n"/>
      <c r="X309" s="28" t="n"/>
      <c r="Y309" s="17">
        <f>IF($A309="","",COUNTIF($J309:$S309,"Fail"))</f>
        <v/>
      </c>
      <c r="Z309" s="17">
        <f>IF($A309="","",COUNTIF($J309:$S309,"Pass")+COUNTIF($J309:$S309,"Fail"))</f>
        <v/>
      </c>
      <c r="AA309" s="17">
        <f>IF($A309="","",COUNTIF($J309:$S309,"Pass")+COUNTIF($J309:$S309,"Fail")+COUNTIF($J309:$S309,"Not Reviewed"))</f>
        <v/>
      </c>
      <c r="AB309" s="17">
        <f>IF($A309="","",IF(OR(COUNTBLANK($J309:$S309)&gt;0,COUNTIF($J309:$S309,"Not Reviewed")&gt;0),"Incomplete","Complete"))</f>
        <v/>
      </c>
      <c r="AC309" s="29">
        <f>IF($A309="","",IFERROR((Z309-Y309)/Z309,""))</f>
        <v/>
      </c>
      <c r="AD309" s="17">
        <f>IF($A309="","",IF(Y309=0,"No Follow-Up Needed",IF(W309="Resolved","Resolved",IF(V309="","Due Date Missing",IF(V309&lt;TODAY(),"Overdue",IF(V309=TODAY(),"Due Today","Open"))))))</f>
        <v/>
      </c>
      <c r="AE309" s="17">
        <f>IF($A309="","",IF(AND($B309&gt;=Dashboard!$B$3,$B309&lt;=Dashboard!$B$4,OR(Dashboard!$B$5="All",$D309=Dashboard!$B$5),OR(Dashboard!$B$6="All",$G309=Dashboard!$B$6)),1,0))</f>
        <v/>
      </c>
    </row>
    <row r="310">
      <c r="A310" s="14" t="n"/>
      <c r="B310" s="28" t="n"/>
      <c r="C310" s="28" t="n"/>
      <c r="D310" s="14" t="n"/>
      <c r="E310" s="14" t="n"/>
      <c r="F310" s="14" t="n"/>
      <c r="G310" s="14" t="n"/>
      <c r="H310" s="14" t="n"/>
      <c r="I310" s="14" t="n"/>
      <c r="J310" s="16" t="n"/>
      <c r="K310" s="16" t="n"/>
      <c r="L310" s="16" t="n"/>
      <c r="M310" s="16" t="n"/>
      <c r="N310" s="16" t="n"/>
      <c r="O310" s="16" t="n"/>
      <c r="P310" s="16" t="n"/>
      <c r="Q310" s="16" t="n"/>
      <c r="R310" s="16" t="n"/>
      <c r="S310" s="16" t="n"/>
      <c r="T310" s="16" t="n"/>
      <c r="U310" s="14" t="n"/>
      <c r="V310" s="28" t="n"/>
      <c r="W310" s="14" t="n"/>
      <c r="X310" s="28" t="n"/>
      <c r="Y310" s="17">
        <f>IF($A310="","",COUNTIF($J310:$S310,"Fail"))</f>
        <v/>
      </c>
      <c r="Z310" s="17">
        <f>IF($A310="","",COUNTIF($J310:$S310,"Pass")+COUNTIF($J310:$S310,"Fail"))</f>
        <v/>
      </c>
      <c r="AA310" s="17">
        <f>IF($A310="","",COUNTIF($J310:$S310,"Pass")+COUNTIF($J310:$S310,"Fail")+COUNTIF($J310:$S310,"Not Reviewed"))</f>
        <v/>
      </c>
      <c r="AB310" s="17">
        <f>IF($A310="","",IF(OR(COUNTBLANK($J310:$S310)&gt;0,COUNTIF($J310:$S310,"Not Reviewed")&gt;0),"Incomplete","Complete"))</f>
        <v/>
      </c>
      <c r="AC310" s="29">
        <f>IF($A310="","",IFERROR((Z310-Y310)/Z310,""))</f>
        <v/>
      </c>
      <c r="AD310" s="17">
        <f>IF($A310="","",IF(Y310=0,"No Follow-Up Needed",IF(W310="Resolved","Resolved",IF(V310="","Due Date Missing",IF(V310&lt;TODAY(),"Overdue",IF(V310=TODAY(),"Due Today","Open"))))))</f>
        <v/>
      </c>
      <c r="AE310" s="17">
        <f>IF($A310="","",IF(AND($B310&gt;=Dashboard!$B$3,$B310&lt;=Dashboard!$B$4,OR(Dashboard!$B$5="All",$D310=Dashboard!$B$5),OR(Dashboard!$B$6="All",$G310=Dashboard!$B$6)),1,0))</f>
        <v/>
      </c>
    </row>
    <row r="311">
      <c r="A311" s="14" t="n"/>
      <c r="B311" s="28" t="n"/>
      <c r="C311" s="28" t="n"/>
      <c r="D311" s="14" t="n"/>
      <c r="E311" s="14" t="n"/>
      <c r="F311" s="14" t="n"/>
      <c r="G311" s="14" t="n"/>
      <c r="H311" s="14" t="n"/>
      <c r="I311" s="14" t="n"/>
      <c r="J311" s="16" t="n"/>
      <c r="K311" s="16" t="n"/>
      <c r="L311" s="16" t="n"/>
      <c r="M311" s="16" t="n"/>
      <c r="N311" s="16" t="n"/>
      <c r="O311" s="16" t="n"/>
      <c r="P311" s="16" t="n"/>
      <c r="Q311" s="16" t="n"/>
      <c r="R311" s="16" t="n"/>
      <c r="S311" s="16" t="n"/>
      <c r="T311" s="16" t="n"/>
      <c r="U311" s="14" t="n"/>
      <c r="V311" s="28" t="n"/>
      <c r="W311" s="14" t="n"/>
      <c r="X311" s="28" t="n"/>
      <c r="Y311" s="17">
        <f>IF($A311="","",COUNTIF($J311:$S311,"Fail"))</f>
        <v/>
      </c>
      <c r="Z311" s="17">
        <f>IF($A311="","",COUNTIF($J311:$S311,"Pass")+COUNTIF($J311:$S311,"Fail"))</f>
        <v/>
      </c>
      <c r="AA311" s="17">
        <f>IF($A311="","",COUNTIF($J311:$S311,"Pass")+COUNTIF($J311:$S311,"Fail")+COUNTIF($J311:$S311,"Not Reviewed"))</f>
        <v/>
      </c>
      <c r="AB311" s="17">
        <f>IF($A311="","",IF(OR(COUNTBLANK($J311:$S311)&gt;0,COUNTIF($J311:$S311,"Not Reviewed")&gt;0),"Incomplete","Complete"))</f>
        <v/>
      </c>
      <c r="AC311" s="29">
        <f>IF($A311="","",IFERROR((Z311-Y311)/Z311,""))</f>
        <v/>
      </c>
      <c r="AD311" s="17">
        <f>IF($A311="","",IF(Y311=0,"No Follow-Up Needed",IF(W311="Resolved","Resolved",IF(V311="","Due Date Missing",IF(V311&lt;TODAY(),"Overdue",IF(V311=TODAY(),"Due Today","Open"))))))</f>
        <v/>
      </c>
      <c r="AE311" s="17">
        <f>IF($A311="","",IF(AND($B311&gt;=Dashboard!$B$3,$B311&lt;=Dashboard!$B$4,OR(Dashboard!$B$5="All",$D311=Dashboard!$B$5),OR(Dashboard!$B$6="All",$G311=Dashboard!$B$6)),1,0))</f>
        <v/>
      </c>
    </row>
    <row r="312">
      <c r="A312" s="14" t="n"/>
      <c r="B312" s="28" t="n"/>
      <c r="C312" s="28" t="n"/>
      <c r="D312" s="14" t="n"/>
      <c r="E312" s="14" t="n"/>
      <c r="F312" s="14" t="n"/>
      <c r="G312" s="14" t="n"/>
      <c r="H312" s="14" t="n"/>
      <c r="I312" s="14" t="n"/>
      <c r="J312" s="16" t="n"/>
      <c r="K312" s="16" t="n"/>
      <c r="L312" s="16" t="n"/>
      <c r="M312" s="16" t="n"/>
      <c r="N312" s="16" t="n"/>
      <c r="O312" s="16" t="n"/>
      <c r="P312" s="16" t="n"/>
      <c r="Q312" s="16" t="n"/>
      <c r="R312" s="16" t="n"/>
      <c r="S312" s="16" t="n"/>
      <c r="T312" s="16" t="n"/>
      <c r="U312" s="14" t="n"/>
      <c r="V312" s="28" t="n"/>
      <c r="W312" s="14" t="n"/>
      <c r="X312" s="28" t="n"/>
      <c r="Y312" s="17">
        <f>IF($A312="","",COUNTIF($J312:$S312,"Fail"))</f>
        <v/>
      </c>
      <c r="Z312" s="17">
        <f>IF($A312="","",COUNTIF($J312:$S312,"Pass")+COUNTIF($J312:$S312,"Fail"))</f>
        <v/>
      </c>
      <c r="AA312" s="17">
        <f>IF($A312="","",COUNTIF($J312:$S312,"Pass")+COUNTIF($J312:$S312,"Fail")+COUNTIF($J312:$S312,"Not Reviewed"))</f>
        <v/>
      </c>
      <c r="AB312" s="17">
        <f>IF($A312="","",IF(OR(COUNTBLANK($J312:$S312)&gt;0,COUNTIF($J312:$S312,"Not Reviewed")&gt;0),"Incomplete","Complete"))</f>
        <v/>
      </c>
      <c r="AC312" s="29">
        <f>IF($A312="","",IFERROR((Z312-Y312)/Z312,""))</f>
        <v/>
      </c>
      <c r="AD312" s="17">
        <f>IF($A312="","",IF(Y312=0,"No Follow-Up Needed",IF(W312="Resolved","Resolved",IF(V312="","Due Date Missing",IF(V312&lt;TODAY(),"Overdue",IF(V312=TODAY(),"Due Today","Open"))))))</f>
        <v/>
      </c>
      <c r="AE312" s="17">
        <f>IF($A312="","",IF(AND($B312&gt;=Dashboard!$B$3,$B312&lt;=Dashboard!$B$4,OR(Dashboard!$B$5="All",$D312=Dashboard!$B$5),OR(Dashboard!$B$6="All",$G312=Dashboard!$B$6)),1,0))</f>
        <v/>
      </c>
    </row>
    <row r="313">
      <c r="A313" s="14" t="n"/>
      <c r="B313" s="28" t="n"/>
      <c r="C313" s="28" t="n"/>
      <c r="D313" s="14" t="n"/>
      <c r="E313" s="14" t="n"/>
      <c r="F313" s="14" t="n"/>
      <c r="G313" s="14" t="n"/>
      <c r="H313" s="14" t="n"/>
      <c r="I313" s="14" t="n"/>
      <c r="J313" s="16" t="n"/>
      <c r="K313" s="16" t="n"/>
      <c r="L313" s="16" t="n"/>
      <c r="M313" s="16" t="n"/>
      <c r="N313" s="16" t="n"/>
      <c r="O313" s="16" t="n"/>
      <c r="P313" s="16" t="n"/>
      <c r="Q313" s="16" t="n"/>
      <c r="R313" s="16" t="n"/>
      <c r="S313" s="16" t="n"/>
      <c r="T313" s="16" t="n"/>
      <c r="U313" s="14" t="n"/>
      <c r="V313" s="28" t="n"/>
      <c r="W313" s="14" t="n"/>
      <c r="X313" s="28" t="n"/>
      <c r="Y313" s="17">
        <f>IF($A313="","",COUNTIF($J313:$S313,"Fail"))</f>
        <v/>
      </c>
      <c r="Z313" s="17">
        <f>IF($A313="","",COUNTIF($J313:$S313,"Pass")+COUNTIF($J313:$S313,"Fail"))</f>
        <v/>
      </c>
      <c r="AA313" s="17">
        <f>IF($A313="","",COUNTIF($J313:$S313,"Pass")+COUNTIF($J313:$S313,"Fail")+COUNTIF($J313:$S313,"Not Reviewed"))</f>
        <v/>
      </c>
      <c r="AB313" s="17">
        <f>IF($A313="","",IF(OR(COUNTBLANK($J313:$S313)&gt;0,COUNTIF($J313:$S313,"Not Reviewed")&gt;0),"Incomplete","Complete"))</f>
        <v/>
      </c>
      <c r="AC313" s="29">
        <f>IF($A313="","",IFERROR((Z313-Y313)/Z313,""))</f>
        <v/>
      </c>
      <c r="AD313" s="17">
        <f>IF($A313="","",IF(Y313=0,"No Follow-Up Needed",IF(W313="Resolved","Resolved",IF(V313="","Due Date Missing",IF(V313&lt;TODAY(),"Overdue",IF(V313=TODAY(),"Due Today","Open"))))))</f>
        <v/>
      </c>
      <c r="AE313" s="17">
        <f>IF($A313="","",IF(AND($B313&gt;=Dashboard!$B$3,$B313&lt;=Dashboard!$B$4,OR(Dashboard!$B$5="All",$D313=Dashboard!$B$5),OR(Dashboard!$B$6="All",$G313=Dashboard!$B$6)),1,0))</f>
        <v/>
      </c>
    </row>
    <row r="314">
      <c r="A314" s="14" t="n"/>
      <c r="B314" s="28" t="n"/>
      <c r="C314" s="28" t="n"/>
      <c r="D314" s="14" t="n"/>
      <c r="E314" s="14" t="n"/>
      <c r="F314" s="14" t="n"/>
      <c r="G314" s="14" t="n"/>
      <c r="H314" s="14" t="n"/>
      <c r="I314" s="14" t="n"/>
      <c r="J314" s="16" t="n"/>
      <c r="K314" s="16" t="n"/>
      <c r="L314" s="16" t="n"/>
      <c r="M314" s="16" t="n"/>
      <c r="N314" s="16" t="n"/>
      <c r="O314" s="16" t="n"/>
      <c r="P314" s="16" t="n"/>
      <c r="Q314" s="16" t="n"/>
      <c r="R314" s="16" t="n"/>
      <c r="S314" s="16" t="n"/>
      <c r="T314" s="16" t="n"/>
      <c r="U314" s="14" t="n"/>
      <c r="V314" s="28" t="n"/>
      <c r="W314" s="14" t="n"/>
      <c r="X314" s="28" t="n"/>
      <c r="Y314" s="17">
        <f>IF($A314="","",COUNTIF($J314:$S314,"Fail"))</f>
        <v/>
      </c>
      <c r="Z314" s="17">
        <f>IF($A314="","",COUNTIF($J314:$S314,"Pass")+COUNTIF($J314:$S314,"Fail"))</f>
        <v/>
      </c>
      <c r="AA314" s="17">
        <f>IF($A314="","",COUNTIF($J314:$S314,"Pass")+COUNTIF($J314:$S314,"Fail")+COUNTIF($J314:$S314,"Not Reviewed"))</f>
        <v/>
      </c>
      <c r="AB314" s="17">
        <f>IF($A314="","",IF(OR(COUNTBLANK($J314:$S314)&gt;0,COUNTIF($J314:$S314,"Not Reviewed")&gt;0),"Incomplete","Complete"))</f>
        <v/>
      </c>
      <c r="AC314" s="29">
        <f>IF($A314="","",IFERROR((Z314-Y314)/Z314,""))</f>
        <v/>
      </c>
      <c r="AD314" s="17">
        <f>IF($A314="","",IF(Y314=0,"No Follow-Up Needed",IF(W314="Resolved","Resolved",IF(V314="","Due Date Missing",IF(V314&lt;TODAY(),"Overdue",IF(V314=TODAY(),"Due Today","Open"))))))</f>
        <v/>
      </c>
      <c r="AE314" s="17">
        <f>IF($A314="","",IF(AND($B314&gt;=Dashboard!$B$3,$B314&lt;=Dashboard!$B$4,OR(Dashboard!$B$5="All",$D314=Dashboard!$B$5),OR(Dashboard!$B$6="All",$G314=Dashboard!$B$6)),1,0))</f>
        <v/>
      </c>
    </row>
    <row r="315">
      <c r="A315" s="14" t="n"/>
      <c r="B315" s="28" t="n"/>
      <c r="C315" s="28" t="n"/>
      <c r="D315" s="14" t="n"/>
      <c r="E315" s="14" t="n"/>
      <c r="F315" s="14" t="n"/>
      <c r="G315" s="14" t="n"/>
      <c r="H315" s="14" t="n"/>
      <c r="I315" s="14" t="n"/>
      <c r="J315" s="16" t="n"/>
      <c r="K315" s="16" t="n"/>
      <c r="L315" s="16" t="n"/>
      <c r="M315" s="16" t="n"/>
      <c r="N315" s="16" t="n"/>
      <c r="O315" s="16" t="n"/>
      <c r="P315" s="16" t="n"/>
      <c r="Q315" s="16" t="n"/>
      <c r="R315" s="16" t="n"/>
      <c r="S315" s="16" t="n"/>
      <c r="T315" s="16" t="n"/>
      <c r="U315" s="14" t="n"/>
      <c r="V315" s="28" t="n"/>
      <c r="W315" s="14" t="n"/>
      <c r="X315" s="28" t="n"/>
      <c r="Y315" s="17">
        <f>IF($A315="","",COUNTIF($J315:$S315,"Fail"))</f>
        <v/>
      </c>
      <c r="Z315" s="17">
        <f>IF($A315="","",COUNTIF($J315:$S315,"Pass")+COUNTIF($J315:$S315,"Fail"))</f>
        <v/>
      </c>
      <c r="AA315" s="17">
        <f>IF($A315="","",COUNTIF($J315:$S315,"Pass")+COUNTIF($J315:$S315,"Fail")+COUNTIF($J315:$S315,"Not Reviewed"))</f>
        <v/>
      </c>
      <c r="AB315" s="17">
        <f>IF($A315="","",IF(OR(COUNTBLANK($J315:$S315)&gt;0,COUNTIF($J315:$S315,"Not Reviewed")&gt;0),"Incomplete","Complete"))</f>
        <v/>
      </c>
      <c r="AC315" s="29">
        <f>IF($A315="","",IFERROR((Z315-Y315)/Z315,""))</f>
        <v/>
      </c>
      <c r="AD315" s="17">
        <f>IF($A315="","",IF(Y315=0,"No Follow-Up Needed",IF(W315="Resolved","Resolved",IF(V315="","Due Date Missing",IF(V315&lt;TODAY(),"Overdue",IF(V315=TODAY(),"Due Today","Open"))))))</f>
        <v/>
      </c>
      <c r="AE315" s="17">
        <f>IF($A315="","",IF(AND($B315&gt;=Dashboard!$B$3,$B315&lt;=Dashboard!$B$4,OR(Dashboard!$B$5="All",$D315=Dashboard!$B$5),OR(Dashboard!$B$6="All",$G315=Dashboard!$B$6)),1,0))</f>
        <v/>
      </c>
    </row>
    <row r="316">
      <c r="A316" s="14" t="n"/>
      <c r="B316" s="28" t="n"/>
      <c r="C316" s="28" t="n"/>
      <c r="D316" s="14" t="n"/>
      <c r="E316" s="14" t="n"/>
      <c r="F316" s="14" t="n"/>
      <c r="G316" s="14" t="n"/>
      <c r="H316" s="14" t="n"/>
      <c r="I316" s="14" t="n"/>
      <c r="J316" s="16" t="n"/>
      <c r="K316" s="16" t="n"/>
      <c r="L316" s="16" t="n"/>
      <c r="M316" s="16" t="n"/>
      <c r="N316" s="16" t="n"/>
      <c r="O316" s="16" t="n"/>
      <c r="P316" s="16" t="n"/>
      <c r="Q316" s="16" t="n"/>
      <c r="R316" s="16" t="n"/>
      <c r="S316" s="16" t="n"/>
      <c r="T316" s="16" t="n"/>
      <c r="U316" s="14" t="n"/>
      <c r="V316" s="28" t="n"/>
      <c r="W316" s="14" t="n"/>
      <c r="X316" s="28" t="n"/>
      <c r="Y316" s="17">
        <f>IF($A316="","",COUNTIF($J316:$S316,"Fail"))</f>
        <v/>
      </c>
      <c r="Z316" s="17">
        <f>IF($A316="","",COUNTIF($J316:$S316,"Pass")+COUNTIF($J316:$S316,"Fail"))</f>
        <v/>
      </c>
      <c r="AA316" s="17">
        <f>IF($A316="","",COUNTIF($J316:$S316,"Pass")+COUNTIF($J316:$S316,"Fail")+COUNTIF($J316:$S316,"Not Reviewed"))</f>
        <v/>
      </c>
      <c r="AB316" s="17">
        <f>IF($A316="","",IF(OR(COUNTBLANK($J316:$S316)&gt;0,COUNTIF($J316:$S316,"Not Reviewed")&gt;0),"Incomplete","Complete"))</f>
        <v/>
      </c>
      <c r="AC316" s="29">
        <f>IF($A316="","",IFERROR((Z316-Y316)/Z316,""))</f>
        <v/>
      </c>
      <c r="AD316" s="17">
        <f>IF($A316="","",IF(Y316=0,"No Follow-Up Needed",IF(W316="Resolved","Resolved",IF(V316="","Due Date Missing",IF(V316&lt;TODAY(),"Overdue",IF(V316=TODAY(),"Due Today","Open"))))))</f>
        <v/>
      </c>
      <c r="AE316" s="17">
        <f>IF($A316="","",IF(AND($B316&gt;=Dashboard!$B$3,$B316&lt;=Dashboard!$B$4,OR(Dashboard!$B$5="All",$D316=Dashboard!$B$5),OR(Dashboard!$B$6="All",$G316=Dashboard!$B$6)),1,0))</f>
        <v/>
      </c>
    </row>
    <row r="317">
      <c r="A317" s="14" t="n"/>
      <c r="B317" s="28" t="n"/>
      <c r="C317" s="28" t="n"/>
      <c r="D317" s="14" t="n"/>
      <c r="E317" s="14" t="n"/>
      <c r="F317" s="14" t="n"/>
      <c r="G317" s="14" t="n"/>
      <c r="H317" s="14" t="n"/>
      <c r="I317" s="14" t="n"/>
      <c r="J317" s="16" t="n"/>
      <c r="K317" s="16" t="n"/>
      <c r="L317" s="16" t="n"/>
      <c r="M317" s="16" t="n"/>
      <c r="N317" s="16" t="n"/>
      <c r="O317" s="16" t="n"/>
      <c r="P317" s="16" t="n"/>
      <c r="Q317" s="16" t="n"/>
      <c r="R317" s="16" t="n"/>
      <c r="S317" s="16" t="n"/>
      <c r="T317" s="16" t="n"/>
      <c r="U317" s="14" t="n"/>
      <c r="V317" s="28" t="n"/>
      <c r="W317" s="14" t="n"/>
      <c r="X317" s="28" t="n"/>
      <c r="Y317" s="17">
        <f>IF($A317="","",COUNTIF($J317:$S317,"Fail"))</f>
        <v/>
      </c>
      <c r="Z317" s="17">
        <f>IF($A317="","",COUNTIF($J317:$S317,"Pass")+COUNTIF($J317:$S317,"Fail"))</f>
        <v/>
      </c>
      <c r="AA317" s="17">
        <f>IF($A317="","",COUNTIF($J317:$S317,"Pass")+COUNTIF($J317:$S317,"Fail")+COUNTIF($J317:$S317,"Not Reviewed"))</f>
        <v/>
      </c>
      <c r="AB317" s="17">
        <f>IF($A317="","",IF(OR(COUNTBLANK($J317:$S317)&gt;0,COUNTIF($J317:$S317,"Not Reviewed")&gt;0),"Incomplete","Complete"))</f>
        <v/>
      </c>
      <c r="AC317" s="29">
        <f>IF($A317="","",IFERROR((Z317-Y317)/Z317,""))</f>
        <v/>
      </c>
      <c r="AD317" s="17">
        <f>IF($A317="","",IF(Y317=0,"No Follow-Up Needed",IF(W317="Resolved","Resolved",IF(V317="","Due Date Missing",IF(V317&lt;TODAY(),"Overdue",IF(V317=TODAY(),"Due Today","Open"))))))</f>
        <v/>
      </c>
      <c r="AE317" s="17">
        <f>IF($A317="","",IF(AND($B317&gt;=Dashboard!$B$3,$B317&lt;=Dashboard!$B$4,OR(Dashboard!$B$5="All",$D317=Dashboard!$B$5),OR(Dashboard!$B$6="All",$G317=Dashboard!$B$6)),1,0))</f>
        <v/>
      </c>
    </row>
    <row r="318">
      <c r="A318" s="14" t="n"/>
      <c r="B318" s="28" t="n"/>
      <c r="C318" s="28" t="n"/>
      <c r="D318" s="14" t="n"/>
      <c r="E318" s="14" t="n"/>
      <c r="F318" s="14" t="n"/>
      <c r="G318" s="14" t="n"/>
      <c r="H318" s="14" t="n"/>
      <c r="I318" s="14" t="n"/>
      <c r="J318" s="16" t="n"/>
      <c r="K318" s="16" t="n"/>
      <c r="L318" s="16" t="n"/>
      <c r="M318" s="16" t="n"/>
      <c r="N318" s="16" t="n"/>
      <c r="O318" s="16" t="n"/>
      <c r="P318" s="16" t="n"/>
      <c r="Q318" s="16" t="n"/>
      <c r="R318" s="16" t="n"/>
      <c r="S318" s="16" t="n"/>
      <c r="T318" s="16" t="n"/>
      <c r="U318" s="14" t="n"/>
      <c r="V318" s="28" t="n"/>
      <c r="W318" s="14" t="n"/>
      <c r="X318" s="28" t="n"/>
      <c r="Y318" s="17">
        <f>IF($A318="","",COUNTIF($J318:$S318,"Fail"))</f>
        <v/>
      </c>
      <c r="Z318" s="17">
        <f>IF($A318="","",COUNTIF($J318:$S318,"Pass")+COUNTIF($J318:$S318,"Fail"))</f>
        <v/>
      </c>
      <c r="AA318" s="17">
        <f>IF($A318="","",COUNTIF($J318:$S318,"Pass")+COUNTIF($J318:$S318,"Fail")+COUNTIF($J318:$S318,"Not Reviewed"))</f>
        <v/>
      </c>
      <c r="AB318" s="17">
        <f>IF($A318="","",IF(OR(COUNTBLANK($J318:$S318)&gt;0,COUNTIF($J318:$S318,"Not Reviewed")&gt;0),"Incomplete","Complete"))</f>
        <v/>
      </c>
      <c r="AC318" s="29">
        <f>IF($A318="","",IFERROR((Z318-Y318)/Z318,""))</f>
        <v/>
      </c>
      <c r="AD318" s="17">
        <f>IF($A318="","",IF(Y318=0,"No Follow-Up Needed",IF(W318="Resolved","Resolved",IF(V318="","Due Date Missing",IF(V318&lt;TODAY(),"Overdue",IF(V318=TODAY(),"Due Today","Open"))))))</f>
        <v/>
      </c>
      <c r="AE318" s="17">
        <f>IF($A318="","",IF(AND($B318&gt;=Dashboard!$B$3,$B318&lt;=Dashboard!$B$4,OR(Dashboard!$B$5="All",$D318=Dashboard!$B$5),OR(Dashboard!$B$6="All",$G318=Dashboard!$B$6)),1,0))</f>
        <v/>
      </c>
    </row>
    <row r="319">
      <c r="A319" s="14" t="n"/>
      <c r="B319" s="28" t="n"/>
      <c r="C319" s="28" t="n"/>
      <c r="D319" s="14" t="n"/>
      <c r="E319" s="14" t="n"/>
      <c r="F319" s="14" t="n"/>
      <c r="G319" s="14" t="n"/>
      <c r="H319" s="14" t="n"/>
      <c r="I319" s="14" t="n"/>
      <c r="J319" s="16" t="n"/>
      <c r="K319" s="16" t="n"/>
      <c r="L319" s="16" t="n"/>
      <c r="M319" s="16" t="n"/>
      <c r="N319" s="16" t="n"/>
      <c r="O319" s="16" t="n"/>
      <c r="P319" s="16" t="n"/>
      <c r="Q319" s="16" t="n"/>
      <c r="R319" s="16" t="n"/>
      <c r="S319" s="16" t="n"/>
      <c r="T319" s="16" t="n"/>
      <c r="U319" s="14" t="n"/>
      <c r="V319" s="28" t="n"/>
      <c r="W319" s="14" t="n"/>
      <c r="X319" s="28" t="n"/>
      <c r="Y319" s="17">
        <f>IF($A319="","",COUNTIF($J319:$S319,"Fail"))</f>
        <v/>
      </c>
      <c r="Z319" s="17">
        <f>IF($A319="","",COUNTIF($J319:$S319,"Pass")+COUNTIF($J319:$S319,"Fail"))</f>
        <v/>
      </c>
      <c r="AA319" s="17">
        <f>IF($A319="","",COUNTIF($J319:$S319,"Pass")+COUNTIF($J319:$S319,"Fail")+COUNTIF($J319:$S319,"Not Reviewed"))</f>
        <v/>
      </c>
      <c r="AB319" s="17">
        <f>IF($A319="","",IF(OR(COUNTBLANK($J319:$S319)&gt;0,COUNTIF($J319:$S319,"Not Reviewed")&gt;0),"Incomplete","Complete"))</f>
        <v/>
      </c>
      <c r="AC319" s="29">
        <f>IF($A319="","",IFERROR((Z319-Y319)/Z319,""))</f>
        <v/>
      </c>
      <c r="AD319" s="17">
        <f>IF($A319="","",IF(Y319=0,"No Follow-Up Needed",IF(W319="Resolved","Resolved",IF(V319="","Due Date Missing",IF(V319&lt;TODAY(),"Overdue",IF(V319=TODAY(),"Due Today","Open"))))))</f>
        <v/>
      </c>
      <c r="AE319" s="17">
        <f>IF($A319="","",IF(AND($B319&gt;=Dashboard!$B$3,$B319&lt;=Dashboard!$B$4,OR(Dashboard!$B$5="All",$D319=Dashboard!$B$5),OR(Dashboard!$B$6="All",$G319=Dashboard!$B$6)),1,0))</f>
        <v/>
      </c>
    </row>
    <row r="320">
      <c r="A320" s="14" t="n"/>
      <c r="B320" s="28" t="n"/>
      <c r="C320" s="28" t="n"/>
      <c r="D320" s="14" t="n"/>
      <c r="E320" s="14" t="n"/>
      <c r="F320" s="14" t="n"/>
      <c r="G320" s="14" t="n"/>
      <c r="H320" s="14" t="n"/>
      <c r="I320" s="14" t="n"/>
      <c r="J320" s="16" t="n"/>
      <c r="K320" s="16" t="n"/>
      <c r="L320" s="16" t="n"/>
      <c r="M320" s="16" t="n"/>
      <c r="N320" s="16" t="n"/>
      <c r="O320" s="16" t="n"/>
      <c r="P320" s="16" t="n"/>
      <c r="Q320" s="16" t="n"/>
      <c r="R320" s="16" t="n"/>
      <c r="S320" s="16" t="n"/>
      <c r="T320" s="16" t="n"/>
      <c r="U320" s="14" t="n"/>
      <c r="V320" s="28" t="n"/>
      <c r="W320" s="14" t="n"/>
      <c r="X320" s="28" t="n"/>
      <c r="Y320" s="17">
        <f>IF($A320="","",COUNTIF($J320:$S320,"Fail"))</f>
        <v/>
      </c>
      <c r="Z320" s="17">
        <f>IF($A320="","",COUNTIF($J320:$S320,"Pass")+COUNTIF($J320:$S320,"Fail"))</f>
        <v/>
      </c>
      <c r="AA320" s="17">
        <f>IF($A320="","",COUNTIF($J320:$S320,"Pass")+COUNTIF($J320:$S320,"Fail")+COUNTIF($J320:$S320,"Not Reviewed"))</f>
        <v/>
      </c>
      <c r="AB320" s="17">
        <f>IF($A320="","",IF(OR(COUNTBLANK($J320:$S320)&gt;0,COUNTIF($J320:$S320,"Not Reviewed")&gt;0),"Incomplete","Complete"))</f>
        <v/>
      </c>
      <c r="AC320" s="29">
        <f>IF($A320="","",IFERROR((Z320-Y320)/Z320,""))</f>
        <v/>
      </c>
      <c r="AD320" s="17">
        <f>IF($A320="","",IF(Y320=0,"No Follow-Up Needed",IF(W320="Resolved","Resolved",IF(V320="","Due Date Missing",IF(V320&lt;TODAY(),"Overdue",IF(V320=TODAY(),"Due Today","Open"))))))</f>
        <v/>
      </c>
      <c r="AE320" s="17">
        <f>IF($A320="","",IF(AND($B320&gt;=Dashboard!$B$3,$B320&lt;=Dashboard!$B$4,OR(Dashboard!$B$5="All",$D320=Dashboard!$B$5),OR(Dashboard!$B$6="All",$G320=Dashboard!$B$6)),1,0))</f>
        <v/>
      </c>
    </row>
    <row r="321">
      <c r="A321" s="14" t="n"/>
      <c r="B321" s="28" t="n"/>
      <c r="C321" s="28" t="n"/>
      <c r="D321" s="14" t="n"/>
      <c r="E321" s="14" t="n"/>
      <c r="F321" s="14" t="n"/>
      <c r="G321" s="14" t="n"/>
      <c r="H321" s="14" t="n"/>
      <c r="I321" s="14" t="n"/>
      <c r="J321" s="16" t="n"/>
      <c r="K321" s="16" t="n"/>
      <c r="L321" s="16" t="n"/>
      <c r="M321" s="16" t="n"/>
      <c r="N321" s="16" t="n"/>
      <c r="O321" s="16" t="n"/>
      <c r="P321" s="16" t="n"/>
      <c r="Q321" s="16" t="n"/>
      <c r="R321" s="16" t="n"/>
      <c r="S321" s="16" t="n"/>
      <c r="T321" s="16" t="n"/>
      <c r="U321" s="14" t="n"/>
      <c r="V321" s="28" t="n"/>
      <c r="W321" s="14" t="n"/>
      <c r="X321" s="28" t="n"/>
      <c r="Y321" s="17">
        <f>IF($A321="","",COUNTIF($J321:$S321,"Fail"))</f>
        <v/>
      </c>
      <c r="Z321" s="17">
        <f>IF($A321="","",COUNTIF($J321:$S321,"Pass")+COUNTIF($J321:$S321,"Fail"))</f>
        <v/>
      </c>
      <c r="AA321" s="17">
        <f>IF($A321="","",COUNTIF($J321:$S321,"Pass")+COUNTIF($J321:$S321,"Fail")+COUNTIF($J321:$S321,"Not Reviewed"))</f>
        <v/>
      </c>
      <c r="AB321" s="17">
        <f>IF($A321="","",IF(OR(COUNTBLANK($J321:$S321)&gt;0,COUNTIF($J321:$S321,"Not Reviewed")&gt;0),"Incomplete","Complete"))</f>
        <v/>
      </c>
      <c r="AC321" s="29">
        <f>IF($A321="","",IFERROR((Z321-Y321)/Z321,""))</f>
        <v/>
      </c>
      <c r="AD321" s="17">
        <f>IF($A321="","",IF(Y321=0,"No Follow-Up Needed",IF(W321="Resolved","Resolved",IF(V321="","Due Date Missing",IF(V321&lt;TODAY(),"Overdue",IF(V321=TODAY(),"Due Today","Open"))))))</f>
        <v/>
      </c>
      <c r="AE321" s="17">
        <f>IF($A321="","",IF(AND($B321&gt;=Dashboard!$B$3,$B321&lt;=Dashboard!$B$4,OR(Dashboard!$B$5="All",$D321=Dashboard!$B$5),OR(Dashboard!$B$6="All",$G321=Dashboard!$B$6)),1,0))</f>
        <v/>
      </c>
    </row>
    <row r="322">
      <c r="A322" s="14" t="n"/>
      <c r="B322" s="28" t="n"/>
      <c r="C322" s="28" t="n"/>
      <c r="D322" s="14" t="n"/>
      <c r="E322" s="14" t="n"/>
      <c r="F322" s="14" t="n"/>
      <c r="G322" s="14" t="n"/>
      <c r="H322" s="14" t="n"/>
      <c r="I322" s="14" t="n"/>
      <c r="J322" s="16" t="n"/>
      <c r="K322" s="16" t="n"/>
      <c r="L322" s="16" t="n"/>
      <c r="M322" s="16" t="n"/>
      <c r="N322" s="16" t="n"/>
      <c r="O322" s="16" t="n"/>
      <c r="P322" s="16" t="n"/>
      <c r="Q322" s="16" t="n"/>
      <c r="R322" s="16" t="n"/>
      <c r="S322" s="16" t="n"/>
      <c r="T322" s="16" t="n"/>
      <c r="U322" s="14" t="n"/>
      <c r="V322" s="28" t="n"/>
      <c r="W322" s="14" t="n"/>
      <c r="X322" s="28" t="n"/>
      <c r="Y322" s="17">
        <f>IF($A322="","",COUNTIF($J322:$S322,"Fail"))</f>
        <v/>
      </c>
      <c r="Z322" s="17">
        <f>IF($A322="","",COUNTIF($J322:$S322,"Pass")+COUNTIF($J322:$S322,"Fail"))</f>
        <v/>
      </c>
      <c r="AA322" s="17">
        <f>IF($A322="","",COUNTIF($J322:$S322,"Pass")+COUNTIF($J322:$S322,"Fail")+COUNTIF($J322:$S322,"Not Reviewed"))</f>
        <v/>
      </c>
      <c r="AB322" s="17">
        <f>IF($A322="","",IF(OR(COUNTBLANK($J322:$S322)&gt;0,COUNTIF($J322:$S322,"Not Reviewed")&gt;0),"Incomplete","Complete"))</f>
        <v/>
      </c>
      <c r="AC322" s="29">
        <f>IF($A322="","",IFERROR((Z322-Y322)/Z322,""))</f>
        <v/>
      </c>
      <c r="AD322" s="17">
        <f>IF($A322="","",IF(Y322=0,"No Follow-Up Needed",IF(W322="Resolved","Resolved",IF(V322="","Due Date Missing",IF(V322&lt;TODAY(),"Overdue",IF(V322=TODAY(),"Due Today","Open"))))))</f>
        <v/>
      </c>
      <c r="AE322" s="17">
        <f>IF($A322="","",IF(AND($B322&gt;=Dashboard!$B$3,$B322&lt;=Dashboard!$B$4,OR(Dashboard!$B$5="All",$D322=Dashboard!$B$5),OR(Dashboard!$B$6="All",$G322=Dashboard!$B$6)),1,0))</f>
        <v/>
      </c>
    </row>
    <row r="323">
      <c r="A323" s="14" t="n"/>
      <c r="B323" s="28" t="n"/>
      <c r="C323" s="28" t="n"/>
      <c r="D323" s="14" t="n"/>
      <c r="E323" s="14" t="n"/>
      <c r="F323" s="14" t="n"/>
      <c r="G323" s="14" t="n"/>
      <c r="H323" s="14" t="n"/>
      <c r="I323" s="14" t="n"/>
      <c r="J323" s="16" t="n"/>
      <c r="K323" s="16" t="n"/>
      <c r="L323" s="16" t="n"/>
      <c r="M323" s="16" t="n"/>
      <c r="N323" s="16" t="n"/>
      <c r="O323" s="16" t="n"/>
      <c r="P323" s="16" t="n"/>
      <c r="Q323" s="16" t="n"/>
      <c r="R323" s="16" t="n"/>
      <c r="S323" s="16" t="n"/>
      <c r="T323" s="16" t="n"/>
      <c r="U323" s="14" t="n"/>
      <c r="V323" s="28" t="n"/>
      <c r="W323" s="14" t="n"/>
      <c r="X323" s="28" t="n"/>
      <c r="Y323" s="17">
        <f>IF($A323="","",COUNTIF($J323:$S323,"Fail"))</f>
        <v/>
      </c>
      <c r="Z323" s="17">
        <f>IF($A323="","",COUNTIF($J323:$S323,"Pass")+COUNTIF($J323:$S323,"Fail"))</f>
        <v/>
      </c>
      <c r="AA323" s="17">
        <f>IF($A323="","",COUNTIF($J323:$S323,"Pass")+COUNTIF($J323:$S323,"Fail")+COUNTIF($J323:$S323,"Not Reviewed"))</f>
        <v/>
      </c>
      <c r="AB323" s="17">
        <f>IF($A323="","",IF(OR(COUNTBLANK($J323:$S323)&gt;0,COUNTIF($J323:$S323,"Not Reviewed")&gt;0),"Incomplete","Complete"))</f>
        <v/>
      </c>
      <c r="AC323" s="29">
        <f>IF($A323="","",IFERROR((Z323-Y323)/Z323,""))</f>
        <v/>
      </c>
      <c r="AD323" s="17">
        <f>IF($A323="","",IF(Y323=0,"No Follow-Up Needed",IF(W323="Resolved","Resolved",IF(V323="","Due Date Missing",IF(V323&lt;TODAY(),"Overdue",IF(V323=TODAY(),"Due Today","Open"))))))</f>
        <v/>
      </c>
      <c r="AE323" s="17">
        <f>IF($A323="","",IF(AND($B323&gt;=Dashboard!$B$3,$B323&lt;=Dashboard!$B$4,OR(Dashboard!$B$5="All",$D323=Dashboard!$B$5),OR(Dashboard!$B$6="All",$G323=Dashboard!$B$6)),1,0))</f>
        <v/>
      </c>
    </row>
    <row r="324">
      <c r="A324" s="14" t="n"/>
      <c r="B324" s="28" t="n"/>
      <c r="C324" s="28" t="n"/>
      <c r="D324" s="14" t="n"/>
      <c r="E324" s="14" t="n"/>
      <c r="F324" s="14" t="n"/>
      <c r="G324" s="14" t="n"/>
      <c r="H324" s="14" t="n"/>
      <c r="I324" s="14" t="n"/>
      <c r="J324" s="16" t="n"/>
      <c r="K324" s="16" t="n"/>
      <c r="L324" s="16" t="n"/>
      <c r="M324" s="16" t="n"/>
      <c r="N324" s="16" t="n"/>
      <c r="O324" s="16" t="n"/>
      <c r="P324" s="16" t="n"/>
      <c r="Q324" s="16" t="n"/>
      <c r="R324" s="16" t="n"/>
      <c r="S324" s="16" t="n"/>
      <c r="T324" s="16" t="n"/>
      <c r="U324" s="14" t="n"/>
      <c r="V324" s="28" t="n"/>
      <c r="W324" s="14" t="n"/>
      <c r="X324" s="28" t="n"/>
      <c r="Y324" s="17">
        <f>IF($A324="","",COUNTIF($J324:$S324,"Fail"))</f>
        <v/>
      </c>
      <c r="Z324" s="17">
        <f>IF($A324="","",COUNTIF($J324:$S324,"Pass")+COUNTIF($J324:$S324,"Fail"))</f>
        <v/>
      </c>
      <c r="AA324" s="17">
        <f>IF($A324="","",COUNTIF($J324:$S324,"Pass")+COUNTIF($J324:$S324,"Fail")+COUNTIF($J324:$S324,"Not Reviewed"))</f>
        <v/>
      </c>
      <c r="AB324" s="17">
        <f>IF($A324="","",IF(OR(COUNTBLANK($J324:$S324)&gt;0,COUNTIF($J324:$S324,"Not Reviewed")&gt;0),"Incomplete","Complete"))</f>
        <v/>
      </c>
      <c r="AC324" s="29">
        <f>IF($A324="","",IFERROR((Z324-Y324)/Z324,""))</f>
        <v/>
      </c>
      <c r="AD324" s="17">
        <f>IF($A324="","",IF(Y324=0,"No Follow-Up Needed",IF(W324="Resolved","Resolved",IF(V324="","Due Date Missing",IF(V324&lt;TODAY(),"Overdue",IF(V324=TODAY(),"Due Today","Open"))))))</f>
        <v/>
      </c>
      <c r="AE324" s="17">
        <f>IF($A324="","",IF(AND($B324&gt;=Dashboard!$B$3,$B324&lt;=Dashboard!$B$4,OR(Dashboard!$B$5="All",$D324=Dashboard!$B$5),OR(Dashboard!$B$6="All",$G324=Dashboard!$B$6)),1,0))</f>
        <v/>
      </c>
    </row>
    <row r="325">
      <c r="A325" s="14" t="n"/>
      <c r="B325" s="28" t="n"/>
      <c r="C325" s="28" t="n"/>
      <c r="D325" s="14" t="n"/>
      <c r="E325" s="14" t="n"/>
      <c r="F325" s="14" t="n"/>
      <c r="G325" s="14" t="n"/>
      <c r="H325" s="14" t="n"/>
      <c r="I325" s="14" t="n"/>
      <c r="J325" s="16" t="n"/>
      <c r="K325" s="16" t="n"/>
      <c r="L325" s="16" t="n"/>
      <c r="M325" s="16" t="n"/>
      <c r="N325" s="16" t="n"/>
      <c r="O325" s="16" t="n"/>
      <c r="P325" s="16" t="n"/>
      <c r="Q325" s="16" t="n"/>
      <c r="R325" s="16" t="n"/>
      <c r="S325" s="16" t="n"/>
      <c r="T325" s="16" t="n"/>
      <c r="U325" s="14" t="n"/>
      <c r="V325" s="28" t="n"/>
      <c r="W325" s="14" t="n"/>
      <c r="X325" s="28" t="n"/>
      <c r="Y325" s="17">
        <f>IF($A325="","",COUNTIF($J325:$S325,"Fail"))</f>
        <v/>
      </c>
      <c r="Z325" s="17">
        <f>IF($A325="","",COUNTIF($J325:$S325,"Pass")+COUNTIF($J325:$S325,"Fail"))</f>
        <v/>
      </c>
      <c r="AA325" s="17">
        <f>IF($A325="","",COUNTIF($J325:$S325,"Pass")+COUNTIF($J325:$S325,"Fail")+COUNTIF($J325:$S325,"Not Reviewed"))</f>
        <v/>
      </c>
      <c r="AB325" s="17">
        <f>IF($A325="","",IF(OR(COUNTBLANK($J325:$S325)&gt;0,COUNTIF($J325:$S325,"Not Reviewed")&gt;0),"Incomplete","Complete"))</f>
        <v/>
      </c>
      <c r="AC325" s="29">
        <f>IF($A325="","",IFERROR((Z325-Y325)/Z325,""))</f>
        <v/>
      </c>
      <c r="AD325" s="17">
        <f>IF($A325="","",IF(Y325=0,"No Follow-Up Needed",IF(W325="Resolved","Resolved",IF(V325="","Due Date Missing",IF(V325&lt;TODAY(),"Overdue",IF(V325=TODAY(),"Due Today","Open"))))))</f>
        <v/>
      </c>
      <c r="AE325" s="17">
        <f>IF($A325="","",IF(AND($B325&gt;=Dashboard!$B$3,$B325&lt;=Dashboard!$B$4,OR(Dashboard!$B$5="All",$D325=Dashboard!$B$5),OR(Dashboard!$B$6="All",$G325=Dashboard!$B$6)),1,0))</f>
        <v/>
      </c>
    </row>
    <row r="326">
      <c r="A326" s="14" t="n"/>
      <c r="B326" s="28" t="n"/>
      <c r="C326" s="28" t="n"/>
      <c r="D326" s="14" t="n"/>
      <c r="E326" s="14" t="n"/>
      <c r="F326" s="14" t="n"/>
      <c r="G326" s="14" t="n"/>
      <c r="H326" s="14" t="n"/>
      <c r="I326" s="14" t="n"/>
      <c r="J326" s="16" t="n"/>
      <c r="K326" s="16" t="n"/>
      <c r="L326" s="16" t="n"/>
      <c r="M326" s="16" t="n"/>
      <c r="N326" s="16" t="n"/>
      <c r="O326" s="16" t="n"/>
      <c r="P326" s="16" t="n"/>
      <c r="Q326" s="16" t="n"/>
      <c r="R326" s="16" t="n"/>
      <c r="S326" s="16" t="n"/>
      <c r="T326" s="16" t="n"/>
      <c r="U326" s="14" t="n"/>
      <c r="V326" s="28" t="n"/>
      <c r="W326" s="14" t="n"/>
      <c r="X326" s="28" t="n"/>
      <c r="Y326" s="17">
        <f>IF($A326="","",COUNTIF($J326:$S326,"Fail"))</f>
        <v/>
      </c>
      <c r="Z326" s="17">
        <f>IF($A326="","",COUNTIF($J326:$S326,"Pass")+COUNTIF($J326:$S326,"Fail"))</f>
        <v/>
      </c>
      <c r="AA326" s="17">
        <f>IF($A326="","",COUNTIF($J326:$S326,"Pass")+COUNTIF($J326:$S326,"Fail")+COUNTIF($J326:$S326,"Not Reviewed"))</f>
        <v/>
      </c>
      <c r="AB326" s="17">
        <f>IF($A326="","",IF(OR(COUNTBLANK($J326:$S326)&gt;0,COUNTIF($J326:$S326,"Not Reviewed")&gt;0),"Incomplete","Complete"))</f>
        <v/>
      </c>
      <c r="AC326" s="29">
        <f>IF($A326="","",IFERROR((Z326-Y326)/Z326,""))</f>
        <v/>
      </c>
      <c r="AD326" s="17">
        <f>IF($A326="","",IF(Y326=0,"No Follow-Up Needed",IF(W326="Resolved","Resolved",IF(V326="","Due Date Missing",IF(V326&lt;TODAY(),"Overdue",IF(V326=TODAY(),"Due Today","Open"))))))</f>
        <v/>
      </c>
      <c r="AE326" s="17">
        <f>IF($A326="","",IF(AND($B326&gt;=Dashboard!$B$3,$B326&lt;=Dashboard!$B$4,OR(Dashboard!$B$5="All",$D326=Dashboard!$B$5),OR(Dashboard!$B$6="All",$G326=Dashboard!$B$6)),1,0))</f>
        <v/>
      </c>
    </row>
    <row r="327">
      <c r="A327" s="14" t="n"/>
      <c r="B327" s="28" t="n"/>
      <c r="C327" s="28" t="n"/>
      <c r="D327" s="14" t="n"/>
      <c r="E327" s="14" t="n"/>
      <c r="F327" s="14" t="n"/>
      <c r="G327" s="14" t="n"/>
      <c r="H327" s="14" t="n"/>
      <c r="I327" s="14" t="n"/>
      <c r="J327" s="16" t="n"/>
      <c r="K327" s="16" t="n"/>
      <c r="L327" s="16" t="n"/>
      <c r="M327" s="16" t="n"/>
      <c r="N327" s="16" t="n"/>
      <c r="O327" s="16" t="n"/>
      <c r="P327" s="16" t="n"/>
      <c r="Q327" s="16" t="n"/>
      <c r="R327" s="16" t="n"/>
      <c r="S327" s="16" t="n"/>
      <c r="T327" s="16" t="n"/>
      <c r="U327" s="14" t="n"/>
      <c r="V327" s="28" t="n"/>
      <c r="W327" s="14" t="n"/>
      <c r="X327" s="28" t="n"/>
      <c r="Y327" s="17">
        <f>IF($A327="","",COUNTIF($J327:$S327,"Fail"))</f>
        <v/>
      </c>
      <c r="Z327" s="17">
        <f>IF($A327="","",COUNTIF($J327:$S327,"Pass")+COUNTIF($J327:$S327,"Fail"))</f>
        <v/>
      </c>
      <c r="AA327" s="17">
        <f>IF($A327="","",COUNTIF($J327:$S327,"Pass")+COUNTIF($J327:$S327,"Fail")+COUNTIF($J327:$S327,"Not Reviewed"))</f>
        <v/>
      </c>
      <c r="AB327" s="17">
        <f>IF($A327="","",IF(OR(COUNTBLANK($J327:$S327)&gt;0,COUNTIF($J327:$S327,"Not Reviewed")&gt;0),"Incomplete","Complete"))</f>
        <v/>
      </c>
      <c r="AC327" s="29">
        <f>IF($A327="","",IFERROR((Z327-Y327)/Z327,""))</f>
        <v/>
      </c>
      <c r="AD327" s="17">
        <f>IF($A327="","",IF(Y327=0,"No Follow-Up Needed",IF(W327="Resolved","Resolved",IF(V327="","Due Date Missing",IF(V327&lt;TODAY(),"Overdue",IF(V327=TODAY(),"Due Today","Open"))))))</f>
        <v/>
      </c>
      <c r="AE327" s="17">
        <f>IF($A327="","",IF(AND($B327&gt;=Dashboard!$B$3,$B327&lt;=Dashboard!$B$4,OR(Dashboard!$B$5="All",$D327=Dashboard!$B$5),OR(Dashboard!$B$6="All",$G327=Dashboard!$B$6)),1,0))</f>
        <v/>
      </c>
    </row>
    <row r="328">
      <c r="A328" s="14" t="n"/>
      <c r="B328" s="28" t="n"/>
      <c r="C328" s="28" t="n"/>
      <c r="D328" s="14" t="n"/>
      <c r="E328" s="14" t="n"/>
      <c r="F328" s="14" t="n"/>
      <c r="G328" s="14" t="n"/>
      <c r="H328" s="14" t="n"/>
      <c r="I328" s="14" t="n"/>
      <c r="J328" s="16" t="n"/>
      <c r="K328" s="16" t="n"/>
      <c r="L328" s="16" t="n"/>
      <c r="M328" s="16" t="n"/>
      <c r="N328" s="16" t="n"/>
      <c r="O328" s="16" t="n"/>
      <c r="P328" s="16" t="n"/>
      <c r="Q328" s="16" t="n"/>
      <c r="R328" s="16" t="n"/>
      <c r="S328" s="16" t="n"/>
      <c r="T328" s="16" t="n"/>
      <c r="U328" s="14" t="n"/>
      <c r="V328" s="28" t="n"/>
      <c r="W328" s="14" t="n"/>
      <c r="X328" s="28" t="n"/>
      <c r="Y328" s="17">
        <f>IF($A328="","",COUNTIF($J328:$S328,"Fail"))</f>
        <v/>
      </c>
      <c r="Z328" s="17">
        <f>IF($A328="","",COUNTIF($J328:$S328,"Pass")+COUNTIF($J328:$S328,"Fail"))</f>
        <v/>
      </c>
      <c r="AA328" s="17">
        <f>IF($A328="","",COUNTIF($J328:$S328,"Pass")+COUNTIF($J328:$S328,"Fail")+COUNTIF($J328:$S328,"Not Reviewed"))</f>
        <v/>
      </c>
      <c r="AB328" s="17">
        <f>IF($A328="","",IF(OR(COUNTBLANK($J328:$S328)&gt;0,COUNTIF($J328:$S328,"Not Reviewed")&gt;0),"Incomplete","Complete"))</f>
        <v/>
      </c>
      <c r="AC328" s="29">
        <f>IF($A328="","",IFERROR((Z328-Y328)/Z328,""))</f>
        <v/>
      </c>
      <c r="AD328" s="17">
        <f>IF($A328="","",IF(Y328=0,"No Follow-Up Needed",IF(W328="Resolved","Resolved",IF(V328="","Due Date Missing",IF(V328&lt;TODAY(),"Overdue",IF(V328=TODAY(),"Due Today","Open"))))))</f>
        <v/>
      </c>
      <c r="AE328" s="17">
        <f>IF($A328="","",IF(AND($B328&gt;=Dashboard!$B$3,$B328&lt;=Dashboard!$B$4,OR(Dashboard!$B$5="All",$D328=Dashboard!$B$5),OR(Dashboard!$B$6="All",$G328=Dashboard!$B$6)),1,0))</f>
        <v/>
      </c>
    </row>
    <row r="329">
      <c r="A329" s="14" t="n"/>
      <c r="B329" s="28" t="n"/>
      <c r="C329" s="28" t="n"/>
      <c r="D329" s="14" t="n"/>
      <c r="E329" s="14" t="n"/>
      <c r="F329" s="14" t="n"/>
      <c r="G329" s="14" t="n"/>
      <c r="H329" s="14" t="n"/>
      <c r="I329" s="14" t="n"/>
      <c r="J329" s="16" t="n"/>
      <c r="K329" s="16" t="n"/>
      <c r="L329" s="16" t="n"/>
      <c r="M329" s="16" t="n"/>
      <c r="N329" s="16" t="n"/>
      <c r="O329" s="16" t="n"/>
      <c r="P329" s="16" t="n"/>
      <c r="Q329" s="16" t="n"/>
      <c r="R329" s="16" t="n"/>
      <c r="S329" s="16" t="n"/>
      <c r="T329" s="16" t="n"/>
      <c r="U329" s="14" t="n"/>
      <c r="V329" s="28" t="n"/>
      <c r="W329" s="14" t="n"/>
      <c r="X329" s="28" t="n"/>
      <c r="Y329" s="17">
        <f>IF($A329="","",COUNTIF($J329:$S329,"Fail"))</f>
        <v/>
      </c>
      <c r="Z329" s="17">
        <f>IF($A329="","",COUNTIF($J329:$S329,"Pass")+COUNTIF($J329:$S329,"Fail"))</f>
        <v/>
      </c>
      <c r="AA329" s="17">
        <f>IF($A329="","",COUNTIF($J329:$S329,"Pass")+COUNTIF($J329:$S329,"Fail")+COUNTIF($J329:$S329,"Not Reviewed"))</f>
        <v/>
      </c>
      <c r="AB329" s="17">
        <f>IF($A329="","",IF(OR(COUNTBLANK($J329:$S329)&gt;0,COUNTIF($J329:$S329,"Not Reviewed")&gt;0),"Incomplete","Complete"))</f>
        <v/>
      </c>
      <c r="AC329" s="29">
        <f>IF($A329="","",IFERROR((Z329-Y329)/Z329,""))</f>
        <v/>
      </c>
      <c r="AD329" s="17">
        <f>IF($A329="","",IF(Y329=0,"No Follow-Up Needed",IF(W329="Resolved","Resolved",IF(V329="","Due Date Missing",IF(V329&lt;TODAY(),"Overdue",IF(V329=TODAY(),"Due Today","Open"))))))</f>
        <v/>
      </c>
      <c r="AE329" s="17">
        <f>IF($A329="","",IF(AND($B329&gt;=Dashboard!$B$3,$B329&lt;=Dashboard!$B$4,OR(Dashboard!$B$5="All",$D329=Dashboard!$B$5),OR(Dashboard!$B$6="All",$G329=Dashboard!$B$6)),1,0))</f>
        <v/>
      </c>
    </row>
    <row r="330">
      <c r="A330" s="14" t="n"/>
      <c r="B330" s="28" t="n"/>
      <c r="C330" s="28" t="n"/>
      <c r="D330" s="14" t="n"/>
      <c r="E330" s="14" t="n"/>
      <c r="F330" s="14" t="n"/>
      <c r="G330" s="14" t="n"/>
      <c r="H330" s="14" t="n"/>
      <c r="I330" s="14" t="n"/>
      <c r="J330" s="16" t="n"/>
      <c r="K330" s="16" t="n"/>
      <c r="L330" s="16" t="n"/>
      <c r="M330" s="16" t="n"/>
      <c r="N330" s="16" t="n"/>
      <c r="O330" s="16" t="n"/>
      <c r="P330" s="16" t="n"/>
      <c r="Q330" s="16" t="n"/>
      <c r="R330" s="16" t="n"/>
      <c r="S330" s="16" t="n"/>
      <c r="T330" s="16" t="n"/>
      <c r="U330" s="14" t="n"/>
      <c r="V330" s="28" t="n"/>
      <c r="W330" s="14" t="n"/>
      <c r="X330" s="28" t="n"/>
      <c r="Y330" s="17">
        <f>IF($A330="","",COUNTIF($J330:$S330,"Fail"))</f>
        <v/>
      </c>
      <c r="Z330" s="17">
        <f>IF($A330="","",COUNTIF($J330:$S330,"Pass")+COUNTIF($J330:$S330,"Fail"))</f>
        <v/>
      </c>
      <c r="AA330" s="17">
        <f>IF($A330="","",COUNTIF($J330:$S330,"Pass")+COUNTIF($J330:$S330,"Fail")+COUNTIF($J330:$S330,"Not Reviewed"))</f>
        <v/>
      </c>
      <c r="AB330" s="17">
        <f>IF($A330="","",IF(OR(COUNTBLANK($J330:$S330)&gt;0,COUNTIF($J330:$S330,"Not Reviewed")&gt;0),"Incomplete","Complete"))</f>
        <v/>
      </c>
      <c r="AC330" s="29">
        <f>IF($A330="","",IFERROR((Z330-Y330)/Z330,""))</f>
        <v/>
      </c>
      <c r="AD330" s="17">
        <f>IF($A330="","",IF(Y330=0,"No Follow-Up Needed",IF(W330="Resolved","Resolved",IF(V330="","Due Date Missing",IF(V330&lt;TODAY(),"Overdue",IF(V330=TODAY(),"Due Today","Open"))))))</f>
        <v/>
      </c>
      <c r="AE330" s="17">
        <f>IF($A330="","",IF(AND($B330&gt;=Dashboard!$B$3,$B330&lt;=Dashboard!$B$4,OR(Dashboard!$B$5="All",$D330=Dashboard!$B$5),OR(Dashboard!$B$6="All",$G330=Dashboard!$B$6)),1,0))</f>
        <v/>
      </c>
    </row>
    <row r="331">
      <c r="A331" s="14" t="n"/>
      <c r="B331" s="28" t="n"/>
      <c r="C331" s="28" t="n"/>
      <c r="D331" s="14" t="n"/>
      <c r="E331" s="14" t="n"/>
      <c r="F331" s="14" t="n"/>
      <c r="G331" s="14" t="n"/>
      <c r="H331" s="14" t="n"/>
      <c r="I331" s="14" t="n"/>
      <c r="J331" s="16" t="n"/>
      <c r="K331" s="16" t="n"/>
      <c r="L331" s="16" t="n"/>
      <c r="M331" s="16" t="n"/>
      <c r="N331" s="16" t="n"/>
      <c r="O331" s="16" t="n"/>
      <c r="P331" s="16" t="n"/>
      <c r="Q331" s="16" t="n"/>
      <c r="R331" s="16" t="n"/>
      <c r="S331" s="16" t="n"/>
      <c r="T331" s="16" t="n"/>
      <c r="U331" s="14" t="n"/>
      <c r="V331" s="28" t="n"/>
      <c r="W331" s="14" t="n"/>
      <c r="X331" s="28" t="n"/>
      <c r="Y331" s="17">
        <f>IF($A331="","",COUNTIF($J331:$S331,"Fail"))</f>
        <v/>
      </c>
      <c r="Z331" s="17">
        <f>IF($A331="","",COUNTIF($J331:$S331,"Pass")+COUNTIF($J331:$S331,"Fail"))</f>
        <v/>
      </c>
      <c r="AA331" s="17">
        <f>IF($A331="","",COUNTIF($J331:$S331,"Pass")+COUNTIF($J331:$S331,"Fail")+COUNTIF($J331:$S331,"Not Reviewed"))</f>
        <v/>
      </c>
      <c r="AB331" s="17">
        <f>IF($A331="","",IF(OR(COUNTBLANK($J331:$S331)&gt;0,COUNTIF($J331:$S331,"Not Reviewed")&gt;0),"Incomplete","Complete"))</f>
        <v/>
      </c>
      <c r="AC331" s="29">
        <f>IF($A331="","",IFERROR((Z331-Y331)/Z331,""))</f>
        <v/>
      </c>
      <c r="AD331" s="17">
        <f>IF($A331="","",IF(Y331=0,"No Follow-Up Needed",IF(W331="Resolved","Resolved",IF(V331="","Due Date Missing",IF(V331&lt;TODAY(),"Overdue",IF(V331=TODAY(),"Due Today","Open"))))))</f>
        <v/>
      </c>
      <c r="AE331" s="17">
        <f>IF($A331="","",IF(AND($B331&gt;=Dashboard!$B$3,$B331&lt;=Dashboard!$B$4,OR(Dashboard!$B$5="All",$D331=Dashboard!$B$5),OR(Dashboard!$B$6="All",$G331=Dashboard!$B$6)),1,0))</f>
        <v/>
      </c>
    </row>
    <row r="332">
      <c r="A332" s="14" t="n"/>
      <c r="B332" s="28" t="n"/>
      <c r="C332" s="28" t="n"/>
      <c r="D332" s="14" t="n"/>
      <c r="E332" s="14" t="n"/>
      <c r="F332" s="14" t="n"/>
      <c r="G332" s="14" t="n"/>
      <c r="H332" s="14" t="n"/>
      <c r="I332" s="14" t="n"/>
      <c r="J332" s="16" t="n"/>
      <c r="K332" s="16" t="n"/>
      <c r="L332" s="16" t="n"/>
      <c r="M332" s="16" t="n"/>
      <c r="N332" s="16" t="n"/>
      <c r="O332" s="16" t="n"/>
      <c r="P332" s="16" t="n"/>
      <c r="Q332" s="16" t="n"/>
      <c r="R332" s="16" t="n"/>
      <c r="S332" s="16" t="n"/>
      <c r="T332" s="16" t="n"/>
      <c r="U332" s="14" t="n"/>
      <c r="V332" s="28" t="n"/>
      <c r="W332" s="14" t="n"/>
      <c r="X332" s="28" t="n"/>
      <c r="Y332" s="17">
        <f>IF($A332="","",COUNTIF($J332:$S332,"Fail"))</f>
        <v/>
      </c>
      <c r="Z332" s="17">
        <f>IF($A332="","",COUNTIF($J332:$S332,"Pass")+COUNTIF($J332:$S332,"Fail"))</f>
        <v/>
      </c>
      <c r="AA332" s="17">
        <f>IF($A332="","",COUNTIF($J332:$S332,"Pass")+COUNTIF($J332:$S332,"Fail")+COUNTIF($J332:$S332,"Not Reviewed"))</f>
        <v/>
      </c>
      <c r="AB332" s="17">
        <f>IF($A332="","",IF(OR(COUNTBLANK($J332:$S332)&gt;0,COUNTIF($J332:$S332,"Not Reviewed")&gt;0),"Incomplete","Complete"))</f>
        <v/>
      </c>
      <c r="AC332" s="29">
        <f>IF($A332="","",IFERROR((Z332-Y332)/Z332,""))</f>
        <v/>
      </c>
      <c r="AD332" s="17">
        <f>IF($A332="","",IF(Y332=0,"No Follow-Up Needed",IF(W332="Resolved","Resolved",IF(V332="","Due Date Missing",IF(V332&lt;TODAY(),"Overdue",IF(V332=TODAY(),"Due Today","Open"))))))</f>
        <v/>
      </c>
      <c r="AE332" s="17">
        <f>IF($A332="","",IF(AND($B332&gt;=Dashboard!$B$3,$B332&lt;=Dashboard!$B$4,OR(Dashboard!$B$5="All",$D332=Dashboard!$B$5),OR(Dashboard!$B$6="All",$G332=Dashboard!$B$6)),1,0))</f>
        <v/>
      </c>
    </row>
    <row r="333">
      <c r="A333" s="14" t="n"/>
      <c r="B333" s="28" t="n"/>
      <c r="C333" s="28" t="n"/>
      <c r="D333" s="14" t="n"/>
      <c r="E333" s="14" t="n"/>
      <c r="F333" s="14" t="n"/>
      <c r="G333" s="14" t="n"/>
      <c r="H333" s="14" t="n"/>
      <c r="I333" s="14" t="n"/>
      <c r="J333" s="16" t="n"/>
      <c r="K333" s="16" t="n"/>
      <c r="L333" s="16" t="n"/>
      <c r="M333" s="16" t="n"/>
      <c r="N333" s="16" t="n"/>
      <c r="O333" s="16" t="n"/>
      <c r="P333" s="16" t="n"/>
      <c r="Q333" s="16" t="n"/>
      <c r="R333" s="16" t="n"/>
      <c r="S333" s="16" t="n"/>
      <c r="T333" s="16" t="n"/>
      <c r="U333" s="14" t="n"/>
      <c r="V333" s="28" t="n"/>
      <c r="W333" s="14" t="n"/>
      <c r="X333" s="28" t="n"/>
      <c r="Y333" s="17">
        <f>IF($A333="","",COUNTIF($J333:$S333,"Fail"))</f>
        <v/>
      </c>
      <c r="Z333" s="17">
        <f>IF($A333="","",COUNTIF($J333:$S333,"Pass")+COUNTIF($J333:$S333,"Fail"))</f>
        <v/>
      </c>
      <c r="AA333" s="17">
        <f>IF($A333="","",COUNTIF($J333:$S333,"Pass")+COUNTIF($J333:$S333,"Fail")+COUNTIF($J333:$S333,"Not Reviewed"))</f>
        <v/>
      </c>
      <c r="AB333" s="17">
        <f>IF($A333="","",IF(OR(COUNTBLANK($J333:$S333)&gt;0,COUNTIF($J333:$S333,"Not Reviewed")&gt;0),"Incomplete","Complete"))</f>
        <v/>
      </c>
      <c r="AC333" s="29">
        <f>IF($A333="","",IFERROR((Z333-Y333)/Z333,""))</f>
        <v/>
      </c>
      <c r="AD333" s="17">
        <f>IF($A333="","",IF(Y333=0,"No Follow-Up Needed",IF(W333="Resolved","Resolved",IF(V333="","Due Date Missing",IF(V333&lt;TODAY(),"Overdue",IF(V333=TODAY(),"Due Today","Open"))))))</f>
        <v/>
      </c>
      <c r="AE333" s="17">
        <f>IF($A333="","",IF(AND($B333&gt;=Dashboard!$B$3,$B333&lt;=Dashboard!$B$4,OR(Dashboard!$B$5="All",$D333=Dashboard!$B$5),OR(Dashboard!$B$6="All",$G333=Dashboard!$B$6)),1,0))</f>
        <v/>
      </c>
    </row>
    <row r="334">
      <c r="A334" s="14" t="n"/>
      <c r="B334" s="28" t="n"/>
      <c r="C334" s="28" t="n"/>
      <c r="D334" s="14" t="n"/>
      <c r="E334" s="14" t="n"/>
      <c r="F334" s="14" t="n"/>
      <c r="G334" s="14" t="n"/>
      <c r="H334" s="14" t="n"/>
      <c r="I334" s="14" t="n"/>
      <c r="J334" s="16" t="n"/>
      <c r="K334" s="16" t="n"/>
      <c r="L334" s="16" t="n"/>
      <c r="M334" s="16" t="n"/>
      <c r="N334" s="16" t="n"/>
      <c r="O334" s="16" t="n"/>
      <c r="P334" s="16" t="n"/>
      <c r="Q334" s="16" t="n"/>
      <c r="R334" s="16" t="n"/>
      <c r="S334" s="16" t="n"/>
      <c r="T334" s="16" t="n"/>
      <c r="U334" s="14" t="n"/>
      <c r="V334" s="28" t="n"/>
      <c r="W334" s="14" t="n"/>
      <c r="X334" s="28" t="n"/>
      <c r="Y334" s="17">
        <f>IF($A334="","",COUNTIF($J334:$S334,"Fail"))</f>
        <v/>
      </c>
      <c r="Z334" s="17">
        <f>IF($A334="","",COUNTIF($J334:$S334,"Pass")+COUNTIF($J334:$S334,"Fail"))</f>
        <v/>
      </c>
      <c r="AA334" s="17">
        <f>IF($A334="","",COUNTIF($J334:$S334,"Pass")+COUNTIF($J334:$S334,"Fail")+COUNTIF($J334:$S334,"Not Reviewed"))</f>
        <v/>
      </c>
      <c r="AB334" s="17">
        <f>IF($A334="","",IF(OR(COUNTBLANK($J334:$S334)&gt;0,COUNTIF($J334:$S334,"Not Reviewed")&gt;0),"Incomplete","Complete"))</f>
        <v/>
      </c>
      <c r="AC334" s="29">
        <f>IF($A334="","",IFERROR((Z334-Y334)/Z334,""))</f>
        <v/>
      </c>
      <c r="AD334" s="17">
        <f>IF($A334="","",IF(Y334=0,"No Follow-Up Needed",IF(W334="Resolved","Resolved",IF(V334="","Due Date Missing",IF(V334&lt;TODAY(),"Overdue",IF(V334=TODAY(),"Due Today","Open"))))))</f>
        <v/>
      </c>
      <c r="AE334" s="17">
        <f>IF($A334="","",IF(AND($B334&gt;=Dashboard!$B$3,$B334&lt;=Dashboard!$B$4,OR(Dashboard!$B$5="All",$D334=Dashboard!$B$5),OR(Dashboard!$B$6="All",$G334=Dashboard!$B$6)),1,0))</f>
        <v/>
      </c>
    </row>
    <row r="335">
      <c r="A335" s="14" t="n"/>
      <c r="B335" s="28" t="n"/>
      <c r="C335" s="28" t="n"/>
      <c r="D335" s="14" t="n"/>
      <c r="E335" s="14" t="n"/>
      <c r="F335" s="14" t="n"/>
      <c r="G335" s="14" t="n"/>
      <c r="H335" s="14" t="n"/>
      <c r="I335" s="14" t="n"/>
      <c r="J335" s="16" t="n"/>
      <c r="K335" s="16" t="n"/>
      <c r="L335" s="16" t="n"/>
      <c r="M335" s="16" t="n"/>
      <c r="N335" s="16" t="n"/>
      <c r="O335" s="16" t="n"/>
      <c r="P335" s="16" t="n"/>
      <c r="Q335" s="16" t="n"/>
      <c r="R335" s="16" t="n"/>
      <c r="S335" s="16" t="n"/>
      <c r="T335" s="16" t="n"/>
      <c r="U335" s="14" t="n"/>
      <c r="V335" s="28" t="n"/>
      <c r="W335" s="14" t="n"/>
      <c r="X335" s="28" t="n"/>
      <c r="Y335" s="17">
        <f>IF($A335="","",COUNTIF($J335:$S335,"Fail"))</f>
        <v/>
      </c>
      <c r="Z335" s="17">
        <f>IF($A335="","",COUNTIF($J335:$S335,"Pass")+COUNTIF($J335:$S335,"Fail"))</f>
        <v/>
      </c>
      <c r="AA335" s="17">
        <f>IF($A335="","",COUNTIF($J335:$S335,"Pass")+COUNTIF($J335:$S335,"Fail")+COUNTIF($J335:$S335,"Not Reviewed"))</f>
        <v/>
      </c>
      <c r="AB335" s="17">
        <f>IF($A335="","",IF(OR(COUNTBLANK($J335:$S335)&gt;0,COUNTIF($J335:$S335,"Not Reviewed")&gt;0),"Incomplete","Complete"))</f>
        <v/>
      </c>
      <c r="AC335" s="29">
        <f>IF($A335="","",IFERROR((Z335-Y335)/Z335,""))</f>
        <v/>
      </c>
      <c r="AD335" s="17">
        <f>IF($A335="","",IF(Y335=0,"No Follow-Up Needed",IF(W335="Resolved","Resolved",IF(V335="","Due Date Missing",IF(V335&lt;TODAY(),"Overdue",IF(V335=TODAY(),"Due Today","Open"))))))</f>
        <v/>
      </c>
      <c r="AE335" s="17">
        <f>IF($A335="","",IF(AND($B335&gt;=Dashboard!$B$3,$B335&lt;=Dashboard!$B$4,OR(Dashboard!$B$5="All",$D335=Dashboard!$B$5),OR(Dashboard!$B$6="All",$G335=Dashboard!$B$6)),1,0))</f>
        <v/>
      </c>
    </row>
    <row r="336">
      <c r="A336" s="14" t="n"/>
      <c r="B336" s="28" t="n"/>
      <c r="C336" s="28" t="n"/>
      <c r="D336" s="14" t="n"/>
      <c r="E336" s="14" t="n"/>
      <c r="F336" s="14" t="n"/>
      <c r="G336" s="14" t="n"/>
      <c r="H336" s="14" t="n"/>
      <c r="I336" s="14" t="n"/>
      <c r="J336" s="16" t="n"/>
      <c r="K336" s="16" t="n"/>
      <c r="L336" s="16" t="n"/>
      <c r="M336" s="16" t="n"/>
      <c r="N336" s="16" t="n"/>
      <c r="O336" s="16" t="n"/>
      <c r="P336" s="16" t="n"/>
      <c r="Q336" s="16" t="n"/>
      <c r="R336" s="16" t="n"/>
      <c r="S336" s="16" t="n"/>
      <c r="T336" s="16" t="n"/>
      <c r="U336" s="14" t="n"/>
      <c r="V336" s="28" t="n"/>
      <c r="W336" s="14" t="n"/>
      <c r="X336" s="28" t="n"/>
      <c r="Y336" s="17">
        <f>IF($A336="","",COUNTIF($J336:$S336,"Fail"))</f>
        <v/>
      </c>
      <c r="Z336" s="17">
        <f>IF($A336="","",COUNTIF($J336:$S336,"Pass")+COUNTIF($J336:$S336,"Fail"))</f>
        <v/>
      </c>
      <c r="AA336" s="17">
        <f>IF($A336="","",COUNTIF($J336:$S336,"Pass")+COUNTIF($J336:$S336,"Fail")+COUNTIF($J336:$S336,"Not Reviewed"))</f>
        <v/>
      </c>
      <c r="AB336" s="17">
        <f>IF($A336="","",IF(OR(COUNTBLANK($J336:$S336)&gt;0,COUNTIF($J336:$S336,"Not Reviewed")&gt;0),"Incomplete","Complete"))</f>
        <v/>
      </c>
      <c r="AC336" s="29">
        <f>IF($A336="","",IFERROR((Z336-Y336)/Z336,""))</f>
        <v/>
      </c>
      <c r="AD336" s="17">
        <f>IF($A336="","",IF(Y336=0,"No Follow-Up Needed",IF(W336="Resolved","Resolved",IF(V336="","Due Date Missing",IF(V336&lt;TODAY(),"Overdue",IF(V336=TODAY(),"Due Today","Open"))))))</f>
        <v/>
      </c>
      <c r="AE336" s="17">
        <f>IF($A336="","",IF(AND($B336&gt;=Dashboard!$B$3,$B336&lt;=Dashboard!$B$4,OR(Dashboard!$B$5="All",$D336=Dashboard!$B$5),OR(Dashboard!$B$6="All",$G336=Dashboard!$B$6)),1,0))</f>
        <v/>
      </c>
    </row>
    <row r="337">
      <c r="A337" s="14" t="n"/>
      <c r="B337" s="28" t="n"/>
      <c r="C337" s="28" t="n"/>
      <c r="D337" s="14" t="n"/>
      <c r="E337" s="14" t="n"/>
      <c r="F337" s="14" t="n"/>
      <c r="G337" s="14" t="n"/>
      <c r="H337" s="14" t="n"/>
      <c r="I337" s="14" t="n"/>
      <c r="J337" s="16" t="n"/>
      <c r="K337" s="16" t="n"/>
      <c r="L337" s="16" t="n"/>
      <c r="M337" s="16" t="n"/>
      <c r="N337" s="16" t="n"/>
      <c r="O337" s="16" t="n"/>
      <c r="P337" s="16" t="n"/>
      <c r="Q337" s="16" t="n"/>
      <c r="R337" s="16" t="n"/>
      <c r="S337" s="16" t="n"/>
      <c r="T337" s="16" t="n"/>
      <c r="U337" s="14" t="n"/>
      <c r="V337" s="28" t="n"/>
      <c r="W337" s="14" t="n"/>
      <c r="X337" s="28" t="n"/>
      <c r="Y337" s="17">
        <f>IF($A337="","",COUNTIF($J337:$S337,"Fail"))</f>
        <v/>
      </c>
      <c r="Z337" s="17">
        <f>IF($A337="","",COUNTIF($J337:$S337,"Pass")+COUNTIF($J337:$S337,"Fail"))</f>
        <v/>
      </c>
      <c r="AA337" s="17">
        <f>IF($A337="","",COUNTIF($J337:$S337,"Pass")+COUNTIF($J337:$S337,"Fail")+COUNTIF($J337:$S337,"Not Reviewed"))</f>
        <v/>
      </c>
      <c r="AB337" s="17">
        <f>IF($A337="","",IF(OR(COUNTBLANK($J337:$S337)&gt;0,COUNTIF($J337:$S337,"Not Reviewed")&gt;0),"Incomplete","Complete"))</f>
        <v/>
      </c>
      <c r="AC337" s="29">
        <f>IF($A337="","",IFERROR((Z337-Y337)/Z337,""))</f>
        <v/>
      </c>
      <c r="AD337" s="17">
        <f>IF($A337="","",IF(Y337=0,"No Follow-Up Needed",IF(W337="Resolved","Resolved",IF(V337="","Due Date Missing",IF(V337&lt;TODAY(),"Overdue",IF(V337=TODAY(),"Due Today","Open"))))))</f>
        <v/>
      </c>
      <c r="AE337" s="17">
        <f>IF($A337="","",IF(AND($B337&gt;=Dashboard!$B$3,$B337&lt;=Dashboard!$B$4,OR(Dashboard!$B$5="All",$D337=Dashboard!$B$5),OR(Dashboard!$B$6="All",$G337=Dashboard!$B$6)),1,0))</f>
        <v/>
      </c>
    </row>
    <row r="338">
      <c r="A338" s="14" t="n"/>
      <c r="B338" s="28" t="n"/>
      <c r="C338" s="28" t="n"/>
      <c r="D338" s="14" t="n"/>
      <c r="E338" s="14" t="n"/>
      <c r="F338" s="14" t="n"/>
      <c r="G338" s="14" t="n"/>
      <c r="H338" s="14" t="n"/>
      <c r="I338" s="14" t="n"/>
      <c r="J338" s="16" t="n"/>
      <c r="K338" s="16" t="n"/>
      <c r="L338" s="16" t="n"/>
      <c r="M338" s="16" t="n"/>
      <c r="N338" s="16" t="n"/>
      <c r="O338" s="16" t="n"/>
      <c r="P338" s="16" t="n"/>
      <c r="Q338" s="16" t="n"/>
      <c r="R338" s="16" t="n"/>
      <c r="S338" s="16" t="n"/>
      <c r="T338" s="16" t="n"/>
      <c r="U338" s="14" t="n"/>
      <c r="V338" s="28" t="n"/>
      <c r="W338" s="14" t="n"/>
      <c r="X338" s="28" t="n"/>
      <c r="Y338" s="17">
        <f>IF($A338="","",COUNTIF($J338:$S338,"Fail"))</f>
        <v/>
      </c>
      <c r="Z338" s="17">
        <f>IF($A338="","",COUNTIF($J338:$S338,"Pass")+COUNTIF($J338:$S338,"Fail"))</f>
        <v/>
      </c>
      <c r="AA338" s="17">
        <f>IF($A338="","",COUNTIF($J338:$S338,"Pass")+COUNTIF($J338:$S338,"Fail")+COUNTIF($J338:$S338,"Not Reviewed"))</f>
        <v/>
      </c>
      <c r="AB338" s="17">
        <f>IF($A338="","",IF(OR(COUNTBLANK($J338:$S338)&gt;0,COUNTIF($J338:$S338,"Not Reviewed")&gt;0),"Incomplete","Complete"))</f>
        <v/>
      </c>
      <c r="AC338" s="29">
        <f>IF($A338="","",IFERROR((Z338-Y338)/Z338,""))</f>
        <v/>
      </c>
      <c r="AD338" s="17">
        <f>IF($A338="","",IF(Y338=0,"No Follow-Up Needed",IF(W338="Resolved","Resolved",IF(V338="","Due Date Missing",IF(V338&lt;TODAY(),"Overdue",IF(V338=TODAY(),"Due Today","Open"))))))</f>
        <v/>
      </c>
      <c r="AE338" s="17">
        <f>IF($A338="","",IF(AND($B338&gt;=Dashboard!$B$3,$B338&lt;=Dashboard!$B$4,OR(Dashboard!$B$5="All",$D338=Dashboard!$B$5),OR(Dashboard!$B$6="All",$G338=Dashboard!$B$6)),1,0))</f>
        <v/>
      </c>
    </row>
    <row r="339">
      <c r="A339" s="14" t="n"/>
      <c r="B339" s="28" t="n"/>
      <c r="C339" s="28" t="n"/>
      <c r="D339" s="14" t="n"/>
      <c r="E339" s="14" t="n"/>
      <c r="F339" s="14" t="n"/>
      <c r="G339" s="14" t="n"/>
      <c r="H339" s="14" t="n"/>
      <c r="I339" s="14" t="n"/>
      <c r="J339" s="16" t="n"/>
      <c r="K339" s="16" t="n"/>
      <c r="L339" s="16" t="n"/>
      <c r="M339" s="16" t="n"/>
      <c r="N339" s="16" t="n"/>
      <c r="O339" s="16" t="n"/>
      <c r="P339" s="16" t="n"/>
      <c r="Q339" s="16" t="n"/>
      <c r="R339" s="16" t="n"/>
      <c r="S339" s="16" t="n"/>
      <c r="T339" s="16" t="n"/>
      <c r="U339" s="14" t="n"/>
      <c r="V339" s="28" t="n"/>
      <c r="W339" s="14" t="n"/>
      <c r="X339" s="28" t="n"/>
      <c r="Y339" s="17">
        <f>IF($A339="","",COUNTIF($J339:$S339,"Fail"))</f>
        <v/>
      </c>
      <c r="Z339" s="17">
        <f>IF($A339="","",COUNTIF($J339:$S339,"Pass")+COUNTIF($J339:$S339,"Fail"))</f>
        <v/>
      </c>
      <c r="AA339" s="17">
        <f>IF($A339="","",COUNTIF($J339:$S339,"Pass")+COUNTIF($J339:$S339,"Fail")+COUNTIF($J339:$S339,"Not Reviewed"))</f>
        <v/>
      </c>
      <c r="AB339" s="17">
        <f>IF($A339="","",IF(OR(COUNTBLANK($J339:$S339)&gt;0,COUNTIF($J339:$S339,"Not Reviewed")&gt;0),"Incomplete","Complete"))</f>
        <v/>
      </c>
      <c r="AC339" s="29">
        <f>IF($A339="","",IFERROR((Z339-Y339)/Z339,""))</f>
        <v/>
      </c>
      <c r="AD339" s="17">
        <f>IF($A339="","",IF(Y339=0,"No Follow-Up Needed",IF(W339="Resolved","Resolved",IF(V339="","Due Date Missing",IF(V339&lt;TODAY(),"Overdue",IF(V339=TODAY(),"Due Today","Open"))))))</f>
        <v/>
      </c>
      <c r="AE339" s="17">
        <f>IF($A339="","",IF(AND($B339&gt;=Dashboard!$B$3,$B339&lt;=Dashboard!$B$4,OR(Dashboard!$B$5="All",$D339=Dashboard!$B$5),OR(Dashboard!$B$6="All",$G339=Dashboard!$B$6)),1,0))</f>
        <v/>
      </c>
    </row>
    <row r="340">
      <c r="A340" s="14" t="n"/>
      <c r="B340" s="28" t="n"/>
      <c r="C340" s="28" t="n"/>
      <c r="D340" s="14" t="n"/>
      <c r="E340" s="14" t="n"/>
      <c r="F340" s="14" t="n"/>
      <c r="G340" s="14" t="n"/>
      <c r="H340" s="14" t="n"/>
      <c r="I340" s="14" t="n"/>
      <c r="J340" s="16" t="n"/>
      <c r="K340" s="16" t="n"/>
      <c r="L340" s="16" t="n"/>
      <c r="M340" s="16" t="n"/>
      <c r="N340" s="16" t="n"/>
      <c r="O340" s="16" t="n"/>
      <c r="P340" s="16" t="n"/>
      <c r="Q340" s="16" t="n"/>
      <c r="R340" s="16" t="n"/>
      <c r="S340" s="16" t="n"/>
      <c r="T340" s="16" t="n"/>
      <c r="U340" s="14" t="n"/>
      <c r="V340" s="28" t="n"/>
      <c r="W340" s="14" t="n"/>
      <c r="X340" s="28" t="n"/>
      <c r="Y340" s="17">
        <f>IF($A340="","",COUNTIF($J340:$S340,"Fail"))</f>
        <v/>
      </c>
      <c r="Z340" s="17">
        <f>IF($A340="","",COUNTIF($J340:$S340,"Pass")+COUNTIF($J340:$S340,"Fail"))</f>
        <v/>
      </c>
      <c r="AA340" s="17">
        <f>IF($A340="","",COUNTIF($J340:$S340,"Pass")+COUNTIF($J340:$S340,"Fail")+COUNTIF($J340:$S340,"Not Reviewed"))</f>
        <v/>
      </c>
      <c r="AB340" s="17">
        <f>IF($A340="","",IF(OR(COUNTBLANK($J340:$S340)&gt;0,COUNTIF($J340:$S340,"Not Reviewed")&gt;0),"Incomplete","Complete"))</f>
        <v/>
      </c>
      <c r="AC340" s="29">
        <f>IF($A340="","",IFERROR((Z340-Y340)/Z340,""))</f>
        <v/>
      </c>
      <c r="AD340" s="17">
        <f>IF($A340="","",IF(Y340=0,"No Follow-Up Needed",IF(W340="Resolved","Resolved",IF(V340="","Due Date Missing",IF(V340&lt;TODAY(),"Overdue",IF(V340=TODAY(),"Due Today","Open"))))))</f>
        <v/>
      </c>
      <c r="AE340" s="17">
        <f>IF($A340="","",IF(AND($B340&gt;=Dashboard!$B$3,$B340&lt;=Dashboard!$B$4,OR(Dashboard!$B$5="All",$D340=Dashboard!$B$5),OR(Dashboard!$B$6="All",$G340=Dashboard!$B$6)),1,0))</f>
        <v/>
      </c>
    </row>
    <row r="341">
      <c r="A341" s="14" t="n"/>
      <c r="B341" s="28" t="n"/>
      <c r="C341" s="28" t="n"/>
      <c r="D341" s="14" t="n"/>
      <c r="E341" s="14" t="n"/>
      <c r="F341" s="14" t="n"/>
      <c r="G341" s="14" t="n"/>
      <c r="H341" s="14" t="n"/>
      <c r="I341" s="14" t="n"/>
      <c r="J341" s="16" t="n"/>
      <c r="K341" s="16" t="n"/>
      <c r="L341" s="16" t="n"/>
      <c r="M341" s="16" t="n"/>
      <c r="N341" s="16" t="n"/>
      <c r="O341" s="16" t="n"/>
      <c r="P341" s="16" t="n"/>
      <c r="Q341" s="16" t="n"/>
      <c r="R341" s="16" t="n"/>
      <c r="S341" s="16" t="n"/>
      <c r="T341" s="16" t="n"/>
      <c r="U341" s="14" t="n"/>
      <c r="V341" s="28" t="n"/>
      <c r="W341" s="14" t="n"/>
      <c r="X341" s="28" t="n"/>
      <c r="Y341" s="17">
        <f>IF($A341="","",COUNTIF($J341:$S341,"Fail"))</f>
        <v/>
      </c>
      <c r="Z341" s="17">
        <f>IF($A341="","",COUNTIF($J341:$S341,"Pass")+COUNTIF($J341:$S341,"Fail"))</f>
        <v/>
      </c>
      <c r="AA341" s="17">
        <f>IF($A341="","",COUNTIF($J341:$S341,"Pass")+COUNTIF($J341:$S341,"Fail")+COUNTIF($J341:$S341,"Not Reviewed"))</f>
        <v/>
      </c>
      <c r="AB341" s="17">
        <f>IF($A341="","",IF(OR(COUNTBLANK($J341:$S341)&gt;0,COUNTIF($J341:$S341,"Not Reviewed")&gt;0),"Incomplete","Complete"))</f>
        <v/>
      </c>
      <c r="AC341" s="29">
        <f>IF($A341="","",IFERROR((Z341-Y341)/Z341,""))</f>
        <v/>
      </c>
      <c r="AD341" s="17">
        <f>IF($A341="","",IF(Y341=0,"No Follow-Up Needed",IF(W341="Resolved","Resolved",IF(V341="","Due Date Missing",IF(V341&lt;TODAY(),"Overdue",IF(V341=TODAY(),"Due Today","Open"))))))</f>
        <v/>
      </c>
      <c r="AE341" s="17">
        <f>IF($A341="","",IF(AND($B341&gt;=Dashboard!$B$3,$B341&lt;=Dashboard!$B$4,OR(Dashboard!$B$5="All",$D341=Dashboard!$B$5),OR(Dashboard!$B$6="All",$G341=Dashboard!$B$6)),1,0))</f>
        <v/>
      </c>
    </row>
    <row r="342">
      <c r="A342" s="14" t="n"/>
      <c r="B342" s="28" t="n"/>
      <c r="C342" s="28" t="n"/>
      <c r="D342" s="14" t="n"/>
      <c r="E342" s="14" t="n"/>
      <c r="F342" s="14" t="n"/>
      <c r="G342" s="14" t="n"/>
      <c r="H342" s="14" t="n"/>
      <c r="I342" s="14" t="n"/>
      <c r="J342" s="16" t="n"/>
      <c r="K342" s="16" t="n"/>
      <c r="L342" s="16" t="n"/>
      <c r="M342" s="16" t="n"/>
      <c r="N342" s="16" t="n"/>
      <c r="O342" s="16" t="n"/>
      <c r="P342" s="16" t="n"/>
      <c r="Q342" s="16" t="n"/>
      <c r="R342" s="16" t="n"/>
      <c r="S342" s="16" t="n"/>
      <c r="T342" s="16" t="n"/>
      <c r="U342" s="14" t="n"/>
      <c r="V342" s="28" t="n"/>
      <c r="W342" s="14" t="n"/>
      <c r="X342" s="28" t="n"/>
      <c r="Y342" s="17">
        <f>IF($A342="","",COUNTIF($J342:$S342,"Fail"))</f>
        <v/>
      </c>
      <c r="Z342" s="17">
        <f>IF($A342="","",COUNTIF($J342:$S342,"Pass")+COUNTIF($J342:$S342,"Fail"))</f>
        <v/>
      </c>
      <c r="AA342" s="17">
        <f>IF($A342="","",COUNTIF($J342:$S342,"Pass")+COUNTIF($J342:$S342,"Fail")+COUNTIF($J342:$S342,"Not Reviewed"))</f>
        <v/>
      </c>
      <c r="AB342" s="17">
        <f>IF($A342="","",IF(OR(COUNTBLANK($J342:$S342)&gt;0,COUNTIF($J342:$S342,"Not Reviewed")&gt;0),"Incomplete","Complete"))</f>
        <v/>
      </c>
      <c r="AC342" s="29">
        <f>IF($A342="","",IFERROR((Z342-Y342)/Z342,""))</f>
        <v/>
      </c>
      <c r="AD342" s="17">
        <f>IF($A342="","",IF(Y342=0,"No Follow-Up Needed",IF(W342="Resolved","Resolved",IF(V342="","Due Date Missing",IF(V342&lt;TODAY(),"Overdue",IF(V342=TODAY(),"Due Today","Open"))))))</f>
        <v/>
      </c>
      <c r="AE342" s="17">
        <f>IF($A342="","",IF(AND($B342&gt;=Dashboard!$B$3,$B342&lt;=Dashboard!$B$4,OR(Dashboard!$B$5="All",$D342=Dashboard!$B$5),OR(Dashboard!$B$6="All",$G342=Dashboard!$B$6)),1,0))</f>
        <v/>
      </c>
    </row>
    <row r="343">
      <c r="A343" s="14" t="n"/>
      <c r="B343" s="28" t="n"/>
      <c r="C343" s="28" t="n"/>
      <c r="D343" s="14" t="n"/>
      <c r="E343" s="14" t="n"/>
      <c r="F343" s="14" t="n"/>
      <c r="G343" s="14" t="n"/>
      <c r="H343" s="14" t="n"/>
      <c r="I343" s="14" t="n"/>
      <c r="J343" s="16" t="n"/>
      <c r="K343" s="16" t="n"/>
      <c r="L343" s="16" t="n"/>
      <c r="M343" s="16" t="n"/>
      <c r="N343" s="16" t="n"/>
      <c r="O343" s="16" t="n"/>
      <c r="P343" s="16" t="n"/>
      <c r="Q343" s="16" t="n"/>
      <c r="R343" s="16" t="n"/>
      <c r="S343" s="16" t="n"/>
      <c r="T343" s="16" t="n"/>
      <c r="U343" s="14" t="n"/>
      <c r="V343" s="28" t="n"/>
      <c r="W343" s="14" t="n"/>
      <c r="X343" s="28" t="n"/>
      <c r="Y343" s="17">
        <f>IF($A343="","",COUNTIF($J343:$S343,"Fail"))</f>
        <v/>
      </c>
      <c r="Z343" s="17">
        <f>IF($A343="","",COUNTIF($J343:$S343,"Pass")+COUNTIF($J343:$S343,"Fail"))</f>
        <v/>
      </c>
      <c r="AA343" s="17">
        <f>IF($A343="","",COUNTIF($J343:$S343,"Pass")+COUNTIF($J343:$S343,"Fail")+COUNTIF($J343:$S343,"Not Reviewed"))</f>
        <v/>
      </c>
      <c r="AB343" s="17">
        <f>IF($A343="","",IF(OR(COUNTBLANK($J343:$S343)&gt;0,COUNTIF($J343:$S343,"Not Reviewed")&gt;0),"Incomplete","Complete"))</f>
        <v/>
      </c>
      <c r="AC343" s="29">
        <f>IF($A343="","",IFERROR((Z343-Y343)/Z343,""))</f>
        <v/>
      </c>
      <c r="AD343" s="17">
        <f>IF($A343="","",IF(Y343=0,"No Follow-Up Needed",IF(W343="Resolved","Resolved",IF(V343="","Due Date Missing",IF(V343&lt;TODAY(),"Overdue",IF(V343=TODAY(),"Due Today","Open"))))))</f>
        <v/>
      </c>
      <c r="AE343" s="17">
        <f>IF($A343="","",IF(AND($B343&gt;=Dashboard!$B$3,$B343&lt;=Dashboard!$B$4,OR(Dashboard!$B$5="All",$D343=Dashboard!$B$5),OR(Dashboard!$B$6="All",$G343=Dashboard!$B$6)),1,0))</f>
        <v/>
      </c>
    </row>
    <row r="344">
      <c r="A344" s="14" t="n"/>
      <c r="B344" s="28" t="n"/>
      <c r="C344" s="28" t="n"/>
      <c r="D344" s="14" t="n"/>
      <c r="E344" s="14" t="n"/>
      <c r="F344" s="14" t="n"/>
      <c r="G344" s="14" t="n"/>
      <c r="H344" s="14" t="n"/>
      <c r="I344" s="14" t="n"/>
      <c r="J344" s="16" t="n"/>
      <c r="K344" s="16" t="n"/>
      <c r="L344" s="16" t="n"/>
      <c r="M344" s="16" t="n"/>
      <c r="N344" s="16" t="n"/>
      <c r="O344" s="16" t="n"/>
      <c r="P344" s="16" t="n"/>
      <c r="Q344" s="16" t="n"/>
      <c r="R344" s="16" t="n"/>
      <c r="S344" s="16" t="n"/>
      <c r="T344" s="16" t="n"/>
      <c r="U344" s="14" t="n"/>
      <c r="V344" s="28" t="n"/>
      <c r="W344" s="14" t="n"/>
      <c r="X344" s="28" t="n"/>
      <c r="Y344" s="17">
        <f>IF($A344="","",COUNTIF($J344:$S344,"Fail"))</f>
        <v/>
      </c>
      <c r="Z344" s="17">
        <f>IF($A344="","",COUNTIF($J344:$S344,"Pass")+COUNTIF($J344:$S344,"Fail"))</f>
        <v/>
      </c>
      <c r="AA344" s="17">
        <f>IF($A344="","",COUNTIF($J344:$S344,"Pass")+COUNTIF($J344:$S344,"Fail")+COUNTIF($J344:$S344,"Not Reviewed"))</f>
        <v/>
      </c>
      <c r="AB344" s="17">
        <f>IF($A344="","",IF(OR(COUNTBLANK($J344:$S344)&gt;0,COUNTIF($J344:$S344,"Not Reviewed")&gt;0),"Incomplete","Complete"))</f>
        <v/>
      </c>
      <c r="AC344" s="29">
        <f>IF($A344="","",IFERROR((Z344-Y344)/Z344,""))</f>
        <v/>
      </c>
      <c r="AD344" s="17">
        <f>IF($A344="","",IF(Y344=0,"No Follow-Up Needed",IF(W344="Resolved","Resolved",IF(V344="","Due Date Missing",IF(V344&lt;TODAY(),"Overdue",IF(V344=TODAY(),"Due Today","Open"))))))</f>
        <v/>
      </c>
      <c r="AE344" s="17">
        <f>IF($A344="","",IF(AND($B344&gt;=Dashboard!$B$3,$B344&lt;=Dashboard!$B$4,OR(Dashboard!$B$5="All",$D344=Dashboard!$B$5),OR(Dashboard!$B$6="All",$G344=Dashboard!$B$6)),1,0))</f>
        <v/>
      </c>
    </row>
    <row r="345">
      <c r="A345" s="14" t="n"/>
      <c r="B345" s="28" t="n"/>
      <c r="C345" s="28" t="n"/>
      <c r="D345" s="14" t="n"/>
      <c r="E345" s="14" t="n"/>
      <c r="F345" s="14" t="n"/>
      <c r="G345" s="14" t="n"/>
      <c r="H345" s="14" t="n"/>
      <c r="I345" s="14" t="n"/>
      <c r="J345" s="16" t="n"/>
      <c r="K345" s="16" t="n"/>
      <c r="L345" s="16" t="n"/>
      <c r="M345" s="16" t="n"/>
      <c r="N345" s="16" t="n"/>
      <c r="O345" s="16" t="n"/>
      <c r="P345" s="16" t="n"/>
      <c r="Q345" s="16" t="n"/>
      <c r="R345" s="16" t="n"/>
      <c r="S345" s="16" t="n"/>
      <c r="T345" s="16" t="n"/>
      <c r="U345" s="14" t="n"/>
      <c r="V345" s="28" t="n"/>
      <c r="W345" s="14" t="n"/>
      <c r="X345" s="28" t="n"/>
      <c r="Y345" s="17">
        <f>IF($A345="","",COUNTIF($J345:$S345,"Fail"))</f>
        <v/>
      </c>
      <c r="Z345" s="17">
        <f>IF($A345="","",COUNTIF($J345:$S345,"Pass")+COUNTIF($J345:$S345,"Fail"))</f>
        <v/>
      </c>
      <c r="AA345" s="17">
        <f>IF($A345="","",COUNTIF($J345:$S345,"Pass")+COUNTIF($J345:$S345,"Fail")+COUNTIF($J345:$S345,"Not Reviewed"))</f>
        <v/>
      </c>
      <c r="AB345" s="17">
        <f>IF($A345="","",IF(OR(COUNTBLANK($J345:$S345)&gt;0,COUNTIF($J345:$S345,"Not Reviewed")&gt;0),"Incomplete","Complete"))</f>
        <v/>
      </c>
      <c r="AC345" s="29">
        <f>IF($A345="","",IFERROR((Z345-Y345)/Z345,""))</f>
        <v/>
      </c>
      <c r="AD345" s="17">
        <f>IF($A345="","",IF(Y345=0,"No Follow-Up Needed",IF(W345="Resolved","Resolved",IF(V345="","Due Date Missing",IF(V345&lt;TODAY(),"Overdue",IF(V345=TODAY(),"Due Today","Open"))))))</f>
        <v/>
      </c>
      <c r="AE345" s="17">
        <f>IF($A345="","",IF(AND($B345&gt;=Dashboard!$B$3,$B345&lt;=Dashboard!$B$4,OR(Dashboard!$B$5="All",$D345=Dashboard!$B$5),OR(Dashboard!$B$6="All",$G345=Dashboard!$B$6)),1,0))</f>
        <v/>
      </c>
    </row>
    <row r="346">
      <c r="A346" s="14" t="n"/>
      <c r="B346" s="28" t="n"/>
      <c r="C346" s="28" t="n"/>
      <c r="D346" s="14" t="n"/>
      <c r="E346" s="14" t="n"/>
      <c r="F346" s="14" t="n"/>
      <c r="G346" s="14" t="n"/>
      <c r="H346" s="14" t="n"/>
      <c r="I346" s="14" t="n"/>
      <c r="J346" s="16" t="n"/>
      <c r="K346" s="16" t="n"/>
      <c r="L346" s="16" t="n"/>
      <c r="M346" s="16" t="n"/>
      <c r="N346" s="16" t="n"/>
      <c r="O346" s="16" t="n"/>
      <c r="P346" s="16" t="n"/>
      <c r="Q346" s="16" t="n"/>
      <c r="R346" s="16" t="n"/>
      <c r="S346" s="16" t="n"/>
      <c r="T346" s="16" t="n"/>
      <c r="U346" s="14" t="n"/>
      <c r="V346" s="28" t="n"/>
      <c r="W346" s="14" t="n"/>
      <c r="X346" s="28" t="n"/>
      <c r="Y346" s="17">
        <f>IF($A346="","",COUNTIF($J346:$S346,"Fail"))</f>
        <v/>
      </c>
      <c r="Z346" s="17">
        <f>IF($A346="","",COUNTIF($J346:$S346,"Pass")+COUNTIF($J346:$S346,"Fail"))</f>
        <v/>
      </c>
      <c r="AA346" s="17">
        <f>IF($A346="","",COUNTIF($J346:$S346,"Pass")+COUNTIF($J346:$S346,"Fail")+COUNTIF($J346:$S346,"Not Reviewed"))</f>
        <v/>
      </c>
      <c r="AB346" s="17">
        <f>IF($A346="","",IF(OR(COUNTBLANK($J346:$S346)&gt;0,COUNTIF($J346:$S346,"Not Reviewed")&gt;0),"Incomplete","Complete"))</f>
        <v/>
      </c>
      <c r="AC346" s="29">
        <f>IF($A346="","",IFERROR((Z346-Y346)/Z346,""))</f>
        <v/>
      </c>
      <c r="AD346" s="17">
        <f>IF($A346="","",IF(Y346=0,"No Follow-Up Needed",IF(W346="Resolved","Resolved",IF(V346="","Due Date Missing",IF(V346&lt;TODAY(),"Overdue",IF(V346=TODAY(),"Due Today","Open"))))))</f>
        <v/>
      </c>
      <c r="AE346" s="17">
        <f>IF($A346="","",IF(AND($B346&gt;=Dashboard!$B$3,$B346&lt;=Dashboard!$B$4,OR(Dashboard!$B$5="All",$D346=Dashboard!$B$5),OR(Dashboard!$B$6="All",$G346=Dashboard!$B$6)),1,0))</f>
        <v/>
      </c>
    </row>
    <row r="347">
      <c r="A347" s="14" t="n"/>
      <c r="B347" s="28" t="n"/>
      <c r="C347" s="28" t="n"/>
      <c r="D347" s="14" t="n"/>
      <c r="E347" s="14" t="n"/>
      <c r="F347" s="14" t="n"/>
      <c r="G347" s="14" t="n"/>
      <c r="H347" s="14" t="n"/>
      <c r="I347" s="14" t="n"/>
      <c r="J347" s="16" t="n"/>
      <c r="K347" s="16" t="n"/>
      <c r="L347" s="16" t="n"/>
      <c r="M347" s="16" t="n"/>
      <c r="N347" s="16" t="n"/>
      <c r="O347" s="16" t="n"/>
      <c r="P347" s="16" t="n"/>
      <c r="Q347" s="16" t="n"/>
      <c r="R347" s="16" t="n"/>
      <c r="S347" s="16" t="n"/>
      <c r="T347" s="16" t="n"/>
      <c r="U347" s="14" t="n"/>
      <c r="V347" s="28" t="n"/>
      <c r="W347" s="14" t="n"/>
      <c r="X347" s="28" t="n"/>
      <c r="Y347" s="17">
        <f>IF($A347="","",COUNTIF($J347:$S347,"Fail"))</f>
        <v/>
      </c>
      <c r="Z347" s="17">
        <f>IF($A347="","",COUNTIF($J347:$S347,"Pass")+COUNTIF($J347:$S347,"Fail"))</f>
        <v/>
      </c>
      <c r="AA347" s="17">
        <f>IF($A347="","",COUNTIF($J347:$S347,"Pass")+COUNTIF($J347:$S347,"Fail")+COUNTIF($J347:$S347,"Not Reviewed"))</f>
        <v/>
      </c>
      <c r="AB347" s="17">
        <f>IF($A347="","",IF(OR(COUNTBLANK($J347:$S347)&gt;0,COUNTIF($J347:$S347,"Not Reviewed")&gt;0),"Incomplete","Complete"))</f>
        <v/>
      </c>
      <c r="AC347" s="29">
        <f>IF($A347="","",IFERROR((Z347-Y347)/Z347,""))</f>
        <v/>
      </c>
      <c r="AD347" s="17">
        <f>IF($A347="","",IF(Y347=0,"No Follow-Up Needed",IF(W347="Resolved","Resolved",IF(V347="","Due Date Missing",IF(V347&lt;TODAY(),"Overdue",IF(V347=TODAY(),"Due Today","Open"))))))</f>
        <v/>
      </c>
      <c r="AE347" s="17">
        <f>IF($A347="","",IF(AND($B347&gt;=Dashboard!$B$3,$B347&lt;=Dashboard!$B$4,OR(Dashboard!$B$5="All",$D347=Dashboard!$B$5),OR(Dashboard!$B$6="All",$G347=Dashboard!$B$6)),1,0))</f>
        <v/>
      </c>
    </row>
    <row r="348">
      <c r="A348" s="14" t="n"/>
      <c r="B348" s="28" t="n"/>
      <c r="C348" s="28" t="n"/>
      <c r="D348" s="14" t="n"/>
      <c r="E348" s="14" t="n"/>
      <c r="F348" s="14" t="n"/>
      <c r="G348" s="14" t="n"/>
      <c r="H348" s="14" t="n"/>
      <c r="I348" s="14" t="n"/>
      <c r="J348" s="16" t="n"/>
      <c r="K348" s="16" t="n"/>
      <c r="L348" s="16" t="n"/>
      <c r="M348" s="16" t="n"/>
      <c r="N348" s="16" t="n"/>
      <c r="O348" s="16" t="n"/>
      <c r="P348" s="16" t="n"/>
      <c r="Q348" s="16" t="n"/>
      <c r="R348" s="16" t="n"/>
      <c r="S348" s="16" t="n"/>
      <c r="T348" s="16" t="n"/>
      <c r="U348" s="14" t="n"/>
      <c r="V348" s="28" t="n"/>
      <c r="W348" s="14" t="n"/>
      <c r="X348" s="28" t="n"/>
      <c r="Y348" s="17">
        <f>IF($A348="","",COUNTIF($J348:$S348,"Fail"))</f>
        <v/>
      </c>
      <c r="Z348" s="17">
        <f>IF($A348="","",COUNTIF($J348:$S348,"Pass")+COUNTIF($J348:$S348,"Fail"))</f>
        <v/>
      </c>
      <c r="AA348" s="17">
        <f>IF($A348="","",COUNTIF($J348:$S348,"Pass")+COUNTIF($J348:$S348,"Fail")+COUNTIF($J348:$S348,"Not Reviewed"))</f>
        <v/>
      </c>
      <c r="AB348" s="17">
        <f>IF($A348="","",IF(OR(COUNTBLANK($J348:$S348)&gt;0,COUNTIF($J348:$S348,"Not Reviewed")&gt;0),"Incomplete","Complete"))</f>
        <v/>
      </c>
      <c r="AC348" s="29">
        <f>IF($A348="","",IFERROR((Z348-Y348)/Z348,""))</f>
        <v/>
      </c>
      <c r="AD348" s="17">
        <f>IF($A348="","",IF(Y348=0,"No Follow-Up Needed",IF(W348="Resolved","Resolved",IF(V348="","Due Date Missing",IF(V348&lt;TODAY(),"Overdue",IF(V348=TODAY(),"Due Today","Open"))))))</f>
        <v/>
      </c>
      <c r="AE348" s="17">
        <f>IF($A348="","",IF(AND($B348&gt;=Dashboard!$B$3,$B348&lt;=Dashboard!$B$4,OR(Dashboard!$B$5="All",$D348=Dashboard!$B$5),OR(Dashboard!$B$6="All",$G348=Dashboard!$B$6)),1,0))</f>
        <v/>
      </c>
    </row>
    <row r="349">
      <c r="A349" s="14" t="n"/>
      <c r="B349" s="28" t="n"/>
      <c r="C349" s="28" t="n"/>
      <c r="D349" s="14" t="n"/>
      <c r="E349" s="14" t="n"/>
      <c r="F349" s="14" t="n"/>
      <c r="G349" s="14" t="n"/>
      <c r="H349" s="14" t="n"/>
      <c r="I349" s="14" t="n"/>
      <c r="J349" s="16" t="n"/>
      <c r="K349" s="16" t="n"/>
      <c r="L349" s="16" t="n"/>
      <c r="M349" s="16" t="n"/>
      <c r="N349" s="16" t="n"/>
      <c r="O349" s="16" t="n"/>
      <c r="P349" s="16" t="n"/>
      <c r="Q349" s="16" t="n"/>
      <c r="R349" s="16" t="n"/>
      <c r="S349" s="16" t="n"/>
      <c r="T349" s="16" t="n"/>
      <c r="U349" s="14" t="n"/>
      <c r="V349" s="28" t="n"/>
      <c r="W349" s="14" t="n"/>
      <c r="X349" s="28" t="n"/>
      <c r="Y349" s="17">
        <f>IF($A349="","",COUNTIF($J349:$S349,"Fail"))</f>
        <v/>
      </c>
      <c r="Z349" s="17">
        <f>IF($A349="","",COUNTIF($J349:$S349,"Pass")+COUNTIF($J349:$S349,"Fail"))</f>
        <v/>
      </c>
      <c r="AA349" s="17">
        <f>IF($A349="","",COUNTIF($J349:$S349,"Pass")+COUNTIF($J349:$S349,"Fail")+COUNTIF($J349:$S349,"Not Reviewed"))</f>
        <v/>
      </c>
      <c r="AB349" s="17">
        <f>IF($A349="","",IF(OR(COUNTBLANK($J349:$S349)&gt;0,COUNTIF($J349:$S349,"Not Reviewed")&gt;0),"Incomplete","Complete"))</f>
        <v/>
      </c>
      <c r="AC349" s="29">
        <f>IF($A349="","",IFERROR((Z349-Y349)/Z349,""))</f>
        <v/>
      </c>
      <c r="AD349" s="17">
        <f>IF($A349="","",IF(Y349=0,"No Follow-Up Needed",IF(W349="Resolved","Resolved",IF(V349="","Due Date Missing",IF(V349&lt;TODAY(),"Overdue",IF(V349=TODAY(),"Due Today","Open"))))))</f>
        <v/>
      </c>
      <c r="AE349" s="17">
        <f>IF($A349="","",IF(AND($B349&gt;=Dashboard!$B$3,$B349&lt;=Dashboard!$B$4,OR(Dashboard!$B$5="All",$D349=Dashboard!$B$5),OR(Dashboard!$B$6="All",$G349=Dashboard!$B$6)),1,0))</f>
        <v/>
      </c>
    </row>
    <row r="350">
      <c r="A350" s="14" t="n"/>
      <c r="B350" s="28" t="n"/>
      <c r="C350" s="28" t="n"/>
      <c r="D350" s="14" t="n"/>
      <c r="E350" s="14" t="n"/>
      <c r="F350" s="14" t="n"/>
      <c r="G350" s="14" t="n"/>
      <c r="H350" s="14" t="n"/>
      <c r="I350" s="14" t="n"/>
      <c r="J350" s="16" t="n"/>
      <c r="K350" s="16" t="n"/>
      <c r="L350" s="16" t="n"/>
      <c r="M350" s="16" t="n"/>
      <c r="N350" s="16" t="n"/>
      <c r="O350" s="16" t="n"/>
      <c r="P350" s="16" t="n"/>
      <c r="Q350" s="16" t="n"/>
      <c r="R350" s="16" t="n"/>
      <c r="S350" s="16" t="n"/>
      <c r="T350" s="16" t="n"/>
      <c r="U350" s="14" t="n"/>
      <c r="V350" s="28" t="n"/>
      <c r="W350" s="14" t="n"/>
      <c r="X350" s="28" t="n"/>
      <c r="Y350" s="17">
        <f>IF($A350="","",COUNTIF($J350:$S350,"Fail"))</f>
        <v/>
      </c>
      <c r="Z350" s="17">
        <f>IF($A350="","",COUNTIF($J350:$S350,"Pass")+COUNTIF($J350:$S350,"Fail"))</f>
        <v/>
      </c>
      <c r="AA350" s="17">
        <f>IF($A350="","",COUNTIF($J350:$S350,"Pass")+COUNTIF($J350:$S350,"Fail")+COUNTIF($J350:$S350,"Not Reviewed"))</f>
        <v/>
      </c>
      <c r="AB350" s="17">
        <f>IF($A350="","",IF(OR(COUNTBLANK($J350:$S350)&gt;0,COUNTIF($J350:$S350,"Not Reviewed")&gt;0),"Incomplete","Complete"))</f>
        <v/>
      </c>
      <c r="AC350" s="29">
        <f>IF($A350="","",IFERROR((Z350-Y350)/Z350,""))</f>
        <v/>
      </c>
      <c r="AD350" s="17">
        <f>IF($A350="","",IF(Y350=0,"No Follow-Up Needed",IF(W350="Resolved","Resolved",IF(V350="","Due Date Missing",IF(V350&lt;TODAY(),"Overdue",IF(V350=TODAY(),"Due Today","Open"))))))</f>
        <v/>
      </c>
      <c r="AE350" s="17">
        <f>IF($A350="","",IF(AND($B350&gt;=Dashboard!$B$3,$B350&lt;=Dashboard!$B$4,OR(Dashboard!$B$5="All",$D350=Dashboard!$B$5),OR(Dashboard!$B$6="All",$G350=Dashboard!$B$6)),1,0))</f>
        <v/>
      </c>
    </row>
    <row r="351">
      <c r="A351" s="14" t="n"/>
      <c r="B351" s="28" t="n"/>
      <c r="C351" s="28" t="n"/>
      <c r="D351" s="14" t="n"/>
      <c r="E351" s="14" t="n"/>
      <c r="F351" s="14" t="n"/>
      <c r="G351" s="14" t="n"/>
      <c r="H351" s="14" t="n"/>
      <c r="I351" s="14" t="n"/>
      <c r="J351" s="16" t="n"/>
      <c r="K351" s="16" t="n"/>
      <c r="L351" s="16" t="n"/>
      <c r="M351" s="16" t="n"/>
      <c r="N351" s="16" t="n"/>
      <c r="O351" s="16" t="n"/>
      <c r="P351" s="16" t="n"/>
      <c r="Q351" s="16" t="n"/>
      <c r="R351" s="16" t="n"/>
      <c r="S351" s="16" t="n"/>
      <c r="T351" s="16" t="n"/>
      <c r="U351" s="14" t="n"/>
      <c r="V351" s="28" t="n"/>
      <c r="W351" s="14" t="n"/>
      <c r="X351" s="28" t="n"/>
      <c r="Y351" s="17">
        <f>IF($A351="","",COUNTIF($J351:$S351,"Fail"))</f>
        <v/>
      </c>
      <c r="Z351" s="17">
        <f>IF($A351="","",COUNTIF($J351:$S351,"Pass")+COUNTIF($J351:$S351,"Fail"))</f>
        <v/>
      </c>
      <c r="AA351" s="17">
        <f>IF($A351="","",COUNTIF($J351:$S351,"Pass")+COUNTIF($J351:$S351,"Fail")+COUNTIF($J351:$S351,"Not Reviewed"))</f>
        <v/>
      </c>
      <c r="AB351" s="17">
        <f>IF($A351="","",IF(OR(COUNTBLANK($J351:$S351)&gt;0,COUNTIF($J351:$S351,"Not Reviewed")&gt;0),"Incomplete","Complete"))</f>
        <v/>
      </c>
      <c r="AC351" s="29">
        <f>IF($A351="","",IFERROR((Z351-Y351)/Z351,""))</f>
        <v/>
      </c>
      <c r="AD351" s="17">
        <f>IF($A351="","",IF(Y351=0,"No Follow-Up Needed",IF(W351="Resolved","Resolved",IF(V351="","Due Date Missing",IF(V351&lt;TODAY(),"Overdue",IF(V351=TODAY(),"Due Today","Open"))))))</f>
        <v/>
      </c>
      <c r="AE351" s="17">
        <f>IF($A351="","",IF(AND($B351&gt;=Dashboard!$B$3,$B351&lt;=Dashboard!$B$4,OR(Dashboard!$B$5="All",$D351=Dashboard!$B$5),OR(Dashboard!$B$6="All",$G351=Dashboard!$B$6)),1,0))</f>
        <v/>
      </c>
    </row>
    <row r="352">
      <c r="A352" s="14" t="n"/>
      <c r="B352" s="28" t="n"/>
      <c r="C352" s="28" t="n"/>
      <c r="D352" s="14" t="n"/>
      <c r="E352" s="14" t="n"/>
      <c r="F352" s="14" t="n"/>
      <c r="G352" s="14" t="n"/>
      <c r="H352" s="14" t="n"/>
      <c r="I352" s="14" t="n"/>
      <c r="J352" s="16" t="n"/>
      <c r="K352" s="16" t="n"/>
      <c r="L352" s="16" t="n"/>
      <c r="M352" s="16" t="n"/>
      <c r="N352" s="16" t="n"/>
      <c r="O352" s="16" t="n"/>
      <c r="P352" s="16" t="n"/>
      <c r="Q352" s="16" t="n"/>
      <c r="R352" s="16" t="n"/>
      <c r="S352" s="16" t="n"/>
      <c r="T352" s="16" t="n"/>
      <c r="U352" s="14" t="n"/>
      <c r="V352" s="28" t="n"/>
      <c r="W352" s="14" t="n"/>
      <c r="X352" s="28" t="n"/>
      <c r="Y352" s="17">
        <f>IF($A352="","",COUNTIF($J352:$S352,"Fail"))</f>
        <v/>
      </c>
      <c r="Z352" s="17">
        <f>IF($A352="","",COUNTIF($J352:$S352,"Pass")+COUNTIF($J352:$S352,"Fail"))</f>
        <v/>
      </c>
      <c r="AA352" s="17">
        <f>IF($A352="","",COUNTIF($J352:$S352,"Pass")+COUNTIF($J352:$S352,"Fail")+COUNTIF($J352:$S352,"Not Reviewed"))</f>
        <v/>
      </c>
      <c r="AB352" s="17">
        <f>IF($A352="","",IF(OR(COUNTBLANK($J352:$S352)&gt;0,COUNTIF($J352:$S352,"Not Reviewed")&gt;0),"Incomplete","Complete"))</f>
        <v/>
      </c>
      <c r="AC352" s="29">
        <f>IF($A352="","",IFERROR((Z352-Y352)/Z352,""))</f>
        <v/>
      </c>
      <c r="AD352" s="17">
        <f>IF($A352="","",IF(Y352=0,"No Follow-Up Needed",IF(W352="Resolved","Resolved",IF(V352="","Due Date Missing",IF(V352&lt;TODAY(),"Overdue",IF(V352=TODAY(),"Due Today","Open"))))))</f>
        <v/>
      </c>
      <c r="AE352" s="17">
        <f>IF($A352="","",IF(AND($B352&gt;=Dashboard!$B$3,$B352&lt;=Dashboard!$B$4,OR(Dashboard!$B$5="All",$D352=Dashboard!$B$5),OR(Dashboard!$B$6="All",$G352=Dashboard!$B$6)),1,0))</f>
        <v/>
      </c>
    </row>
    <row r="353">
      <c r="A353" s="14" t="n"/>
      <c r="B353" s="28" t="n"/>
      <c r="C353" s="28" t="n"/>
      <c r="D353" s="14" t="n"/>
      <c r="E353" s="14" t="n"/>
      <c r="F353" s="14" t="n"/>
      <c r="G353" s="14" t="n"/>
      <c r="H353" s="14" t="n"/>
      <c r="I353" s="14" t="n"/>
      <c r="J353" s="16" t="n"/>
      <c r="K353" s="16" t="n"/>
      <c r="L353" s="16" t="n"/>
      <c r="M353" s="16" t="n"/>
      <c r="N353" s="16" t="n"/>
      <c r="O353" s="16" t="n"/>
      <c r="P353" s="16" t="n"/>
      <c r="Q353" s="16" t="n"/>
      <c r="R353" s="16" t="n"/>
      <c r="S353" s="16" t="n"/>
      <c r="T353" s="16" t="n"/>
      <c r="U353" s="14" t="n"/>
      <c r="V353" s="28" t="n"/>
      <c r="W353" s="14" t="n"/>
      <c r="X353" s="28" t="n"/>
      <c r="Y353" s="17">
        <f>IF($A353="","",COUNTIF($J353:$S353,"Fail"))</f>
        <v/>
      </c>
      <c r="Z353" s="17">
        <f>IF($A353="","",COUNTIF($J353:$S353,"Pass")+COUNTIF($J353:$S353,"Fail"))</f>
        <v/>
      </c>
      <c r="AA353" s="17">
        <f>IF($A353="","",COUNTIF($J353:$S353,"Pass")+COUNTIF($J353:$S353,"Fail")+COUNTIF($J353:$S353,"Not Reviewed"))</f>
        <v/>
      </c>
      <c r="AB353" s="17">
        <f>IF($A353="","",IF(OR(COUNTBLANK($J353:$S353)&gt;0,COUNTIF($J353:$S353,"Not Reviewed")&gt;0),"Incomplete","Complete"))</f>
        <v/>
      </c>
      <c r="AC353" s="29">
        <f>IF($A353="","",IFERROR((Z353-Y353)/Z353,""))</f>
        <v/>
      </c>
      <c r="AD353" s="17">
        <f>IF($A353="","",IF(Y353=0,"No Follow-Up Needed",IF(W353="Resolved","Resolved",IF(V353="","Due Date Missing",IF(V353&lt;TODAY(),"Overdue",IF(V353=TODAY(),"Due Today","Open"))))))</f>
        <v/>
      </c>
      <c r="AE353" s="17">
        <f>IF($A353="","",IF(AND($B353&gt;=Dashboard!$B$3,$B353&lt;=Dashboard!$B$4,OR(Dashboard!$B$5="All",$D353=Dashboard!$B$5),OR(Dashboard!$B$6="All",$G353=Dashboard!$B$6)),1,0))</f>
        <v/>
      </c>
    </row>
    <row r="354">
      <c r="A354" s="14" t="n"/>
      <c r="B354" s="28" t="n"/>
      <c r="C354" s="28" t="n"/>
      <c r="D354" s="14" t="n"/>
      <c r="E354" s="14" t="n"/>
      <c r="F354" s="14" t="n"/>
      <c r="G354" s="14" t="n"/>
      <c r="H354" s="14" t="n"/>
      <c r="I354" s="14" t="n"/>
      <c r="J354" s="16" t="n"/>
      <c r="K354" s="16" t="n"/>
      <c r="L354" s="16" t="n"/>
      <c r="M354" s="16" t="n"/>
      <c r="N354" s="16" t="n"/>
      <c r="O354" s="16" t="n"/>
      <c r="P354" s="16" t="n"/>
      <c r="Q354" s="16" t="n"/>
      <c r="R354" s="16" t="n"/>
      <c r="S354" s="16" t="n"/>
      <c r="T354" s="16" t="n"/>
      <c r="U354" s="14" t="n"/>
      <c r="V354" s="28" t="n"/>
      <c r="W354" s="14" t="n"/>
      <c r="X354" s="28" t="n"/>
      <c r="Y354" s="17">
        <f>IF($A354="","",COUNTIF($J354:$S354,"Fail"))</f>
        <v/>
      </c>
      <c r="Z354" s="17">
        <f>IF($A354="","",COUNTIF($J354:$S354,"Pass")+COUNTIF($J354:$S354,"Fail"))</f>
        <v/>
      </c>
      <c r="AA354" s="17">
        <f>IF($A354="","",COUNTIF($J354:$S354,"Pass")+COUNTIF($J354:$S354,"Fail")+COUNTIF($J354:$S354,"Not Reviewed"))</f>
        <v/>
      </c>
      <c r="AB354" s="17">
        <f>IF($A354="","",IF(OR(COUNTBLANK($J354:$S354)&gt;0,COUNTIF($J354:$S354,"Not Reviewed")&gt;0),"Incomplete","Complete"))</f>
        <v/>
      </c>
      <c r="AC354" s="29">
        <f>IF($A354="","",IFERROR((Z354-Y354)/Z354,""))</f>
        <v/>
      </c>
      <c r="AD354" s="17">
        <f>IF($A354="","",IF(Y354=0,"No Follow-Up Needed",IF(W354="Resolved","Resolved",IF(V354="","Due Date Missing",IF(V354&lt;TODAY(),"Overdue",IF(V354=TODAY(),"Due Today","Open"))))))</f>
        <v/>
      </c>
      <c r="AE354" s="17">
        <f>IF($A354="","",IF(AND($B354&gt;=Dashboard!$B$3,$B354&lt;=Dashboard!$B$4,OR(Dashboard!$B$5="All",$D354=Dashboard!$B$5),OR(Dashboard!$B$6="All",$G354=Dashboard!$B$6)),1,0))</f>
        <v/>
      </c>
    </row>
    <row r="355">
      <c r="A355" s="14" t="n"/>
      <c r="B355" s="28" t="n"/>
      <c r="C355" s="28" t="n"/>
      <c r="D355" s="14" t="n"/>
      <c r="E355" s="14" t="n"/>
      <c r="F355" s="14" t="n"/>
      <c r="G355" s="14" t="n"/>
      <c r="H355" s="14" t="n"/>
      <c r="I355" s="14" t="n"/>
      <c r="J355" s="16" t="n"/>
      <c r="K355" s="16" t="n"/>
      <c r="L355" s="16" t="n"/>
      <c r="M355" s="16" t="n"/>
      <c r="N355" s="16" t="n"/>
      <c r="O355" s="16" t="n"/>
      <c r="P355" s="16" t="n"/>
      <c r="Q355" s="16" t="n"/>
      <c r="R355" s="16" t="n"/>
      <c r="S355" s="16" t="n"/>
      <c r="T355" s="16" t="n"/>
      <c r="U355" s="14" t="n"/>
      <c r="V355" s="28" t="n"/>
      <c r="W355" s="14" t="n"/>
      <c r="X355" s="28" t="n"/>
      <c r="Y355" s="17">
        <f>IF($A355="","",COUNTIF($J355:$S355,"Fail"))</f>
        <v/>
      </c>
      <c r="Z355" s="17">
        <f>IF($A355="","",COUNTIF($J355:$S355,"Pass")+COUNTIF($J355:$S355,"Fail"))</f>
        <v/>
      </c>
      <c r="AA355" s="17">
        <f>IF($A355="","",COUNTIF($J355:$S355,"Pass")+COUNTIF($J355:$S355,"Fail")+COUNTIF($J355:$S355,"Not Reviewed"))</f>
        <v/>
      </c>
      <c r="AB355" s="17">
        <f>IF($A355="","",IF(OR(COUNTBLANK($J355:$S355)&gt;0,COUNTIF($J355:$S355,"Not Reviewed")&gt;0),"Incomplete","Complete"))</f>
        <v/>
      </c>
      <c r="AC355" s="29">
        <f>IF($A355="","",IFERROR((Z355-Y355)/Z355,""))</f>
        <v/>
      </c>
      <c r="AD355" s="17">
        <f>IF($A355="","",IF(Y355=0,"No Follow-Up Needed",IF(W355="Resolved","Resolved",IF(V355="","Due Date Missing",IF(V355&lt;TODAY(),"Overdue",IF(V355=TODAY(),"Due Today","Open"))))))</f>
        <v/>
      </c>
      <c r="AE355" s="17">
        <f>IF($A355="","",IF(AND($B355&gt;=Dashboard!$B$3,$B355&lt;=Dashboard!$B$4,OR(Dashboard!$B$5="All",$D355=Dashboard!$B$5),OR(Dashboard!$B$6="All",$G355=Dashboard!$B$6)),1,0))</f>
        <v/>
      </c>
    </row>
    <row r="356">
      <c r="A356" s="14" t="n"/>
      <c r="B356" s="28" t="n"/>
      <c r="C356" s="28" t="n"/>
      <c r="D356" s="14" t="n"/>
      <c r="E356" s="14" t="n"/>
      <c r="F356" s="14" t="n"/>
      <c r="G356" s="14" t="n"/>
      <c r="H356" s="14" t="n"/>
      <c r="I356" s="14" t="n"/>
      <c r="J356" s="16" t="n"/>
      <c r="K356" s="16" t="n"/>
      <c r="L356" s="16" t="n"/>
      <c r="M356" s="16" t="n"/>
      <c r="N356" s="16" t="n"/>
      <c r="O356" s="16" t="n"/>
      <c r="P356" s="16" t="n"/>
      <c r="Q356" s="16" t="n"/>
      <c r="R356" s="16" t="n"/>
      <c r="S356" s="16" t="n"/>
      <c r="T356" s="16" t="n"/>
      <c r="U356" s="14" t="n"/>
      <c r="V356" s="28" t="n"/>
      <c r="W356" s="14" t="n"/>
      <c r="X356" s="28" t="n"/>
      <c r="Y356" s="17">
        <f>IF($A356="","",COUNTIF($J356:$S356,"Fail"))</f>
        <v/>
      </c>
      <c r="Z356" s="17">
        <f>IF($A356="","",COUNTIF($J356:$S356,"Pass")+COUNTIF($J356:$S356,"Fail"))</f>
        <v/>
      </c>
      <c r="AA356" s="17">
        <f>IF($A356="","",COUNTIF($J356:$S356,"Pass")+COUNTIF($J356:$S356,"Fail")+COUNTIF($J356:$S356,"Not Reviewed"))</f>
        <v/>
      </c>
      <c r="AB356" s="17">
        <f>IF($A356="","",IF(OR(COUNTBLANK($J356:$S356)&gt;0,COUNTIF($J356:$S356,"Not Reviewed")&gt;0),"Incomplete","Complete"))</f>
        <v/>
      </c>
      <c r="AC356" s="29">
        <f>IF($A356="","",IFERROR((Z356-Y356)/Z356,""))</f>
        <v/>
      </c>
      <c r="AD356" s="17">
        <f>IF($A356="","",IF(Y356=0,"No Follow-Up Needed",IF(W356="Resolved","Resolved",IF(V356="","Due Date Missing",IF(V356&lt;TODAY(),"Overdue",IF(V356=TODAY(),"Due Today","Open"))))))</f>
        <v/>
      </c>
      <c r="AE356" s="17">
        <f>IF($A356="","",IF(AND($B356&gt;=Dashboard!$B$3,$B356&lt;=Dashboard!$B$4,OR(Dashboard!$B$5="All",$D356=Dashboard!$B$5),OR(Dashboard!$B$6="All",$G356=Dashboard!$B$6)),1,0))</f>
        <v/>
      </c>
    </row>
    <row r="357">
      <c r="A357" s="14" t="n"/>
      <c r="B357" s="28" t="n"/>
      <c r="C357" s="28" t="n"/>
      <c r="D357" s="14" t="n"/>
      <c r="E357" s="14" t="n"/>
      <c r="F357" s="14" t="n"/>
      <c r="G357" s="14" t="n"/>
      <c r="H357" s="14" t="n"/>
      <c r="I357" s="14" t="n"/>
      <c r="J357" s="16" t="n"/>
      <c r="K357" s="16" t="n"/>
      <c r="L357" s="16" t="n"/>
      <c r="M357" s="16" t="n"/>
      <c r="N357" s="16" t="n"/>
      <c r="O357" s="16" t="n"/>
      <c r="P357" s="16" t="n"/>
      <c r="Q357" s="16" t="n"/>
      <c r="R357" s="16" t="n"/>
      <c r="S357" s="16" t="n"/>
      <c r="T357" s="16" t="n"/>
      <c r="U357" s="14" t="n"/>
      <c r="V357" s="28" t="n"/>
      <c r="W357" s="14" t="n"/>
      <c r="X357" s="28" t="n"/>
      <c r="Y357" s="17">
        <f>IF($A357="","",COUNTIF($J357:$S357,"Fail"))</f>
        <v/>
      </c>
      <c r="Z357" s="17">
        <f>IF($A357="","",COUNTIF($J357:$S357,"Pass")+COUNTIF($J357:$S357,"Fail"))</f>
        <v/>
      </c>
      <c r="AA357" s="17">
        <f>IF($A357="","",COUNTIF($J357:$S357,"Pass")+COUNTIF($J357:$S357,"Fail")+COUNTIF($J357:$S357,"Not Reviewed"))</f>
        <v/>
      </c>
      <c r="AB357" s="17">
        <f>IF($A357="","",IF(OR(COUNTBLANK($J357:$S357)&gt;0,COUNTIF($J357:$S357,"Not Reviewed")&gt;0),"Incomplete","Complete"))</f>
        <v/>
      </c>
      <c r="AC357" s="29">
        <f>IF($A357="","",IFERROR((Z357-Y357)/Z357,""))</f>
        <v/>
      </c>
      <c r="AD357" s="17">
        <f>IF($A357="","",IF(Y357=0,"No Follow-Up Needed",IF(W357="Resolved","Resolved",IF(V357="","Due Date Missing",IF(V357&lt;TODAY(),"Overdue",IF(V357=TODAY(),"Due Today","Open"))))))</f>
        <v/>
      </c>
      <c r="AE357" s="17">
        <f>IF($A357="","",IF(AND($B357&gt;=Dashboard!$B$3,$B357&lt;=Dashboard!$B$4,OR(Dashboard!$B$5="All",$D357=Dashboard!$B$5),OR(Dashboard!$B$6="All",$G357=Dashboard!$B$6)),1,0))</f>
        <v/>
      </c>
    </row>
    <row r="358">
      <c r="A358" s="14" t="n"/>
      <c r="B358" s="28" t="n"/>
      <c r="C358" s="28" t="n"/>
      <c r="D358" s="14" t="n"/>
      <c r="E358" s="14" t="n"/>
      <c r="F358" s="14" t="n"/>
      <c r="G358" s="14" t="n"/>
      <c r="H358" s="14" t="n"/>
      <c r="I358" s="14" t="n"/>
      <c r="J358" s="16" t="n"/>
      <c r="K358" s="16" t="n"/>
      <c r="L358" s="16" t="n"/>
      <c r="M358" s="16" t="n"/>
      <c r="N358" s="16" t="n"/>
      <c r="O358" s="16" t="n"/>
      <c r="P358" s="16" t="n"/>
      <c r="Q358" s="16" t="n"/>
      <c r="R358" s="16" t="n"/>
      <c r="S358" s="16" t="n"/>
      <c r="T358" s="16" t="n"/>
      <c r="U358" s="14" t="n"/>
      <c r="V358" s="28" t="n"/>
      <c r="W358" s="14" t="n"/>
      <c r="X358" s="28" t="n"/>
      <c r="Y358" s="17">
        <f>IF($A358="","",COUNTIF($J358:$S358,"Fail"))</f>
        <v/>
      </c>
      <c r="Z358" s="17">
        <f>IF($A358="","",COUNTIF($J358:$S358,"Pass")+COUNTIF($J358:$S358,"Fail"))</f>
        <v/>
      </c>
      <c r="AA358" s="17">
        <f>IF($A358="","",COUNTIF($J358:$S358,"Pass")+COUNTIF($J358:$S358,"Fail")+COUNTIF($J358:$S358,"Not Reviewed"))</f>
        <v/>
      </c>
      <c r="AB358" s="17">
        <f>IF($A358="","",IF(OR(COUNTBLANK($J358:$S358)&gt;0,COUNTIF($J358:$S358,"Not Reviewed")&gt;0),"Incomplete","Complete"))</f>
        <v/>
      </c>
      <c r="AC358" s="29">
        <f>IF($A358="","",IFERROR((Z358-Y358)/Z358,""))</f>
        <v/>
      </c>
      <c r="AD358" s="17">
        <f>IF($A358="","",IF(Y358=0,"No Follow-Up Needed",IF(W358="Resolved","Resolved",IF(V358="","Due Date Missing",IF(V358&lt;TODAY(),"Overdue",IF(V358=TODAY(),"Due Today","Open"))))))</f>
        <v/>
      </c>
      <c r="AE358" s="17">
        <f>IF($A358="","",IF(AND($B358&gt;=Dashboard!$B$3,$B358&lt;=Dashboard!$B$4,OR(Dashboard!$B$5="All",$D358=Dashboard!$B$5),OR(Dashboard!$B$6="All",$G358=Dashboard!$B$6)),1,0))</f>
        <v/>
      </c>
    </row>
    <row r="359">
      <c r="A359" s="14" t="n"/>
      <c r="B359" s="28" t="n"/>
      <c r="C359" s="28" t="n"/>
      <c r="D359" s="14" t="n"/>
      <c r="E359" s="14" t="n"/>
      <c r="F359" s="14" t="n"/>
      <c r="G359" s="14" t="n"/>
      <c r="H359" s="14" t="n"/>
      <c r="I359" s="14" t="n"/>
      <c r="J359" s="16" t="n"/>
      <c r="K359" s="16" t="n"/>
      <c r="L359" s="16" t="n"/>
      <c r="M359" s="16" t="n"/>
      <c r="N359" s="16" t="n"/>
      <c r="O359" s="16" t="n"/>
      <c r="P359" s="16" t="n"/>
      <c r="Q359" s="16" t="n"/>
      <c r="R359" s="16" t="n"/>
      <c r="S359" s="16" t="n"/>
      <c r="T359" s="16" t="n"/>
      <c r="U359" s="14" t="n"/>
      <c r="V359" s="28" t="n"/>
      <c r="W359" s="14" t="n"/>
      <c r="X359" s="28" t="n"/>
      <c r="Y359" s="17">
        <f>IF($A359="","",COUNTIF($J359:$S359,"Fail"))</f>
        <v/>
      </c>
      <c r="Z359" s="17">
        <f>IF($A359="","",COUNTIF($J359:$S359,"Pass")+COUNTIF($J359:$S359,"Fail"))</f>
        <v/>
      </c>
      <c r="AA359" s="17">
        <f>IF($A359="","",COUNTIF($J359:$S359,"Pass")+COUNTIF($J359:$S359,"Fail")+COUNTIF($J359:$S359,"Not Reviewed"))</f>
        <v/>
      </c>
      <c r="AB359" s="17">
        <f>IF($A359="","",IF(OR(COUNTBLANK($J359:$S359)&gt;0,COUNTIF($J359:$S359,"Not Reviewed")&gt;0),"Incomplete","Complete"))</f>
        <v/>
      </c>
      <c r="AC359" s="29">
        <f>IF($A359="","",IFERROR((Z359-Y359)/Z359,""))</f>
        <v/>
      </c>
      <c r="AD359" s="17">
        <f>IF($A359="","",IF(Y359=0,"No Follow-Up Needed",IF(W359="Resolved","Resolved",IF(V359="","Due Date Missing",IF(V359&lt;TODAY(),"Overdue",IF(V359=TODAY(),"Due Today","Open"))))))</f>
        <v/>
      </c>
      <c r="AE359" s="17">
        <f>IF($A359="","",IF(AND($B359&gt;=Dashboard!$B$3,$B359&lt;=Dashboard!$B$4,OR(Dashboard!$B$5="All",$D359=Dashboard!$B$5),OR(Dashboard!$B$6="All",$G359=Dashboard!$B$6)),1,0))</f>
        <v/>
      </c>
    </row>
    <row r="360">
      <c r="A360" s="14" t="n"/>
      <c r="B360" s="28" t="n"/>
      <c r="C360" s="28" t="n"/>
      <c r="D360" s="14" t="n"/>
      <c r="E360" s="14" t="n"/>
      <c r="F360" s="14" t="n"/>
      <c r="G360" s="14" t="n"/>
      <c r="H360" s="14" t="n"/>
      <c r="I360" s="14" t="n"/>
      <c r="J360" s="16" t="n"/>
      <c r="K360" s="16" t="n"/>
      <c r="L360" s="16" t="n"/>
      <c r="M360" s="16" t="n"/>
      <c r="N360" s="16" t="n"/>
      <c r="O360" s="16" t="n"/>
      <c r="P360" s="16" t="n"/>
      <c r="Q360" s="16" t="n"/>
      <c r="R360" s="16" t="n"/>
      <c r="S360" s="16" t="n"/>
      <c r="T360" s="16" t="n"/>
      <c r="U360" s="14" t="n"/>
      <c r="V360" s="28" t="n"/>
      <c r="W360" s="14" t="n"/>
      <c r="X360" s="28" t="n"/>
      <c r="Y360" s="17">
        <f>IF($A360="","",COUNTIF($J360:$S360,"Fail"))</f>
        <v/>
      </c>
      <c r="Z360" s="17">
        <f>IF($A360="","",COUNTIF($J360:$S360,"Pass")+COUNTIF($J360:$S360,"Fail"))</f>
        <v/>
      </c>
      <c r="AA360" s="17">
        <f>IF($A360="","",COUNTIF($J360:$S360,"Pass")+COUNTIF($J360:$S360,"Fail")+COUNTIF($J360:$S360,"Not Reviewed"))</f>
        <v/>
      </c>
      <c r="AB360" s="17">
        <f>IF($A360="","",IF(OR(COUNTBLANK($J360:$S360)&gt;0,COUNTIF($J360:$S360,"Not Reviewed")&gt;0),"Incomplete","Complete"))</f>
        <v/>
      </c>
      <c r="AC360" s="29">
        <f>IF($A360="","",IFERROR((Z360-Y360)/Z360,""))</f>
        <v/>
      </c>
      <c r="AD360" s="17">
        <f>IF($A360="","",IF(Y360=0,"No Follow-Up Needed",IF(W360="Resolved","Resolved",IF(V360="","Due Date Missing",IF(V360&lt;TODAY(),"Overdue",IF(V360=TODAY(),"Due Today","Open"))))))</f>
        <v/>
      </c>
      <c r="AE360" s="17">
        <f>IF($A360="","",IF(AND($B360&gt;=Dashboard!$B$3,$B360&lt;=Dashboard!$B$4,OR(Dashboard!$B$5="All",$D360=Dashboard!$B$5),OR(Dashboard!$B$6="All",$G360=Dashboard!$B$6)),1,0))</f>
        <v/>
      </c>
    </row>
    <row r="361">
      <c r="A361" s="14" t="n"/>
      <c r="B361" s="28" t="n"/>
      <c r="C361" s="28" t="n"/>
      <c r="D361" s="14" t="n"/>
      <c r="E361" s="14" t="n"/>
      <c r="F361" s="14" t="n"/>
      <c r="G361" s="14" t="n"/>
      <c r="H361" s="14" t="n"/>
      <c r="I361" s="14" t="n"/>
      <c r="J361" s="16" t="n"/>
      <c r="K361" s="16" t="n"/>
      <c r="L361" s="16" t="n"/>
      <c r="M361" s="16" t="n"/>
      <c r="N361" s="16" t="n"/>
      <c r="O361" s="16" t="n"/>
      <c r="P361" s="16" t="n"/>
      <c r="Q361" s="16" t="n"/>
      <c r="R361" s="16" t="n"/>
      <c r="S361" s="16" t="n"/>
      <c r="T361" s="16" t="n"/>
      <c r="U361" s="14" t="n"/>
      <c r="V361" s="28" t="n"/>
      <c r="W361" s="14" t="n"/>
      <c r="X361" s="28" t="n"/>
      <c r="Y361" s="17">
        <f>IF($A361="","",COUNTIF($J361:$S361,"Fail"))</f>
        <v/>
      </c>
      <c r="Z361" s="17">
        <f>IF($A361="","",COUNTIF($J361:$S361,"Pass")+COUNTIF($J361:$S361,"Fail"))</f>
        <v/>
      </c>
      <c r="AA361" s="17">
        <f>IF($A361="","",COUNTIF($J361:$S361,"Pass")+COUNTIF($J361:$S361,"Fail")+COUNTIF($J361:$S361,"Not Reviewed"))</f>
        <v/>
      </c>
      <c r="AB361" s="17">
        <f>IF($A361="","",IF(OR(COUNTBLANK($J361:$S361)&gt;0,COUNTIF($J361:$S361,"Not Reviewed")&gt;0),"Incomplete","Complete"))</f>
        <v/>
      </c>
      <c r="AC361" s="29">
        <f>IF($A361="","",IFERROR((Z361-Y361)/Z361,""))</f>
        <v/>
      </c>
      <c r="AD361" s="17">
        <f>IF($A361="","",IF(Y361=0,"No Follow-Up Needed",IF(W361="Resolved","Resolved",IF(V361="","Due Date Missing",IF(V361&lt;TODAY(),"Overdue",IF(V361=TODAY(),"Due Today","Open"))))))</f>
        <v/>
      </c>
      <c r="AE361" s="17">
        <f>IF($A361="","",IF(AND($B361&gt;=Dashboard!$B$3,$B361&lt;=Dashboard!$B$4,OR(Dashboard!$B$5="All",$D361=Dashboard!$B$5),OR(Dashboard!$B$6="All",$G361=Dashboard!$B$6)),1,0))</f>
        <v/>
      </c>
    </row>
    <row r="362">
      <c r="A362" s="14" t="n"/>
      <c r="B362" s="28" t="n"/>
      <c r="C362" s="28" t="n"/>
      <c r="D362" s="14" t="n"/>
      <c r="E362" s="14" t="n"/>
      <c r="F362" s="14" t="n"/>
      <c r="G362" s="14" t="n"/>
      <c r="H362" s="14" t="n"/>
      <c r="I362" s="14" t="n"/>
      <c r="J362" s="16" t="n"/>
      <c r="K362" s="16" t="n"/>
      <c r="L362" s="16" t="n"/>
      <c r="M362" s="16" t="n"/>
      <c r="N362" s="16" t="n"/>
      <c r="O362" s="16" t="n"/>
      <c r="P362" s="16" t="n"/>
      <c r="Q362" s="16" t="n"/>
      <c r="R362" s="16" t="n"/>
      <c r="S362" s="16" t="n"/>
      <c r="T362" s="16" t="n"/>
      <c r="U362" s="14" t="n"/>
      <c r="V362" s="28" t="n"/>
      <c r="W362" s="14" t="n"/>
      <c r="X362" s="28" t="n"/>
      <c r="Y362" s="17">
        <f>IF($A362="","",COUNTIF($J362:$S362,"Fail"))</f>
        <v/>
      </c>
      <c r="Z362" s="17">
        <f>IF($A362="","",COUNTIF($J362:$S362,"Pass")+COUNTIF($J362:$S362,"Fail"))</f>
        <v/>
      </c>
      <c r="AA362" s="17">
        <f>IF($A362="","",COUNTIF($J362:$S362,"Pass")+COUNTIF($J362:$S362,"Fail")+COUNTIF($J362:$S362,"Not Reviewed"))</f>
        <v/>
      </c>
      <c r="AB362" s="17">
        <f>IF($A362="","",IF(OR(COUNTBLANK($J362:$S362)&gt;0,COUNTIF($J362:$S362,"Not Reviewed")&gt;0),"Incomplete","Complete"))</f>
        <v/>
      </c>
      <c r="AC362" s="29">
        <f>IF($A362="","",IFERROR((Z362-Y362)/Z362,""))</f>
        <v/>
      </c>
      <c r="AD362" s="17">
        <f>IF($A362="","",IF(Y362=0,"No Follow-Up Needed",IF(W362="Resolved","Resolved",IF(V362="","Due Date Missing",IF(V362&lt;TODAY(),"Overdue",IF(V362=TODAY(),"Due Today","Open"))))))</f>
        <v/>
      </c>
      <c r="AE362" s="17">
        <f>IF($A362="","",IF(AND($B362&gt;=Dashboard!$B$3,$B362&lt;=Dashboard!$B$4,OR(Dashboard!$B$5="All",$D362=Dashboard!$B$5),OR(Dashboard!$B$6="All",$G362=Dashboard!$B$6)),1,0))</f>
        <v/>
      </c>
    </row>
    <row r="363">
      <c r="A363" s="14" t="n"/>
      <c r="B363" s="28" t="n"/>
      <c r="C363" s="28" t="n"/>
      <c r="D363" s="14" t="n"/>
      <c r="E363" s="14" t="n"/>
      <c r="F363" s="14" t="n"/>
      <c r="G363" s="14" t="n"/>
      <c r="H363" s="14" t="n"/>
      <c r="I363" s="14" t="n"/>
      <c r="J363" s="16" t="n"/>
      <c r="K363" s="16" t="n"/>
      <c r="L363" s="16" t="n"/>
      <c r="M363" s="16" t="n"/>
      <c r="N363" s="16" t="n"/>
      <c r="O363" s="16" t="n"/>
      <c r="P363" s="16" t="n"/>
      <c r="Q363" s="16" t="n"/>
      <c r="R363" s="16" t="n"/>
      <c r="S363" s="16" t="n"/>
      <c r="T363" s="16" t="n"/>
      <c r="U363" s="14" t="n"/>
      <c r="V363" s="28" t="n"/>
      <c r="W363" s="14" t="n"/>
      <c r="X363" s="28" t="n"/>
      <c r="Y363" s="17">
        <f>IF($A363="","",COUNTIF($J363:$S363,"Fail"))</f>
        <v/>
      </c>
      <c r="Z363" s="17">
        <f>IF($A363="","",COUNTIF($J363:$S363,"Pass")+COUNTIF($J363:$S363,"Fail"))</f>
        <v/>
      </c>
      <c r="AA363" s="17">
        <f>IF($A363="","",COUNTIF($J363:$S363,"Pass")+COUNTIF($J363:$S363,"Fail")+COUNTIF($J363:$S363,"Not Reviewed"))</f>
        <v/>
      </c>
      <c r="AB363" s="17">
        <f>IF($A363="","",IF(OR(COUNTBLANK($J363:$S363)&gt;0,COUNTIF($J363:$S363,"Not Reviewed")&gt;0),"Incomplete","Complete"))</f>
        <v/>
      </c>
      <c r="AC363" s="29">
        <f>IF($A363="","",IFERROR((Z363-Y363)/Z363,""))</f>
        <v/>
      </c>
      <c r="AD363" s="17">
        <f>IF($A363="","",IF(Y363=0,"No Follow-Up Needed",IF(W363="Resolved","Resolved",IF(V363="","Due Date Missing",IF(V363&lt;TODAY(),"Overdue",IF(V363=TODAY(),"Due Today","Open"))))))</f>
        <v/>
      </c>
      <c r="AE363" s="17">
        <f>IF($A363="","",IF(AND($B363&gt;=Dashboard!$B$3,$B363&lt;=Dashboard!$B$4,OR(Dashboard!$B$5="All",$D363=Dashboard!$B$5),OR(Dashboard!$B$6="All",$G363=Dashboard!$B$6)),1,0))</f>
        <v/>
      </c>
    </row>
    <row r="364">
      <c r="A364" s="14" t="n"/>
      <c r="B364" s="28" t="n"/>
      <c r="C364" s="28" t="n"/>
      <c r="D364" s="14" t="n"/>
      <c r="E364" s="14" t="n"/>
      <c r="F364" s="14" t="n"/>
      <c r="G364" s="14" t="n"/>
      <c r="H364" s="14" t="n"/>
      <c r="I364" s="14" t="n"/>
      <c r="J364" s="16" t="n"/>
      <c r="K364" s="16" t="n"/>
      <c r="L364" s="16" t="n"/>
      <c r="M364" s="16" t="n"/>
      <c r="N364" s="16" t="n"/>
      <c r="O364" s="16" t="n"/>
      <c r="P364" s="16" t="n"/>
      <c r="Q364" s="16" t="n"/>
      <c r="R364" s="16" t="n"/>
      <c r="S364" s="16" t="n"/>
      <c r="T364" s="16" t="n"/>
      <c r="U364" s="14" t="n"/>
      <c r="V364" s="28" t="n"/>
      <c r="W364" s="14" t="n"/>
      <c r="X364" s="28" t="n"/>
      <c r="Y364" s="17">
        <f>IF($A364="","",COUNTIF($J364:$S364,"Fail"))</f>
        <v/>
      </c>
      <c r="Z364" s="17">
        <f>IF($A364="","",COUNTIF($J364:$S364,"Pass")+COUNTIF($J364:$S364,"Fail"))</f>
        <v/>
      </c>
      <c r="AA364" s="17">
        <f>IF($A364="","",COUNTIF($J364:$S364,"Pass")+COUNTIF($J364:$S364,"Fail")+COUNTIF($J364:$S364,"Not Reviewed"))</f>
        <v/>
      </c>
      <c r="AB364" s="17">
        <f>IF($A364="","",IF(OR(COUNTBLANK($J364:$S364)&gt;0,COUNTIF($J364:$S364,"Not Reviewed")&gt;0),"Incomplete","Complete"))</f>
        <v/>
      </c>
      <c r="AC364" s="29">
        <f>IF($A364="","",IFERROR((Z364-Y364)/Z364,""))</f>
        <v/>
      </c>
      <c r="AD364" s="17">
        <f>IF($A364="","",IF(Y364=0,"No Follow-Up Needed",IF(W364="Resolved","Resolved",IF(V364="","Due Date Missing",IF(V364&lt;TODAY(),"Overdue",IF(V364=TODAY(),"Due Today","Open"))))))</f>
        <v/>
      </c>
      <c r="AE364" s="17">
        <f>IF($A364="","",IF(AND($B364&gt;=Dashboard!$B$3,$B364&lt;=Dashboard!$B$4,OR(Dashboard!$B$5="All",$D364=Dashboard!$B$5),OR(Dashboard!$B$6="All",$G364=Dashboard!$B$6)),1,0))</f>
        <v/>
      </c>
    </row>
    <row r="365">
      <c r="A365" s="14" t="n"/>
      <c r="B365" s="28" t="n"/>
      <c r="C365" s="28" t="n"/>
      <c r="D365" s="14" t="n"/>
      <c r="E365" s="14" t="n"/>
      <c r="F365" s="14" t="n"/>
      <c r="G365" s="14" t="n"/>
      <c r="H365" s="14" t="n"/>
      <c r="I365" s="14" t="n"/>
      <c r="J365" s="16" t="n"/>
      <c r="K365" s="16" t="n"/>
      <c r="L365" s="16" t="n"/>
      <c r="M365" s="16" t="n"/>
      <c r="N365" s="16" t="n"/>
      <c r="O365" s="16" t="n"/>
      <c r="P365" s="16" t="n"/>
      <c r="Q365" s="16" t="n"/>
      <c r="R365" s="16" t="n"/>
      <c r="S365" s="16" t="n"/>
      <c r="T365" s="16" t="n"/>
      <c r="U365" s="14" t="n"/>
      <c r="V365" s="28" t="n"/>
      <c r="W365" s="14" t="n"/>
      <c r="X365" s="28" t="n"/>
      <c r="Y365" s="17">
        <f>IF($A365="","",COUNTIF($J365:$S365,"Fail"))</f>
        <v/>
      </c>
      <c r="Z365" s="17">
        <f>IF($A365="","",COUNTIF($J365:$S365,"Pass")+COUNTIF($J365:$S365,"Fail"))</f>
        <v/>
      </c>
      <c r="AA365" s="17">
        <f>IF($A365="","",COUNTIF($J365:$S365,"Pass")+COUNTIF($J365:$S365,"Fail")+COUNTIF($J365:$S365,"Not Reviewed"))</f>
        <v/>
      </c>
      <c r="AB365" s="17">
        <f>IF($A365="","",IF(OR(COUNTBLANK($J365:$S365)&gt;0,COUNTIF($J365:$S365,"Not Reviewed")&gt;0),"Incomplete","Complete"))</f>
        <v/>
      </c>
      <c r="AC365" s="29">
        <f>IF($A365="","",IFERROR((Z365-Y365)/Z365,""))</f>
        <v/>
      </c>
      <c r="AD365" s="17">
        <f>IF($A365="","",IF(Y365=0,"No Follow-Up Needed",IF(W365="Resolved","Resolved",IF(V365="","Due Date Missing",IF(V365&lt;TODAY(),"Overdue",IF(V365=TODAY(),"Due Today","Open"))))))</f>
        <v/>
      </c>
      <c r="AE365" s="17">
        <f>IF($A365="","",IF(AND($B365&gt;=Dashboard!$B$3,$B365&lt;=Dashboard!$B$4,OR(Dashboard!$B$5="All",$D365=Dashboard!$B$5),OR(Dashboard!$B$6="All",$G365=Dashboard!$B$6)),1,0))</f>
        <v/>
      </c>
    </row>
    <row r="366">
      <c r="A366" s="14" t="n"/>
      <c r="B366" s="28" t="n"/>
      <c r="C366" s="28" t="n"/>
      <c r="D366" s="14" t="n"/>
      <c r="E366" s="14" t="n"/>
      <c r="F366" s="14" t="n"/>
      <c r="G366" s="14" t="n"/>
      <c r="H366" s="14" t="n"/>
      <c r="I366" s="14" t="n"/>
      <c r="J366" s="16" t="n"/>
      <c r="K366" s="16" t="n"/>
      <c r="L366" s="16" t="n"/>
      <c r="M366" s="16" t="n"/>
      <c r="N366" s="16" t="n"/>
      <c r="O366" s="16" t="n"/>
      <c r="P366" s="16" t="n"/>
      <c r="Q366" s="16" t="n"/>
      <c r="R366" s="16" t="n"/>
      <c r="S366" s="16" t="n"/>
      <c r="T366" s="16" t="n"/>
      <c r="U366" s="14" t="n"/>
      <c r="V366" s="28" t="n"/>
      <c r="W366" s="14" t="n"/>
      <c r="X366" s="28" t="n"/>
      <c r="Y366" s="17">
        <f>IF($A366="","",COUNTIF($J366:$S366,"Fail"))</f>
        <v/>
      </c>
      <c r="Z366" s="17">
        <f>IF($A366="","",COUNTIF($J366:$S366,"Pass")+COUNTIF($J366:$S366,"Fail"))</f>
        <v/>
      </c>
      <c r="AA366" s="17">
        <f>IF($A366="","",COUNTIF($J366:$S366,"Pass")+COUNTIF($J366:$S366,"Fail")+COUNTIF($J366:$S366,"Not Reviewed"))</f>
        <v/>
      </c>
      <c r="AB366" s="17">
        <f>IF($A366="","",IF(OR(COUNTBLANK($J366:$S366)&gt;0,COUNTIF($J366:$S366,"Not Reviewed")&gt;0),"Incomplete","Complete"))</f>
        <v/>
      </c>
      <c r="AC366" s="29">
        <f>IF($A366="","",IFERROR((Z366-Y366)/Z366,""))</f>
        <v/>
      </c>
      <c r="AD366" s="17">
        <f>IF($A366="","",IF(Y366=0,"No Follow-Up Needed",IF(W366="Resolved","Resolved",IF(V366="","Due Date Missing",IF(V366&lt;TODAY(),"Overdue",IF(V366=TODAY(),"Due Today","Open"))))))</f>
        <v/>
      </c>
      <c r="AE366" s="17">
        <f>IF($A366="","",IF(AND($B366&gt;=Dashboard!$B$3,$B366&lt;=Dashboard!$B$4,OR(Dashboard!$B$5="All",$D366=Dashboard!$B$5),OR(Dashboard!$B$6="All",$G366=Dashboard!$B$6)),1,0))</f>
        <v/>
      </c>
    </row>
    <row r="367">
      <c r="A367" s="14" t="n"/>
      <c r="B367" s="28" t="n"/>
      <c r="C367" s="28" t="n"/>
      <c r="D367" s="14" t="n"/>
      <c r="E367" s="14" t="n"/>
      <c r="F367" s="14" t="n"/>
      <c r="G367" s="14" t="n"/>
      <c r="H367" s="14" t="n"/>
      <c r="I367" s="14" t="n"/>
      <c r="J367" s="16" t="n"/>
      <c r="K367" s="16" t="n"/>
      <c r="L367" s="16" t="n"/>
      <c r="M367" s="16" t="n"/>
      <c r="N367" s="16" t="n"/>
      <c r="O367" s="16" t="n"/>
      <c r="P367" s="16" t="n"/>
      <c r="Q367" s="16" t="n"/>
      <c r="R367" s="16" t="n"/>
      <c r="S367" s="16" t="n"/>
      <c r="T367" s="16" t="n"/>
      <c r="U367" s="14" t="n"/>
      <c r="V367" s="28" t="n"/>
      <c r="W367" s="14" t="n"/>
      <c r="X367" s="28" t="n"/>
      <c r="Y367" s="17">
        <f>IF($A367="","",COUNTIF($J367:$S367,"Fail"))</f>
        <v/>
      </c>
      <c r="Z367" s="17">
        <f>IF($A367="","",COUNTIF($J367:$S367,"Pass")+COUNTIF($J367:$S367,"Fail"))</f>
        <v/>
      </c>
      <c r="AA367" s="17">
        <f>IF($A367="","",COUNTIF($J367:$S367,"Pass")+COUNTIF($J367:$S367,"Fail")+COUNTIF($J367:$S367,"Not Reviewed"))</f>
        <v/>
      </c>
      <c r="AB367" s="17">
        <f>IF($A367="","",IF(OR(COUNTBLANK($J367:$S367)&gt;0,COUNTIF($J367:$S367,"Not Reviewed")&gt;0),"Incomplete","Complete"))</f>
        <v/>
      </c>
      <c r="AC367" s="29">
        <f>IF($A367="","",IFERROR((Z367-Y367)/Z367,""))</f>
        <v/>
      </c>
      <c r="AD367" s="17">
        <f>IF($A367="","",IF(Y367=0,"No Follow-Up Needed",IF(W367="Resolved","Resolved",IF(V367="","Due Date Missing",IF(V367&lt;TODAY(),"Overdue",IF(V367=TODAY(),"Due Today","Open"))))))</f>
        <v/>
      </c>
      <c r="AE367" s="17">
        <f>IF($A367="","",IF(AND($B367&gt;=Dashboard!$B$3,$B367&lt;=Dashboard!$B$4,OR(Dashboard!$B$5="All",$D367=Dashboard!$B$5),OR(Dashboard!$B$6="All",$G367=Dashboard!$B$6)),1,0))</f>
        <v/>
      </c>
    </row>
    <row r="368">
      <c r="A368" s="14" t="n"/>
      <c r="B368" s="28" t="n"/>
      <c r="C368" s="28" t="n"/>
      <c r="D368" s="14" t="n"/>
      <c r="E368" s="14" t="n"/>
      <c r="F368" s="14" t="n"/>
      <c r="G368" s="14" t="n"/>
      <c r="H368" s="14" t="n"/>
      <c r="I368" s="14" t="n"/>
      <c r="J368" s="16" t="n"/>
      <c r="K368" s="16" t="n"/>
      <c r="L368" s="16" t="n"/>
      <c r="M368" s="16" t="n"/>
      <c r="N368" s="16" t="n"/>
      <c r="O368" s="16" t="n"/>
      <c r="P368" s="16" t="n"/>
      <c r="Q368" s="16" t="n"/>
      <c r="R368" s="16" t="n"/>
      <c r="S368" s="16" t="n"/>
      <c r="T368" s="16" t="n"/>
      <c r="U368" s="14" t="n"/>
      <c r="V368" s="28" t="n"/>
      <c r="W368" s="14" t="n"/>
      <c r="X368" s="28" t="n"/>
      <c r="Y368" s="17">
        <f>IF($A368="","",COUNTIF($J368:$S368,"Fail"))</f>
        <v/>
      </c>
      <c r="Z368" s="17">
        <f>IF($A368="","",COUNTIF($J368:$S368,"Pass")+COUNTIF($J368:$S368,"Fail"))</f>
        <v/>
      </c>
      <c r="AA368" s="17">
        <f>IF($A368="","",COUNTIF($J368:$S368,"Pass")+COUNTIF($J368:$S368,"Fail")+COUNTIF($J368:$S368,"Not Reviewed"))</f>
        <v/>
      </c>
      <c r="AB368" s="17">
        <f>IF($A368="","",IF(OR(COUNTBLANK($J368:$S368)&gt;0,COUNTIF($J368:$S368,"Not Reviewed")&gt;0),"Incomplete","Complete"))</f>
        <v/>
      </c>
      <c r="AC368" s="29">
        <f>IF($A368="","",IFERROR((Z368-Y368)/Z368,""))</f>
        <v/>
      </c>
      <c r="AD368" s="17">
        <f>IF($A368="","",IF(Y368=0,"No Follow-Up Needed",IF(W368="Resolved","Resolved",IF(V368="","Due Date Missing",IF(V368&lt;TODAY(),"Overdue",IF(V368=TODAY(),"Due Today","Open"))))))</f>
        <v/>
      </c>
      <c r="AE368" s="17">
        <f>IF($A368="","",IF(AND($B368&gt;=Dashboard!$B$3,$B368&lt;=Dashboard!$B$4,OR(Dashboard!$B$5="All",$D368=Dashboard!$B$5),OR(Dashboard!$B$6="All",$G368=Dashboard!$B$6)),1,0))</f>
        <v/>
      </c>
    </row>
    <row r="369">
      <c r="A369" s="14" t="n"/>
      <c r="B369" s="28" t="n"/>
      <c r="C369" s="28" t="n"/>
      <c r="D369" s="14" t="n"/>
      <c r="E369" s="14" t="n"/>
      <c r="F369" s="14" t="n"/>
      <c r="G369" s="14" t="n"/>
      <c r="H369" s="14" t="n"/>
      <c r="I369" s="14" t="n"/>
      <c r="J369" s="16" t="n"/>
      <c r="K369" s="16" t="n"/>
      <c r="L369" s="16" t="n"/>
      <c r="M369" s="16" t="n"/>
      <c r="N369" s="16" t="n"/>
      <c r="O369" s="16" t="n"/>
      <c r="P369" s="16" t="n"/>
      <c r="Q369" s="16" t="n"/>
      <c r="R369" s="16" t="n"/>
      <c r="S369" s="16" t="n"/>
      <c r="T369" s="16" t="n"/>
      <c r="U369" s="14" t="n"/>
      <c r="V369" s="28" t="n"/>
      <c r="W369" s="14" t="n"/>
      <c r="X369" s="28" t="n"/>
      <c r="Y369" s="17">
        <f>IF($A369="","",COUNTIF($J369:$S369,"Fail"))</f>
        <v/>
      </c>
      <c r="Z369" s="17">
        <f>IF($A369="","",COUNTIF($J369:$S369,"Pass")+COUNTIF($J369:$S369,"Fail"))</f>
        <v/>
      </c>
      <c r="AA369" s="17">
        <f>IF($A369="","",COUNTIF($J369:$S369,"Pass")+COUNTIF($J369:$S369,"Fail")+COUNTIF($J369:$S369,"Not Reviewed"))</f>
        <v/>
      </c>
      <c r="AB369" s="17">
        <f>IF($A369="","",IF(OR(COUNTBLANK($J369:$S369)&gt;0,COUNTIF($J369:$S369,"Not Reviewed")&gt;0),"Incomplete","Complete"))</f>
        <v/>
      </c>
      <c r="AC369" s="29">
        <f>IF($A369="","",IFERROR((Z369-Y369)/Z369,""))</f>
        <v/>
      </c>
      <c r="AD369" s="17">
        <f>IF($A369="","",IF(Y369=0,"No Follow-Up Needed",IF(W369="Resolved","Resolved",IF(V369="","Due Date Missing",IF(V369&lt;TODAY(),"Overdue",IF(V369=TODAY(),"Due Today","Open"))))))</f>
        <v/>
      </c>
      <c r="AE369" s="17">
        <f>IF($A369="","",IF(AND($B369&gt;=Dashboard!$B$3,$B369&lt;=Dashboard!$B$4,OR(Dashboard!$B$5="All",$D369=Dashboard!$B$5),OR(Dashboard!$B$6="All",$G369=Dashboard!$B$6)),1,0))</f>
        <v/>
      </c>
    </row>
    <row r="370">
      <c r="A370" s="14" t="n"/>
      <c r="B370" s="28" t="n"/>
      <c r="C370" s="28" t="n"/>
      <c r="D370" s="14" t="n"/>
      <c r="E370" s="14" t="n"/>
      <c r="F370" s="14" t="n"/>
      <c r="G370" s="14" t="n"/>
      <c r="H370" s="14" t="n"/>
      <c r="I370" s="14" t="n"/>
      <c r="J370" s="16" t="n"/>
      <c r="K370" s="16" t="n"/>
      <c r="L370" s="16" t="n"/>
      <c r="M370" s="16" t="n"/>
      <c r="N370" s="16" t="n"/>
      <c r="O370" s="16" t="n"/>
      <c r="P370" s="16" t="n"/>
      <c r="Q370" s="16" t="n"/>
      <c r="R370" s="16" t="n"/>
      <c r="S370" s="16" t="n"/>
      <c r="T370" s="16" t="n"/>
      <c r="U370" s="14" t="n"/>
      <c r="V370" s="28" t="n"/>
      <c r="W370" s="14" t="n"/>
      <c r="X370" s="28" t="n"/>
      <c r="Y370" s="17">
        <f>IF($A370="","",COUNTIF($J370:$S370,"Fail"))</f>
        <v/>
      </c>
      <c r="Z370" s="17">
        <f>IF($A370="","",COUNTIF($J370:$S370,"Pass")+COUNTIF($J370:$S370,"Fail"))</f>
        <v/>
      </c>
      <c r="AA370" s="17">
        <f>IF($A370="","",COUNTIF($J370:$S370,"Pass")+COUNTIF($J370:$S370,"Fail")+COUNTIF($J370:$S370,"Not Reviewed"))</f>
        <v/>
      </c>
      <c r="AB370" s="17">
        <f>IF($A370="","",IF(OR(COUNTBLANK($J370:$S370)&gt;0,COUNTIF($J370:$S370,"Not Reviewed")&gt;0),"Incomplete","Complete"))</f>
        <v/>
      </c>
      <c r="AC370" s="29">
        <f>IF($A370="","",IFERROR((Z370-Y370)/Z370,""))</f>
        <v/>
      </c>
      <c r="AD370" s="17">
        <f>IF($A370="","",IF(Y370=0,"No Follow-Up Needed",IF(W370="Resolved","Resolved",IF(V370="","Due Date Missing",IF(V370&lt;TODAY(),"Overdue",IF(V370=TODAY(),"Due Today","Open"))))))</f>
        <v/>
      </c>
      <c r="AE370" s="17">
        <f>IF($A370="","",IF(AND($B370&gt;=Dashboard!$B$3,$B370&lt;=Dashboard!$B$4,OR(Dashboard!$B$5="All",$D370=Dashboard!$B$5),OR(Dashboard!$B$6="All",$G370=Dashboard!$B$6)),1,0))</f>
        <v/>
      </c>
    </row>
    <row r="371">
      <c r="A371" s="14" t="n"/>
      <c r="B371" s="28" t="n"/>
      <c r="C371" s="28" t="n"/>
      <c r="D371" s="14" t="n"/>
      <c r="E371" s="14" t="n"/>
      <c r="F371" s="14" t="n"/>
      <c r="G371" s="14" t="n"/>
      <c r="H371" s="14" t="n"/>
      <c r="I371" s="14" t="n"/>
      <c r="J371" s="16" t="n"/>
      <c r="K371" s="16" t="n"/>
      <c r="L371" s="16" t="n"/>
      <c r="M371" s="16" t="n"/>
      <c r="N371" s="16" t="n"/>
      <c r="O371" s="16" t="n"/>
      <c r="P371" s="16" t="n"/>
      <c r="Q371" s="16" t="n"/>
      <c r="R371" s="16" t="n"/>
      <c r="S371" s="16" t="n"/>
      <c r="T371" s="16" t="n"/>
      <c r="U371" s="14" t="n"/>
      <c r="V371" s="28" t="n"/>
      <c r="W371" s="14" t="n"/>
      <c r="X371" s="28" t="n"/>
      <c r="Y371" s="17">
        <f>IF($A371="","",COUNTIF($J371:$S371,"Fail"))</f>
        <v/>
      </c>
      <c r="Z371" s="17">
        <f>IF($A371="","",COUNTIF($J371:$S371,"Pass")+COUNTIF($J371:$S371,"Fail"))</f>
        <v/>
      </c>
      <c r="AA371" s="17">
        <f>IF($A371="","",COUNTIF($J371:$S371,"Pass")+COUNTIF($J371:$S371,"Fail")+COUNTIF($J371:$S371,"Not Reviewed"))</f>
        <v/>
      </c>
      <c r="AB371" s="17">
        <f>IF($A371="","",IF(OR(COUNTBLANK($J371:$S371)&gt;0,COUNTIF($J371:$S371,"Not Reviewed")&gt;0),"Incomplete","Complete"))</f>
        <v/>
      </c>
      <c r="AC371" s="29">
        <f>IF($A371="","",IFERROR((Z371-Y371)/Z371,""))</f>
        <v/>
      </c>
      <c r="AD371" s="17">
        <f>IF($A371="","",IF(Y371=0,"No Follow-Up Needed",IF(W371="Resolved","Resolved",IF(V371="","Due Date Missing",IF(V371&lt;TODAY(),"Overdue",IF(V371=TODAY(),"Due Today","Open"))))))</f>
        <v/>
      </c>
      <c r="AE371" s="17">
        <f>IF($A371="","",IF(AND($B371&gt;=Dashboard!$B$3,$B371&lt;=Dashboard!$B$4,OR(Dashboard!$B$5="All",$D371=Dashboard!$B$5),OR(Dashboard!$B$6="All",$G371=Dashboard!$B$6)),1,0))</f>
        <v/>
      </c>
    </row>
    <row r="372">
      <c r="A372" s="14" t="n"/>
      <c r="B372" s="28" t="n"/>
      <c r="C372" s="28" t="n"/>
      <c r="D372" s="14" t="n"/>
      <c r="E372" s="14" t="n"/>
      <c r="F372" s="14" t="n"/>
      <c r="G372" s="14" t="n"/>
      <c r="H372" s="14" t="n"/>
      <c r="I372" s="14" t="n"/>
      <c r="J372" s="16" t="n"/>
      <c r="K372" s="16" t="n"/>
      <c r="L372" s="16" t="n"/>
      <c r="M372" s="16" t="n"/>
      <c r="N372" s="16" t="n"/>
      <c r="O372" s="16" t="n"/>
      <c r="P372" s="16" t="n"/>
      <c r="Q372" s="16" t="n"/>
      <c r="R372" s="16" t="n"/>
      <c r="S372" s="16" t="n"/>
      <c r="T372" s="16" t="n"/>
      <c r="U372" s="14" t="n"/>
      <c r="V372" s="28" t="n"/>
      <c r="W372" s="14" t="n"/>
      <c r="X372" s="28" t="n"/>
      <c r="Y372" s="17">
        <f>IF($A372="","",COUNTIF($J372:$S372,"Fail"))</f>
        <v/>
      </c>
      <c r="Z372" s="17">
        <f>IF($A372="","",COUNTIF($J372:$S372,"Pass")+COUNTIF($J372:$S372,"Fail"))</f>
        <v/>
      </c>
      <c r="AA372" s="17">
        <f>IF($A372="","",COUNTIF($J372:$S372,"Pass")+COUNTIF($J372:$S372,"Fail")+COUNTIF($J372:$S372,"Not Reviewed"))</f>
        <v/>
      </c>
      <c r="AB372" s="17">
        <f>IF($A372="","",IF(OR(COUNTBLANK($J372:$S372)&gt;0,COUNTIF($J372:$S372,"Not Reviewed")&gt;0),"Incomplete","Complete"))</f>
        <v/>
      </c>
      <c r="AC372" s="29">
        <f>IF($A372="","",IFERROR((Z372-Y372)/Z372,""))</f>
        <v/>
      </c>
      <c r="AD372" s="17">
        <f>IF($A372="","",IF(Y372=0,"No Follow-Up Needed",IF(W372="Resolved","Resolved",IF(V372="","Due Date Missing",IF(V372&lt;TODAY(),"Overdue",IF(V372=TODAY(),"Due Today","Open"))))))</f>
        <v/>
      </c>
      <c r="AE372" s="17">
        <f>IF($A372="","",IF(AND($B372&gt;=Dashboard!$B$3,$B372&lt;=Dashboard!$B$4,OR(Dashboard!$B$5="All",$D372=Dashboard!$B$5),OR(Dashboard!$B$6="All",$G372=Dashboard!$B$6)),1,0))</f>
        <v/>
      </c>
    </row>
    <row r="373">
      <c r="A373" s="14" t="n"/>
      <c r="B373" s="28" t="n"/>
      <c r="C373" s="28" t="n"/>
      <c r="D373" s="14" t="n"/>
      <c r="E373" s="14" t="n"/>
      <c r="F373" s="14" t="n"/>
      <c r="G373" s="14" t="n"/>
      <c r="H373" s="14" t="n"/>
      <c r="I373" s="14" t="n"/>
      <c r="J373" s="16" t="n"/>
      <c r="K373" s="16" t="n"/>
      <c r="L373" s="16" t="n"/>
      <c r="M373" s="16" t="n"/>
      <c r="N373" s="16" t="n"/>
      <c r="O373" s="16" t="n"/>
      <c r="P373" s="16" t="n"/>
      <c r="Q373" s="16" t="n"/>
      <c r="R373" s="16" t="n"/>
      <c r="S373" s="16" t="n"/>
      <c r="T373" s="16" t="n"/>
      <c r="U373" s="14" t="n"/>
      <c r="V373" s="28" t="n"/>
      <c r="W373" s="14" t="n"/>
      <c r="X373" s="28" t="n"/>
      <c r="Y373" s="17">
        <f>IF($A373="","",COUNTIF($J373:$S373,"Fail"))</f>
        <v/>
      </c>
      <c r="Z373" s="17">
        <f>IF($A373="","",COUNTIF($J373:$S373,"Pass")+COUNTIF($J373:$S373,"Fail"))</f>
        <v/>
      </c>
      <c r="AA373" s="17">
        <f>IF($A373="","",COUNTIF($J373:$S373,"Pass")+COUNTIF($J373:$S373,"Fail")+COUNTIF($J373:$S373,"Not Reviewed"))</f>
        <v/>
      </c>
      <c r="AB373" s="17">
        <f>IF($A373="","",IF(OR(COUNTBLANK($J373:$S373)&gt;0,COUNTIF($J373:$S373,"Not Reviewed")&gt;0),"Incomplete","Complete"))</f>
        <v/>
      </c>
      <c r="AC373" s="29">
        <f>IF($A373="","",IFERROR((Z373-Y373)/Z373,""))</f>
        <v/>
      </c>
      <c r="AD373" s="17">
        <f>IF($A373="","",IF(Y373=0,"No Follow-Up Needed",IF(W373="Resolved","Resolved",IF(V373="","Due Date Missing",IF(V373&lt;TODAY(),"Overdue",IF(V373=TODAY(),"Due Today","Open"))))))</f>
        <v/>
      </c>
      <c r="AE373" s="17">
        <f>IF($A373="","",IF(AND($B373&gt;=Dashboard!$B$3,$B373&lt;=Dashboard!$B$4,OR(Dashboard!$B$5="All",$D373=Dashboard!$B$5),OR(Dashboard!$B$6="All",$G373=Dashboard!$B$6)),1,0))</f>
        <v/>
      </c>
    </row>
    <row r="374">
      <c r="A374" s="14" t="n"/>
      <c r="B374" s="28" t="n"/>
      <c r="C374" s="28" t="n"/>
      <c r="D374" s="14" t="n"/>
      <c r="E374" s="14" t="n"/>
      <c r="F374" s="14" t="n"/>
      <c r="G374" s="14" t="n"/>
      <c r="H374" s="14" t="n"/>
      <c r="I374" s="14" t="n"/>
      <c r="J374" s="16" t="n"/>
      <c r="K374" s="16" t="n"/>
      <c r="L374" s="16" t="n"/>
      <c r="M374" s="16" t="n"/>
      <c r="N374" s="16" t="n"/>
      <c r="O374" s="16" t="n"/>
      <c r="P374" s="16" t="n"/>
      <c r="Q374" s="16" t="n"/>
      <c r="R374" s="16" t="n"/>
      <c r="S374" s="16" t="n"/>
      <c r="T374" s="16" t="n"/>
      <c r="U374" s="14" t="n"/>
      <c r="V374" s="28" t="n"/>
      <c r="W374" s="14" t="n"/>
      <c r="X374" s="28" t="n"/>
      <c r="Y374" s="17">
        <f>IF($A374="","",COUNTIF($J374:$S374,"Fail"))</f>
        <v/>
      </c>
      <c r="Z374" s="17">
        <f>IF($A374="","",COUNTIF($J374:$S374,"Pass")+COUNTIF($J374:$S374,"Fail"))</f>
        <v/>
      </c>
      <c r="AA374" s="17">
        <f>IF($A374="","",COUNTIF($J374:$S374,"Pass")+COUNTIF($J374:$S374,"Fail")+COUNTIF($J374:$S374,"Not Reviewed"))</f>
        <v/>
      </c>
      <c r="AB374" s="17">
        <f>IF($A374="","",IF(OR(COUNTBLANK($J374:$S374)&gt;0,COUNTIF($J374:$S374,"Not Reviewed")&gt;0),"Incomplete","Complete"))</f>
        <v/>
      </c>
      <c r="AC374" s="29">
        <f>IF($A374="","",IFERROR((Z374-Y374)/Z374,""))</f>
        <v/>
      </c>
      <c r="AD374" s="17">
        <f>IF($A374="","",IF(Y374=0,"No Follow-Up Needed",IF(W374="Resolved","Resolved",IF(V374="","Due Date Missing",IF(V374&lt;TODAY(),"Overdue",IF(V374=TODAY(),"Due Today","Open"))))))</f>
        <v/>
      </c>
      <c r="AE374" s="17">
        <f>IF($A374="","",IF(AND($B374&gt;=Dashboard!$B$3,$B374&lt;=Dashboard!$B$4,OR(Dashboard!$B$5="All",$D374=Dashboard!$B$5),OR(Dashboard!$B$6="All",$G374=Dashboard!$B$6)),1,0))</f>
        <v/>
      </c>
    </row>
    <row r="375">
      <c r="A375" s="14" t="n"/>
      <c r="B375" s="28" t="n"/>
      <c r="C375" s="28" t="n"/>
      <c r="D375" s="14" t="n"/>
      <c r="E375" s="14" t="n"/>
      <c r="F375" s="14" t="n"/>
      <c r="G375" s="14" t="n"/>
      <c r="H375" s="14" t="n"/>
      <c r="I375" s="14" t="n"/>
      <c r="J375" s="16" t="n"/>
      <c r="K375" s="16" t="n"/>
      <c r="L375" s="16" t="n"/>
      <c r="M375" s="16" t="n"/>
      <c r="N375" s="16" t="n"/>
      <c r="O375" s="16" t="n"/>
      <c r="P375" s="16" t="n"/>
      <c r="Q375" s="16" t="n"/>
      <c r="R375" s="16" t="n"/>
      <c r="S375" s="16" t="n"/>
      <c r="T375" s="16" t="n"/>
      <c r="U375" s="14" t="n"/>
      <c r="V375" s="28" t="n"/>
      <c r="W375" s="14" t="n"/>
      <c r="X375" s="28" t="n"/>
      <c r="Y375" s="17">
        <f>IF($A375="","",COUNTIF($J375:$S375,"Fail"))</f>
        <v/>
      </c>
      <c r="Z375" s="17">
        <f>IF($A375="","",COUNTIF($J375:$S375,"Pass")+COUNTIF($J375:$S375,"Fail"))</f>
        <v/>
      </c>
      <c r="AA375" s="17">
        <f>IF($A375="","",COUNTIF($J375:$S375,"Pass")+COUNTIF($J375:$S375,"Fail")+COUNTIF($J375:$S375,"Not Reviewed"))</f>
        <v/>
      </c>
      <c r="AB375" s="17">
        <f>IF($A375="","",IF(OR(COUNTBLANK($J375:$S375)&gt;0,COUNTIF($J375:$S375,"Not Reviewed")&gt;0),"Incomplete","Complete"))</f>
        <v/>
      </c>
      <c r="AC375" s="29">
        <f>IF($A375="","",IFERROR((Z375-Y375)/Z375,""))</f>
        <v/>
      </c>
      <c r="AD375" s="17">
        <f>IF($A375="","",IF(Y375=0,"No Follow-Up Needed",IF(W375="Resolved","Resolved",IF(V375="","Due Date Missing",IF(V375&lt;TODAY(),"Overdue",IF(V375=TODAY(),"Due Today","Open"))))))</f>
        <v/>
      </c>
      <c r="AE375" s="17">
        <f>IF($A375="","",IF(AND($B375&gt;=Dashboard!$B$3,$B375&lt;=Dashboard!$B$4,OR(Dashboard!$B$5="All",$D375=Dashboard!$B$5),OR(Dashboard!$B$6="All",$G375=Dashboard!$B$6)),1,0))</f>
        <v/>
      </c>
    </row>
    <row r="376">
      <c r="A376" s="14" t="n"/>
      <c r="B376" s="28" t="n"/>
      <c r="C376" s="28" t="n"/>
      <c r="D376" s="14" t="n"/>
      <c r="E376" s="14" t="n"/>
      <c r="F376" s="14" t="n"/>
      <c r="G376" s="14" t="n"/>
      <c r="H376" s="14" t="n"/>
      <c r="I376" s="14" t="n"/>
      <c r="J376" s="16" t="n"/>
      <c r="K376" s="16" t="n"/>
      <c r="L376" s="16" t="n"/>
      <c r="M376" s="16" t="n"/>
      <c r="N376" s="16" t="n"/>
      <c r="O376" s="16" t="n"/>
      <c r="P376" s="16" t="n"/>
      <c r="Q376" s="16" t="n"/>
      <c r="R376" s="16" t="n"/>
      <c r="S376" s="16" t="n"/>
      <c r="T376" s="16" t="n"/>
      <c r="U376" s="14" t="n"/>
      <c r="V376" s="28" t="n"/>
      <c r="W376" s="14" t="n"/>
      <c r="X376" s="28" t="n"/>
      <c r="Y376" s="17">
        <f>IF($A376="","",COUNTIF($J376:$S376,"Fail"))</f>
        <v/>
      </c>
      <c r="Z376" s="17">
        <f>IF($A376="","",COUNTIF($J376:$S376,"Pass")+COUNTIF($J376:$S376,"Fail"))</f>
        <v/>
      </c>
      <c r="AA376" s="17">
        <f>IF($A376="","",COUNTIF($J376:$S376,"Pass")+COUNTIF($J376:$S376,"Fail")+COUNTIF($J376:$S376,"Not Reviewed"))</f>
        <v/>
      </c>
      <c r="AB376" s="17">
        <f>IF($A376="","",IF(OR(COUNTBLANK($J376:$S376)&gt;0,COUNTIF($J376:$S376,"Not Reviewed")&gt;0),"Incomplete","Complete"))</f>
        <v/>
      </c>
      <c r="AC376" s="29">
        <f>IF($A376="","",IFERROR((Z376-Y376)/Z376,""))</f>
        <v/>
      </c>
      <c r="AD376" s="17">
        <f>IF($A376="","",IF(Y376=0,"No Follow-Up Needed",IF(W376="Resolved","Resolved",IF(V376="","Due Date Missing",IF(V376&lt;TODAY(),"Overdue",IF(V376=TODAY(),"Due Today","Open"))))))</f>
        <v/>
      </c>
      <c r="AE376" s="17">
        <f>IF($A376="","",IF(AND($B376&gt;=Dashboard!$B$3,$B376&lt;=Dashboard!$B$4,OR(Dashboard!$B$5="All",$D376=Dashboard!$B$5),OR(Dashboard!$B$6="All",$G376=Dashboard!$B$6)),1,0))</f>
        <v/>
      </c>
    </row>
    <row r="377">
      <c r="A377" s="14" t="n"/>
      <c r="B377" s="28" t="n"/>
      <c r="C377" s="28" t="n"/>
      <c r="D377" s="14" t="n"/>
      <c r="E377" s="14" t="n"/>
      <c r="F377" s="14" t="n"/>
      <c r="G377" s="14" t="n"/>
      <c r="H377" s="14" t="n"/>
      <c r="I377" s="14" t="n"/>
      <c r="J377" s="16" t="n"/>
      <c r="K377" s="16" t="n"/>
      <c r="L377" s="16" t="n"/>
      <c r="M377" s="16" t="n"/>
      <c r="N377" s="16" t="n"/>
      <c r="O377" s="16" t="n"/>
      <c r="P377" s="16" t="n"/>
      <c r="Q377" s="16" t="n"/>
      <c r="R377" s="16" t="n"/>
      <c r="S377" s="16" t="n"/>
      <c r="T377" s="16" t="n"/>
      <c r="U377" s="14" t="n"/>
      <c r="V377" s="28" t="n"/>
      <c r="W377" s="14" t="n"/>
      <c r="X377" s="28" t="n"/>
      <c r="Y377" s="17">
        <f>IF($A377="","",COUNTIF($J377:$S377,"Fail"))</f>
        <v/>
      </c>
      <c r="Z377" s="17">
        <f>IF($A377="","",COUNTIF($J377:$S377,"Pass")+COUNTIF($J377:$S377,"Fail"))</f>
        <v/>
      </c>
      <c r="AA377" s="17">
        <f>IF($A377="","",COUNTIF($J377:$S377,"Pass")+COUNTIF($J377:$S377,"Fail")+COUNTIF($J377:$S377,"Not Reviewed"))</f>
        <v/>
      </c>
      <c r="AB377" s="17">
        <f>IF($A377="","",IF(OR(COUNTBLANK($J377:$S377)&gt;0,COUNTIF($J377:$S377,"Not Reviewed")&gt;0),"Incomplete","Complete"))</f>
        <v/>
      </c>
      <c r="AC377" s="29">
        <f>IF($A377="","",IFERROR((Z377-Y377)/Z377,""))</f>
        <v/>
      </c>
      <c r="AD377" s="17">
        <f>IF($A377="","",IF(Y377=0,"No Follow-Up Needed",IF(W377="Resolved","Resolved",IF(V377="","Due Date Missing",IF(V377&lt;TODAY(),"Overdue",IF(V377=TODAY(),"Due Today","Open"))))))</f>
        <v/>
      </c>
      <c r="AE377" s="17">
        <f>IF($A377="","",IF(AND($B377&gt;=Dashboard!$B$3,$B377&lt;=Dashboard!$B$4,OR(Dashboard!$B$5="All",$D377=Dashboard!$B$5),OR(Dashboard!$B$6="All",$G377=Dashboard!$B$6)),1,0))</f>
        <v/>
      </c>
    </row>
    <row r="378">
      <c r="A378" s="14" t="n"/>
      <c r="B378" s="28" t="n"/>
      <c r="C378" s="28" t="n"/>
      <c r="D378" s="14" t="n"/>
      <c r="E378" s="14" t="n"/>
      <c r="F378" s="14" t="n"/>
      <c r="G378" s="14" t="n"/>
      <c r="H378" s="14" t="n"/>
      <c r="I378" s="14" t="n"/>
      <c r="J378" s="16" t="n"/>
      <c r="K378" s="16" t="n"/>
      <c r="L378" s="16" t="n"/>
      <c r="M378" s="16" t="n"/>
      <c r="N378" s="16" t="n"/>
      <c r="O378" s="16" t="n"/>
      <c r="P378" s="16" t="n"/>
      <c r="Q378" s="16" t="n"/>
      <c r="R378" s="16" t="n"/>
      <c r="S378" s="16" t="n"/>
      <c r="T378" s="16" t="n"/>
      <c r="U378" s="14" t="n"/>
      <c r="V378" s="28" t="n"/>
      <c r="W378" s="14" t="n"/>
      <c r="X378" s="28" t="n"/>
      <c r="Y378" s="17">
        <f>IF($A378="","",COUNTIF($J378:$S378,"Fail"))</f>
        <v/>
      </c>
      <c r="Z378" s="17">
        <f>IF($A378="","",COUNTIF($J378:$S378,"Pass")+COUNTIF($J378:$S378,"Fail"))</f>
        <v/>
      </c>
      <c r="AA378" s="17">
        <f>IF($A378="","",COUNTIF($J378:$S378,"Pass")+COUNTIF($J378:$S378,"Fail")+COUNTIF($J378:$S378,"Not Reviewed"))</f>
        <v/>
      </c>
      <c r="AB378" s="17">
        <f>IF($A378="","",IF(OR(COUNTBLANK($J378:$S378)&gt;0,COUNTIF($J378:$S378,"Not Reviewed")&gt;0),"Incomplete","Complete"))</f>
        <v/>
      </c>
      <c r="AC378" s="29">
        <f>IF($A378="","",IFERROR((Z378-Y378)/Z378,""))</f>
        <v/>
      </c>
      <c r="AD378" s="17">
        <f>IF($A378="","",IF(Y378=0,"No Follow-Up Needed",IF(W378="Resolved","Resolved",IF(V378="","Due Date Missing",IF(V378&lt;TODAY(),"Overdue",IF(V378=TODAY(),"Due Today","Open"))))))</f>
        <v/>
      </c>
      <c r="AE378" s="17">
        <f>IF($A378="","",IF(AND($B378&gt;=Dashboard!$B$3,$B378&lt;=Dashboard!$B$4,OR(Dashboard!$B$5="All",$D378=Dashboard!$B$5),OR(Dashboard!$B$6="All",$G378=Dashboard!$B$6)),1,0))</f>
        <v/>
      </c>
    </row>
    <row r="379">
      <c r="A379" s="14" t="n"/>
      <c r="B379" s="28" t="n"/>
      <c r="C379" s="28" t="n"/>
      <c r="D379" s="14" t="n"/>
      <c r="E379" s="14" t="n"/>
      <c r="F379" s="14" t="n"/>
      <c r="G379" s="14" t="n"/>
      <c r="H379" s="14" t="n"/>
      <c r="I379" s="14" t="n"/>
      <c r="J379" s="16" t="n"/>
      <c r="K379" s="16" t="n"/>
      <c r="L379" s="16" t="n"/>
      <c r="M379" s="16" t="n"/>
      <c r="N379" s="16" t="n"/>
      <c r="O379" s="16" t="n"/>
      <c r="P379" s="16" t="n"/>
      <c r="Q379" s="16" t="n"/>
      <c r="R379" s="16" t="n"/>
      <c r="S379" s="16" t="n"/>
      <c r="T379" s="16" t="n"/>
      <c r="U379" s="14" t="n"/>
      <c r="V379" s="28" t="n"/>
      <c r="W379" s="14" t="n"/>
      <c r="X379" s="28" t="n"/>
      <c r="Y379" s="17">
        <f>IF($A379="","",COUNTIF($J379:$S379,"Fail"))</f>
        <v/>
      </c>
      <c r="Z379" s="17">
        <f>IF($A379="","",COUNTIF($J379:$S379,"Pass")+COUNTIF($J379:$S379,"Fail"))</f>
        <v/>
      </c>
      <c r="AA379" s="17">
        <f>IF($A379="","",COUNTIF($J379:$S379,"Pass")+COUNTIF($J379:$S379,"Fail")+COUNTIF($J379:$S379,"Not Reviewed"))</f>
        <v/>
      </c>
      <c r="AB379" s="17">
        <f>IF($A379="","",IF(OR(COUNTBLANK($J379:$S379)&gt;0,COUNTIF($J379:$S379,"Not Reviewed")&gt;0),"Incomplete","Complete"))</f>
        <v/>
      </c>
      <c r="AC379" s="29">
        <f>IF($A379="","",IFERROR((Z379-Y379)/Z379,""))</f>
        <v/>
      </c>
      <c r="AD379" s="17">
        <f>IF($A379="","",IF(Y379=0,"No Follow-Up Needed",IF(W379="Resolved","Resolved",IF(V379="","Due Date Missing",IF(V379&lt;TODAY(),"Overdue",IF(V379=TODAY(),"Due Today","Open"))))))</f>
        <v/>
      </c>
      <c r="AE379" s="17">
        <f>IF($A379="","",IF(AND($B379&gt;=Dashboard!$B$3,$B379&lt;=Dashboard!$B$4,OR(Dashboard!$B$5="All",$D379=Dashboard!$B$5),OR(Dashboard!$B$6="All",$G379=Dashboard!$B$6)),1,0))</f>
        <v/>
      </c>
    </row>
    <row r="380">
      <c r="A380" s="14" t="n"/>
      <c r="B380" s="28" t="n"/>
      <c r="C380" s="28" t="n"/>
      <c r="D380" s="14" t="n"/>
      <c r="E380" s="14" t="n"/>
      <c r="F380" s="14" t="n"/>
      <c r="G380" s="14" t="n"/>
      <c r="H380" s="14" t="n"/>
      <c r="I380" s="14" t="n"/>
      <c r="J380" s="16" t="n"/>
      <c r="K380" s="16" t="n"/>
      <c r="L380" s="16" t="n"/>
      <c r="M380" s="16" t="n"/>
      <c r="N380" s="16" t="n"/>
      <c r="O380" s="16" t="n"/>
      <c r="P380" s="16" t="n"/>
      <c r="Q380" s="16" t="n"/>
      <c r="R380" s="16" t="n"/>
      <c r="S380" s="16" t="n"/>
      <c r="T380" s="16" t="n"/>
      <c r="U380" s="14" t="n"/>
      <c r="V380" s="28" t="n"/>
      <c r="W380" s="14" t="n"/>
      <c r="X380" s="28" t="n"/>
      <c r="Y380" s="17">
        <f>IF($A380="","",COUNTIF($J380:$S380,"Fail"))</f>
        <v/>
      </c>
      <c r="Z380" s="17">
        <f>IF($A380="","",COUNTIF($J380:$S380,"Pass")+COUNTIF($J380:$S380,"Fail"))</f>
        <v/>
      </c>
      <c r="AA380" s="17">
        <f>IF($A380="","",COUNTIF($J380:$S380,"Pass")+COUNTIF($J380:$S380,"Fail")+COUNTIF($J380:$S380,"Not Reviewed"))</f>
        <v/>
      </c>
      <c r="AB380" s="17">
        <f>IF($A380="","",IF(OR(COUNTBLANK($J380:$S380)&gt;0,COUNTIF($J380:$S380,"Not Reviewed")&gt;0),"Incomplete","Complete"))</f>
        <v/>
      </c>
      <c r="AC380" s="29">
        <f>IF($A380="","",IFERROR((Z380-Y380)/Z380,""))</f>
        <v/>
      </c>
      <c r="AD380" s="17">
        <f>IF($A380="","",IF(Y380=0,"No Follow-Up Needed",IF(W380="Resolved","Resolved",IF(V380="","Due Date Missing",IF(V380&lt;TODAY(),"Overdue",IF(V380=TODAY(),"Due Today","Open"))))))</f>
        <v/>
      </c>
      <c r="AE380" s="17">
        <f>IF($A380="","",IF(AND($B380&gt;=Dashboard!$B$3,$B380&lt;=Dashboard!$B$4,OR(Dashboard!$B$5="All",$D380=Dashboard!$B$5),OR(Dashboard!$B$6="All",$G380=Dashboard!$B$6)),1,0))</f>
        <v/>
      </c>
    </row>
    <row r="381">
      <c r="A381" s="14" t="n"/>
      <c r="B381" s="28" t="n"/>
      <c r="C381" s="28" t="n"/>
      <c r="D381" s="14" t="n"/>
      <c r="E381" s="14" t="n"/>
      <c r="F381" s="14" t="n"/>
      <c r="G381" s="14" t="n"/>
      <c r="H381" s="14" t="n"/>
      <c r="I381" s="14" t="n"/>
      <c r="J381" s="16" t="n"/>
      <c r="K381" s="16" t="n"/>
      <c r="L381" s="16" t="n"/>
      <c r="M381" s="16" t="n"/>
      <c r="N381" s="16" t="n"/>
      <c r="O381" s="16" t="n"/>
      <c r="P381" s="16" t="n"/>
      <c r="Q381" s="16" t="n"/>
      <c r="R381" s="16" t="n"/>
      <c r="S381" s="16" t="n"/>
      <c r="T381" s="16" t="n"/>
      <c r="U381" s="14" t="n"/>
      <c r="V381" s="28" t="n"/>
      <c r="W381" s="14" t="n"/>
      <c r="X381" s="28" t="n"/>
      <c r="Y381" s="17">
        <f>IF($A381="","",COUNTIF($J381:$S381,"Fail"))</f>
        <v/>
      </c>
      <c r="Z381" s="17">
        <f>IF($A381="","",COUNTIF($J381:$S381,"Pass")+COUNTIF($J381:$S381,"Fail"))</f>
        <v/>
      </c>
      <c r="AA381" s="17">
        <f>IF($A381="","",COUNTIF($J381:$S381,"Pass")+COUNTIF($J381:$S381,"Fail")+COUNTIF($J381:$S381,"Not Reviewed"))</f>
        <v/>
      </c>
      <c r="AB381" s="17">
        <f>IF($A381="","",IF(OR(COUNTBLANK($J381:$S381)&gt;0,COUNTIF($J381:$S381,"Not Reviewed")&gt;0),"Incomplete","Complete"))</f>
        <v/>
      </c>
      <c r="AC381" s="29">
        <f>IF($A381="","",IFERROR((Z381-Y381)/Z381,""))</f>
        <v/>
      </c>
      <c r="AD381" s="17">
        <f>IF($A381="","",IF(Y381=0,"No Follow-Up Needed",IF(W381="Resolved","Resolved",IF(V381="","Due Date Missing",IF(V381&lt;TODAY(),"Overdue",IF(V381=TODAY(),"Due Today","Open"))))))</f>
        <v/>
      </c>
      <c r="AE381" s="17">
        <f>IF($A381="","",IF(AND($B381&gt;=Dashboard!$B$3,$B381&lt;=Dashboard!$B$4,OR(Dashboard!$B$5="All",$D381=Dashboard!$B$5),OR(Dashboard!$B$6="All",$G381=Dashboard!$B$6)),1,0))</f>
        <v/>
      </c>
    </row>
    <row r="382">
      <c r="A382" s="14" t="n"/>
      <c r="B382" s="28" t="n"/>
      <c r="C382" s="28" t="n"/>
      <c r="D382" s="14" t="n"/>
      <c r="E382" s="14" t="n"/>
      <c r="F382" s="14" t="n"/>
      <c r="G382" s="14" t="n"/>
      <c r="H382" s="14" t="n"/>
      <c r="I382" s="14" t="n"/>
      <c r="J382" s="16" t="n"/>
      <c r="K382" s="16" t="n"/>
      <c r="L382" s="16" t="n"/>
      <c r="M382" s="16" t="n"/>
      <c r="N382" s="16" t="n"/>
      <c r="O382" s="16" t="n"/>
      <c r="P382" s="16" t="n"/>
      <c r="Q382" s="16" t="n"/>
      <c r="R382" s="16" t="n"/>
      <c r="S382" s="16" t="n"/>
      <c r="T382" s="16" t="n"/>
      <c r="U382" s="14" t="n"/>
      <c r="V382" s="28" t="n"/>
      <c r="W382" s="14" t="n"/>
      <c r="X382" s="28" t="n"/>
      <c r="Y382" s="17">
        <f>IF($A382="","",COUNTIF($J382:$S382,"Fail"))</f>
        <v/>
      </c>
      <c r="Z382" s="17">
        <f>IF($A382="","",COUNTIF($J382:$S382,"Pass")+COUNTIF($J382:$S382,"Fail"))</f>
        <v/>
      </c>
      <c r="AA382" s="17">
        <f>IF($A382="","",COUNTIF($J382:$S382,"Pass")+COUNTIF($J382:$S382,"Fail")+COUNTIF($J382:$S382,"Not Reviewed"))</f>
        <v/>
      </c>
      <c r="AB382" s="17">
        <f>IF($A382="","",IF(OR(COUNTBLANK($J382:$S382)&gt;0,COUNTIF($J382:$S382,"Not Reviewed")&gt;0),"Incomplete","Complete"))</f>
        <v/>
      </c>
      <c r="AC382" s="29">
        <f>IF($A382="","",IFERROR((Z382-Y382)/Z382,""))</f>
        <v/>
      </c>
      <c r="AD382" s="17">
        <f>IF($A382="","",IF(Y382=0,"No Follow-Up Needed",IF(W382="Resolved","Resolved",IF(V382="","Due Date Missing",IF(V382&lt;TODAY(),"Overdue",IF(V382=TODAY(),"Due Today","Open"))))))</f>
        <v/>
      </c>
      <c r="AE382" s="17">
        <f>IF($A382="","",IF(AND($B382&gt;=Dashboard!$B$3,$B382&lt;=Dashboard!$B$4,OR(Dashboard!$B$5="All",$D382=Dashboard!$B$5),OR(Dashboard!$B$6="All",$G382=Dashboard!$B$6)),1,0))</f>
        <v/>
      </c>
    </row>
    <row r="383">
      <c r="A383" s="14" t="n"/>
      <c r="B383" s="28" t="n"/>
      <c r="C383" s="28" t="n"/>
      <c r="D383" s="14" t="n"/>
      <c r="E383" s="14" t="n"/>
      <c r="F383" s="14" t="n"/>
      <c r="G383" s="14" t="n"/>
      <c r="H383" s="14" t="n"/>
      <c r="I383" s="14" t="n"/>
      <c r="J383" s="16" t="n"/>
      <c r="K383" s="16" t="n"/>
      <c r="L383" s="16" t="n"/>
      <c r="M383" s="16" t="n"/>
      <c r="N383" s="16" t="n"/>
      <c r="O383" s="16" t="n"/>
      <c r="P383" s="16" t="n"/>
      <c r="Q383" s="16" t="n"/>
      <c r="R383" s="16" t="n"/>
      <c r="S383" s="16" t="n"/>
      <c r="T383" s="16" t="n"/>
      <c r="U383" s="14" t="n"/>
      <c r="V383" s="28" t="n"/>
      <c r="W383" s="14" t="n"/>
      <c r="X383" s="28" t="n"/>
      <c r="Y383" s="17">
        <f>IF($A383="","",COUNTIF($J383:$S383,"Fail"))</f>
        <v/>
      </c>
      <c r="Z383" s="17">
        <f>IF($A383="","",COUNTIF($J383:$S383,"Pass")+COUNTIF($J383:$S383,"Fail"))</f>
        <v/>
      </c>
      <c r="AA383" s="17">
        <f>IF($A383="","",COUNTIF($J383:$S383,"Pass")+COUNTIF($J383:$S383,"Fail")+COUNTIF($J383:$S383,"Not Reviewed"))</f>
        <v/>
      </c>
      <c r="AB383" s="17">
        <f>IF($A383="","",IF(OR(COUNTBLANK($J383:$S383)&gt;0,COUNTIF($J383:$S383,"Not Reviewed")&gt;0),"Incomplete","Complete"))</f>
        <v/>
      </c>
      <c r="AC383" s="29">
        <f>IF($A383="","",IFERROR((Z383-Y383)/Z383,""))</f>
        <v/>
      </c>
      <c r="AD383" s="17">
        <f>IF($A383="","",IF(Y383=0,"No Follow-Up Needed",IF(W383="Resolved","Resolved",IF(V383="","Due Date Missing",IF(V383&lt;TODAY(),"Overdue",IF(V383=TODAY(),"Due Today","Open"))))))</f>
        <v/>
      </c>
      <c r="AE383" s="17">
        <f>IF($A383="","",IF(AND($B383&gt;=Dashboard!$B$3,$B383&lt;=Dashboard!$B$4,OR(Dashboard!$B$5="All",$D383=Dashboard!$B$5),OR(Dashboard!$B$6="All",$G383=Dashboard!$B$6)),1,0))</f>
        <v/>
      </c>
    </row>
    <row r="384">
      <c r="A384" s="14" t="n"/>
      <c r="B384" s="28" t="n"/>
      <c r="C384" s="28" t="n"/>
      <c r="D384" s="14" t="n"/>
      <c r="E384" s="14" t="n"/>
      <c r="F384" s="14" t="n"/>
      <c r="G384" s="14" t="n"/>
      <c r="H384" s="14" t="n"/>
      <c r="I384" s="14" t="n"/>
      <c r="J384" s="16" t="n"/>
      <c r="K384" s="16" t="n"/>
      <c r="L384" s="16" t="n"/>
      <c r="M384" s="16" t="n"/>
      <c r="N384" s="16" t="n"/>
      <c r="O384" s="16" t="n"/>
      <c r="P384" s="16" t="n"/>
      <c r="Q384" s="16" t="n"/>
      <c r="R384" s="16" t="n"/>
      <c r="S384" s="16" t="n"/>
      <c r="T384" s="16" t="n"/>
      <c r="U384" s="14" t="n"/>
      <c r="V384" s="28" t="n"/>
      <c r="W384" s="14" t="n"/>
      <c r="X384" s="28" t="n"/>
      <c r="Y384" s="17">
        <f>IF($A384="","",COUNTIF($J384:$S384,"Fail"))</f>
        <v/>
      </c>
      <c r="Z384" s="17">
        <f>IF($A384="","",COUNTIF($J384:$S384,"Pass")+COUNTIF($J384:$S384,"Fail"))</f>
        <v/>
      </c>
      <c r="AA384" s="17">
        <f>IF($A384="","",COUNTIF($J384:$S384,"Pass")+COUNTIF($J384:$S384,"Fail")+COUNTIF($J384:$S384,"Not Reviewed"))</f>
        <v/>
      </c>
      <c r="AB384" s="17">
        <f>IF($A384="","",IF(OR(COUNTBLANK($J384:$S384)&gt;0,COUNTIF($J384:$S384,"Not Reviewed")&gt;0),"Incomplete","Complete"))</f>
        <v/>
      </c>
      <c r="AC384" s="29">
        <f>IF($A384="","",IFERROR((Z384-Y384)/Z384,""))</f>
        <v/>
      </c>
      <c r="AD384" s="17">
        <f>IF($A384="","",IF(Y384=0,"No Follow-Up Needed",IF(W384="Resolved","Resolved",IF(V384="","Due Date Missing",IF(V384&lt;TODAY(),"Overdue",IF(V384=TODAY(),"Due Today","Open"))))))</f>
        <v/>
      </c>
      <c r="AE384" s="17">
        <f>IF($A384="","",IF(AND($B384&gt;=Dashboard!$B$3,$B384&lt;=Dashboard!$B$4,OR(Dashboard!$B$5="All",$D384=Dashboard!$B$5),OR(Dashboard!$B$6="All",$G384=Dashboard!$B$6)),1,0))</f>
        <v/>
      </c>
    </row>
    <row r="385">
      <c r="A385" s="14" t="n"/>
      <c r="B385" s="28" t="n"/>
      <c r="C385" s="28" t="n"/>
      <c r="D385" s="14" t="n"/>
      <c r="E385" s="14" t="n"/>
      <c r="F385" s="14" t="n"/>
      <c r="G385" s="14" t="n"/>
      <c r="H385" s="14" t="n"/>
      <c r="I385" s="14" t="n"/>
      <c r="J385" s="16" t="n"/>
      <c r="K385" s="16" t="n"/>
      <c r="L385" s="16" t="n"/>
      <c r="M385" s="16" t="n"/>
      <c r="N385" s="16" t="n"/>
      <c r="O385" s="16" t="n"/>
      <c r="P385" s="16" t="n"/>
      <c r="Q385" s="16" t="n"/>
      <c r="R385" s="16" t="n"/>
      <c r="S385" s="16" t="n"/>
      <c r="T385" s="16" t="n"/>
      <c r="U385" s="14" t="n"/>
      <c r="V385" s="28" t="n"/>
      <c r="W385" s="14" t="n"/>
      <c r="X385" s="28" t="n"/>
      <c r="Y385" s="17">
        <f>IF($A385="","",COUNTIF($J385:$S385,"Fail"))</f>
        <v/>
      </c>
      <c r="Z385" s="17">
        <f>IF($A385="","",COUNTIF($J385:$S385,"Pass")+COUNTIF($J385:$S385,"Fail"))</f>
        <v/>
      </c>
      <c r="AA385" s="17">
        <f>IF($A385="","",COUNTIF($J385:$S385,"Pass")+COUNTIF($J385:$S385,"Fail")+COUNTIF($J385:$S385,"Not Reviewed"))</f>
        <v/>
      </c>
      <c r="AB385" s="17">
        <f>IF($A385="","",IF(OR(COUNTBLANK($J385:$S385)&gt;0,COUNTIF($J385:$S385,"Not Reviewed")&gt;0),"Incomplete","Complete"))</f>
        <v/>
      </c>
      <c r="AC385" s="29">
        <f>IF($A385="","",IFERROR((Z385-Y385)/Z385,""))</f>
        <v/>
      </c>
      <c r="AD385" s="17">
        <f>IF($A385="","",IF(Y385=0,"No Follow-Up Needed",IF(W385="Resolved","Resolved",IF(V385="","Due Date Missing",IF(V385&lt;TODAY(),"Overdue",IF(V385=TODAY(),"Due Today","Open"))))))</f>
        <v/>
      </c>
      <c r="AE385" s="17">
        <f>IF($A385="","",IF(AND($B385&gt;=Dashboard!$B$3,$B385&lt;=Dashboard!$B$4,OR(Dashboard!$B$5="All",$D385=Dashboard!$B$5),OR(Dashboard!$B$6="All",$G385=Dashboard!$B$6)),1,0))</f>
        <v/>
      </c>
    </row>
    <row r="386">
      <c r="A386" s="14" t="n"/>
      <c r="B386" s="28" t="n"/>
      <c r="C386" s="28" t="n"/>
      <c r="D386" s="14" t="n"/>
      <c r="E386" s="14" t="n"/>
      <c r="F386" s="14" t="n"/>
      <c r="G386" s="14" t="n"/>
      <c r="H386" s="14" t="n"/>
      <c r="I386" s="14" t="n"/>
      <c r="J386" s="16" t="n"/>
      <c r="K386" s="16" t="n"/>
      <c r="L386" s="16" t="n"/>
      <c r="M386" s="16" t="n"/>
      <c r="N386" s="16" t="n"/>
      <c r="O386" s="16" t="n"/>
      <c r="P386" s="16" t="n"/>
      <c r="Q386" s="16" t="n"/>
      <c r="R386" s="16" t="n"/>
      <c r="S386" s="16" t="n"/>
      <c r="T386" s="16" t="n"/>
      <c r="U386" s="14" t="n"/>
      <c r="V386" s="28" t="n"/>
      <c r="W386" s="14" t="n"/>
      <c r="X386" s="28" t="n"/>
      <c r="Y386" s="17">
        <f>IF($A386="","",COUNTIF($J386:$S386,"Fail"))</f>
        <v/>
      </c>
      <c r="Z386" s="17">
        <f>IF($A386="","",COUNTIF($J386:$S386,"Pass")+COUNTIF($J386:$S386,"Fail"))</f>
        <v/>
      </c>
      <c r="AA386" s="17">
        <f>IF($A386="","",COUNTIF($J386:$S386,"Pass")+COUNTIF($J386:$S386,"Fail")+COUNTIF($J386:$S386,"Not Reviewed"))</f>
        <v/>
      </c>
      <c r="AB386" s="17">
        <f>IF($A386="","",IF(OR(COUNTBLANK($J386:$S386)&gt;0,COUNTIF($J386:$S386,"Not Reviewed")&gt;0),"Incomplete","Complete"))</f>
        <v/>
      </c>
      <c r="AC386" s="29">
        <f>IF($A386="","",IFERROR((Z386-Y386)/Z386,""))</f>
        <v/>
      </c>
      <c r="AD386" s="17">
        <f>IF($A386="","",IF(Y386=0,"No Follow-Up Needed",IF(W386="Resolved","Resolved",IF(V386="","Due Date Missing",IF(V386&lt;TODAY(),"Overdue",IF(V386=TODAY(),"Due Today","Open"))))))</f>
        <v/>
      </c>
      <c r="AE386" s="17">
        <f>IF($A386="","",IF(AND($B386&gt;=Dashboard!$B$3,$B386&lt;=Dashboard!$B$4,OR(Dashboard!$B$5="All",$D386=Dashboard!$B$5),OR(Dashboard!$B$6="All",$G386=Dashboard!$B$6)),1,0))</f>
        <v/>
      </c>
    </row>
    <row r="387">
      <c r="A387" s="14" t="n"/>
      <c r="B387" s="28" t="n"/>
      <c r="C387" s="28" t="n"/>
      <c r="D387" s="14" t="n"/>
      <c r="E387" s="14" t="n"/>
      <c r="F387" s="14" t="n"/>
      <c r="G387" s="14" t="n"/>
      <c r="H387" s="14" t="n"/>
      <c r="I387" s="14" t="n"/>
      <c r="J387" s="16" t="n"/>
      <c r="K387" s="16" t="n"/>
      <c r="L387" s="16" t="n"/>
      <c r="M387" s="16" t="n"/>
      <c r="N387" s="16" t="n"/>
      <c r="O387" s="16" t="n"/>
      <c r="P387" s="16" t="n"/>
      <c r="Q387" s="16" t="n"/>
      <c r="R387" s="16" t="n"/>
      <c r="S387" s="16" t="n"/>
      <c r="T387" s="16" t="n"/>
      <c r="U387" s="14" t="n"/>
      <c r="V387" s="28" t="n"/>
      <c r="W387" s="14" t="n"/>
      <c r="X387" s="28" t="n"/>
      <c r="Y387" s="17">
        <f>IF($A387="","",COUNTIF($J387:$S387,"Fail"))</f>
        <v/>
      </c>
      <c r="Z387" s="17">
        <f>IF($A387="","",COUNTIF($J387:$S387,"Pass")+COUNTIF($J387:$S387,"Fail"))</f>
        <v/>
      </c>
      <c r="AA387" s="17">
        <f>IF($A387="","",COUNTIF($J387:$S387,"Pass")+COUNTIF($J387:$S387,"Fail")+COUNTIF($J387:$S387,"Not Reviewed"))</f>
        <v/>
      </c>
      <c r="AB387" s="17">
        <f>IF($A387="","",IF(OR(COUNTBLANK($J387:$S387)&gt;0,COUNTIF($J387:$S387,"Not Reviewed")&gt;0),"Incomplete","Complete"))</f>
        <v/>
      </c>
      <c r="AC387" s="29">
        <f>IF($A387="","",IFERROR((Z387-Y387)/Z387,""))</f>
        <v/>
      </c>
      <c r="AD387" s="17">
        <f>IF($A387="","",IF(Y387=0,"No Follow-Up Needed",IF(W387="Resolved","Resolved",IF(V387="","Due Date Missing",IF(V387&lt;TODAY(),"Overdue",IF(V387=TODAY(),"Due Today","Open"))))))</f>
        <v/>
      </c>
      <c r="AE387" s="17">
        <f>IF($A387="","",IF(AND($B387&gt;=Dashboard!$B$3,$B387&lt;=Dashboard!$B$4,OR(Dashboard!$B$5="All",$D387=Dashboard!$B$5),OR(Dashboard!$B$6="All",$G387=Dashboard!$B$6)),1,0))</f>
        <v/>
      </c>
    </row>
    <row r="388">
      <c r="A388" s="14" t="n"/>
      <c r="B388" s="28" t="n"/>
      <c r="C388" s="28" t="n"/>
      <c r="D388" s="14" t="n"/>
      <c r="E388" s="14" t="n"/>
      <c r="F388" s="14" t="n"/>
      <c r="G388" s="14" t="n"/>
      <c r="H388" s="14" t="n"/>
      <c r="I388" s="14" t="n"/>
      <c r="J388" s="16" t="n"/>
      <c r="K388" s="16" t="n"/>
      <c r="L388" s="16" t="n"/>
      <c r="M388" s="16" t="n"/>
      <c r="N388" s="16" t="n"/>
      <c r="O388" s="16" t="n"/>
      <c r="P388" s="16" t="n"/>
      <c r="Q388" s="16" t="n"/>
      <c r="R388" s="16" t="n"/>
      <c r="S388" s="16" t="n"/>
      <c r="T388" s="16" t="n"/>
      <c r="U388" s="14" t="n"/>
      <c r="V388" s="28" t="n"/>
      <c r="W388" s="14" t="n"/>
      <c r="X388" s="28" t="n"/>
      <c r="Y388" s="17">
        <f>IF($A388="","",COUNTIF($J388:$S388,"Fail"))</f>
        <v/>
      </c>
      <c r="Z388" s="17">
        <f>IF($A388="","",COUNTIF($J388:$S388,"Pass")+COUNTIF($J388:$S388,"Fail"))</f>
        <v/>
      </c>
      <c r="AA388" s="17">
        <f>IF($A388="","",COUNTIF($J388:$S388,"Pass")+COUNTIF($J388:$S388,"Fail")+COUNTIF($J388:$S388,"Not Reviewed"))</f>
        <v/>
      </c>
      <c r="AB388" s="17">
        <f>IF($A388="","",IF(OR(COUNTBLANK($J388:$S388)&gt;0,COUNTIF($J388:$S388,"Not Reviewed")&gt;0),"Incomplete","Complete"))</f>
        <v/>
      </c>
      <c r="AC388" s="29">
        <f>IF($A388="","",IFERROR((Z388-Y388)/Z388,""))</f>
        <v/>
      </c>
      <c r="AD388" s="17">
        <f>IF($A388="","",IF(Y388=0,"No Follow-Up Needed",IF(W388="Resolved","Resolved",IF(V388="","Due Date Missing",IF(V388&lt;TODAY(),"Overdue",IF(V388=TODAY(),"Due Today","Open"))))))</f>
        <v/>
      </c>
      <c r="AE388" s="17">
        <f>IF($A388="","",IF(AND($B388&gt;=Dashboard!$B$3,$B388&lt;=Dashboard!$B$4,OR(Dashboard!$B$5="All",$D388=Dashboard!$B$5),OR(Dashboard!$B$6="All",$G388=Dashboard!$B$6)),1,0))</f>
        <v/>
      </c>
    </row>
    <row r="389">
      <c r="A389" s="14" t="n"/>
      <c r="B389" s="28" t="n"/>
      <c r="C389" s="28" t="n"/>
      <c r="D389" s="14" t="n"/>
      <c r="E389" s="14" t="n"/>
      <c r="F389" s="14" t="n"/>
      <c r="G389" s="14" t="n"/>
      <c r="H389" s="14" t="n"/>
      <c r="I389" s="14" t="n"/>
      <c r="J389" s="16" t="n"/>
      <c r="K389" s="16" t="n"/>
      <c r="L389" s="16" t="n"/>
      <c r="M389" s="16" t="n"/>
      <c r="N389" s="16" t="n"/>
      <c r="O389" s="16" t="n"/>
      <c r="P389" s="16" t="n"/>
      <c r="Q389" s="16" t="n"/>
      <c r="R389" s="16" t="n"/>
      <c r="S389" s="16" t="n"/>
      <c r="T389" s="16" t="n"/>
      <c r="U389" s="14" t="n"/>
      <c r="V389" s="28" t="n"/>
      <c r="W389" s="14" t="n"/>
      <c r="X389" s="28" t="n"/>
      <c r="Y389" s="17">
        <f>IF($A389="","",COUNTIF($J389:$S389,"Fail"))</f>
        <v/>
      </c>
      <c r="Z389" s="17">
        <f>IF($A389="","",COUNTIF($J389:$S389,"Pass")+COUNTIF($J389:$S389,"Fail"))</f>
        <v/>
      </c>
      <c r="AA389" s="17">
        <f>IF($A389="","",COUNTIF($J389:$S389,"Pass")+COUNTIF($J389:$S389,"Fail")+COUNTIF($J389:$S389,"Not Reviewed"))</f>
        <v/>
      </c>
      <c r="AB389" s="17">
        <f>IF($A389="","",IF(OR(COUNTBLANK($J389:$S389)&gt;0,COUNTIF($J389:$S389,"Not Reviewed")&gt;0),"Incomplete","Complete"))</f>
        <v/>
      </c>
      <c r="AC389" s="29">
        <f>IF($A389="","",IFERROR((Z389-Y389)/Z389,""))</f>
        <v/>
      </c>
      <c r="AD389" s="17">
        <f>IF($A389="","",IF(Y389=0,"No Follow-Up Needed",IF(W389="Resolved","Resolved",IF(V389="","Due Date Missing",IF(V389&lt;TODAY(),"Overdue",IF(V389=TODAY(),"Due Today","Open"))))))</f>
        <v/>
      </c>
      <c r="AE389" s="17">
        <f>IF($A389="","",IF(AND($B389&gt;=Dashboard!$B$3,$B389&lt;=Dashboard!$B$4,OR(Dashboard!$B$5="All",$D389=Dashboard!$B$5),OR(Dashboard!$B$6="All",$G389=Dashboard!$B$6)),1,0))</f>
        <v/>
      </c>
    </row>
    <row r="390">
      <c r="A390" s="14" t="n"/>
      <c r="B390" s="28" t="n"/>
      <c r="C390" s="28" t="n"/>
      <c r="D390" s="14" t="n"/>
      <c r="E390" s="14" t="n"/>
      <c r="F390" s="14" t="n"/>
      <c r="G390" s="14" t="n"/>
      <c r="H390" s="14" t="n"/>
      <c r="I390" s="14" t="n"/>
      <c r="J390" s="16" t="n"/>
      <c r="K390" s="16" t="n"/>
      <c r="L390" s="16" t="n"/>
      <c r="M390" s="16" t="n"/>
      <c r="N390" s="16" t="n"/>
      <c r="O390" s="16" t="n"/>
      <c r="P390" s="16" t="n"/>
      <c r="Q390" s="16" t="n"/>
      <c r="R390" s="16" t="n"/>
      <c r="S390" s="16" t="n"/>
      <c r="T390" s="16" t="n"/>
      <c r="U390" s="14" t="n"/>
      <c r="V390" s="28" t="n"/>
      <c r="W390" s="14" t="n"/>
      <c r="X390" s="28" t="n"/>
      <c r="Y390" s="17">
        <f>IF($A390="","",COUNTIF($J390:$S390,"Fail"))</f>
        <v/>
      </c>
      <c r="Z390" s="17">
        <f>IF($A390="","",COUNTIF($J390:$S390,"Pass")+COUNTIF($J390:$S390,"Fail"))</f>
        <v/>
      </c>
      <c r="AA390" s="17">
        <f>IF($A390="","",COUNTIF($J390:$S390,"Pass")+COUNTIF($J390:$S390,"Fail")+COUNTIF($J390:$S390,"Not Reviewed"))</f>
        <v/>
      </c>
      <c r="AB390" s="17">
        <f>IF($A390="","",IF(OR(COUNTBLANK($J390:$S390)&gt;0,COUNTIF($J390:$S390,"Not Reviewed")&gt;0),"Incomplete","Complete"))</f>
        <v/>
      </c>
      <c r="AC390" s="29">
        <f>IF($A390="","",IFERROR((Z390-Y390)/Z390,""))</f>
        <v/>
      </c>
      <c r="AD390" s="17">
        <f>IF($A390="","",IF(Y390=0,"No Follow-Up Needed",IF(W390="Resolved","Resolved",IF(V390="","Due Date Missing",IF(V390&lt;TODAY(),"Overdue",IF(V390=TODAY(),"Due Today","Open"))))))</f>
        <v/>
      </c>
      <c r="AE390" s="17">
        <f>IF($A390="","",IF(AND($B390&gt;=Dashboard!$B$3,$B390&lt;=Dashboard!$B$4,OR(Dashboard!$B$5="All",$D390=Dashboard!$B$5),OR(Dashboard!$B$6="All",$G390=Dashboard!$B$6)),1,0))</f>
        <v/>
      </c>
    </row>
    <row r="391">
      <c r="A391" s="14" t="n"/>
      <c r="B391" s="28" t="n"/>
      <c r="C391" s="28" t="n"/>
      <c r="D391" s="14" t="n"/>
      <c r="E391" s="14" t="n"/>
      <c r="F391" s="14" t="n"/>
      <c r="G391" s="14" t="n"/>
      <c r="H391" s="14" t="n"/>
      <c r="I391" s="14" t="n"/>
      <c r="J391" s="16" t="n"/>
      <c r="K391" s="16" t="n"/>
      <c r="L391" s="16" t="n"/>
      <c r="M391" s="16" t="n"/>
      <c r="N391" s="16" t="n"/>
      <c r="O391" s="16" t="n"/>
      <c r="P391" s="16" t="n"/>
      <c r="Q391" s="16" t="n"/>
      <c r="R391" s="16" t="n"/>
      <c r="S391" s="16" t="n"/>
      <c r="T391" s="16" t="n"/>
      <c r="U391" s="14" t="n"/>
      <c r="V391" s="28" t="n"/>
      <c r="W391" s="14" t="n"/>
      <c r="X391" s="28" t="n"/>
      <c r="Y391" s="17">
        <f>IF($A391="","",COUNTIF($J391:$S391,"Fail"))</f>
        <v/>
      </c>
      <c r="Z391" s="17">
        <f>IF($A391="","",COUNTIF($J391:$S391,"Pass")+COUNTIF($J391:$S391,"Fail"))</f>
        <v/>
      </c>
      <c r="AA391" s="17">
        <f>IF($A391="","",COUNTIF($J391:$S391,"Pass")+COUNTIF($J391:$S391,"Fail")+COUNTIF($J391:$S391,"Not Reviewed"))</f>
        <v/>
      </c>
      <c r="AB391" s="17">
        <f>IF($A391="","",IF(OR(COUNTBLANK($J391:$S391)&gt;0,COUNTIF($J391:$S391,"Not Reviewed")&gt;0),"Incomplete","Complete"))</f>
        <v/>
      </c>
      <c r="AC391" s="29">
        <f>IF($A391="","",IFERROR((Z391-Y391)/Z391,""))</f>
        <v/>
      </c>
      <c r="AD391" s="17">
        <f>IF($A391="","",IF(Y391=0,"No Follow-Up Needed",IF(W391="Resolved","Resolved",IF(V391="","Due Date Missing",IF(V391&lt;TODAY(),"Overdue",IF(V391=TODAY(),"Due Today","Open"))))))</f>
        <v/>
      </c>
      <c r="AE391" s="17">
        <f>IF($A391="","",IF(AND($B391&gt;=Dashboard!$B$3,$B391&lt;=Dashboard!$B$4,OR(Dashboard!$B$5="All",$D391=Dashboard!$B$5),OR(Dashboard!$B$6="All",$G391=Dashboard!$B$6)),1,0))</f>
        <v/>
      </c>
    </row>
    <row r="392">
      <c r="A392" s="14" t="n"/>
      <c r="B392" s="28" t="n"/>
      <c r="C392" s="28" t="n"/>
      <c r="D392" s="14" t="n"/>
      <c r="E392" s="14" t="n"/>
      <c r="F392" s="14" t="n"/>
      <c r="G392" s="14" t="n"/>
      <c r="H392" s="14" t="n"/>
      <c r="I392" s="14" t="n"/>
      <c r="J392" s="16" t="n"/>
      <c r="K392" s="16" t="n"/>
      <c r="L392" s="16" t="n"/>
      <c r="M392" s="16" t="n"/>
      <c r="N392" s="16" t="n"/>
      <c r="O392" s="16" t="n"/>
      <c r="P392" s="16" t="n"/>
      <c r="Q392" s="16" t="n"/>
      <c r="R392" s="16" t="n"/>
      <c r="S392" s="16" t="n"/>
      <c r="T392" s="16" t="n"/>
      <c r="U392" s="14" t="n"/>
      <c r="V392" s="28" t="n"/>
      <c r="W392" s="14" t="n"/>
      <c r="X392" s="28" t="n"/>
      <c r="Y392" s="17">
        <f>IF($A392="","",COUNTIF($J392:$S392,"Fail"))</f>
        <v/>
      </c>
      <c r="Z392" s="17">
        <f>IF($A392="","",COUNTIF($J392:$S392,"Pass")+COUNTIF($J392:$S392,"Fail"))</f>
        <v/>
      </c>
      <c r="AA392" s="17">
        <f>IF($A392="","",COUNTIF($J392:$S392,"Pass")+COUNTIF($J392:$S392,"Fail")+COUNTIF($J392:$S392,"Not Reviewed"))</f>
        <v/>
      </c>
      <c r="AB392" s="17">
        <f>IF($A392="","",IF(OR(COUNTBLANK($J392:$S392)&gt;0,COUNTIF($J392:$S392,"Not Reviewed")&gt;0),"Incomplete","Complete"))</f>
        <v/>
      </c>
      <c r="AC392" s="29">
        <f>IF($A392="","",IFERROR((Z392-Y392)/Z392,""))</f>
        <v/>
      </c>
      <c r="AD392" s="17">
        <f>IF($A392="","",IF(Y392=0,"No Follow-Up Needed",IF(W392="Resolved","Resolved",IF(V392="","Due Date Missing",IF(V392&lt;TODAY(),"Overdue",IF(V392=TODAY(),"Due Today","Open"))))))</f>
        <v/>
      </c>
      <c r="AE392" s="17">
        <f>IF($A392="","",IF(AND($B392&gt;=Dashboard!$B$3,$B392&lt;=Dashboard!$B$4,OR(Dashboard!$B$5="All",$D392=Dashboard!$B$5),OR(Dashboard!$B$6="All",$G392=Dashboard!$B$6)),1,0))</f>
        <v/>
      </c>
    </row>
    <row r="393">
      <c r="A393" s="14" t="n"/>
      <c r="B393" s="28" t="n"/>
      <c r="C393" s="28" t="n"/>
      <c r="D393" s="14" t="n"/>
      <c r="E393" s="14" t="n"/>
      <c r="F393" s="14" t="n"/>
      <c r="G393" s="14" t="n"/>
      <c r="H393" s="14" t="n"/>
      <c r="I393" s="14" t="n"/>
      <c r="J393" s="16" t="n"/>
      <c r="K393" s="16" t="n"/>
      <c r="L393" s="16" t="n"/>
      <c r="M393" s="16" t="n"/>
      <c r="N393" s="16" t="n"/>
      <c r="O393" s="16" t="n"/>
      <c r="P393" s="16" t="n"/>
      <c r="Q393" s="16" t="n"/>
      <c r="R393" s="16" t="n"/>
      <c r="S393" s="16" t="n"/>
      <c r="T393" s="16" t="n"/>
      <c r="U393" s="14" t="n"/>
      <c r="V393" s="28" t="n"/>
      <c r="W393" s="14" t="n"/>
      <c r="X393" s="28" t="n"/>
      <c r="Y393" s="17">
        <f>IF($A393="","",COUNTIF($J393:$S393,"Fail"))</f>
        <v/>
      </c>
      <c r="Z393" s="17">
        <f>IF($A393="","",COUNTIF($J393:$S393,"Pass")+COUNTIF($J393:$S393,"Fail"))</f>
        <v/>
      </c>
      <c r="AA393" s="17">
        <f>IF($A393="","",COUNTIF($J393:$S393,"Pass")+COUNTIF($J393:$S393,"Fail")+COUNTIF($J393:$S393,"Not Reviewed"))</f>
        <v/>
      </c>
      <c r="AB393" s="17">
        <f>IF($A393="","",IF(OR(COUNTBLANK($J393:$S393)&gt;0,COUNTIF($J393:$S393,"Not Reviewed")&gt;0),"Incomplete","Complete"))</f>
        <v/>
      </c>
      <c r="AC393" s="29">
        <f>IF($A393="","",IFERROR((Z393-Y393)/Z393,""))</f>
        <v/>
      </c>
      <c r="AD393" s="17">
        <f>IF($A393="","",IF(Y393=0,"No Follow-Up Needed",IF(W393="Resolved","Resolved",IF(V393="","Due Date Missing",IF(V393&lt;TODAY(),"Overdue",IF(V393=TODAY(),"Due Today","Open"))))))</f>
        <v/>
      </c>
      <c r="AE393" s="17">
        <f>IF($A393="","",IF(AND($B393&gt;=Dashboard!$B$3,$B393&lt;=Dashboard!$B$4,OR(Dashboard!$B$5="All",$D393=Dashboard!$B$5),OR(Dashboard!$B$6="All",$G393=Dashboard!$B$6)),1,0))</f>
        <v/>
      </c>
    </row>
    <row r="394">
      <c r="A394" s="14" t="n"/>
      <c r="B394" s="28" t="n"/>
      <c r="C394" s="28" t="n"/>
      <c r="D394" s="14" t="n"/>
      <c r="E394" s="14" t="n"/>
      <c r="F394" s="14" t="n"/>
      <c r="G394" s="14" t="n"/>
      <c r="H394" s="14" t="n"/>
      <c r="I394" s="14" t="n"/>
      <c r="J394" s="16" t="n"/>
      <c r="K394" s="16" t="n"/>
      <c r="L394" s="16" t="n"/>
      <c r="M394" s="16" t="n"/>
      <c r="N394" s="16" t="n"/>
      <c r="O394" s="16" t="n"/>
      <c r="P394" s="16" t="n"/>
      <c r="Q394" s="16" t="n"/>
      <c r="R394" s="16" t="n"/>
      <c r="S394" s="16" t="n"/>
      <c r="T394" s="16" t="n"/>
      <c r="U394" s="14" t="n"/>
      <c r="V394" s="28" t="n"/>
      <c r="W394" s="14" t="n"/>
      <c r="X394" s="28" t="n"/>
      <c r="Y394" s="17">
        <f>IF($A394="","",COUNTIF($J394:$S394,"Fail"))</f>
        <v/>
      </c>
      <c r="Z394" s="17">
        <f>IF($A394="","",COUNTIF($J394:$S394,"Pass")+COUNTIF($J394:$S394,"Fail"))</f>
        <v/>
      </c>
      <c r="AA394" s="17">
        <f>IF($A394="","",COUNTIF($J394:$S394,"Pass")+COUNTIF($J394:$S394,"Fail")+COUNTIF($J394:$S394,"Not Reviewed"))</f>
        <v/>
      </c>
      <c r="AB394" s="17">
        <f>IF($A394="","",IF(OR(COUNTBLANK($J394:$S394)&gt;0,COUNTIF($J394:$S394,"Not Reviewed")&gt;0),"Incomplete","Complete"))</f>
        <v/>
      </c>
      <c r="AC394" s="29">
        <f>IF($A394="","",IFERROR((Z394-Y394)/Z394,""))</f>
        <v/>
      </c>
      <c r="AD394" s="17">
        <f>IF($A394="","",IF(Y394=0,"No Follow-Up Needed",IF(W394="Resolved","Resolved",IF(V394="","Due Date Missing",IF(V394&lt;TODAY(),"Overdue",IF(V394=TODAY(),"Due Today","Open"))))))</f>
        <v/>
      </c>
      <c r="AE394" s="17">
        <f>IF($A394="","",IF(AND($B394&gt;=Dashboard!$B$3,$B394&lt;=Dashboard!$B$4,OR(Dashboard!$B$5="All",$D394=Dashboard!$B$5),OR(Dashboard!$B$6="All",$G394=Dashboard!$B$6)),1,0))</f>
        <v/>
      </c>
    </row>
    <row r="395">
      <c r="A395" s="14" t="n"/>
      <c r="B395" s="28" t="n"/>
      <c r="C395" s="28" t="n"/>
      <c r="D395" s="14" t="n"/>
      <c r="E395" s="14" t="n"/>
      <c r="F395" s="14" t="n"/>
      <c r="G395" s="14" t="n"/>
      <c r="H395" s="14" t="n"/>
      <c r="I395" s="14" t="n"/>
      <c r="J395" s="16" t="n"/>
      <c r="K395" s="16" t="n"/>
      <c r="L395" s="16" t="n"/>
      <c r="M395" s="16" t="n"/>
      <c r="N395" s="16" t="n"/>
      <c r="O395" s="16" t="n"/>
      <c r="P395" s="16" t="n"/>
      <c r="Q395" s="16" t="n"/>
      <c r="R395" s="16" t="n"/>
      <c r="S395" s="16" t="n"/>
      <c r="T395" s="16" t="n"/>
      <c r="U395" s="14" t="n"/>
      <c r="V395" s="28" t="n"/>
      <c r="W395" s="14" t="n"/>
      <c r="X395" s="28" t="n"/>
      <c r="Y395" s="17">
        <f>IF($A395="","",COUNTIF($J395:$S395,"Fail"))</f>
        <v/>
      </c>
      <c r="Z395" s="17">
        <f>IF($A395="","",COUNTIF($J395:$S395,"Pass")+COUNTIF($J395:$S395,"Fail"))</f>
        <v/>
      </c>
      <c r="AA395" s="17">
        <f>IF($A395="","",COUNTIF($J395:$S395,"Pass")+COUNTIF($J395:$S395,"Fail")+COUNTIF($J395:$S395,"Not Reviewed"))</f>
        <v/>
      </c>
      <c r="AB395" s="17">
        <f>IF($A395="","",IF(OR(COUNTBLANK($J395:$S395)&gt;0,COUNTIF($J395:$S395,"Not Reviewed")&gt;0),"Incomplete","Complete"))</f>
        <v/>
      </c>
      <c r="AC395" s="29">
        <f>IF($A395="","",IFERROR((Z395-Y395)/Z395,""))</f>
        <v/>
      </c>
      <c r="AD395" s="17">
        <f>IF($A395="","",IF(Y395=0,"No Follow-Up Needed",IF(W395="Resolved","Resolved",IF(V395="","Due Date Missing",IF(V395&lt;TODAY(),"Overdue",IF(V395=TODAY(),"Due Today","Open"))))))</f>
        <v/>
      </c>
      <c r="AE395" s="17">
        <f>IF($A395="","",IF(AND($B395&gt;=Dashboard!$B$3,$B395&lt;=Dashboard!$B$4,OR(Dashboard!$B$5="All",$D395=Dashboard!$B$5),OR(Dashboard!$B$6="All",$G395=Dashboard!$B$6)),1,0))</f>
        <v/>
      </c>
    </row>
    <row r="396">
      <c r="A396" s="14" t="n"/>
      <c r="B396" s="28" t="n"/>
      <c r="C396" s="28" t="n"/>
      <c r="D396" s="14" t="n"/>
      <c r="E396" s="14" t="n"/>
      <c r="F396" s="14" t="n"/>
      <c r="G396" s="14" t="n"/>
      <c r="H396" s="14" t="n"/>
      <c r="I396" s="14" t="n"/>
      <c r="J396" s="16" t="n"/>
      <c r="K396" s="16" t="n"/>
      <c r="L396" s="16" t="n"/>
      <c r="M396" s="16" t="n"/>
      <c r="N396" s="16" t="n"/>
      <c r="O396" s="16" t="n"/>
      <c r="P396" s="16" t="n"/>
      <c r="Q396" s="16" t="n"/>
      <c r="R396" s="16" t="n"/>
      <c r="S396" s="16" t="n"/>
      <c r="T396" s="16" t="n"/>
      <c r="U396" s="14" t="n"/>
      <c r="V396" s="28" t="n"/>
      <c r="W396" s="14" t="n"/>
      <c r="X396" s="28" t="n"/>
      <c r="Y396" s="17">
        <f>IF($A396="","",COUNTIF($J396:$S396,"Fail"))</f>
        <v/>
      </c>
      <c r="Z396" s="17">
        <f>IF($A396="","",COUNTIF($J396:$S396,"Pass")+COUNTIF($J396:$S396,"Fail"))</f>
        <v/>
      </c>
      <c r="AA396" s="17">
        <f>IF($A396="","",COUNTIF($J396:$S396,"Pass")+COUNTIF($J396:$S396,"Fail")+COUNTIF($J396:$S396,"Not Reviewed"))</f>
        <v/>
      </c>
      <c r="AB396" s="17">
        <f>IF($A396="","",IF(OR(COUNTBLANK($J396:$S396)&gt;0,COUNTIF($J396:$S396,"Not Reviewed")&gt;0),"Incomplete","Complete"))</f>
        <v/>
      </c>
      <c r="AC396" s="29">
        <f>IF($A396="","",IFERROR((Z396-Y396)/Z396,""))</f>
        <v/>
      </c>
      <c r="AD396" s="17">
        <f>IF($A396="","",IF(Y396=0,"No Follow-Up Needed",IF(W396="Resolved","Resolved",IF(V396="","Due Date Missing",IF(V396&lt;TODAY(),"Overdue",IF(V396=TODAY(),"Due Today","Open"))))))</f>
        <v/>
      </c>
      <c r="AE396" s="17">
        <f>IF($A396="","",IF(AND($B396&gt;=Dashboard!$B$3,$B396&lt;=Dashboard!$B$4,OR(Dashboard!$B$5="All",$D396=Dashboard!$B$5),OR(Dashboard!$B$6="All",$G396=Dashboard!$B$6)),1,0))</f>
        <v/>
      </c>
    </row>
    <row r="397">
      <c r="A397" s="14" t="n"/>
      <c r="B397" s="28" t="n"/>
      <c r="C397" s="28" t="n"/>
      <c r="D397" s="14" t="n"/>
      <c r="E397" s="14" t="n"/>
      <c r="F397" s="14" t="n"/>
      <c r="G397" s="14" t="n"/>
      <c r="H397" s="14" t="n"/>
      <c r="I397" s="14" t="n"/>
      <c r="J397" s="16" t="n"/>
      <c r="K397" s="16" t="n"/>
      <c r="L397" s="16" t="n"/>
      <c r="M397" s="16" t="n"/>
      <c r="N397" s="16" t="n"/>
      <c r="O397" s="16" t="n"/>
      <c r="P397" s="16" t="n"/>
      <c r="Q397" s="16" t="n"/>
      <c r="R397" s="16" t="n"/>
      <c r="S397" s="16" t="n"/>
      <c r="T397" s="16" t="n"/>
      <c r="U397" s="14" t="n"/>
      <c r="V397" s="28" t="n"/>
      <c r="W397" s="14" t="n"/>
      <c r="X397" s="28" t="n"/>
      <c r="Y397" s="17">
        <f>IF($A397="","",COUNTIF($J397:$S397,"Fail"))</f>
        <v/>
      </c>
      <c r="Z397" s="17">
        <f>IF($A397="","",COUNTIF($J397:$S397,"Pass")+COUNTIF($J397:$S397,"Fail"))</f>
        <v/>
      </c>
      <c r="AA397" s="17">
        <f>IF($A397="","",COUNTIF($J397:$S397,"Pass")+COUNTIF($J397:$S397,"Fail")+COUNTIF($J397:$S397,"Not Reviewed"))</f>
        <v/>
      </c>
      <c r="AB397" s="17">
        <f>IF($A397="","",IF(OR(COUNTBLANK($J397:$S397)&gt;0,COUNTIF($J397:$S397,"Not Reviewed")&gt;0),"Incomplete","Complete"))</f>
        <v/>
      </c>
      <c r="AC397" s="29">
        <f>IF($A397="","",IFERROR((Z397-Y397)/Z397,""))</f>
        <v/>
      </c>
      <c r="AD397" s="17">
        <f>IF($A397="","",IF(Y397=0,"No Follow-Up Needed",IF(W397="Resolved","Resolved",IF(V397="","Due Date Missing",IF(V397&lt;TODAY(),"Overdue",IF(V397=TODAY(),"Due Today","Open"))))))</f>
        <v/>
      </c>
      <c r="AE397" s="17">
        <f>IF($A397="","",IF(AND($B397&gt;=Dashboard!$B$3,$B397&lt;=Dashboard!$B$4,OR(Dashboard!$B$5="All",$D397=Dashboard!$B$5),OR(Dashboard!$B$6="All",$G397=Dashboard!$B$6)),1,0))</f>
        <v/>
      </c>
    </row>
    <row r="398">
      <c r="A398" s="14" t="n"/>
      <c r="B398" s="28" t="n"/>
      <c r="C398" s="28" t="n"/>
      <c r="D398" s="14" t="n"/>
      <c r="E398" s="14" t="n"/>
      <c r="F398" s="14" t="n"/>
      <c r="G398" s="14" t="n"/>
      <c r="H398" s="14" t="n"/>
      <c r="I398" s="14" t="n"/>
      <c r="J398" s="16" t="n"/>
      <c r="K398" s="16" t="n"/>
      <c r="L398" s="16" t="n"/>
      <c r="M398" s="16" t="n"/>
      <c r="N398" s="16" t="n"/>
      <c r="O398" s="16" t="n"/>
      <c r="P398" s="16" t="n"/>
      <c r="Q398" s="16" t="n"/>
      <c r="R398" s="16" t="n"/>
      <c r="S398" s="16" t="n"/>
      <c r="T398" s="16" t="n"/>
      <c r="U398" s="14" t="n"/>
      <c r="V398" s="28" t="n"/>
      <c r="W398" s="14" t="n"/>
      <c r="X398" s="28" t="n"/>
      <c r="Y398" s="17">
        <f>IF($A398="","",COUNTIF($J398:$S398,"Fail"))</f>
        <v/>
      </c>
      <c r="Z398" s="17">
        <f>IF($A398="","",COUNTIF($J398:$S398,"Pass")+COUNTIF($J398:$S398,"Fail"))</f>
        <v/>
      </c>
      <c r="AA398" s="17">
        <f>IF($A398="","",COUNTIF($J398:$S398,"Pass")+COUNTIF($J398:$S398,"Fail")+COUNTIF($J398:$S398,"Not Reviewed"))</f>
        <v/>
      </c>
      <c r="AB398" s="17">
        <f>IF($A398="","",IF(OR(COUNTBLANK($J398:$S398)&gt;0,COUNTIF($J398:$S398,"Not Reviewed")&gt;0),"Incomplete","Complete"))</f>
        <v/>
      </c>
      <c r="AC398" s="29">
        <f>IF($A398="","",IFERROR((Z398-Y398)/Z398,""))</f>
        <v/>
      </c>
      <c r="AD398" s="17">
        <f>IF($A398="","",IF(Y398=0,"No Follow-Up Needed",IF(W398="Resolved","Resolved",IF(V398="","Due Date Missing",IF(V398&lt;TODAY(),"Overdue",IF(V398=TODAY(),"Due Today","Open"))))))</f>
        <v/>
      </c>
      <c r="AE398" s="17">
        <f>IF($A398="","",IF(AND($B398&gt;=Dashboard!$B$3,$B398&lt;=Dashboard!$B$4,OR(Dashboard!$B$5="All",$D398=Dashboard!$B$5),OR(Dashboard!$B$6="All",$G398=Dashboard!$B$6)),1,0))</f>
        <v/>
      </c>
    </row>
    <row r="399">
      <c r="A399" s="14" t="n"/>
      <c r="B399" s="28" t="n"/>
      <c r="C399" s="28" t="n"/>
      <c r="D399" s="14" t="n"/>
      <c r="E399" s="14" t="n"/>
      <c r="F399" s="14" t="n"/>
      <c r="G399" s="14" t="n"/>
      <c r="H399" s="14" t="n"/>
      <c r="I399" s="14" t="n"/>
      <c r="J399" s="16" t="n"/>
      <c r="K399" s="16" t="n"/>
      <c r="L399" s="16" t="n"/>
      <c r="M399" s="16" t="n"/>
      <c r="N399" s="16" t="n"/>
      <c r="O399" s="16" t="n"/>
      <c r="P399" s="16" t="n"/>
      <c r="Q399" s="16" t="n"/>
      <c r="R399" s="16" t="n"/>
      <c r="S399" s="16" t="n"/>
      <c r="T399" s="16" t="n"/>
      <c r="U399" s="14" t="n"/>
      <c r="V399" s="28" t="n"/>
      <c r="W399" s="14" t="n"/>
      <c r="X399" s="28" t="n"/>
      <c r="Y399" s="17">
        <f>IF($A399="","",COUNTIF($J399:$S399,"Fail"))</f>
        <v/>
      </c>
      <c r="Z399" s="17">
        <f>IF($A399="","",COUNTIF($J399:$S399,"Pass")+COUNTIF($J399:$S399,"Fail"))</f>
        <v/>
      </c>
      <c r="AA399" s="17">
        <f>IF($A399="","",COUNTIF($J399:$S399,"Pass")+COUNTIF($J399:$S399,"Fail")+COUNTIF($J399:$S399,"Not Reviewed"))</f>
        <v/>
      </c>
      <c r="AB399" s="17">
        <f>IF($A399="","",IF(OR(COUNTBLANK($J399:$S399)&gt;0,COUNTIF($J399:$S399,"Not Reviewed")&gt;0),"Incomplete","Complete"))</f>
        <v/>
      </c>
      <c r="AC399" s="29">
        <f>IF($A399="","",IFERROR((Z399-Y399)/Z399,""))</f>
        <v/>
      </c>
      <c r="AD399" s="17">
        <f>IF($A399="","",IF(Y399=0,"No Follow-Up Needed",IF(W399="Resolved","Resolved",IF(V399="","Due Date Missing",IF(V399&lt;TODAY(),"Overdue",IF(V399=TODAY(),"Due Today","Open"))))))</f>
        <v/>
      </c>
      <c r="AE399" s="17">
        <f>IF($A399="","",IF(AND($B399&gt;=Dashboard!$B$3,$B399&lt;=Dashboard!$B$4,OR(Dashboard!$B$5="All",$D399=Dashboard!$B$5),OR(Dashboard!$B$6="All",$G399=Dashboard!$B$6)),1,0))</f>
        <v/>
      </c>
    </row>
    <row r="400">
      <c r="A400" s="14" t="n"/>
      <c r="B400" s="28" t="n"/>
      <c r="C400" s="28" t="n"/>
      <c r="D400" s="14" t="n"/>
      <c r="E400" s="14" t="n"/>
      <c r="F400" s="14" t="n"/>
      <c r="G400" s="14" t="n"/>
      <c r="H400" s="14" t="n"/>
      <c r="I400" s="14" t="n"/>
      <c r="J400" s="16" t="n"/>
      <c r="K400" s="16" t="n"/>
      <c r="L400" s="16" t="n"/>
      <c r="M400" s="16" t="n"/>
      <c r="N400" s="16" t="n"/>
      <c r="O400" s="16" t="n"/>
      <c r="P400" s="16" t="n"/>
      <c r="Q400" s="16" t="n"/>
      <c r="R400" s="16" t="n"/>
      <c r="S400" s="16" t="n"/>
      <c r="T400" s="16" t="n"/>
      <c r="U400" s="14" t="n"/>
      <c r="V400" s="28" t="n"/>
      <c r="W400" s="14" t="n"/>
      <c r="X400" s="28" t="n"/>
      <c r="Y400" s="17">
        <f>IF($A400="","",COUNTIF($J400:$S400,"Fail"))</f>
        <v/>
      </c>
      <c r="Z400" s="17">
        <f>IF($A400="","",COUNTIF($J400:$S400,"Pass")+COUNTIF($J400:$S400,"Fail"))</f>
        <v/>
      </c>
      <c r="AA400" s="17">
        <f>IF($A400="","",COUNTIF($J400:$S400,"Pass")+COUNTIF($J400:$S400,"Fail")+COUNTIF($J400:$S400,"Not Reviewed"))</f>
        <v/>
      </c>
      <c r="AB400" s="17">
        <f>IF($A400="","",IF(OR(COUNTBLANK($J400:$S400)&gt;0,COUNTIF($J400:$S400,"Not Reviewed")&gt;0),"Incomplete","Complete"))</f>
        <v/>
      </c>
      <c r="AC400" s="29">
        <f>IF($A400="","",IFERROR((Z400-Y400)/Z400,""))</f>
        <v/>
      </c>
      <c r="AD400" s="17">
        <f>IF($A400="","",IF(Y400=0,"No Follow-Up Needed",IF(W400="Resolved","Resolved",IF(V400="","Due Date Missing",IF(V400&lt;TODAY(),"Overdue",IF(V400=TODAY(),"Due Today","Open"))))))</f>
        <v/>
      </c>
      <c r="AE400" s="17">
        <f>IF($A400="","",IF(AND($B400&gt;=Dashboard!$B$3,$B400&lt;=Dashboard!$B$4,OR(Dashboard!$B$5="All",$D400=Dashboard!$B$5),OR(Dashboard!$B$6="All",$G400=Dashboard!$B$6)),1,0))</f>
        <v/>
      </c>
    </row>
    <row r="401">
      <c r="A401" s="14" t="n"/>
      <c r="B401" s="28" t="n"/>
      <c r="C401" s="28" t="n"/>
      <c r="D401" s="14" t="n"/>
      <c r="E401" s="14" t="n"/>
      <c r="F401" s="14" t="n"/>
      <c r="G401" s="14" t="n"/>
      <c r="H401" s="14" t="n"/>
      <c r="I401" s="14" t="n"/>
      <c r="J401" s="16" t="n"/>
      <c r="K401" s="16" t="n"/>
      <c r="L401" s="16" t="n"/>
      <c r="M401" s="16" t="n"/>
      <c r="N401" s="16" t="n"/>
      <c r="O401" s="16" t="n"/>
      <c r="P401" s="16" t="n"/>
      <c r="Q401" s="16" t="n"/>
      <c r="R401" s="16" t="n"/>
      <c r="S401" s="16" t="n"/>
      <c r="T401" s="16" t="n"/>
      <c r="U401" s="14" t="n"/>
      <c r="V401" s="28" t="n"/>
      <c r="W401" s="14" t="n"/>
      <c r="X401" s="28" t="n"/>
      <c r="Y401" s="17">
        <f>IF($A401="","",COUNTIF($J401:$S401,"Fail"))</f>
        <v/>
      </c>
      <c r="Z401" s="17">
        <f>IF($A401="","",COUNTIF($J401:$S401,"Pass")+COUNTIF($J401:$S401,"Fail"))</f>
        <v/>
      </c>
      <c r="AA401" s="17">
        <f>IF($A401="","",COUNTIF($J401:$S401,"Pass")+COUNTIF($J401:$S401,"Fail")+COUNTIF($J401:$S401,"Not Reviewed"))</f>
        <v/>
      </c>
      <c r="AB401" s="17">
        <f>IF($A401="","",IF(OR(COUNTBLANK($J401:$S401)&gt;0,COUNTIF($J401:$S401,"Not Reviewed")&gt;0),"Incomplete","Complete"))</f>
        <v/>
      </c>
      <c r="AC401" s="29">
        <f>IF($A401="","",IFERROR((Z401-Y401)/Z401,""))</f>
        <v/>
      </c>
      <c r="AD401" s="17">
        <f>IF($A401="","",IF(Y401=0,"No Follow-Up Needed",IF(W401="Resolved","Resolved",IF(V401="","Due Date Missing",IF(V401&lt;TODAY(),"Overdue",IF(V401=TODAY(),"Due Today","Open"))))))</f>
        <v/>
      </c>
      <c r="AE401" s="17">
        <f>IF($A401="","",IF(AND($B401&gt;=Dashboard!$B$3,$B401&lt;=Dashboard!$B$4,OR(Dashboard!$B$5="All",$D401=Dashboard!$B$5),OR(Dashboard!$B$6="All",$G401=Dashboard!$B$6)),1,0))</f>
        <v/>
      </c>
    </row>
    <row r="402">
      <c r="A402" s="14" t="n"/>
      <c r="B402" s="28" t="n"/>
      <c r="C402" s="28" t="n"/>
      <c r="D402" s="14" t="n"/>
      <c r="E402" s="14" t="n"/>
      <c r="F402" s="14" t="n"/>
      <c r="G402" s="14" t="n"/>
      <c r="H402" s="14" t="n"/>
      <c r="I402" s="14" t="n"/>
      <c r="J402" s="16" t="n"/>
      <c r="K402" s="16" t="n"/>
      <c r="L402" s="16" t="n"/>
      <c r="M402" s="16" t="n"/>
      <c r="N402" s="16" t="n"/>
      <c r="O402" s="16" t="n"/>
      <c r="P402" s="16" t="n"/>
      <c r="Q402" s="16" t="n"/>
      <c r="R402" s="16" t="n"/>
      <c r="S402" s="16" t="n"/>
      <c r="T402" s="16" t="n"/>
      <c r="U402" s="14" t="n"/>
      <c r="V402" s="28" t="n"/>
      <c r="W402" s="14" t="n"/>
      <c r="X402" s="28" t="n"/>
      <c r="Y402" s="17">
        <f>IF($A402="","",COUNTIF($J402:$S402,"Fail"))</f>
        <v/>
      </c>
      <c r="Z402" s="17">
        <f>IF($A402="","",COUNTIF($J402:$S402,"Pass")+COUNTIF($J402:$S402,"Fail"))</f>
        <v/>
      </c>
      <c r="AA402" s="17">
        <f>IF($A402="","",COUNTIF($J402:$S402,"Pass")+COUNTIF($J402:$S402,"Fail")+COUNTIF($J402:$S402,"Not Reviewed"))</f>
        <v/>
      </c>
      <c r="AB402" s="17">
        <f>IF($A402="","",IF(OR(COUNTBLANK($J402:$S402)&gt;0,COUNTIF($J402:$S402,"Not Reviewed")&gt;0),"Incomplete","Complete"))</f>
        <v/>
      </c>
      <c r="AC402" s="29">
        <f>IF($A402="","",IFERROR((Z402-Y402)/Z402,""))</f>
        <v/>
      </c>
      <c r="AD402" s="17">
        <f>IF($A402="","",IF(Y402=0,"No Follow-Up Needed",IF(W402="Resolved","Resolved",IF(V402="","Due Date Missing",IF(V402&lt;TODAY(),"Overdue",IF(V402=TODAY(),"Due Today","Open"))))))</f>
        <v/>
      </c>
      <c r="AE402" s="17">
        <f>IF($A402="","",IF(AND($B402&gt;=Dashboard!$B$3,$B402&lt;=Dashboard!$B$4,OR(Dashboard!$B$5="All",$D402=Dashboard!$B$5),OR(Dashboard!$B$6="All",$G402=Dashboard!$B$6)),1,0))</f>
        <v/>
      </c>
    </row>
    <row r="403">
      <c r="A403" s="14" t="n"/>
      <c r="B403" s="28" t="n"/>
      <c r="C403" s="28" t="n"/>
      <c r="D403" s="14" t="n"/>
      <c r="E403" s="14" t="n"/>
      <c r="F403" s="14" t="n"/>
      <c r="G403" s="14" t="n"/>
      <c r="H403" s="14" t="n"/>
      <c r="I403" s="14" t="n"/>
      <c r="J403" s="16" t="n"/>
      <c r="K403" s="16" t="n"/>
      <c r="L403" s="16" t="n"/>
      <c r="M403" s="16" t="n"/>
      <c r="N403" s="16" t="n"/>
      <c r="O403" s="16" t="n"/>
      <c r="P403" s="16" t="n"/>
      <c r="Q403" s="16" t="n"/>
      <c r="R403" s="16" t="n"/>
      <c r="S403" s="16" t="n"/>
      <c r="T403" s="16" t="n"/>
      <c r="U403" s="14" t="n"/>
      <c r="V403" s="28" t="n"/>
      <c r="W403" s="14" t="n"/>
      <c r="X403" s="28" t="n"/>
      <c r="Y403" s="17">
        <f>IF($A403="","",COUNTIF($J403:$S403,"Fail"))</f>
        <v/>
      </c>
      <c r="Z403" s="17">
        <f>IF($A403="","",COUNTIF($J403:$S403,"Pass")+COUNTIF($J403:$S403,"Fail"))</f>
        <v/>
      </c>
      <c r="AA403" s="17">
        <f>IF($A403="","",COUNTIF($J403:$S403,"Pass")+COUNTIF($J403:$S403,"Fail")+COUNTIF($J403:$S403,"Not Reviewed"))</f>
        <v/>
      </c>
      <c r="AB403" s="17">
        <f>IF($A403="","",IF(OR(COUNTBLANK($J403:$S403)&gt;0,COUNTIF($J403:$S403,"Not Reviewed")&gt;0),"Incomplete","Complete"))</f>
        <v/>
      </c>
      <c r="AC403" s="29">
        <f>IF($A403="","",IFERROR((Z403-Y403)/Z403,""))</f>
        <v/>
      </c>
      <c r="AD403" s="17">
        <f>IF($A403="","",IF(Y403=0,"No Follow-Up Needed",IF(W403="Resolved","Resolved",IF(V403="","Due Date Missing",IF(V403&lt;TODAY(),"Overdue",IF(V403=TODAY(),"Due Today","Open"))))))</f>
        <v/>
      </c>
      <c r="AE403" s="17">
        <f>IF($A403="","",IF(AND($B403&gt;=Dashboard!$B$3,$B403&lt;=Dashboard!$B$4,OR(Dashboard!$B$5="All",$D403=Dashboard!$B$5),OR(Dashboard!$B$6="All",$G403=Dashboard!$B$6)),1,0))</f>
        <v/>
      </c>
    </row>
    <row r="404">
      <c r="A404" s="14" t="n"/>
      <c r="B404" s="28" t="n"/>
      <c r="C404" s="28" t="n"/>
      <c r="D404" s="14" t="n"/>
      <c r="E404" s="14" t="n"/>
      <c r="F404" s="14" t="n"/>
      <c r="G404" s="14" t="n"/>
      <c r="H404" s="14" t="n"/>
      <c r="I404" s="14" t="n"/>
      <c r="J404" s="16" t="n"/>
      <c r="K404" s="16" t="n"/>
      <c r="L404" s="16" t="n"/>
      <c r="M404" s="16" t="n"/>
      <c r="N404" s="16" t="n"/>
      <c r="O404" s="16" t="n"/>
      <c r="P404" s="16" t="n"/>
      <c r="Q404" s="16" t="n"/>
      <c r="R404" s="16" t="n"/>
      <c r="S404" s="16" t="n"/>
      <c r="T404" s="16" t="n"/>
      <c r="U404" s="14" t="n"/>
      <c r="V404" s="28" t="n"/>
      <c r="W404" s="14" t="n"/>
      <c r="X404" s="28" t="n"/>
      <c r="Y404" s="17">
        <f>IF($A404="","",COUNTIF($J404:$S404,"Fail"))</f>
        <v/>
      </c>
      <c r="Z404" s="17">
        <f>IF($A404="","",COUNTIF($J404:$S404,"Pass")+COUNTIF($J404:$S404,"Fail"))</f>
        <v/>
      </c>
      <c r="AA404" s="17">
        <f>IF($A404="","",COUNTIF($J404:$S404,"Pass")+COUNTIF($J404:$S404,"Fail")+COUNTIF($J404:$S404,"Not Reviewed"))</f>
        <v/>
      </c>
      <c r="AB404" s="17">
        <f>IF($A404="","",IF(OR(COUNTBLANK($J404:$S404)&gt;0,COUNTIF($J404:$S404,"Not Reviewed")&gt;0),"Incomplete","Complete"))</f>
        <v/>
      </c>
      <c r="AC404" s="29">
        <f>IF($A404="","",IFERROR((Z404-Y404)/Z404,""))</f>
        <v/>
      </c>
      <c r="AD404" s="17">
        <f>IF($A404="","",IF(Y404=0,"No Follow-Up Needed",IF(W404="Resolved","Resolved",IF(V404="","Due Date Missing",IF(V404&lt;TODAY(),"Overdue",IF(V404=TODAY(),"Due Today","Open"))))))</f>
        <v/>
      </c>
      <c r="AE404" s="17">
        <f>IF($A404="","",IF(AND($B404&gt;=Dashboard!$B$3,$B404&lt;=Dashboard!$B$4,OR(Dashboard!$B$5="All",$D404=Dashboard!$B$5),OR(Dashboard!$B$6="All",$G404=Dashboard!$B$6)),1,0))</f>
        <v/>
      </c>
    </row>
    <row r="405">
      <c r="A405" s="14" t="n"/>
      <c r="B405" s="28" t="n"/>
      <c r="C405" s="28" t="n"/>
      <c r="D405" s="14" t="n"/>
      <c r="E405" s="14" t="n"/>
      <c r="F405" s="14" t="n"/>
      <c r="G405" s="14" t="n"/>
      <c r="H405" s="14" t="n"/>
      <c r="I405" s="14" t="n"/>
      <c r="J405" s="16" t="n"/>
      <c r="K405" s="16" t="n"/>
      <c r="L405" s="16" t="n"/>
      <c r="M405" s="16" t="n"/>
      <c r="N405" s="16" t="n"/>
      <c r="O405" s="16" t="n"/>
      <c r="P405" s="16" t="n"/>
      <c r="Q405" s="16" t="n"/>
      <c r="R405" s="16" t="n"/>
      <c r="S405" s="16" t="n"/>
      <c r="T405" s="16" t="n"/>
      <c r="U405" s="14" t="n"/>
      <c r="V405" s="28" t="n"/>
      <c r="W405" s="14" t="n"/>
      <c r="X405" s="28" t="n"/>
      <c r="Y405" s="17">
        <f>IF($A405="","",COUNTIF($J405:$S405,"Fail"))</f>
        <v/>
      </c>
      <c r="Z405" s="17">
        <f>IF($A405="","",COUNTIF($J405:$S405,"Pass")+COUNTIF($J405:$S405,"Fail"))</f>
        <v/>
      </c>
      <c r="AA405" s="17">
        <f>IF($A405="","",COUNTIF($J405:$S405,"Pass")+COUNTIF($J405:$S405,"Fail")+COUNTIF($J405:$S405,"Not Reviewed"))</f>
        <v/>
      </c>
      <c r="AB405" s="17">
        <f>IF($A405="","",IF(OR(COUNTBLANK($J405:$S405)&gt;0,COUNTIF($J405:$S405,"Not Reviewed")&gt;0),"Incomplete","Complete"))</f>
        <v/>
      </c>
      <c r="AC405" s="29">
        <f>IF($A405="","",IFERROR((Z405-Y405)/Z405,""))</f>
        <v/>
      </c>
      <c r="AD405" s="17">
        <f>IF($A405="","",IF(Y405=0,"No Follow-Up Needed",IF(W405="Resolved","Resolved",IF(V405="","Due Date Missing",IF(V405&lt;TODAY(),"Overdue",IF(V405=TODAY(),"Due Today","Open"))))))</f>
        <v/>
      </c>
      <c r="AE405" s="17">
        <f>IF($A405="","",IF(AND($B405&gt;=Dashboard!$B$3,$B405&lt;=Dashboard!$B$4,OR(Dashboard!$B$5="All",$D405=Dashboard!$B$5),OR(Dashboard!$B$6="All",$G405=Dashboard!$B$6)),1,0))</f>
        <v/>
      </c>
    </row>
    <row r="406">
      <c r="A406" s="14" t="n"/>
      <c r="B406" s="28" t="n"/>
      <c r="C406" s="28" t="n"/>
      <c r="D406" s="14" t="n"/>
      <c r="E406" s="14" t="n"/>
      <c r="F406" s="14" t="n"/>
      <c r="G406" s="14" t="n"/>
      <c r="H406" s="14" t="n"/>
      <c r="I406" s="14" t="n"/>
      <c r="J406" s="16" t="n"/>
      <c r="K406" s="16" t="n"/>
      <c r="L406" s="16" t="n"/>
      <c r="M406" s="16" t="n"/>
      <c r="N406" s="16" t="n"/>
      <c r="O406" s="16" t="n"/>
      <c r="P406" s="16" t="n"/>
      <c r="Q406" s="16" t="n"/>
      <c r="R406" s="16" t="n"/>
      <c r="S406" s="16" t="n"/>
      <c r="T406" s="16" t="n"/>
      <c r="U406" s="14" t="n"/>
      <c r="V406" s="28" t="n"/>
      <c r="W406" s="14" t="n"/>
      <c r="X406" s="28" t="n"/>
      <c r="Y406" s="17">
        <f>IF($A406="","",COUNTIF($J406:$S406,"Fail"))</f>
        <v/>
      </c>
      <c r="Z406" s="17">
        <f>IF($A406="","",COUNTIF($J406:$S406,"Pass")+COUNTIF($J406:$S406,"Fail"))</f>
        <v/>
      </c>
      <c r="AA406" s="17">
        <f>IF($A406="","",COUNTIF($J406:$S406,"Pass")+COUNTIF($J406:$S406,"Fail")+COUNTIF($J406:$S406,"Not Reviewed"))</f>
        <v/>
      </c>
      <c r="AB406" s="17">
        <f>IF($A406="","",IF(OR(COUNTBLANK($J406:$S406)&gt;0,COUNTIF($J406:$S406,"Not Reviewed")&gt;0),"Incomplete","Complete"))</f>
        <v/>
      </c>
      <c r="AC406" s="29">
        <f>IF($A406="","",IFERROR((Z406-Y406)/Z406,""))</f>
        <v/>
      </c>
      <c r="AD406" s="17">
        <f>IF($A406="","",IF(Y406=0,"No Follow-Up Needed",IF(W406="Resolved","Resolved",IF(V406="","Due Date Missing",IF(V406&lt;TODAY(),"Overdue",IF(V406=TODAY(),"Due Today","Open"))))))</f>
        <v/>
      </c>
      <c r="AE406" s="17">
        <f>IF($A406="","",IF(AND($B406&gt;=Dashboard!$B$3,$B406&lt;=Dashboard!$B$4,OR(Dashboard!$B$5="All",$D406=Dashboard!$B$5),OR(Dashboard!$B$6="All",$G406=Dashboard!$B$6)),1,0))</f>
        <v/>
      </c>
    </row>
    <row r="407">
      <c r="A407" s="14" t="n"/>
      <c r="B407" s="28" t="n"/>
      <c r="C407" s="28" t="n"/>
      <c r="D407" s="14" t="n"/>
      <c r="E407" s="14" t="n"/>
      <c r="F407" s="14" t="n"/>
      <c r="G407" s="14" t="n"/>
      <c r="H407" s="14" t="n"/>
      <c r="I407" s="14" t="n"/>
      <c r="J407" s="16" t="n"/>
      <c r="K407" s="16" t="n"/>
      <c r="L407" s="16" t="n"/>
      <c r="M407" s="16" t="n"/>
      <c r="N407" s="16" t="n"/>
      <c r="O407" s="16" t="n"/>
      <c r="P407" s="16" t="n"/>
      <c r="Q407" s="16" t="n"/>
      <c r="R407" s="16" t="n"/>
      <c r="S407" s="16" t="n"/>
      <c r="T407" s="16" t="n"/>
      <c r="U407" s="14" t="n"/>
      <c r="V407" s="28" t="n"/>
      <c r="W407" s="14" t="n"/>
      <c r="X407" s="28" t="n"/>
      <c r="Y407" s="17">
        <f>IF($A407="","",COUNTIF($J407:$S407,"Fail"))</f>
        <v/>
      </c>
      <c r="Z407" s="17">
        <f>IF($A407="","",COUNTIF($J407:$S407,"Pass")+COUNTIF($J407:$S407,"Fail"))</f>
        <v/>
      </c>
      <c r="AA407" s="17">
        <f>IF($A407="","",COUNTIF($J407:$S407,"Pass")+COUNTIF($J407:$S407,"Fail")+COUNTIF($J407:$S407,"Not Reviewed"))</f>
        <v/>
      </c>
      <c r="AB407" s="17">
        <f>IF($A407="","",IF(OR(COUNTBLANK($J407:$S407)&gt;0,COUNTIF($J407:$S407,"Not Reviewed")&gt;0),"Incomplete","Complete"))</f>
        <v/>
      </c>
      <c r="AC407" s="29">
        <f>IF($A407="","",IFERROR((Z407-Y407)/Z407,""))</f>
        <v/>
      </c>
      <c r="AD407" s="17">
        <f>IF($A407="","",IF(Y407=0,"No Follow-Up Needed",IF(W407="Resolved","Resolved",IF(V407="","Due Date Missing",IF(V407&lt;TODAY(),"Overdue",IF(V407=TODAY(),"Due Today","Open"))))))</f>
        <v/>
      </c>
      <c r="AE407" s="17">
        <f>IF($A407="","",IF(AND($B407&gt;=Dashboard!$B$3,$B407&lt;=Dashboard!$B$4,OR(Dashboard!$B$5="All",$D407=Dashboard!$B$5),OR(Dashboard!$B$6="All",$G407=Dashboard!$B$6)),1,0))</f>
        <v/>
      </c>
    </row>
    <row r="408">
      <c r="A408" s="14" t="n"/>
      <c r="B408" s="28" t="n"/>
      <c r="C408" s="28" t="n"/>
      <c r="D408" s="14" t="n"/>
      <c r="E408" s="14" t="n"/>
      <c r="F408" s="14" t="n"/>
      <c r="G408" s="14" t="n"/>
      <c r="H408" s="14" t="n"/>
      <c r="I408" s="14" t="n"/>
      <c r="J408" s="16" t="n"/>
      <c r="K408" s="16" t="n"/>
      <c r="L408" s="16" t="n"/>
      <c r="M408" s="16" t="n"/>
      <c r="N408" s="16" t="n"/>
      <c r="O408" s="16" t="n"/>
      <c r="P408" s="16" t="n"/>
      <c r="Q408" s="16" t="n"/>
      <c r="R408" s="16" t="n"/>
      <c r="S408" s="16" t="n"/>
      <c r="T408" s="16" t="n"/>
      <c r="U408" s="14" t="n"/>
      <c r="V408" s="28" t="n"/>
      <c r="W408" s="14" t="n"/>
      <c r="X408" s="28" t="n"/>
      <c r="Y408" s="17">
        <f>IF($A408="","",COUNTIF($J408:$S408,"Fail"))</f>
        <v/>
      </c>
      <c r="Z408" s="17">
        <f>IF($A408="","",COUNTIF($J408:$S408,"Pass")+COUNTIF($J408:$S408,"Fail"))</f>
        <v/>
      </c>
      <c r="AA408" s="17">
        <f>IF($A408="","",COUNTIF($J408:$S408,"Pass")+COUNTIF($J408:$S408,"Fail")+COUNTIF($J408:$S408,"Not Reviewed"))</f>
        <v/>
      </c>
      <c r="AB408" s="17">
        <f>IF($A408="","",IF(OR(COUNTBLANK($J408:$S408)&gt;0,COUNTIF($J408:$S408,"Not Reviewed")&gt;0),"Incomplete","Complete"))</f>
        <v/>
      </c>
      <c r="AC408" s="29">
        <f>IF($A408="","",IFERROR((Z408-Y408)/Z408,""))</f>
        <v/>
      </c>
      <c r="AD408" s="17">
        <f>IF($A408="","",IF(Y408=0,"No Follow-Up Needed",IF(W408="Resolved","Resolved",IF(V408="","Due Date Missing",IF(V408&lt;TODAY(),"Overdue",IF(V408=TODAY(),"Due Today","Open"))))))</f>
        <v/>
      </c>
      <c r="AE408" s="17">
        <f>IF($A408="","",IF(AND($B408&gt;=Dashboard!$B$3,$B408&lt;=Dashboard!$B$4,OR(Dashboard!$B$5="All",$D408=Dashboard!$B$5),OR(Dashboard!$B$6="All",$G408=Dashboard!$B$6)),1,0))</f>
        <v/>
      </c>
    </row>
    <row r="409">
      <c r="A409" s="14" t="n"/>
      <c r="B409" s="28" t="n"/>
      <c r="C409" s="28" t="n"/>
      <c r="D409" s="14" t="n"/>
      <c r="E409" s="14" t="n"/>
      <c r="F409" s="14" t="n"/>
      <c r="G409" s="14" t="n"/>
      <c r="H409" s="14" t="n"/>
      <c r="I409" s="14" t="n"/>
      <c r="J409" s="16" t="n"/>
      <c r="K409" s="16" t="n"/>
      <c r="L409" s="16" t="n"/>
      <c r="M409" s="16" t="n"/>
      <c r="N409" s="16" t="n"/>
      <c r="O409" s="16" t="n"/>
      <c r="P409" s="16" t="n"/>
      <c r="Q409" s="16" t="n"/>
      <c r="R409" s="16" t="n"/>
      <c r="S409" s="16" t="n"/>
      <c r="T409" s="16" t="n"/>
      <c r="U409" s="14" t="n"/>
      <c r="V409" s="28" t="n"/>
      <c r="W409" s="14" t="n"/>
      <c r="X409" s="28" t="n"/>
      <c r="Y409" s="17">
        <f>IF($A409="","",COUNTIF($J409:$S409,"Fail"))</f>
        <v/>
      </c>
      <c r="Z409" s="17">
        <f>IF($A409="","",COUNTIF($J409:$S409,"Pass")+COUNTIF($J409:$S409,"Fail"))</f>
        <v/>
      </c>
      <c r="AA409" s="17">
        <f>IF($A409="","",COUNTIF($J409:$S409,"Pass")+COUNTIF($J409:$S409,"Fail")+COUNTIF($J409:$S409,"Not Reviewed"))</f>
        <v/>
      </c>
      <c r="AB409" s="17">
        <f>IF($A409="","",IF(OR(COUNTBLANK($J409:$S409)&gt;0,COUNTIF($J409:$S409,"Not Reviewed")&gt;0),"Incomplete","Complete"))</f>
        <v/>
      </c>
      <c r="AC409" s="29">
        <f>IF($A409="","",IFERROR((Z409-Y409)/Z409,""))</f>
        <v/>
      </c>
      <c r="AD409" s="17">
        <f>IF($A409="","",IF(Y409=0,"No Follow-Up Needed",IF(W409="Resolved","Resolved",IF(V409="","Due Date Missing",IF(V409&lt;TODAY(),"Overdue",IF(V409=TODAY(),"Due Today","Open"))))))</f>
        <v/>
      </c>
      <c r="AE409" s="17">
        <f>IF($A409="","",IF(AND($B409&gt;=Dashboard!$B$3,$B409&lt;=Dashboard!$B$4,OR(Dashboard!$B$5="All",$D409=Dashboard!$B$5),OR(Dashboard!$B$6="All",$G409=Dashboard!$B$6)),1,0))</f>
        <v/>
      </c>
    </row>
    <row r="410">
      <c r="A410" s="14" t="n"/>
      <c r="B410" s="28" t="n"/>
      <c r="C410" s="28" t="n"/>
      <c r="D410" s="14" t="n"/>
      <c r="E410" s="14" t="n"/>
      <c r="F410" s="14" t="n"/>
      <c r="G410" s="14" t="n"/>
      <c r="H410" s="14" t="n"/>
      <c r="I410" s="14" t="n"/>
      <c r="J410" s="16" t="n"/>
      <c r="K410" s="16" t="n"/>
      <c r="L410" s="16" t="n"/>
      <c r="M410" s="16" t="n"/>
      <c r="N410" s="16" t="n"/>
      <c r="O410" s="16" t="n"/>
      <c r="P410" s="16" t="n"/>
      <c r="Q410" s="16" t="n"/>
      <c r="R410" s="16" t="n"/>
      <c r="S410" s="16" t="n"/>
      <c r="T410" s="16" t="n"/>
      <c r="U410" s="14" t="n"/>
      <c r="V410" s="28" t="n"/>
      <c r="W410" s="14" t="n"/>
      <c r="X410" s="28" t="n"/>
      <c r="Y410" s="17">
        <f>IF($A410="","",COUNTIF($J410:$S410,"Fail"))</f>
        <v/>
      </c>
      <c r="Z410" s="17">
        <f>IF($A410="","",COUNTIF($J410:$S410,"Pass")+COUNTIF($J410:$S410,"Fail"))</f>
        <v/>
      </c>
      <c r="AA410" s="17">
        <f>IF($A410="","",COUNTIF($J410:$S410,"Pass")+COUNTIF($J410:$S410,"Fail")+COUNTIF($J410:$S410,"Not Reviewed"))</f>
        <v/>
      </c>
      <c r="AB410" s="17">
        <f>IF($A410="","",IF(OR(COUNTBLANK($J410:$S410)&gt;0,COUNTIF($J410:$S410,"Not Reviewed")&gt;0),"Incomplete","Complete"))</f>
        <v/>
      </c>
      <c r="AC410" s="29">
        <f>IF($A410="","",IFERROR((Z410-Y410)/Z410,""))</f>
        <v/>
      </c>
      <c r="AD410" s="17">
        <f>IF($A410="","",IF(Y410=0,"No Follow-Up Needed",IF(W410="Resolved","Resolved",IF(V410="","Due Date Missing",IF(V410&lt;TODAY(),"Overdue",IF(V410=TODAY(),"Due Today","Open"))))))</f>
        <v/>
      </c>
      <c r="AE410" s="17">
        <f>IF($A410="","",IF(AND($B410&gt;=Dashboard!$B$3,$B410&lt;=Dashboard!$B$4,OR(Dashboard!$B$5="All",$D410=Dashboard!$B$5),OR(Dashboard!$B$6="All",$G410=Dashboard!$B$6)),1,0))</f>
        <v/>
      </c>
    </row>
    <row r="411">
      <c r="A411" s="14" t="n"/>
      <c r="B411" s="28" t="n"/>
      <c r="C411" s="28" t="n"/>
      <c r="D411" s="14" t="n"/>
      <c r="E411" s="14" t="n"/>
      <c r="F411" s="14" t="n"/>
      <c r="G411" s="14" t="n"/>
      <c r="H411" s="14" t="n"/>
      <c r="I411" s="14" t="n"/>
      <c r="J411" s="16" t="n"/>
      <c r="K411" s="16" t="n"/>
      <c r="L411" s="16" t="n"/>
      <c r="M411" s="16" t="n"/>
      <c r="N411" s="16" t="n"/>
      <c r="O411" s="16" t="n"/>
      <c r="P411" s="16" t="n"/>
      <c r="Q411" s="16" t="n"/>
      <c r="R411" s="16" t="n"/>
      <c r="S411" s="16" t="n"/>
      <c r="T411" s="16" t="n"/>
      <c r="U411" s="14" t="n"/>
      <c r="V411" s="28" t="n"/>
      <c r="W411" s="14" t="n"/>
      <c r="X411" s="28" t="n"/>
      <c r="Y411" s="17">
        <f>IF($A411="","",COUNTIF($J411:$S411,"Fail"))</f>
        <v/>
      </c>
      <c r="Z411" s="17">
        <f>IF($A411="","",COUNTIF($J411:$S411,"Pass")+COUNTIF($J411:$S411,"Fail"))</f>
        <v/>
      </c>
      <c r="AA411" s="17">
        <f>IF($A411="","",COUNTIF($J411:$S411,"Pass")+COUNTIF($J411:$S411,"Fail")+COUNTIF($J411:$S411,"Not Reviewed"))</f>
        <v/>
      </c>
      <c r="AB411" s="17">
        <f>IF($A411="","",IF(OR(COUNTBLANK($J411:$S411)&gt;0,COUNTIF($J411:$S411,"Not Reviewed")&gt;0),"Incomplete","Complete"))</f>
        <v/>
      </c>
      <c r="AC411" s="29">
        <f>IF($A411="","",IFERROR((Z411-Y411)/Z411,""))</f>
        <v/>
      </c>
      <c r="AD411" s="17">
        <f>IF($A411="","",IF(Y411=0,"No Follow-Up Needed",IF(W411="Resolved","Resolved",IF(V411="","Due Date Missing",IF(V411&lt;TODAY(),"Overdue",IF(V411=TODAY(),"Due Today","Open"))))))</f>
        <v/>
      </c>
      <c r="AE411" s="17">
        <f>IF($A411="","",IF(AND($B411&gt;=Dashboard!$B$3,$B411&lt;=Dashboard!$B$4,OR(Dashboard!$B$5="All",$D411=Dashboard!$B$5),OR(Dashboard!$B$6="All",$G411=Dashboard!$B$6)),1,0))</f>
        <v/>
      </c>
    </row>
    <row r="412">
      <c r="A412" s="14" t="n"/>
      <c r="B412" s="28" t="n"/>
      <c r="C412" s="28" t="n"/>
      <c r="D412" s="14" t="n"/>
      <c r="E412" s="14" t="n"/>
      <c r="F412" s="14" t="n"/>
      <c r="G412" s="14" t="n"/>
      <c r="H412" s="14" t="n"/>
      <c r="I412" s="14" t="n"/>
      <c r="J412" s="16" t="n"/>
      <c r="K412" s="16" t="n"/>
      <c r="L412" s="16" t="n"/>
      <c r="M412" s="16" t="n"/>
      <c r="N412" s="16" t="n"/>
      <c r="O412" s="16" t="n"/>
      <c r="P412" s="16" t="n"/>
      <c r="Q412" s="16" t="n"/>
      <c r="R412" s="16" t="n"/>
      <c r="S412" s="16" t="n"/>
      <c r="T412" s="16" t="n"/>
      <c r="U412" s="14" t="n"/>
      <c r="V412" s="28" t="n"/>
      <c r="W412" s="14" t="n"/>
      <c r="X412" s="28" t="n"/>
      <c r="Y412" s="17">
        <f>IF($A412="","",COUNTIF($J412:$S412,"Fail"))</f>
        <v/>
      </c>
      <c r="Z412" s="17">
        <f>IF($A412="","",COUNTIF($J412:$S412,"Pass")+COUNTIF($J412:$S412,"Fail"))</f>
        <v/>
      </c>
      <c r="AA412" s="17">
        <f>IF($A412="","",COUNTIF($J412:$S412,"Pass")+COUNTIF($J412:$S412,"Fail")+COUNTIF($J412:$S412,"Not Reviewed"))</f>
        <v/>
      </c>
      <c r="AB412" s="17">
        <f>IF($A412="","",IF(OR(COUNTBLANK($J412:$S412)&gt;0,COUNTIF($J412:$S412,"Not Reviewed")&gt;0),"Incomplete","Complete"))</f>
        <v/>
      </c>
      <c r="AC412" s="29">
        <f>IF($A412="","",IFERROR((Z412-Y412)/Z412,""))</f>
        <v/>
      </c>
      <c r="AD412" s="17">
        <f>IF($A412="","",IF(Y412=0,"No Follow-Up Needed",IF(W412="Resolved","Resolved",IF(V412="","Due Date Missing",IF(V412&lt;TODAY(),"Overdue",IF(V412=TODAY(),"Due Today","Open"))))))</f>
        <v/>
      </c>
      <c r="AE412" s="17">
        <f>IF($A412="","",IF(AND($B412&gt;=Dashboard!$B$3,$B412&lt;=Dashboard!$B$4,OR(Dashboard!$B$5="All",$D412=Dashboard!$B$5),OR(Dashboard!$B$6="All",$G412=Dashboard!$B$6)),1,0))</f>
        <v/>
      </c>
    </row>
    <row r="413">
      <c r="A413" s="14" t="n"/>
      <c r="B413" s="28" t="n"/>
      <c r="C413" s="28" t="n"/>
      <c r="D413" s="14" t="n"/>
      <c r="E413" s="14" t="n"/>
      <c r="F413" s="14" t="n"/>
      <c r="G413" s="14" t="n"/>
      <c r="H413" s="14" t="n"/>
      <c r="I413" s="14" t="n"/>
      <c r="J413" s="16" t="n"/>
      <c r="K413" s="16" t="n"/>
      <c r="L413" s="16" t="n"/>
      <c r="M413" s="16" t="n"/>
      <c r="N413" s="16" t="n"/>
      <c r="O413" s="16" t="n"/>
      <c r="P413" s="16" t="n"/>
      <c r="Q413" s="16" t="n"/>
      <c r="R413" s="16" t="n"/>
      <c r="S413" s="16" t="n"/>
      <c r="T413" s="16" t="n"/>
      <c r="U413" s="14" t="n"/>
      <c r="V413" s="28" t="n"/>
      <c r="W413" s="14" t="n"/>
      <c r="X413" s="28" t="n"/>
      <c r="Y413" s="17">
        <f>IF($A413="","",COUNTIF($J413:$S413,"Fail"))</f>
        <v/>
      </c>
      <c r="Z413" s="17">
        <f>IF($A413="","",COUNTIF($J413:$S413,"Pass")+COUNTIF($J413:$S413,"Fail"))</f>
        <v/>
      </c>
      <c r="AA413" s="17">
        <f>IF($A413="","",COUNTIF($J413:$S413,"Pass")+COUNTIF($J413:$S413,"Fail")+COUNTIF($J413:$S413,"Not Reviewed"))</f>
        <v/>
      </c>
      <c r="AB413" s="17">
        <f>IF($A413="","",IF(OR(COUNTBLANK($J413:$S413)&gt;0,COUNTIF($J413:$S413,"Not Reviewed")&gt;0),"Incomplete","Complete"))</f>
        <v/>
      </c>
      <c r="AC413" s="29">
        <f>IF($A413="","",IFERROR((Z413-Y413)/Z413,""))</f>
        <v/>
      </c>
      <c r="AD413" s="17">
        <f>IF($A413="","",IF(Y413=0,"No Follow-Up Needed",IF(W413="Resolved","Resolved",IF(V413="","Due Date Missing",IF(V413&lt;TODAY(),"Overdue",IF(V413=TODAY(),"Due Today","Open"))))))</f>
        <v/>
      </c>
      <c r="AE413" s="17">
        <f>IF($A413="","",IF(AND($B413&gt;=Dashboard!$B$3,$B413&lt;=Dashboard!$B$4,OR(Dashboard!$B$5="All",$D413=Dashboard!$B$5),OR(Dashboard!$B$6="All",$G413=Dashboard!$B$6)),1,0))</f>
        <v/>
      </c>
    </row>
    <row r="414">
      <c r="A414" s="14" t="n"/>
      <c r="B414" s="28" t="n"/>
      <c r="C414" s="28" t="n"/>
      <c r="D414" s="14" t="n"/>
      <c r="E414" s="14" t="n"/>
      <c r="F414" s="14" t="n"/>
      <c r="G414" s="14" t="n"/>
      <c r="H414" s="14" t="n"/>
      <c r="I414" s="14" t="n"/>
      <c r="J414" s="16" t="n"/>
      <c r="K414" s="16" t="n"/>
      <c r="L414" s="16" t="n"/>
      <c r="M414" s="16" t="n"/>
      <c r="N414" s="16" t="n"/>
      <c r="O414" s="16" t="n"/>
      <c r="P414" s="16" t="n"/>
      <c r="Q414" s="16" t="n"/>
      <c r="R414" s="16" t="n"/>
      <c r="S414" s="16" t="n"/>
      <c r="T414" s="16" t="n"/>
      <c r="U414" s="14" t="n"/>
      <c r="V414" s="28" t="n"/>
      <c r="W414" s="14" t="n"/>
      <c r="X414" s="28" t="n"/>
      <c r="Y414" s="17">
        <f>IF($A414="","",COUNTIF($J414:$S414,"Fail"))</f>
        <v/>
      </c>
      <c r="Z414" s="17">
        <f>IF($A414="","",COUNTIF($J414:$S414,"Pass")+COUNTIF($J414:$S414,"Fail"))</f>
        <v/>
      </c>
      <c r="AA414" s="17">
        <f>IF($A414="","",COUNTIF($J414:$S414,"Pass")+COUNTIF($J414:$S414,"Fail")+COUNTIF($J414:$S414,"Not Reviewed"))</f>
        <v/>
      </c>
      <c r="AB414" s="17">
        <f>IF($A414="","",IF(OR(COUNTBLANK($J414:$S414)&gt;0,COUNTIF($J414:$S414,"Not Reviewed")&gt;0),"Incomplete","Complete"))</f>
        <v/>
      </c>
      <c r="AC414" s="29">
        <f>IF($A414="","",IFERROR((Z414-Y414)/Z414,""))</f>
        <v/>
      </c>
      <c r="AD414" s="17">
        <f>IF($A414="","",IF(Y414=0,"No Follow-Up Needed",IF(W414="Resolved","Resolved",IF(V414="","Due Date Missing",IF(V414&lt;TODAY(),"Overdue",IF(V414=TODAY(),"Due Today","Open"))))))</f>
        <v/>
      </c>
      <c r="AE414" s="17">
        <f>IF($A414="","",IF(AND($B414&gt;=Dashboard!$B$3,$B414&lt;=Dashboard!$B$4,OR(Dashboard!$B$5="All",$D414=Dashboard!$B$5),OR(Dashboard!$B$6="All",$G414=Dashboard!$B$6)),1,0))</f>
        <v/>
      </c>
    </row>
    <row r="415">
      <c r="A415" s="14" t="n"/>
      <c r="B415" s="28" t="n"/>
      <c r="C415" s="28" t="n"/>
      <c r="D415" s="14" t="n"/>
      <c r="E415" s="14" t="n"/>
      <c r="F415" s="14" t="n"/>
      <c r="G415" s="14" t="n"/>
      <c r="H415" s="14" t="n"/>
      <c r="I415" s="14" t="n"/>
      <c r="J415" s="16" t="n"/>
      <c r="K415" s="16" t="n"/>
      <c r="L415" s="16" t="n"/>
      <c r="M415" s="16" t="n"/>
      <c r="N415" s="16" t="n"/>
      <c r="O415" s="16" t="n"/>
      <c r="P415" s="16" t="n"/>
      <c r="Q415" s="16" t="n"/>
      <c r="R415" s="16" t="n"/>
      <c r="S415" s="16" t="n"/>
      <c r="T415" s="16" t="n"/>
      <c r="U415" s="14" t="n"/>
      <c r="V415" s="28" t="n"/>
      <c r="W415" s="14" t="n"/>
      <c r="X415" s="28" t="n"/>
      <c r="Y415" s="17">
        <f>IF($A415="","",COUNTIF($J415:$S415,"Fail"))</f>
        <v/>
      </c>
      <c r="Z415" s="17">
        <f>IF($A415="","",COUNTIF($J415:$S415,"Pass")+COUNTIF($J415:$S415,"Fail"))</f>
        <v/>
      </c>
      <c r="AA415" s="17">
        <f>IF($A415="","",COUNTIF($J415:$S415,"Pass")+COUNTIF($J415:$S415,"Fail")+COUNTIF($J415:$S415,"Not Reviewed"))</f>
        <v/>
      </c>
      <c r="AB415" s="17">
        <f>IF($A415="","",IF(OR(COUNTBLANK($J415:$S415)&gt;0,COUNTIF($J415:$S415,"Not Reviewed")&gt;0),"Incomplete","Complete"))</f>
        <v/>
      </c>
      <c r="AC415" s="29">
        <f>IF($A415="","",IFERROR((Z415-Y415)/Z415,""))</f>
        <v/>
      </c>
      <c r="AD415" s="17">
        <f>IF($A415="","",IF(Y415=0,"No Follow-Up Needed",IF(W415="Resolved","Resolved",IF(V415="","Due Date Missing",IF(V415&lt;TODAY(),"Overdue",IF(V415=TODAY(),"Due Today","Open"))))))</f>
        <v/>
      </c>
      <c r="AE415" s="17">
        <f>IF($A415="","",IF(AND($B415&gt;=Dashboard!$B$3,$B415&lt;=Dashboard!$B$4,OR(Dashboard!$B$5="All",$D415=Dashboard!$B$5),OR(Dashboard!$B$6="All",$G415=Dashboard!$B$6)),1,0))</f>
        <v/>
      </c>
    </row>
    <row r="416">
      <c r="A416" s="14" t="n"/>
      <c r="B416" s="28" t="n"/>
      <c r="C416" s="28" t="n"/>
      <c r="D416" s="14" t="n"/>
      <c r="E416" s="14" t="n"/>
      <c r="F416" s="14" t="n"/>
      <c r="G416" s="14" t="n"/>
      <c r="H416" s="14" t="n"/>
      <c r="I416" s="14" t="n"/>
      <c r="J416" s="16" t="n"/>
      <c r="K416" s="16" t="n"/>
      <c r="L416" s="16" t="n"/>
      <c r="M416" s="16" t="n"/>
      <c r="N416" s="16" t="n"/>
      <c r="O416" s="16" t="n"/>
      <c r="P416" s="16" t="n"/>
      <c r="Q416" s="16" t="n"/>
      <c r="R416" s="16" t="n"/>
      <c r="S416" s="16" t="n"/>
      <c r="T416" s="16" t="n"/>
      <c r="U416" s="14" t="n"/>
      <c r="V416" s="28" t="n"/>
      <c r="W416" s="14" t="n"/>
      <c r="X416" s="28" t="n"/>
      <c r="Y416" s="17">
        <f>IF($A416="","",COUNTIF($J416:$S416,"Fail"))</f>
        <v/>
      </c>
      <c r="Z416" s="17">
        <f>IF($A416="","",COUNTIF($J416:$S416,"Pass")+COUNTIF($J416:$S416,"Fail"))</f>
        <v/>
      </c>
      <c r="AA416" s="17">
        <f>IF($A416="","",COUNTIF($J416:$S416,"Pass")+COUNTIF($J416:$S416,"Fail")+COUNTIF($J416:$S416,"Not Reviewed"))</f>
        <v/>
      </c>
      <c r="AB416" s="17">
        <f>IF($A416="","",IF(OR(COUNTBLANK($J416:$S416)&gt;0,COUNTIF($J416:$S416,"Not Reviewed")&gt;0),"Incomplete","Complete"))</f>
        <v/>
      </c>
      <c r="AC416" s="29">
        <f>IF($A416="","",IFERROR((Z416-Y416)/Z416,""))</f>
        <v/>
      </c>
      <c r="AD416" s="17">
        <f>IF($A416="","",IF(Y416=0,"No Follow-Up Needed",IF(W416="Resolved","Resolved",IF(V416="","Due Date Missing",IF(V416&lt;TODAY(),"Overdue",IF(V416=TODAY(),"Due Today","Open"))))))</f>
        <v/>
      </c>
      <c r="AE416" s="17">
        <f>IF($A416="","",IF(AND($B416&gt;=Dashboard!$B$3,$B416&lt;=Dashboard!$B$4,OR(Dashboard!$B$5="All",$D416=Dashboard!$B$5),OR(Dashboard!$B$6="All",$G416=Dashboard!$B$6)),1,0))</f>
        <v/>
      </c>
    </row>
    <row r="417">
      <c r="A417" s="14" t="n"/>
      <c r="B417" s="28" t="n"/>
      <c r="C417" s="28" t="n"/>
      <c r="D417" s="14" t="n"/>
      <c r="E417" s="14" t="n"/>
      <c r="F417" s="14" t="n"/>
      <c r="G417" s="14" t="n"/>
      <c r="H417" s="14" t="n"/>
      <c r="I417" s="14" t="n"/>
      <c r="J417" s="16" t="n"/>
      <c r="K417" s="16" t="n"/>
      <c r="L417" s="16" t="n"/>
      <c r="M417" s="16" t="n"/>
      <c r="N417" s="16" t="n"/>
      <c r="O417" s="16" t="n"/>
      <c r="P417" s="16" t="n"/>
      <c r="Q417" s="16" t="n"/>
      <c r="R417" s="16" t="n"/>
      <c r="S417" s="16" t="n"/>
      <c r="T417" s="16" t="n"/>
      <c r="U417" s="14" t="n"/>
      <c r="V417" s="28" t="n"/>
      <c r="W417" s="14" t="n"/>
      <c r="X417" s="28" t="n"/>
      <c r="Y417" s="17">
        <f>IF($A417="","",COUNTIF($J417:$S417,"Fail"))</f>
        <v/>
      </c>
      <c r="Z417" s="17">
        <f>IF($A417="","",COUNTIF($J417:$S417,"Pass")+COUNTIF($J417:$S417,"Fail"))</f>
        <v/>
      </c>
      <c r="AA417" s="17">
        <f>IF($A417="","",COUNTIF($J417:$S417,"Pass")+COUNTIF($J417:$S417,"Fail")+COUNTIF($J417:$S417,"Not Reviewed"))</f>
        <v/>
      </c>
      <c r="AB417" s="17">
        <f>IF($A417="","",IF(OR(COUNTBLANK($J417:$S417)&gt;0,COUNTIF($J417:$S417,"Not Reviewed")&gt;0),"Incomplete","Complete"))</f>
        <v/>
      </c>
      <c r="AC417" s="29">
        <f>IF($A417="","",IFERROR((Z417-Y417)/Z417,""))</f>
        <v/>
      </c>
      <c r="AD417" s="17">
        <f>IF($A417="","",IF(Y417=0,"No Follow-Up Needed",IF(W417="Resolved","Resolved",IF(V417="","Due Date Missing",IF(V417&lt;TODAY(),"Overdue",IF(V417=TODAY(),"Due Today","Open"))))))</f>
        <v/>
      </c>
      <c r="AE417" s="17">
        <f>IF($A417="","",IF(AND($B417&gt;=Dashboard!$B$3,$B417&lt;=Dashboard!$B$4,OR(Dashboard!$B$5="All",$D417=Dashboard!$B$5),OR(Dashboard!$B$6="All",$G417=Dashboard!$B$6)),1,0))</f>
        <v/>
      </c>
    </row>
    <row r="418">
      <c r="A418" s="14" t="n"/>
      <c r="B418" s="28" t="n"/>
      <c r="C418" s="28" t="n"/>
      <c r="D418" s="14" t="n"/>
      <c r="E418" s="14" t="n"/>
      <c r="F418" s="14" t="n"/>
      <c r="G418" s="14" t="n"/>
      <c r="H418" s="14" t="n"/>
      <c r="I418" s="14" t="n"/>
      <c r="J418" s="16" t="n"/>
      <c r="K418" s="16" t="n"/>
      <c r="L418" s="16" t="n"/>
      <c r="M418" s="16" t="n"/>
      <c r="N418" s="16" t="n"/>
      <c r="O418" s="16" t="n"/>
      <c r="P418" s="16" t="n"/>
      <c r="Q418" s="16" t="n"/>
      <c r="R418" s="16" t="n"/>
      <c r="S418" s="16" t="n"/>
      <c r="T418" s="16" t="n"/>
      <c r="U418" s="14" t="n"/>
      <c r="V418" s="28" t="n"/>
      <c r="W418" s="14" t="n"/>
      <c r="X418" s="28" t="n"/>
      <c r="Y418" s="17">
        <f>IF($A418="","",COUNTIF($J418:$S418,"Fail"))</f>
        <v/>
      </c>
      <c r="Z418" s="17">
        <f>IF($A418="","",COUNTIF($J418:$S418,"Pass")+COUNTIF($J418:$S418,"Fail"))</f>
        <v/>
      </c>
      <c r="AA418" s="17">
        <f>IF($A418="","",COUNTIF($J418:$S418,"Pass")+COUNTIF($J418:$S418,"Fail")+COUNTIF($J418:$S418,"Not Reviewed"))</f>
        <v/>
      </c>
      <c r="AB418" s="17">
        <f>IF($A418="","",IF(OR(COUNTBLANK($J418:$S418)&gt;0,COUNTIF($J418:$S418,"Not Reviewed")&gt;0),"Incomplete","Complete"))</f>
        <v/>
      </c>
      <c r="AC418" s="29">
        <f>IF($A418="","",IFERROR((Z418-Y418)/Z418,""))</f>
        <v/>
      </c>
      <c r="AD418" s="17">
        <f>IF($A418="","",IF(Y418=0,"No Follow-Up Needed",IF(W418="Resolved","Resolved",IF(V418="","Due Date Missing",IF(V418&lt;TODAY(),"Overdue",IF(V418=TODAY(),"Due Today","Open"))))))</f>
        <v/>
      </c>
      <c r="AE418" s="17">
        <f>IF($A418="","",IF(AND($B418&gt;=Dashboard!$B$3,$B418&lt;=Dashboard!$B$4,OR(Dashboard!$B$5="All",$D418=Dashboard!$B$5),OR(Dashboard!$B$6="All",$G418=Dashboard!$B$6)),1,0))</f>
        <v/>
      </c>
    </row>
    <row r="419">
      <c r="A419" s="14" t="n"/>
      <c r="B419" s="28" t="n"/>
      <c r="C419" s="28" t="n"/>
      <c r="D419" s="14" t="n"/>
      <c r="E419" s="14" t="n"/>
      <c r="F419" s="14" t="n"/>
      <c r="G419" s="14" t="n"/>
      <c r="H419" s="14" t="n"/>
      <c r="I419" s="14" t="n"/>
      <c r="J419" s="16" t="n"/>
      <c r="K419" s="16" t="n"/>
      <c r="L419" s="16" t="n"/>
      <c r="M419" s="16" t="n"/>
      <c r="N419" s="16" t="n"/>
      <c r="O419" s="16" t="n"/>
      <c r="P419" s="16" t="n"/>
      <c r="Q419" s="16" t="n"/>
      <c r="R419" s="16" t="n"/>
      <c r="S419" s="16" t="n"/>
      <c r="T419" s="16" t="n"/>
      <c r="U419" s="14" t="n"/>
      <c r="V419" s="28" t="n"/>
      <c r="W419" s="14" t="n"/>
      <c r="X419" s="28" t="n"/>
      <c r="Y419" s="17">
        <f>IF($A419="","",COUNTIF($J419:$S419,"Fail"))</f>
        <v/>
      </c>
      <c r="Z419" s="17">
        <f>IF($A419="","",COUNTIF($J419:$S419,"Pass")+COUNTIF($J419:$S419,"Fail"))</f>
        <v/>
      </c>
      <c r="AA419" s="17">
        <f>IF($A419="","",COUNTIF($J419:$S419,"Pass")+COUNTIF($J419:$S419,"Fail")+COUNTIF($J419:$S419,"Not Reviewed"))</f>
        <v/>
      </c>
      <c r="AB419" s="17">
        <f>IF($A419="","",IF(OR(COUNTBLANK($J419:$S419)&gt;0,COUNTIF($J419:$S419,"Not Reviewed")&gt;0),"Incomplete","Complete"))</f>
        <v/>
      </c>
      <c r="AC419" s="29">
        <f>IF($A419="","",IFERROR((Z419-Y419)/Z419,""))</f>
        <v/>
      </c>
      <c r="AD419" s="17">
        <f>IF($A419="","",IF(Y419=0,"No Follow-Up Needed",IF(W419="Resolved","Resolved",IF(V419="","Due Date Missing",IF(V419&lt;TODAY(),"Overdue",IF(V419=TODAY(),"Due Today","Open"))))))</f>
        <v/>
      </c>
      <c r="AE419" s="17">
        <f>IF($A419="","",IF(AND($B419&gt;=Dashboard!$B$3,$B419&lt;=Dashboard!$B$4,OR(Dashboard!$B$5="All",$D419=Dashboard!$B$5),OR(Dashboard!$B$6="All",$G419=Dashboard!$B$6)),1,0))</f>
        <v/>
      </c>
    </row>
    <row r="420">
      <c r="A420" s="14" t="n"/>
      <c r="B420" s="28" t="n"/>
      <c r="C420" s="28" t="n"/>
      <c r="D420" s="14" t="n"/>
      <c r="E420" s="14" t="n"/>
      <c r="F420" s="14" t="n"/>
      <c r="G420" s="14" t="n"/>
      <c r="H420" s="14" t="n"/>
      <c r="I420" s="14" t="n"/>
      <c r="J420" s="16" t="n"/>
      <c r="K420" s="16" t="n"/>
      <c r="L420" s="16" t="n"/>
      <c r="M420" s="16" t="n"/>
      <c r="N420" s="16" t="n"/>
      <c r="O420" s="16" t="n"/>
      <c r="P420" s="16" t="n"/>
      <c r="Q420" s="16" t="n"/>
      <c r="R420" s="16" t="n"/>
      <c r="S420" s="16" t="n"/>
      <c r="T420" s="16" t="n"/>
      <c r="U420" s="14" t="n"/>
      <c r="V420" s="28" t="n"/>
      <c r="W420" s="14" t="n"/>
      <c r="X420" s="28" t="n"/>
      <c r="Y420" s="17">
        <f>IF($A420="","",COUNTIF($J420:$S420,"Fail"))</f>
        <v/>
      </c>
      <c r="Z420" s="17">
        <f>IF($A420="","",COUNTIF($J420:$S420,"Pass")+COUNTIF($J420:$S420,"Fail"))</f>
        <v/>
      </c>
      <c r="AA420" s="17">
        <f>IF($A420="","",COUNTIF($J420:$S420,"Pass")+COUNTIF($J420:$S420,"Fail")+COUNTIF($J420:$S420,"Not Reviewed"))</f>
        <v/>
      </c>
      <c r="AB420" s="17">
        <f>IF($A420="","",IF(OR(COUNTBLANK($J420:$S420)&gt;0,COUNTIF($J420:$S420,"Not Reviewed")&gt;0),"Incomplete","Complete"))</f>
        <v/>
      </c>
      <c r="AC420" s="29">
        <f>IF($A420="","",IFERROR((Z420-Y420)/Z420,""))</f>
        <v/>
      </c>
      <c r="AD420" s="17">
        <f>IF($A420="","",IF(Y420=0,"No Follow-Up Needed",IF(W420="Resolved","Resolved",IF(V420="","Due Date Missing",IF(V420&lt;TODAY(),"Overdue",IF(V420=TODAY(),"Due Today","Open"))))))</f>
        <v/>
      </c>
      <c r="AE420" s="17">
        <f>IF($A420="","",IF(AND($B420&gt;=Dashboard!$B$3,$B420&lt;=Dashboard!$B$4,OR(Dashboard!$B$5="All",$D420=Dashboard!$B$5),OR(Dashboard!$B$6="All",$G420=Dashboard!$B$6)),1,0))</f>
        <v/>
      </c>
    </row>
    <row r="421">
      <c r="A421" s="14" t="n"/>
      <c r="B421" s="28" t="n"/>
      <c r="C421" s="28" t="n"/>
      <c r="D421" s="14" t="n"/>
      <c r="E421" s="14" t="n"/>
      <c r="F421" s="14" t="n"/>
      <c r="G421" s="14" t="n"/>
      <c r="H421" s="14" t="n"/>
      <c r="I421" s="14" t="n"/>
      <c r="J421" s="16" t="n"/>
      <c r="K421" s="16" t="n"/>
      <c r="L421" s="16" t="n"/>
      <c r="M421" s="16" t="n"/>
      <c r="N421" s="16" t="n"/>
      <c r="O421" s="16" t="n"/>
      <c r="P421" s="16" t="n"/>
      <c r="Q421" s="16" t="n"/>
      <c r="R421" s="16" t="n"/>
      <c r="S421" s="16" t="n"/>
      <c r="T421" s="16" t="n"/>
      <c r="U421" s="14" t="n"/>
      <c r="V421" s="28" t="n"/>
      <c r="W421" s="14" t="n"/>
      <c r="X421" s="28" t="n"/>
      <c r="Y421" s="17">
        <f>IF($A421="","",COUNTIF($J421:$S421,"Fail"))</f>
        <v/>
      </c>
      <c r="Z421" s="17">
        <f>IF($A421="","",COUNTIF($J421:$S421,"Pass")+COUNTIF($J421:$S421,"Fail"))</f>
        <v/>
      </c>
      <c r="AA421" s="17">
        <f>IF($A421="","",COUNTIF($J421:$S421,"Pass")+COUNTIF($J421:$S421,"Fail")+COUNTIF($J421:$S421,"Not Reviewed"))</f>
        <v/>
      </c>
      <c r="AB421" s="17">
        <f>IF($A421="","",IF(OR(COUNTBLANK($J421:$S421)&gt;0,COUNTIF($J421:$S421,"Not Reviewed")&gt;0),"Incomplete","Complete"))</f>
        <v/>
      </c>
      <c r="AC421" s="29">
        <f>IF($A421="","",IFERROR((Z421-Y421)/Z421,""))</f>
        <v/>
      </c>
      <c r="AD421" s="17">
        <f>IF($A421="","",IF(Y421=0,"No Follow-Up Needed",IF(W421="Resolved","Resolved",IF(V421="","Due Date Missing",IF(V421&lt;TODAY(),"Overdue",IF(V421=TODAY(),"Due Today","Open"))))))</f>
        <v/>
      </c>
      <c r="AE421" s="17">
        <f>IF($A421="","",IF(AND($B421&gt;=Dashboard!$B$3,$B421&lt;=Dashboard!$B$4,OR(Dashboard!$B$5="All",$D421=Dashboard!$B$5),OR(Dashboard!$B$6="All",$G421=Dashboard!$B$6)),1,0))</f>
        <v/>
      </c>
    </row>
    <row r="422">
      <c r="A422" s="14" t="n"/>
      <c r="B422" s="28" t="n"/>
      <c r="C422" s="28" t="n"/>
      <c r="D422" s="14" t="n"/>
      <c r="E422" s="14" t="n"/>
      <c r="F422" s="14" t="n"/>
      <c r="G422" s="14" t="n"/>
      <c r="H422" s="14" t="n"/>
      <c r="I422" s="14" t="n"/>
      <c r="J422" s="16" t="n"/>
      <c r="K422" s="16" t="n"/>
      <c r="L422" s="16" t="n"/>
      <c r="M422" s="16" t="n"/>
      <c r="N422" s="16" t="n"/>
      <c r="O422" s="16" t="n"/>
      <c r="P422" s="16" t="n"/>
      <c r="Q422" s="16" t="n"/>
      <c r="R422" s="16" t="n"/>
      <c r="S422" s="16" t="n"/>
      <c r="T422" s="16" t="n"/>
      <c r="U422" s="14" t="n"/>
      <c r="V422" s="28" t="n"/>
      <c r="W422" s="14" t="n"/>
      <c r="X422" s="28" t="n"/>
      <c r="Y422" s="17">
        <f>IF($A422="","",COUNTIF($J422:$S422,"Fail"))</f>
        <v/>
      </c>
      <c r="Z422" s="17">
        <f>IF($A422="","",COUNTIF($J422:$S422,"Pass")+COUNTIF($J422:$S422,"Fail"))</f>
        <v/>
      </c>
      <c r="AA422" s="17">
        <f>IF($A422="","",COUNTIF($J422:$S422,"Pass")+COUNTIF($J422:$S422,"Fail")+COUNTIF($J422:$S422,"Not Reviewed"))</f>
        <v/>
      </c>
      <c r="AB422" s="17">
        <f>IF($A422="","",IF(OR(COUNTBLANK($J422:$S422)&gt;0,COUNTIF($J422:$S422,"Not Reviewed")&gt;0),"Incomplete","Complete"))</f>
        <v/>
      </c>
      <c r="AC422" s="29">
        <f>IF($A422="","",IFERROR((Z422-Y422)/Z422,""))</f>
        <v/>
      </c>
      <c r="AD422" s="17">
        <f>IF($A422="","",IF(Y422=0,"No Follow-Up Needed",IF(W422="Resolved","Resolved",IF(V422="","Due Date Missing",IF(V422&lt;TODAY(),"Overdue",IF(V422=TODAY(),"Due Today","Open"))))))</f>
        <v/>
      </c>
      <c r="AE422" s="17">
        <f>IF($A422="","",IF(AND($B422&gt;=Dashboard!$B$3,$B422&lt;=Dashboard!$B$4,OR(Dashboard!$B$5="All",$D422=Dashboard!$B$5),OR(Dashboard!$B$6="All",$G422=Dashboard!$B$6)),1,0))</f>
        <v/>
      </c>
    </row>
    <row r="423">
      <c r="A423" s="14" t="n"/>
      <c r="B423" s="28" t="n"/>
      <c r="C423" s="28" t="n"/>
      <c r="D423" s="14" t="n"/>
      <c r="E423" s="14" t="n"/>
      <c r="F423" s="14" t="n"/>
      <c r="G423" s="14" t="n"/>
      <c r="H423" s="14" t="n"/>
      <c r="I423" s="14" t="n"/>
      <c r="J423" s="16" t="n"/>
      <c r="K423" s="16" t="n"/>
      <c r="L423" s="16" t="n"/>
      <c r="M423" s="16" t="n"/>
      <c r="N423" s="16" t="n"/>
      <c r="O423" s="16" t="n"/>
      <c r="P423" s="16" t="n"/>
      <c r="Q423" s="16" t="n"/>
      <c r="R423" s="16" t="n"/>
      <c r="S423" s="16" t="n"/>
      <c r="T423" s="16" t="n"/>
      <c r="U423" s="14" t="n"/>
      <c r="V423" s="28" t="n"/>
      <c r="W423" s="14" t="n"/>
      <c r="X423" s="28" t="n"/>
      <c r="Y423" s="17">
        <f>IF($A423="","",COUNTIF($J423:$S423,"Fail"))</f>
        <v/>
      </c>
      <c r="Z423" s="17">
        <f>IF($A423="","",COUNTIF($J423:$S423,"Pass")+COUNTIF($J423:$S423,"Fail"))</f>
        <v/>
      </c>
      <c r="AA423" s="17">
        <f>IF($A423="","",COUNTIF($J423:$S423,"Pass")+COUNTIF($J423:$S423,"Fail")+COUNTIF($J423:$S423,"Not Reviewed"))</f>
        <v/>
      </c>
      <c r="AB423" s="17">
        <f>IF($A423="","",IF(OR(COUNTBLANK($J423:$S423)&gt;0,COUNTIF($J423:$S423,"Not Reviewed")&gt;0),"Incomplete","Complete"))</f>
        <v/>
      </c>
      <c r="AC423" s="29">
        <f>IF($A423="","",IFERROR((Z423-Y423)/Z423,""))</f>
        <v/>
      </c>
      <c r="AD423" s="17">
        <f>IF($A423="","",IF(Y423=0,"No Follow-Up Needed",IF(W423="Resolved","Resolved",IF(V423="","Due Date Missing",IF(V423&lt;TODAY(),"Overdue",IF(V423=TODAY(),"Due Today","Open"))))))</f>
        <v/>
      </c>
      <c r="AE423" s="17">
        <f>IF($A423="","",IF(AND($B423&gt;=Dashboard!$B$3,$B423&lt;=Dashboard!$B$4,OR(Dashboard!$B$5="All",$D423=Dashboard!$B$5),OR(Dashboard!$B$6="All",$G423=Dashboard!$B$6)),1,0))</f>
        <v/>
      </c>
    </row>
    <row r="424">
      <c r="A424" s="14" t="n"/>
      <c r="B424" s="28" t="n"/>
      <c r="C424" s="28" t="n"/>
      <c r="D424" s="14" t="n"/>
      <c r="E424" s="14" t="n"/>
      <c r="F424" s="14" t="n"/>
      <c r="G424" s="14" t="n"/>
      <c r="H424" s="14" t="n"/>
      <c r="I424" s="14" t="n"/>
      <c r="J424" s="16" t="n"/>
      <c r="K424" s="16" t="n"/>
      <c r="L424" s="16" t="n"/>
      <c r="M424" s="16" t="n"/>
      <c r="N424" s="16" t="n"/>
      <c r="O424" s="16" t="n"/>
      <c r="P424" s="16" t="n"/>
      <c r="Q424" s="16" t="n"/>
      <c r="R424" s="16" t="n"/>
      <c r="S424" s="16" t="n"/>
      <c r="T424" s="16" t="n"/>
      <c r="U424" s="14" t="n"/>
      <c r="V424" s="28" t="n"/>
      <c r="W424" s="14" t="n"/>
      <c r="X424" s="28" t="n"/>
      <c r="Y424" s="17">
        <f>IF($A424="","",COUNTIF($J424:$S424,"Fail"))</f>
        <v/>
      </c>
      <c r="Z424" s="17">
        <f>IF($A424="","",COUNTIF($J424:$S424,"Pass")+COUNTIF($J424:$S424,"Fail"))</f>
        <v/>
      </c>
      <c r="AA424" s="17">
        <f>IF($A424="","",COUNTIF($J424:$S424,"Pass")+COUNTIF($J424:$S424,"Fail")+COUNTIF($J424:$S424,"Not Reviewed"))</f>
        <v/>
      </c>
      <c r="AB424" s="17">
        <f>IF($A424="","",IF(OR(COUNTBLANK($J424:$S424)&gt;0,COUNTIF($J424:$S424,"Not Reviewed")&gt;0),"Incomplete","Complete"))</f>
        <v/>
      </c>
      <c r="AC424" s="29">
        <f>IF($A424="","",IFERROR((Z424-Y424)/Z424,""))</f>
        <v/>
      </c>
      <c r="AD424" s="17">
        <f>IF($A424="","",IF(Y424=0,"No Follow-Up Needed",IF(W424="Resolved","Resolved",IF(V424="","Due Date Missing",IF(V424&lt;TODAY(),"Overdue",IF(V424=TODAY(),"Due Today","Open"))))))</f>
        <v/>
      </c>
      <c r="AE424" s="17">
        <f>IF($A424="","",IF(AND($B424&gt;=Dashboard!$B$3,$B424&lt;=Dashboard!$B$4,OR(Dashboard!$B$5="All",$D424=Dashboard!$B$5),OR(Dashboard!$B$6="All",$G424=Dashboard!$B$6)),1,0))</f>
        <v/>
      </c>
    </row>
    <row r="425">
      <c r="A425" s="14" t="n"/>
      <c r="B425" s="28" t="n"/>
      <c r="C425" s="28" t="n"/>
      <c r="D425" s="14" t="n"/>
      <c r="E425" s="14" t="n"/>
      <c r="F425" s="14" t="n"/>
      <c r="G425" s="14" t="n"/>
      <c r="H425" s="14" t="n"/>
      <c r="I425" s="14" t="n"/>
      <c r="J425" s="16" t="n"/>
      <c r="K425" s="16" t="n"/>
      <c r="L425" s="16" t="n"/>
      <c r="M425" s="16" t="n"/>
      <c r="N425" s="16" t="n"/>
      <c r="O425" s="16" t="n"/>
      <c r="P425" s="16" t="n"/>
      <c r="Q425" s="16" t="n"/>
      <c r="R425" s="16" t="n"/>
      <c r="S425" s="16" t="n"/>
      <c r="T425" s="16" t="n"/>
      <c r="U425" s="14" t="n"/>
      <c r="V425" s="28" t="n"/>
      <c r="W425" s="14" t="n"/>
      <c r="X425" s="28" t="n"/>
      <c r="Y425" s="17">
        <f>IF($A425="","",COUNTIF($J425:$S425,"Fail"))</f>
        <v/>
      </c>
      <c r="Z425" s="17">
        <f>IF($A425="","",COUNTIF($J425:$S425,"Pass")+COUNTIF($J425:$S425,"Fail"))</f>
        <v/>
      </c>
      <c r="AA425" s="17">
        <f>IF($A425="","",COUNTIF($J425:$S425,"Pass")+COUNTIF($J425:$S425,"Fail")+COUNTIF($J425:$S425,"Not Reviewed"))</f>
        <v/>
      </c>
      <c r="AB425" s="17">
        <f>IF($A425="","",IF(OR(COUNTBLANK($J425:$S425)&gt;0,COUNTIF($J425:$S425,"Not Reviewed")&gt;0),"Incomplete","Complete"))</f>
        <v/>
      </c>
      <c r="AC425" s="29">
        <f>IF($A425="","",IFERROR((Z425-Y425)/Z425,""))</f>
        <v/>
      </c>
      <c r="AD425" s="17">
        <f>IF($A425="","",IF(Y425=0,"No Follow-Up Needed",IF(W425="Resolved","Resolved",IF(V425="","Due Date Missing",IF(V425&lt;TODAY(),"Overdue",IF(V425=TODAY(),"Due Today","Open"))))))</f>
        <v/>
      </c>
      <c r="AE425" s="17">
        <f>IF($A425="","",IF(AND($B425&gt;=Dashboard!$B$3,$B425&lt;=Dashboard!$B$4,OR(Dashboard!$B$5="All",$D425=Dashboard!$B$5),OR(Dashboard!$B$6="All",$G425=Dashboard!$B$6)),1,0))</f>
        <v/>
      </c>
    </row>
    <row r="426">
      <c r="A426" s="14" t="n"/>
      <c r="B426" s="28" t="n"/>
      <c r="C426" s="28" t="n"/>
      <c r="D426" s="14" t="n"/>
      <c r="E426" s="14" t="n"/>
      <c r="F426" s="14" t="n"/>
      <c r="G426" s="14" t="n"/>
      <c r="H426" s="14" t="n"/>
      <c r="I426" s="14" t="n"/>
      <c r="J426" s="16" t="n"/>
      <c r="K426" s="16" t="n"/>
      <c r="L426" s="16" t="n"/>
      <c r="M426" s="16" t="n"/>
      <c r="N426" s="16" t="n"/>
      <c r="O426" s="16" t="n"/>
      <c r="P426" s="16" t="n"/>
      <c r="Q426" s="16" t="n"/>
      <c r="R426" s="16" t="n"/>
      <c r="S426" s="16" t="n"/>
      <c r="T426" s="16" t="n"/>
      <c r="U426" s="14" t="n"/>
      <c r="V426" s="28" t="n"/>
      <c r="W426" s="14" t="n"/>
      <c r="X426" s="28" t="n"/>
      <c r="Y426" s="17">
        <f>IF($A426="","",COUNTIF($J426:$S426,"Fail"))</f>
        <v/>
      </c>
      <c r="Z426" s="17">
        <f>IF($A426="","",COUNTIF($J426:$S426,"Pass")+COUNTIF($J426:$S426,"Fail"))</f>
        <v/>
      </c>
      <c r="AA426" s="17">
        <f>IF($A426="","",COUNTIF($J426:$S426,"Pass")+COUNTIF($J426:$S426,"Fail")+COUNTIF($J426:$S426,"Not Reviewed"))</f>
        <v/>
      </c>
      <c r="AB426" s="17">
        <f>IF($A426="","",IF(OR(COUNTBLANK($J426:$S426)&gt;0,COUNTIF($J426:$S426,"Not Reviewed")&gt;0),"Incomplete","Complete"))</f>
        <v/>
      </c>
      <c r="AC426" s="29">
        <f>IF($A426="","",IFERROR((Z426-Y426)/Z426,""))</f>
        <v/>
      </c>
      <c r="AD426" s="17">
        <f>IF($A426="","",IF(Y426=0,"No Follow-Up Needed",IF(W426="Resolved","Resolved",IF(V426="","Due Date Missing",IF(V426&lt;TODAY(),"Overdue",IF(V426=TODAY(),"Due Today","Open"))))))</f>
        <v/>
      </c>
      <c r="AE426" s="17">
        <f>IF($A426="","",IF(AND($B426&gt;=Dashboard!$B$3,$B426&lt;=Dashboard!$B$4,OR(Dashboard!$B$5="All",$D426=Dashboard!$B$5),OR(Dashboard!$B$6="All",$G426=Dashboard!$B$6)),1,0))</f>
        <v/>
      </c>
    </row>
    <row r="427">
      <c r="A427" s="14" t="n"/>
      <c r="B427" s="28" t="n"/>
      <c r="C427" s="28" t="n"/>
      <c r="D427" s="14" t="n"/>
      <c r="E427" s="14" t="n"/>
      <c r="F427" s="14" t="n"/>
      <c r="G427" s="14" t="n"/>
      <c r="H427" s="14" t="n"/>
      <c r="I427" s="14" t="n"/>
      <c r="J427" s="16" t="n"/>
      <c r="K427" s="16" t="n"/>
      <c r="L427" s="16" t="n"/>
      <c r="M427" s="16" t="n"/>
      <c r="N427" s="16" t="n"/>
      <c r="O427" s="16" t="n"/>
      <c r="P427" s="16" t="n"/>
      <c r="Q427" s="16" t="n"/>
      <c r="R427" s="16" t="n"/>
      <c r="S427" s="16" t="n"/>
      <c r="T427" s="16" t="n"/>
      <c r="U427" s="14" t="n"/>
      <c r="V427" s="28" t="n"/>
      <c r="W427" s="14" t="n"/>
      <c r="X427" s="28" t="n"/>
      <c r="Y427" s="17">
        <f>IF($A427="","",COUNTIF($J427:$S427,"Fail"))</f>
        <v/>
      </c>
      <c r="Z427" s="17">
        <f>IF($A427="","",COUNTIF($J427:$S427,"Pass")+COUNTIF($J427:$S427,"Fail"))</f>
        <v/>
      </c>
      <c r="AA427" s="17">
        <f>IF($A427="","",COUNTIF($J427:$S427,"Pass")+COUNTIF($J427:$S427,"Fail")+COUNTIF($J427:$S427,"Not Reviewed"))</f>
        <v/>
      </c>
      <c r="AB427" s="17">
        <f>IF($A427="","",IF(OR(COUNTBLANK($J427:$S427)&gt;0,COUNTIF($J427:$S427,"Not Reviewed")&gt;0),"Incomplete","Complete"))</f>
        <v/>
      </c>
      <c r="AC427" s="29">
        <f>IF($A427="","",IFERROR((Z427-Y427)/Z427,""))</f>
        <v/>
      </c>
      <c r="AD427" s="17">
        <f>IF($A427="","",IF(Y427=0,"No Follow-Up Needed",IF(W427="Resolved","Resolved",IF(V427="","Due Date Missing",IF(V427&lt;TODAY(),"Overdue",IF(V427=TODAY(),"Due Today","Open"))))))</f>
        <v/>
      </c>
      <c r="AE427" s="17">
        <f>IF($A427="","",IF(AND($B427&gt;=Dashboard!$B$3,$B427&lt;=Dashboard!$B$4,OR(Dashboard!$B$5="All",$D427=Dashboard!$B$5),OR(Dashboard!$B$6="All",$G427=Dashboard!$B$6)),1,0))</f>
        <v/>
      </c>
    </row>
    <row r="428">
      <c r="A428" s="14" t="n"/>
      <c r="B428" s="28" t="n"/>
      <c r="C428" s="28" t="n"/>
      <c r="D428" s="14" t="n"/>
      <c r="E428" s="14" t="n"/>
      <c r="F428" s="14" t="n"/>
      <c r="G428" s="14" t="n"/>
      <c r="H428" s="14" t="n"/>
      <c r="I428" s="14" t="n"/>
      <c r="J428" s="16" t="n"/>
      <c r="K428" s="16" t="n"/>
      <c r="L428" s="16" t="n"/>
      <c r="M428" s="16" t="n"/>
      <c r="N428" s="16" t="n"/>
      <c r="O428" s="16" t="n"/>
      <c r="P428" s="16" t="n"/>
      <c r="Q428" s="16" t="n"/>
      <c r="R428" s="16" t="n"/>
      <c r="S428" s="16" t="n"/>
      <c r="T428" s="16" t="n"/>
      <c r="U428" s="14" t="n"/>
      <c r="V428" s="28" t="n"/>
      <c r="W428" s="14" t="n"/>
      <c r="X428" s="28" t="n"/>
      <c r="Y428" s="17">
        <f>IF($A428="","",COUNTIF($J428:$S428,"Fail"))</f>
        <v/>
      </c>
      <c r="Z428" s="17">
        <f>IF($A428="","",COUNTIF($J428:$S428,"Pass")+COUNTIF($J428:$S428,"Fail"))</f>
        <v/>
      </c>
      <c r="AA428" s="17">
        <f>IF($A428="","",COUNTIF($J428:$S428,"Pass")+COUNTIF($J428:$S428,"Fail")+COUNTIF($J428:$S428,"Not Reviewed"))</f>
        <v/>
      </c>
      <c r="AB428" s="17">
        <f>IF($A428="","",IF(OR(COUNTBLANK($J428:$S428)&gt;0,COUNTIF($J428:$S428,"Not Reviewed")&gt;0),"Incomplete","Complete"))</f>
        <v/>
      </c>
      <c r="AC428" s="29">
        <f>IF($A428="","",IFERROR((Z428-Y428)/Z428,""))</f>
        <v/>
      </c>
      <c r="AD428" s="17">
        <f>IF($A428="","",IF(Y428=0,"No Follow-Up Needed",IF(W428="Resolved","Resolved",IF(V428="","Due Date Missing",IF(V428&lt;TODAY(),"Overdue",IF(V428=TODAY(),"Due Today","Open"))))))</f>
        <v/>
      </c>
      <c r="AE428" s="17">
        <f>IF($A428="","",IF(AND($B428&gt;=Dashboard!$B$3,$B428&lt;=Dashboard!$B$4,OR(Dashboard!$B$5="All",$D428=Dashboard!$B$5),OR(Dashboard!$B$6="All",$G428=Dashboard!$B$6)),1,0))</f>
        <v/>
      </c>
    </row>
    <row r="429">
      <c r="A429" s="14" t="n"/>
      <c r="B429" s="28" t="n"/>
      <c r="C429" s="28" t="n"/>
      <c r="D429" s="14" t="n"/>
      <c r="E429" s="14" t="n"/>
      <c r="F429" s="14" t="n"/>
      <c r="G429" s="14" t="n"/>
      <c r="H429" s="14" t="n"/>
      <c r="I429" s="14" t="n"/>
      <c r="J429" s="16" t="n"/>
      <c r="K429" s="16" t="n"/>
      <c r="L429" s="16" t="n"/>
      <c r="M429" s="16" t="n"/>
      <c r="N429" s="16" t="n"/>
      <c r="O429" s="16" t="n"/>
      <c r="P429" s="16" t="n"/>
      <c r="Q429" s="16" t="n"/>
      <c r="R429" s="16" t="n"/>
      <c r="S429" s="16" t="n"/>
      <c r="T429" s="16" t="n"/>
      <c r="U429" s="14" t="n"/>
      <c r="V429" s="28" t="n"/>
      <c r="W429" s="14" t="n"/>
      <c r="X429" s="28" t="n"/>
      <c r="Y429" s="17">
        <f>IF($A429="","",COUNTIF($J429:$S429,"Fail"))</f>
        <v/>
      </c>
      <c r="Z429" s="17">
        <f>IF($A429="","",COUNTIF($J429:$S429,"Pass")+COUNTIF($J429:$S429,"Fail"))</f>
        <v/>
      </c>
      <c r="AA429" s="17">
        <f>IF($A429="","",COUNTIF($J429:$S429,"Pass")+COUNTIF($J429:$S429,"Fail")+COUNTIF($J429:$S429,"Not Reviewed"))</f>
        <v/>
      </c>
      <c r="AB429" s="17">
        <f>IF($A429="","",IF(OR(COUNTBLANK($J429:$S429)&gt;0,COUNTIF($J429:$S429,"Not Reviewed")&gt;0),"Incomplete","Complete"))</f>
        <v/>
      </c>
      <c r="AC429" s="29">
        <f>IF($A429="","",IFERROR((Z429-Y429)/Z429,""))</f>
        <v/>
      </c>
      <c r="AD429" s="17">
        <f>IF($A429="","",IF(Y429=0,"No Follow-Up Needed",IF(W429="Resolved","Resolved",IF(V429="","Due Date Missing",IF(V429&lt;TODAY(),"Overdue",IF(V429=TODAY(),"Due Today","Open"))))))</f>
        <v/>
      </c>
      <c r="AE429" s="17">
        <f>IF($A429="","",IF(AND($B429&gt;=Dashboard!$B$3,$B429&lt;=Dashboard!$B$4,OR(Dashboard!$B$5="All",$D429=Dashboard!$B$5),OR(Dashboard!$B$6="All",$G429=Dashboard!$B$6)),1,0))</f>
        <v/>
      </c>
    </row>
    <row r="430">
      <c r="A430" s="14" t="n"/>
      <c r="B430" s="28" t="n"/>
      <c r="C430" s="28" t="n"/>
      <c r="D430" s="14" t="n"/>
      <c r="E430" s="14" t="n"/>
      <c r="F430" s="14" t="n"/>
      <c r="G430" s="14" t="n"/>
      <c r="H430" s="14" t="n"/>
      <c r="I430" s="14" t="n"/>
      <c r="J430" s="16" t="n"/>
      <c r="K430" s="16" t="n"/>
      <c r="L430" s="16" t="n"/>
      <c r="M430" s="16" t="n"/>
      <c r="N430" s="16" t="n"/>
      <c r="O430" s="16" t="n"/>
      <c r="P430" s="16" t="n"/>
      <c r="Q430" s="16" t="n"/>
      <c r="R430" s="16" t="n"/>
      <c r="S430" s="16" t="n"/>
      <c r="T430" s="16" t="n"/>
      <c r="U430" s="14" t="n"/>
      <c r="V430" s="28" t="n"/>
      <c r="W430" s="14" t="n"/>
      <c r="X430" s="28" t="n"/>
      <c r="Y430" s="17">
        <f>IF($A430="","",COUNTIF($J430:$S430,"Fail"))</f>
        <v/>
      </c>
      <c r="Z430" s="17">
        <f>IF($A430="","",COUNTIF($J430:$S430,"Pass")+COUNTIF($J430:$S430,"Fail"))</f>
        <v/>
      </c>
      <c r="AA430" s="17">
        <f>IF($A430="","",COUNTIF($J430:$S430,"Pass")+COUNTIF($J430:$S430,"Fail")+COUNTIF($J430:$S430,"Not Reviewed"))</f>
        <v/>
      </c>
      <c r="AB430" s="17">
        <f>IF($A430="","",IF(OR(COUNTBLANK($J430:$S430)&gt;0,COUNTIF($J430:$S430,"Not Reviewed")&gt;0),"Incomplete","Complete"))</f>
        <v/>
      </c>
      <c r="AC430" s="29">
        <f>IF($A430="","",IFERROR((Z430-Y430)/Z430,""))</f>
        <v/>
      </c>
      <c r="AD430" s="17">
        <f>IF($A430="","",IF(Y430=0,"No Follow-Up Needed",IF(W430="Resolved","Resolved",IF(V430="","Due Date Missing",IF(V430&lt;TODAY(),"Overdue",IF(V430=TODAY(),"Due Today","Open"))))))</f>
        <v/>
      </c>
      <c r="AE430" s="17">
        <f>IF($A430="","",IF(AND($B430&gt;=Dashboard!$B$3,$B430&lt;=Dashboard!$B$4,OR(Dashboard!$B$5="All",$D430=Dashboard!$B$5),OR(Dashboard!$B$6="All",$G430=Dashboard!$B$6)),1,0))</f>
        <v/>
      </c>
    </row>
    <row r="431">
      <c r="A431" s="14" t="n"/>
      <c r="B431" s="28" t="n"/>
      <c r="C431" s="28" t="n"/>
      <c r="D431" s="14" t="n"/>
      <c r="E431" s="14" t="n"/>
      <c r="F431" s="14" t="n"/>
      <c r="G431" s="14" t="n"/>
      <c r="H431" s="14" t="n"/>
      <c r="I431" s="14" t="n"/>
      <c r="J431" s="16" t="n"/>
      <c r="K431" s="16" t="n"/>
      <c r="L431" s="16" t="n"/>
      <c r="M431" s="16" t="n"/>
      <c r="N431" s="16" t="n"/>
      <c r="O431" s="16" t="n"/>
      <c r="P431" s="16" t="n"/>
      <c r="Q431" s="16" t="n"/>
      <c r="R431" s="16" t="n"/>
      <c r="S431" s="16" t="n"/>
      <c r="T431" s="16" t="n"/>
      <c r="U431" s="14" t="n"/>
      <c r="V431" s="28" t="n"/>
      <c r="W431" s="14" t="n"/>
      <c r="X431" s="28" t="n"/>
      <c r="Y431" s="17">
        <f>IF($A431="","",COUNTIF($J431:$S431,"Fail"))</f>
        <v/>
      </c>
      <c r="Z431" s="17">
        <f>IF($A431="","",COUNTIF($J431:$S431,"Pass")+COUNTIF($J431:$S431,"Fail"))</f>
        <v/>
      </c>
      <c r="AA431" s="17">
        <f>IF($A431="","",COUNTIF($J431:$S431,"Pass")+COUNTIF($J431:$S431,"Fail")+COUNTIF($J431:$S431,"Not Reviewed"))</f>
        <v/>
      </c>
      <c r="AB431" s="17">
        <f>IF($A431="","",IF(OR(COUNTBLANK($J431:$S431)&gt;0,COUNTIF($J431:$S431,"Not Reviewed")&gt;0),"Incomplete","Complete"))</f>
        <v/>
      </c>
      <c r="AC431" s="29">
        <f>IF($A431="","",IFERROR((Z431-Y431)/Z431,""))</f>
        <v/>
      </c>
      <c r="AD431" s="17">
        <f>IF($A431="","",IF(Y431=0,"No Follow-Up Needed",IF(W431="Resolved","Resolved",IF(V431="","Due Date Missing",IF(V431&lt;TODAY(),"Overdue",IF(V431=TODAY(),"Due Today","Open"))))))</f>
        <v/>
      </c>
      <c r="AE431" s="17">
        <f>IF($A431="","",IF(AND($B431&gt;=Dashboard!$B$3,$B431&lt;=Dashboard!$B$4,OR(Dashboard!$B$5="All",$D431=Dashboard!$B$5),OR(Dashboard!$B$6="All",$G431=Dashboard!$B$6)),1,0))</f>
        <v/>
      </c>
    </row>
    <row r="432">
      <c r="A432" s="14" t="n"/>
      <c r="B432" s="28" t="n"/>
      <c r="C432" s="28" t="n"/>
      <c r="D432" s="14" t="n"/>
      <c r="E432" s="14" t="n"/>
      <c r="F432" s="14" t="n"/>
      <c r="G432" s="14" t="n"/>
      <c r="H432" s="14" t="n"/>
      <c r="I432" s="14" t="n"/>
      <c r="J432" s="16" t="n"/>
      <c r="K432" s="16" t="n"/>
      <c r="L432" s="16" t="n"/>
      <c r="M432" s="16" t="n"/>
      <c r="N432" s="16" t="n"/>
      <c r="O432" s="16" t="n"/>
      <c r="P432" s="16" t="n"/>
      <c r="Q432" s="16" t="n"/>
      <c r="R432" s="16" t="n"/>
      <c r="S432" s="16" t="n"/>
      <c r="T432" s="16" t="n"/>
      <c r="U432" s="14" t="n"/>
      <c r="V432" s="28" t="n"/>
      <c r="W432" s="14" t="n"/>
      <c r="X432" s="28" t="n"/>
      <c r="Y432" s="17">
        <f>IF($A432="","",COUNTIF($J432:$S432,"Fail"))</f>
        <v/>
      </c>
      <c r="Z432" s="17">
        <f>IF($A432="","",COUNTIF($J432:$S432,"Pass")+COUNTIF($J432:$S432,"Fail"))</f>
        <v/>
      </c>
      <c r="AA432" s="17">
        <f>IF($A432="","",COUNTIF($J432:$S432,"Pass")+COUNTIF($J432:$S432,"Fail")+COUNTIF($J432:$S432,"Not Reviewed"))</f>
        <v/>
      </c>
      <c r="AB432" s="17">
        <f>IF($A432="","",IF(OR(COUNTBLANK($J432:$S432)&gt;0,COUNTIF($J432:$S432,"Not Reviewed")&gt;0),"Incomplete","Complete"))</f>
        <v/>
      </c>
      <c r="AC432" s="29">
        <f>IF($A432="","",IFERROR((Z432-Y432)/Z432,""))</f>
        <v/>
      </c>
      <c r="AD432" s="17">
        <f>IF($A432="","",IF(Y432=0,"No Follow-Up Needed",IF(W432="Resolved","Resolved",IF(V432="","Due Date Missing",IF(V432&lt;TODAY(),"Overdue",IF(V432=TODAY(),"Due Today","Open"))))))</f>
        <v/>
      </c>
      <c r="AE432" s="17">
        <f>IF($A432="","",IF(AND($B432&gt;=Dashboard!$B$3,$B432&lt;=Dashboard!$B$4,OR(Dashboard!$B$5="All",$D432=Dashboard!$B$5),OR(Dashboard!$B$6="All",$G432=Dashboard!$B$6)),1,0))</f>
        <v/>
      </c>
    </row>
    <row r="433">
      <c r="A433" s="14" t="n"/>
      <c r="B433" s="28" t="n"/>
      <c r="C433" s="28" t="n"/>
      <c r="D433" s="14" t="n"/>
      <c r="E433" s="14" t="n"/>
      <c r="F433" s="14" t="n"/>
      <c r="G433" s="14" t="n"/>
      <c r="H433" s="14" t="n"/>
      <c r="I433" s="14" t="n"/>
      <c r="J433" s="16" t="n"/>
      <c r="K433" s="16" t="n"/>
      <c r="L433" s="16" t="n"/>
      <c r="M433" s="16" t="n"/>
      <c r="N433" s="16" t="n"/>
      <c r="O433" s="16" t="n"/>
      <c r="P433" s="16" t="n"/>
      <c r="Q433" s="16" t="n"/>
      <c r="R433" s="16" t="n"/>
      <c r="S433" s="16" t="n"/>
      <c r="T433" s="16" t="n"/>
      <c r="U433" s="14" t="n"/>
      <c r="V433" s="28" t="n"/>
      <c r="W433" s="14" t="n"/>
      <c r="X433" s="28" t="n"/>
      <c r="Y433" s="17">
        <f>IF($A433="","",COUNTIF($J433:$S433,"Fail"))</f>
        <v/>
      </c>
      <c r="Z433" s="17">
        <f>IF($A433="","",COUNTIF($J433:$S433,"Pass")+COUNTIF($J433:$S433,"Fail"))</f>
        <v/>
      </c>
      <c r="AA433" s="17">
        <f>IF($A433="","",COUNTIF($J433:$S433,"Pass")+COUNTIF($J433:$S433,"Fail")+COUNTIF($J433:$S433,"Not Reviewed"))</f>
        <v/>
      </c>
      <c r="AB433" s="17">
        <f>IF($A433="","",IF(OR(COUNTBLANK($J433:$S433)&gt;0,COUNTIF($J433:$S433,"Not Reviewed")&gt;0),"Incomplete","Complete"))</f>
        <v/>
      </c>
      <c r="AC433" s="29">
        <f>IF($A433="","",IFERROR((Z433-Y433)/Z433,""))</f>
        <v/>
      </c>
      <c r="AD433" s="17">
        <f>IF($A433="","",IF(Y433=0,"No Follow-Up Needed",IF(W433="Resolved","Resolved",IF(V433="","Due Date Missing",IF(V433&lt;TODAY(),"Overdue",IF(V433=TODAY(),"Due Today","Open"))))))</f>
        <v/>
      </c>
      <c r="AE433" s="17">
        <f>IF($A433="","",IF(AND($B433&gt;=Dashboard!$B$3,$B433&lt;=Dashboard!$B$4,OR(Dashboard!$B$5="All",$D433=Dashboard!$B$5),OR(Dashboard!$B$6="All",$G433=Dashboard!$B$6)),1,0))</f>
        <v/>
      </c>
    </row>
    <row r="434">
      <c r="A434" s="14" t="n"/>
      <c r="B434" s="28" t="n"/>
      <c r="C434" s="28" t="n"/>
      <c r="D434" s="14" t="n"/>
      <c r="E434" s="14" t="n"/>
      <c r="F434" s="14" t="n"/>
      <c r="G434" s="14" t="n"/>
      <c r="H434" s="14" t="n"/>
      <c r="I434" s="14" t="n"/>
      <c r="J434" s="16" t="n"/>
      <c r="K434" s="16" t="n"/>
      <c r="L434" s="16" t="n"/>
      <c r="M434" s="16" t="n"/>
      <c r="N434" s="16" t="n"/>
      <c r="O434" s="16" t="n"/>
      <c r="P434" s="16" t="n"/>
      <c r="Q434" s="16" t="n"/>
      <c r="R434" s="16" t="n"/>
      <c r="S434" s="16" t="n"/>
      <c r="T434" s="16" t="n"/>
      <c r="U434" s="14" t="n"/>
      <c r="V434" s="28" t="n"/>
      <c r="W434" s="14" t="n"/>
      <c r="X434" s="28" t="n"/>
      <c r="Y434" s="17">
        <f>IF($A434="","",COUNTIF($J434:$S434,"Fail"))</f>
        <v/>
      </c>
      <c r="Z434" s="17">
        <f>IF($A434="","",COUNTIF($J434:$S434,"Pass")+COUNTIF($J434:$S434,"Fail"))</f>
        <v/>
      </c>
      <c r="AA434" s="17">
        <f>IF($A434="","",COUNTIF($J434:$S434,"Pass")+COUNTIF($J434:$S434,"Fail")+COUNTIF($J434:$S434,"Not Reviewed"))</f>
        <v/>
      </c>
      <c r="AB434" s="17">
        <f>IF($A434="","",IF(OR(COUNTBLANK($J434:$S434)&gt;0,COUNTIF($J434:$S434,"Not Reviewed")&gt;0),"Incomplete","Complete"))</f>
        <v/>
      </c>
      <c r="AC434" s="29">
        <f>IF($A434="","",IFERROR((Z434-Y434)/Z434,""))</f>
        <v/>
      </c>
      <c r="AD434" s="17">
        <f>IF($A434="","",IF(Y434=0,"No Follow-Up Needed",IF(W434="Resolved","Resolved",IF(V434="","Due Date Missing",IF(V434&lt;TODAY(),"Overdue",IF(V434=TODAY(),"Due Today","Open"))))))</f>
        <v/>
      </c>
      <c r="AE434" s="17">
        <f>IF($A434="","",IF(AND($B434&gt;=Dashboard!$B$3,$B434&lt;=Dashboard!$B$4,OR(Dashboard!$B$5="All",$D434=Dashboard!$B$5),OR(Dashboard!$B$6="All",$G434=Dashboard!$B$6)),1,0))</f>
        <v/>
      </c>
    </row>
    <row r="435">
      <c r="A435" s="14" t="n"/>
      <c r="B435" s="28" t="n"/>
      <c r="C435" s="28" t="n"/>
      <c r="D435" s="14" t="n"/>
      <c r="E435" s="14" t="n"/>
      <c r="F435" s="14" t="n"/>
      <c r="G435" s="14" t="n"/>
      <c r="H435" s="14" t="n"/>
      <c r="I435" s="14" t="n"/>
      <c r="J435" s="16" t="n"/>
      <c r="K435" s="16" t="n"/>
      <c r="L435" s="16" t="n"/>
      <c r="M435" s="16" t="n"/>
      <c r="N435" s="16" t="n"/>
      <c r="O435" s="16" t="n"/>
      <c r="P435" s="16" t="n"/>
      <c r="Q435" s="16" t="n"/>
      <c r="R435" s="16" t="n"/>
      <c r="S435" s="16" t="n"/>
      <c r="T435" s="16" t="n"/>
      <c r="U435" s="14" t="n"/>
      <c r="V435" s="28" t="n"/>
      <c r="W435" s="14" t="n"/>
      <c r="X435" s="28" t="n"/>
      <c r="Y435" s="17">
        <f>IF($A435="","",COUNTIF($J435:$S435,"Fail"))</f>
        <v/>
      </c>
      <c r="Z435" s="17">
        <f>IF($A435="","",COUNTIF($J435:$S435,"Pass")+COUNTIF($J435:$S435,"Fail"))</f>
        <v/>
      </c>
      <c r="AA435" s="17">
        <f>IF($A435="","",COUNTIF($J435:$S435,"Pass")+COUNTIF($J435:$S435,"Fail")+COUNTIF($J435:$S435,"Not Reviewed"))</f>
        <v/>
      </c>
      <c r="AB435" s="17">
        <f>IF($A435="","",IF(OR(COUNTBLANK($J435:$S435)&gt;0,COUNTIF($J435:$S435,"Not Reviewed")&gt;0),"Incomplete","Complete"))</f>
        <v/>
      </c>
      <c r="AC435" s="29">
        <f>IF($A435="","",IFERROR((Z435-Y435)/Z435,""))</f>
        <v/>
      </c>
      <c r="AD435" s="17">
        <f>IF($A435="","",IF(Y435=0,"No Follow-Up Needed",IF(W435="Resolved","Resolved",IF(V435="","Due Date Missing",IF(V435&lt;TODAY(),"Overdue",IF(V435=TODAY(),"Due Today","Open"))))))</f>
        <v/>
      </c>
      <c r="AE435" s="17">
        <f>IF($A435="","",IF(AND($B435&gt;=Dashboard!$B$3,$B435&lt;=Dashboard!$B$4,OR(Dashboard!$B$5="All",$D435=Dashboard!$B$5),OR(Dashboard!$B$6="All",$G435=Dashboard!$B$6)),1,0))</f>
        <v/>
      </c>
    </row>
    <row r="436">
      <c r="A436" s="14" t="n"/>
      <c r="B436" s="28" t="n"/>
      <c r="C436" s="28" t="n"/>
      <c r="D436" s="14" t="n"/>
      <c r="E436" s="14" t="n"/>
      <c r="F436" s="14" t="n"/>
      <c r="G436" s="14" t="n"/>
      <c r="H436" s="14" t="n"/>
      <c r="I436" s="14" t="n"/>
      <c r="J436" s="16" t="n"/>
      <c r="K436" s="16" t="n"/>
      <c r="L436" s="16" t="n"/>
      <c r="M436" s="16" t="n"/>
      <c r="N436" s="16" t="n"/>
      <c r="O436" s="16" t="n"/>
      <c r="P436" s="16" t="n"/>
      <c r="Q436" s="16" t="n"/>
      <c r="R436" s="16" t="n"/>
      <c r="S436" s="16" t="n"/>
      <c r="T436" s="16" t="n"/>
      <c r="U436" s="14" t="n"/>
      <c r="V436" s="28" t="n"/>
      <c r="W436" s="14" t="n"/>
      <c r="X436" s="28" t="n"/>
      <c r="Y436" s="17">
        <f>IF($A436="","",COUNTIF($J436:$S436,"Fail"))</f>
        <v/>
      </c>
      <c r="Z436" s="17">
        <f>IF($A436="","",COUNTIF($J436:$S436,"Pass")+COUNTIF($J436:$S436,"Fail"))</f>
        <v/>
      </c>
      <c r="AA436" s="17">
        <f>IF($A436="","",COUNTIF($J436:$S436,"Pass")+COUNTIF($J436:$S436,"Fail")+COUNTIF($J436:$S436,"Not Reviewed"))</f>
        <v/>
      </c>
      <c r="AB436" s="17">
        <f>IF($A436="","",IF(OR(COUNTBLANK($J436:$S436)&gt;0,COUNTIF($J436:$S436,"Not Reviewed")&gt;0),"Incomplete","Complete"))</f>
        <v/>
      </c>
      <c r="AC436" s="29">
        <f>IF($A436="","",IFERROR((Z436-Y436)/Z436,""))</f>
        <v/>
      </c>
      <c r="AD436" s="17">
        <f>IF($A436="","",IF(Y436=0,"No Follow-Up Needed",IF(W436="Resolved","Resolved",IF(V436="","Due Date Missing",IF(V436&lt;TODAY(),"Overdue",IF(V436=TODAY(),"Due Today","Open"))))))</f>
        <v/>
      </c>
      <c r="AE436" s="17">
        <f>IF($A436="","",IF(AND($B436&gt;=Dashboard!$B$3,$B436&lt;=Dashboard!$B$4,OR(Dashboard!$B$5="All",$D436=Dashboard!$B$5),OR(Dashboard!$B$6="All",$G436=Dashboard!$B$6)),1,0))</f>
        <v/>
      </c>
    </row>
    <row r="437">
      <c r="A437" s="14" t="n"/>
      <c r="B437" s="28" t="n"/>
      <c r="C437" s="28" t="n"/>
      <c r="D437" s="14" t="n"/>
      <c r="E437" s="14" t="n"/>
      <c r="F437" s="14" t="n"/>
      <c r="G437" s="14" t="n"/>
      <c r="H437" s="14" t="n"/>
      <c r="I437" s="14" t="n"/>
      <c r="J437" s="16" t="n"/>
      <c r="K437" s="16" t="n"/>
      <c r="L437" s="16" t="n"/>
      <c r="M437" s="16" t="n"/>
      <c r="N437" s="16" t="n"/>
      <c r="O437" s="16" t="n"/>
      <c r="P437" s="16" t="n"/>
      <c r="Q437" s="16" t="n"/>
      <c r="R437" s="16" t="n"/>
      <c r="S437" s="16" t="n"/>
      <c r="T437" s="16" t="n"/>
      <c r="U437" s="14" t="n"/>
      <c r="V437" s="28" t="n"/>
      <c r="W437" s="14" t="n"/>
      <c r="X437" s="28" t="n"/>
      <c r="Y437" s="17">
        <f>IF($A437="","",COUNTIF($J437:$S437,"Fail"))</f>
        <v/>
      </c>
      <c r="Z437" s="17">
        <f>IF($A437="","",COUNTIF($J437:$S437,"Pass")+COUNTIF($J437:$S437,"Fail"))</f>
        <v/>
      </c>
      <c r="AA437" s="17">
        <f>IF($A437="","",COUNTIF($J437:$S437,"Pass")+COUNTIF($J437:$S437,"Fail")+COUNTIF($J437:$S437,"Not Reviewed"))</f>
        <v/>
      </c>
      <c r="AB437" s="17">
        <f>IF($A437="","",IF(OR(COUNTBLANK($J437:$S437)&gt;0,COUNTIF($J437:$S437,"Not Reviewed")&gt;0),"Incomplete","Complete"))</f>
        <v/>
      </c>
      <c r="AC437" s="29">
        <f>IF($A437="","",IFERROR((Z437-Y437)/Z437,""))</f>
        <v/>
      </c>
      <c r="AD437" s="17">
        <f>IF($A437="","",IF(Y437=0,"No Follow-Up Needed",IF(W437="Resolved","Resolved",IF(V437="","Due Date Missing",IF(V437&lt;TODAY(),"Overdue",IF(V437=TODAY(),"Due Today","Open"))))))</f>
        <v/>
      </c>
      <c r="AE437" s="17">
        <f>IF($A437="","",IF(AND($B437&gt;=Dashboard!$B$3,$B437&lt;=Dashboard!$B$4,OR(Dashboard!$B$5="All",$D437=Dashboard!$B$5),OR(Dashboard!$B$6="All",$G437=Dashboard!$B$6)),1,0))</f>
        <v/>
      </c>
    </row>
    <row r="438">
      <c r="A438" s="14" t="n"/>
      <c r="B438" s="28" t="n"/>
      <c r="C438" s="28" t="n"/>
      <c r="D438" s="14" t="n"/>
      <c r="E438" s="14" t="n"/>
      <c r="F438" s="14" t="n"/>
      <c r="G438" s="14" t="n"/>
      <c r="H438" s="14" t="n"/>
      <c r="I438" s="14" t="n"/>
      <c r="J438" s="16" t="n"/>
      <c r="K438" s="16" t="n"/>
      <c r="L438" s="16" t="n"/>
      <c r="M438" s="16" t="n"/>
      <c r="N438" s="16" t="n"/>
      <c r="O438" s="16" t="n"/>
      <c r="P438" s="16" t="n"/>
      <c r="Q438" s="16" t="n"/>
      <c r="R438" s="16" t="n"/>
      <c r="S438" s="16" t="n"/>
      <c r="T438" s="16" t="n"/>
      <c r="U438" s="14" t="n"/>
      <c r="V438" s="28" t="n"/>
      <c r="W438" s="14" t="n"/>
      <c r="X438" s="28" t="n"/>
      <c r="Y438" s="17">
        <f>IF($A438="","",COUNTIF($J438:$S438,"Fail"))</f>
        <v/>
      </c>
      <c r="Z438" s="17">
        <f>IF($A438="","",COUNTIF($J438:$S438,"Pass")+COUNTIF($J438:$S438,"Fail"))</f>
        <v/>
      </c>
      <c r="AA438" s="17">
        <f>IF($A438="","",COUNTIF($J438:$S438,"Pass")+COUNTIF($J438:$S438,"Fail")+COUNTIF($J438:$S438,"Not Reviewed"))</f>
        <v/>
      </c>
      <c r="AB438" s="17">
        <f>IF($A438="","",IF(OR(COUNTBLANK($J438:$S438)&gt;0,COUNTIF($J438:$S438,"Not Reviewed")&gt;0),"Incomplete","Complete"))</f>
        <v/>
      </c>
      <c r="AC438" s="29">
        <f>IF($A438="","",IFERROR((Z438-Y438)/Z438,""))</f>
        <v/>
      </c>
      <c r="AD438" s="17">
        <f>IF($A438="","",IF(Y438=0,"No Follow-Up Needed",IF(W438="Resolved","Resolved",IF(V438="","Due Date Missing",IF(V438&lt;TODAY(),"Overdue",IF(V438=TODAY(),"Due Today","Open"))))))</f>
        <v/>
      </c>
      <c r="AE438" s="17">
        <f>IF($A438="","",IF(AND($B438&gt;=Dashboard!$B$3,$B438&lt;=Dashboard!$B$4,OR(Dashboard!$B$5="All",$D438=Dashboard!$B$5),OR(Dashboard!$B$6="All",$G438=Dashboard!$B$6)),1,0))</f>
        <v/>
      </c>
    </row>
    <row r="439">
      <c r="A439" s="14" t="n"/>
      <c r="B439" s="28" t="n"/>
      <c r="C439" s="28" t="n"/>
      <c r="D439" s="14" t="n"/>
      <c r="E439" s="14" t="n"/>
      <c r="F439" s="14" t="n"/>
      <c r="G439" s="14" t="n"/>
      <c r="H439" s="14" t="n"/>
      <c r="I439" s="14" t="n"/>
      <c r="J439" s="16" t="n"/>
      <c r="K439" s="16" t="n"/>
      <c r="L439" s="16" t="n"/>
      <c r="M439" s="16" t="n"/>
      <c r="N439" s="16" t="n"/>
      <c r="O439" s="16" t="n"/>
      <c r="P439" s="16" t="n"/>
      <c r="Q439" s="16" t="n"/>
      <c r="R439" s="16" t="n"/>
      <c r="S439" s="16" t="n"/>
      <c r="T439" s="16" t="n"/>
      <c r="U439" s="14" t="n"/>
      <c r="V439" s="28" t="n"/>
      <c r="W439" s="14" t="n"/>
      <c r="X439" s="28" t="n"/>
      <c r="Y439" s="17">
        <f>IF($A439="","",COUNTIF($J439:$S439,"Fail"))</f>
        <v/>
      </c>
      <c r="Z439" s="17">
        <f>IF($A439="","",COUNTIF($J439:$S439,"Pass")+COUNTIF($J439:$S439,"Fail"))</f>
        <v/>
      </c>
      <c r="AA439" s="17">
        <f>IF($A439="","",COUNTIF($J439:$S439,"Pass")+COUNTIF($J439:$S439,"Fail")+COUNTIF($J439:$S439,"Not Reviewed"))</f>
        <v/>
      </c>
      <c r="AB439" s="17">
        <f>IF($A439="","",IF(OR(COUNTBLANK($J439:$S439)&gt;0,COUNTIF($J439:$S439,"Not Reviewed")&gt;0),"Incomplete","Complete"))</f>
        <v/>
      </c>
      <c r="AC439" s="29">
        <f>IF($A439="","",IFERROR((Z439-Y439)/Z439,""))</f>
        <v/>
      </c>
      <c r="AD439" s="17">
        <f>IF($A439="","",IF(Y439=0,"No Follow-Up Needed",IF(W439="Resolved","Resolved",IF(V439="","Due Date Missing",IF(V439&lt;TODAY(),"Overdue",IF(V439=TODAY(),"Due Today","Open"))))))</f>
        <v/>
      </c>
      <c r="AE439" s="17">
        <f>IF($A439="","",IF(AND($B439&gt;=Dashboard!$B$3,$B439&lt;=Dashboard!$B$4,OR(Dashboard!$B$5="All",$D439=Dashboard!$B$5),OR(Dashboard!$B$6="All",$G439=Dashboard!$B$6)),1,0))</f>
        <v/>
      </c>
    </row>
    <row r="440">
      <c r="A440" s="14" t="n"/>
      <c r="B440" s="28" t="n"/>
      <c r="C440" s="28" t="n"/>
      <c r="D440" s="14" t="n"/>
      <c r="E440" s="14" t="n"/>
      <c r="F440" s="14" t="n"/>
      <c r="G440" s="14" t="n"/>
      <c r="H440" s="14" t="n"/>
      <c r="I440" s="14" t="n"/>
      <c r="J440" s="16" t="n"/>
      <c r="K440" s="16" t="n"/>
      <c r="L440" s="16" t="n"/>
      <c r="M440" s="16" t="n"/>
      <c r="N440" s="16" t="n"/>
      <c r="O440" s="16" t="n"/>
      <c r="P440" s="16" t="n"/>
      <c r="Q440" s="16" t="n"/>
      <c r="R440" s="16" t="n"/>
      <c r="S440" s="16" t="n"/>
      <c r="T440" s="16" t="n"/>
      <c r="U440" s="14" t="n"/>
      <c r="V440" s="28" t="n"/>
      <c r="W440" s="14" t="n"/>
      <c r="X440" s="28" t="n"/>
      <c r="Y440" s="17">
        <f>IF($A440="","",COUNTIF($J440:$S440,"Fail"))</f>
        <v/>
      </c>
      <c r="Z440" s="17">
        <f>IF($A440="","",COUNTIF($J440:$S440,"Pass")+COUNTIF($J440:$S440,"Fail"))</f>
        <v/>
      </c>
      <c r="AA440" s="17">
        <f>IF($A440="","",COUNTIF($J440:$S440,"Pass")+COUNTIF($J440:$S440,"Fail")+COUNTIF($J440:$S440,"Not Reviewed"))</f>
        <v/>
      </c>
      <c r="AB440" s="17">
        <f>IF($A440="","",IF(OR(COUNTBLANK($J440:$S440)&gt;0,COUNTIF($J440:$S440,"Not Reviewed")&gt;0),"Incomplete","Complete"))</f>
        <v/>
      </c>
      <c r="AC440" s="29">
        <f>IF($A440="","",IFERROR((Z440-Y440)/Z440,""))</f>
        <v/>
      </c>
      <c r="AD440" s="17">
        <f>IF($A440="","",IF(Y440=0,"No Follow-Up Needed",IF(W440="Resolved","Resolved",IF(V440="","Due Date Missing",IF(V440&lt;TODAY(),"Overdue",IF(V440=TODAY(),"Due Today","Open"))))))</f>
        <v/>
      </c>
      <c r="AE440" s="17">
        <f>IF($A440="","",IF(AND($B440&gt;=Dashboard!$B$3,$B440&lt;=Dashboard!$B$4,OR(Dashboard!$B$5="All",$D440=Dashboard!$B$5),OR(Dashboard!$B$6="All",$G440=Dashboard!$B$6)),1,0))</f>
        <v/>
      </c>
    </row>
    <row r="441">
      <c r="A441" s="14" t="n"/>
      <c r="B441" s="28" t="n"/>
      <c r="C441" s="28" t="n"/>
      <c r="D441" s="14" t="n"/>
      <c r="E441" s="14" t="n"/>
      <c r="F441" s="14" t="n"/>
      <c r="G441" s="14" t="n"/>
      <c r="H441" s="14" t="n"/>
      <c r="I441" s="14" t="n"/>
      <c r="J441" s="16" t="n"/>
      <c r="K441" s="16" t="n"/>
      <c r="L441" s="16" t="n"/>
      <c r="M441" s="16" t="n"/>
      <c r="N441" s="16" t="n"/>
      <c r="O441" s="16" t="n"/>
      <c r="P441" s="16" t="n"/>
      <c r="Q441" s="16" t="n"/>
      <c r="R441" s="16" t="n"/>
      <c r="S441" s="16" t="n"/>
      <c r="T441" s="16" t="n"/>
      <c r="U441" s="14" t="n"/>
      <c r="V441" s="28" t="n"/>
      <c r="W441" s="14" t="n"/>
      <c r="X441" s="28" t="n"/>
      <c r="Y441" s="17">
        <f>IF($A441="","",COUNTIF($J441:$S441,"Fail"))</f>
        <v/>
      </c>
      <c r="Z441" s="17">
        <f>IF($A441="","",COUNTIF($J441:$S441,"Pass")+COUNTIF($J441:$S441,"Fail"))</f>
        <v/>
      </c>
      <c r="AA441" s="17">
        <f>IF($A441="","",COUNTIF($J441:$S441,"Pass")+COUNTIF($J441:$S441,"Fail")+COUNTIF($J441:$S441,"Not Reviewed"))</f>
        <v/>
      </c>
      <c r="AB441" s="17">
        <f>IF($A441="","",IF(OR(COUNTBLANK($J441:$S441)&gt;0,COUNTIF($J441:$S441,"Not Reviewed")&gt;0),"Incomplete","Complete"))</f>
        <v/>
      </c>
      <c r="AC441" s="29">
        <f>IF($A441="","",IFERROR((Z441-Y441)/Z441,""))</f>
        <v/>
      </c>
      <c r="AD441" s="17">
        <f>IF($A441="","",IF(Y441=0,"No Follow-Up Needed",IF(W441="Resolved","Resolved",IF(V441="","Due Date Missing",IF(V441&lt;TODAY(),"Overdue",IF(V441=TODAY(),"Due Today","Open"))))))</f>
        <v/>
      </c>
      <c r="AE441" s="17">
        <f>IF($A441="","",IF(AND($B441&gt;=Dashboard!$B$3,$B441&lt;=Dashboard!$B$4,OR(Dashboard!$B$5="All",$D441=Dashboard!$B$5),OR(Dashboard!$B$6="All",$G441=Dashboard!$B$6)),1,0))</f>
        <v/>
      </c>
    </row>
    <row r="442">
      <c r="A442" s="14" t="n"/>
      <c r="B442" s="28" t="n"/>
      <c r="C442" s="28" t="n"/>
      <c r="D442" s="14" t="n"/>
      <c r="E442" s="14" t="n"/>
      <c r="F442" s="14" t="n"/>
      <c r="G442" s="14" t="n"/>
      <c r="H442" s="14" t="n"/>
      <c r="I442" s="14" t="n"/>
      <c r="J442" s="16" t="n"/>
      <c r="K442" s="16" t="n"/>
      <c r="L442" s="16" t="n"/>
      <c r="M442" s="16" t="n"/>
      <c r="N442" s="16" t="n"/>
      <c r="O442" s="16" t="n"/>
      <c r="P442" s="16" t="n"/>
      <c r="Q442" s="16" t="n"/>
      <c r="R442" s="16" t="n"/>
      <c r="S442" s="16" t="n"/>
      <c r="T442" s="16" t="n"/>
      <c r="U442" s="14" t="n"/>
      <c r="V442" s="28" t="n"/>
      <c r="W442" s="14" t="n"/>
      <c r="X442" s="28" t="n"/>
      <c r="Y442" s="17">
        <f>IF($A442="","",COUNTIF($J442:$S442,"Fail"))</f>
        <v/>
      </c>
      <c r="Z442" s="17">
        <f>IF($A442="","",COUNTIF($J442:$S442,"Pass")+COUNTIF($J442:$S442,"Fail"))</f>
        <v/>
      </c>
      <c r="AA442" s="17">
        <f>IF($A442="","",COUNTIF($J442:$S442,"Pass")+COUNTIF($J442:$S442,"Fail")+COUNTIF($J442:$S442,"Not Reviewed"))</f>
        <v/>
      </c>
      <c r="AB442" s="17">
        <f>IF($A442="","",IF(OR(COUNTBLANK($J442:$S442)&gt;0,COUNTIF($J442:$S442,"Not Reviewed")&gt;0),"Incomplete","Complete"))</f>
        <v/>
      </c>
      <c r="AC442" s="29">
        <f>IF($A442="","",IFERROR((Z442-Y442)/Z442,""))</f>
        <v/>
      </c>
      <c r="AD442" s="17">
        <f>IF($A442="","",IF(Y442=0,"No Follow-Up Needed",IF(W442="Resolved","Resolved",IF(V442="","Due Date Missing",IF(V442&lt;TODAY(),"Overdue",IF(V442=TODAY(),"Due Today","Open"))))))</f>
        <v/>
      </c>
      <c r="AE442" s="17">
        <f>IF($A442="","",IF(AND($B442&gt;=Dashboard!$B$3,$B442&lt;=Dashboard!$B$4,OR(Dashboard!$B$5="All",$D442=Dashboard!$B$5),OR(Dashboard!$B$6="All",$G442=Dashboard!$B$6)),1,0))</f>
        <v/>
      </c>
    </row>
    <row r="443">
      <c r="A443" s="14" t="n"/>
      <c r="B443" s="28" t="n"/>
      <c r="C443" s="28" t="n"/>
      <c r="D443" s="14" t="n"/>
      <c r="E443" s="14" t="n"/>
      <c r="F443" s="14" t="n"/>
      <c r="G443" s="14" t="n"/>
      <c r="H443" s="14" t="n"/>
      <c r="I443" s="14" t="n"/>
      <c r="J443" s="16" t="n"/>
      <c r="K443" s="16" t="n"/>
      <c r="L443" s="16" t="n"/>
      <c r="M443" s="16" t="n"/>
      <c r="N443" s="16" t="n"/>
      <c r="O443" s="16" t="n"/>
      <c r="P443" s="16" t="n"/>
      <c r="Q443" s="16" t="n"/>
      <c r="R443" s="16" t="n"/>
      <c r="S443" s="16" t="n"/>
      <c r="T443" s="16" t="n"/>
      <c r="U443" s="14" t="n"/>
      <c r="V443" s="28" t="n"/>
      <c r="W443" s="14" t="n"/>
      <c r="X443" s="28" t="n"/>
      <c r="Y443" s="17">
        <f>IF($A443="","",COUNTIF($J443:$S443,"Fail"))</f>
        <v/>
      </c>
      <c r="Z443" s="17">
        <f>IF($A443="","",COUNTIF($J443:$S443,"Pass")+COUNTIF($J443:$S443,"Fail"))</f>
        <v/>
      </c>
      <c r="AA443" s="17">
        <f>IF($A443="","",COUNTIF($J443:$S443,"Pass")+COUNTIF($J443:$S443,"Fail")+COUNTIF($J443:$S443,"Not Reviewed"))</f>
        <v/>
      </c>
      <c r="AB443" s="17">
        <f>IF($A443="","",IF(OR(COUNTBLANK($J443:$S443)&gt;0,COUNTIF($J443:$S443,"Not Reviewed")&gt;0),"Incomplete","Complete"))</f>
        <v/>
      </c>
      <c r="AC443" s="29">
        <f>IF($A443="","",IFERROR((Z443-Y443)/Z443,""))</f>
        <v/>
      </c>
      <c r="AD443" s="17">
        <f>IF($A443="","",IF(Y443=0,"No Follow-Up Needed",IF(W443="Resolved","Resolved",IF(V443="","Due Date Missing",IF(V443&lt;TODAY(),"Overdue",IF(V443=TODAY(),"Due Today","Open"))))))</f>
        <v/>
      </c>
      <c r="AE443" s="17">
        <f>IF($A443="","",IF(AND($B443&gt;=Dashboard!$B$3,$B443&lt;=Dashboard!$B$4,OR(Dashboard!$B$5="All",$D443=Dashboard!$B$5),OR(Dashboard!$B$6="All",$G443=Dashboard!$B$6)),1,0))</f>
        <v/>
      </c>
    </row>
    <row r="444">
      <c r="A444" s="14" t="n"/>
      <c r="B444" s="28" t="n"/>
      <c r="C444" s="28" t="n"/>
      <c r="D444" s="14" t="n"/>
      <c r="E444" s="14" t="n"/>
      <c r="F444" s="14" t="n"/>
      <c r="G444" s="14" t="n"/>
      <c r="H444" s="14" t="n"/>
      <c r="I444" s="14" t="n"/>
      <c r="J444" s="16" t="n"/>
      <c r="K444" s="16" t="n"/>
      <c r="L444" s="16" t="n"/>
      <c r="M444" s="16" t="n"/>
      <c r="N444" s="16" t="n"/>
      <c r="O444" s="16" t="n"/>
      <c r="P444" s="16" t="n"/>
      <c r="Q444" s="16" t="n"/>
      <c r="R444" s="16" t="n"/>
      <c r="S444" s="16" t="n"/>
      <c r="T444" s="16" t="n"/>
      <c r="U444" s="14" t="n"/>
      <c r="V444" s="28" t="n"/>
      <c r="W444" s="14" t="n"/>
      <c r="X444" s="28" t="n"/>
      <c r="Y444" s="17">
        <f>IF($A444="","",COUNTIF($J444:$S444,"Fail"))</f>
        <v/>
      </c>
      <c r="Z444" s="17">
        <f>IF($A444="","",COUNTIF($J444:$S444,"Pass")+COUNTIF($J444:$S444,"Fail"))</f>
        <v/>
      </c>
      <c r="AA444" s="17">
        <f>IF($A444="","",COUNTIF($J444:$S444,"Pass")+COUNTIF($J444:$S444,"Fail")+COUNTIF($J444:$S444,"Not Reviewed"))</f>
        <v/>
      </c>
      <c r="AB444" s="17">
        <f>IF($A444="","",IF(OR(COUNTBLANK($J444:$S444)&gt;0,COUNTIF($J444:$S444,"Not Reviewed")&gt;0),"Incomplete","Complete"))</f>
        <v/>
      </c>
      <c r="AC444" s="29">
        <f>IF($A444="","",IFERROR((Z444-Y444)/Z444,""))</f>
        <v/>
      </c>
      <c r="AD444" s="17">
        <f>IF($A444="","",IF(Y444=0,"No Follow-Up Needed",IF(W444="Resolved","Resolved",IF(V444="","Due Date Missing",IF(V444&lt;TODAY(),"Overdue",IF(V444=TODAY(),"Due Today","Open"))))))</f>
        <v/>
      </c>
      <c r="AE444" s="17">
        <f>IF($A444="","",IF(AND($B444&gt;=Dashboard!$B$3,$B444&lt;=Dashboard!$B$4,OR(Dashboard!$B$5="All",$D444=Dashboard!$B$5),OR(Dashboard!$B$6="All",$G444=Dashboard!$B$6)),1,0))</f>
        <v/>
      </c>
    </row>
    <row r="445">
      <c r="A445" s="14" t="n"/>
      <c r="B445" s="28" t="n"/>
      <c r="C445" s="28" t="n"/>
      <c r="D445" s="14" t="n"/>
      <c r="E445" s="14" t="n"/>
      <c r="F445" s="14" t="n"/>
      <c r="G445" s="14" t="n"/>
      <c r="H445" s="14" t="n"/>
      <c r="I445" s="14" t="n"/>
      <c r="J445" s="16" t="n"/>
      <c r="K445" s="16" t="n"/>
      <c r="L445" s="16" t="n"/>
      <c r="M445" s="16" t="n"/>
      <c r="N445" s="16" t="n"/>
      <c r="O445" s="16" t="n"/>
      <c r="P445" s="16" t="n"/>
      <c r="Q445" s="16" t="n"/>
      <c r="R445" s="16" t="n"/>
      <c r="S445" s="16" t="n"/>
      <c r="T445" s="16" t="n"/>
      <c r="U445" s="14" t="n"/>
      <c r="V445" s="28" t="n"/>
      <c r="W445" s="14" t="n"/>
      <c r="X445" s="28" t="n"/>
      <c r="Y445" s="17">
        <f>IF($A445="","",COUNTIF($J445:$S445,"Fail"))</f>
        <v/>
      </c>
      <c r="Z445" s="17">
        <f>IF($A445="","",COUNTIF($J445:$S445,"Pass")+COUNTIF($J445:$S445,"Fail"))</f>
        <v/>
      </c>
      <c r="AA445" s="17">
        <f>IF($A445="","",COUNTIF($J445:$S445,"Pass")+COUNTIF($J445:$S445,"Fail")+COUNTIF($J445:$S445,"Not Reviewed"))</f>
        <v/>
      </c>
      <c r="AB445" s="17">
        <f>IF($A445="","",IF(OR(COUNTBLANK($J445:$S445)&gt;0,COUNTIF($J445:$S445,"Not Reviewed")&gt;0),"Incomplete","Complete"))</f>
        <v/>
      </c>
      <c r="AC445" s="29">
        <f>IF($A445="","",IFERROR((Z445-Y445)/Z445,""))</f>
        <v/>
      </c>
      <c r="AD445" s="17">
        <f>IF($A445="","",IF(Y445=0,"No Follow-Up Needed",IF(W445="Resolved","Resolved",IF(V445="","Due Date Missing",IF(V445&lt;TODAY(),"Overdue",IF(V445=TODAY(),"Due Today","Open"))))))</f>
        <v/>
      </c>
      <c r="AE445" s="17">
        <f>IF($A445="","",IF(AND($B445&gt;=Dashboard!$B$3,$B445&lt;=Dashboard!$B$4,OR(Dashboard!$B$5="All",$D445=Dashboard!$B$5),OR(Dashboard!$B$6="All",$G445=Dashboard!$B$6)),1,0))</f>
        <v/>
      </c>
    </row>
    <row r="446">
      <c r="A446" s="14" t="n"/>
      <c r="B446" s="28" t="n"/>
      <c r="C446" s="28" t="n"/>
      <c r="D446" s="14" t="n"/>
      <c r="E446" s="14" t="n"/>
      <c r="F446" s="14" t="n"/>
      <c r="G446" s="14" t="n"/>
      <c r="H446" s="14" t="n"/>
      <c r="I446" s="14" t="n"/>
      <c r="J446" s="16" t="n"/>
      <c r="K446" s="16" t="n"/>
      <c r="L446" s="16" t="n"/>
      <c r="M446" s="16" t="n"/>
      <c r="N446" s="16" t="n"/>
      <c r="O446" s="16" t="n"/>
      <c r="P446" s="16" t="n"/>
      <c r="Q446" s="16" t="n"/>
      <c r="R446" s="16" t="n"/>
      <c r="S446" s="16" t="n"/>
      <c r="T446" s="16" t="n"/>
      <c r="U446" s="14" t="n"/>
      <c r="V446" s="28" t="n"/>
      <c r="W446" s="14" t="n"/>
      <c r="X446" s="28" t="n"/>
      <c r="Y446" s="17">
        <f>IF($A446="","",COUNTIF($J446:$S446,"Fail"))</f>
        <v/>
      </c>
      <c r="Z446" s="17">
        <f>IF($A446="","",COUNTIF($J446:$S446,"Pass")+COUNTIF($J446:$S446,"Fail"))</f>
        <v/>
      </c>
      <c r="AA446" s="17">
        <f>IF($A446="","",COUNTIF($J446:$S446,"Pass")+COUNTIF($J446:$S446,"Fail")+COUNTIF($J446:$S446,"Not Reviewed"))</f>
        <v/>
      </c>
      <c r="AB446" s="17">
        <f>IF($A446="","",IF(OR(COUNTBLANK($J446:$S446)&gt;0,COUNTIF($J446:$S446,"Not Reviewed")&gt;0),"Incomplete","Complete"))</f>
        <v/>
      </c>
      <c r="AC446" s="29">
        <f>IF($A446="","",IFERROR((Z446-Y446)/Z446,""))</f>
        <v/>
      </c>
      <c r="AD446" s="17">
        <f>IF($A446="","",IF(Y446=0,"No Follow-Up Needed",IF(W446="Resolved","Resolved",IF(V446="","Due Date Missing",IF(V446&lt;TODAY(),"Overdue",IF(V446=TODAY(),"Due Today","Open"))))))</f>
        <v/>
      </c>
      <c r="AE446" s="17">
        <f>IF($A446="","",IF(AND($B446&gt;=Dashboard!$B$3,$B446&lt;=Dashboard!$B$4,OR(Dashboard!$B$5="All",$D446=Dashboard!$B$5),OR(Dashboard!$B$6="All",$G446=Dashboard!$B$6)),1,0))</f>
        <v/>
      </c>
    </row>
    <row r="447">
      <c r="A447" s="14" t="n"/>
      <c r="B447" s="28" t="n"/>
      <c r="C447" s="28" t="n"/>
      <c r="D447" s="14" t="n"/>
      <c r="E447" s="14" t="n"/>
      <c r="F447" s="14" t="n"/>
      <c r="G447" s="14" t="n"/>
      <c r="H447" s="14" t="n"/>
      <c r="I447" s="14" t="n"/>
      <c r="J447" s="16" t="n"/>
      <c r="K447" s="16" t="n"/>
      <c r="L447" s="16" t="n"/>
      <c r="M447" s="16" t="n"/>
      <c r="N447" s="16" t="n"/>
      <c r="O447" s="16" t="n"/>
      <c r="P447" s="16" t="n"/>
      <c r="Q447" s="16" t="n"/>
      <c r="R447" s="16" t="n"/>
      <c r="S447" s="16" t="n"/>
      <c r="T447" s="16" t="n"/>
      <c r="U447" s="14" t="n"/>
      <c r="V447" s="28" t="n"/>
      <c r="W447" s="14" t="n"/>
      <c r="X447" s="28" t="n"/>
      <c r="Y447" s="17">
        <f>IF($A447="","",COUNTIF($J447:$S447,"Fail"))</f>
        <v/>
      </c>
      <c r="Z447" s="17">
        <f>IF($A447="","",COUNTIF($J447:$S447,"Pass")+COUNTIF($J447:$S447,"Fail"))</f>
        <v/>
      </c>
      <c r="AA447" s="17">
        <f>IF($A447="","",COUNTIF($J447:$S447,"Pass")+COUNTIF($J447:$S447,"Fail")+COUNTIF($J447:$S447,"Not Reviewed"))</f>
        <v/>
      </c>
      <c r="AB447" s="17">
        <f>IF($A447="","",IF(OR(COUNTBLANK($J447:$S447)&gt;0,COUNTIF($J447:$S447,"Not Reviewed")&gt;0),"Incomplete","Complete"))</f>
        <v/>
      </c>
      <c r="AC447" s="29">
        <f>IF($A447="","",IFERROR((Z447-Y447)/Z447,""))</f>
        <v/>
      </c>
      <c r="AD447" s="17">
        <f>IF($A447="","",IF(Y447=0,"No Follow-Up Needed",IF(W447="Resolved","Resolved",IF(V447="","Due Date Missing",IF(V447&lt;TODAY(),"Overdue",IF(V447=TODAY(),"Due Today","Open"))))))</f>
        <v/>
      </c>
      <c r="AE447" s="17">
        <f>IF($A447="","",IF(AND($B447&gt;=Dashboard!$B$3,$B447&lt;=Dashboard!$B$4,OR(Dashboard!$B$5="All",$D447=Dashboard!$B$5),OR(Dashboard!$B$6="All",$G447=Dashboard!$B$6)),1,0))</f>
        <v/>
      </c>
    </row>
    <row r="448">
      <c r="A448" s="14" t="n"/>
      <c r="B448" s="28" t="n"/>
      <c r="C448" s="28" t="n"/>
      <c r="D448" s="14" t="n"/>
      <c r="E448" s="14" t="n"/>
      <c r="F448" s="14" t="n"/>
      <c r="G448" s="14" t="n"/>
      <c r="H448" s="14" t="n"/>
      <c r="I448" s="14" t="n"/>
      <c r="J448" s="16" t="n"/>
      <c r="K448" s="16" t="n"/>
      <c r="L448" s="16" t="n"/>
      <c r="M448" s="16" t="n"/>
      <c r="N448" s="16" t="n"/>
      <c r="O448" s="16" t="n"/>
      <c r="P448" s="16" t="n"/>
      <c r="Q448" s="16" t="n"/>
      <c r="R448" s="16" t="n"/>
      <c r="S448" s="16" t="n"/>
      <c r="T448" s="16" t="n"/>
      <c r="U448" s="14" t="n"/>
      <c r="V448" s="28" t="n"/>
      <c r="W448" s="14" t="n"/>
      <c r="X448" s="28" t="n"/>
      <c r="Y448" s="17">
        <f>IF($A448="","",COUNTIF($J448:$S448,"Fail"))</f>
        <v/>
      </c>
      <c r="Z448" s="17">
        <f>IF($A448="","",COUNTIF($J448:$S448,"Pass")+COUNTIF($J448:$S448,"Fail"))</f>
        <v/>
      </c>
      <c r="AA448" s="17">
        <f>IF($A448="","",COUNTIF($J448:$S448,"Pass")+COUNTIF($J448:$S448,"Fail")+COUNTIF($J448:$S448,"Not Reviewed"))</f>
        <v/>
      </c>
      <c r="AB448" s="17">
        <f>IF($A448="","",IF(OR(COUNTBLANK($J448:$S448)&gt;0,COUNTIF($J448:$S448,"Not Reviewed")&gt;0),"Incomplete","Complete"))</f>
        <v/>
      </c>
      <c r="AC448" s="29">
        <f>IF($A448="","",IFERROR((Z448-Y448)/Z448,""))</f>
        <v/>
      </c>
      <c r="AD448" s="17">
        <f>IF($A448="","",IF(Y448=0,"No Follow-Up Needed",IF(W448="Resolved","Resolved",IF(V448="","Due Date Missing",IF(V448&lt;TODAY(),"Overdue",IF(V448=TODAY(),"Due Today","Open"))))))</f>
        <v/>
      </c>
      <c r="AE448" s="17">
        <f>IF($A448="","",IF(AND($B448&gt;=Dashboard!$B$3,$B448&lt;=Dashboard!$B$4,OR(Dashboard!$B$5="All",$D448=Dashboard!$B$5),OR(Dashboard!$B$6="All",$G448=Dashboard!$B$6)),1,0))</f>
        <v/>
      </c>
    </row>
    <row r="449">
      <c r="A449" s="14" t="n"/>
      <c r="B449" s="28" t="n"/>
      <c r="C449" s="28" t="n"/>
      <c r="D449" s="14" t="n"/>
      <c r="E449" s="14" t="n"/>
      <c r="F449" s="14" t="n"/>
      <c r="G449" s="14" t="n"/>
      <c r="H449" s="14" t="n"/>
      <c r="I449" s="14" t="n"/>
      <c r="J449" s="16" t="n"/>
      <c r="K449" s="16" t="n"/>
      <c r="L449" s="16" t="n"/>
      <c r="M449" s="16" t="n"/>
      <c r="N449" s="16" t="n"/>
      <c r="O449" s="16" t="n"/>
      <c r="P449" s="16" t="n"/>
      <c r="Q449" s="16" t="n"/>
      <c r="R449" s="16" t="n"/>
      <c r="S449" s="16" t="n"/>
      <c r="T449" s="16" t="n"/>
      <c r="U449" s="14" t="n"/>
      <c r="V449" s="28" t="n"/>
      <c r="W449" s="14" t="n"/>
      <c r="X449" s="28" t="n"/>
      <c r="Y449" s="17">
        <f>IF($A449="","",COUNTIF($J449:$S449,"Fail"))</f>
        <v/>
      </c>
      <c r="Z449" s="17">
        <f>IF($A449="","",COUNTIF($J449:$S449,"Pass")+COUNTIF($J449:$S449,"Fail"))</f>
        <v/>
      </c>
      <c r="AA449" s="17">
        <f>IF($A449="","",COUNTIF($J449:$S449,"Pass")+COUNTIF($J449:$S449,"Fail")+COUNTIF($J449:$S449,"Not Reviewed"))</f>
        <v/>
      </c>
      <c r="AB449" s="17">
        <f>IF($A449="","",IF(OR(COUNTBLANK($J449:$S449)&gt;0,COUNTIF($J449:$S449,"Not Reviewed")&gt;0),"Incomplete","Complete"))</f>
        <v/>
      </c>
      <c r="AC449" s="29">
        <f>IF($A449="","",IFERROR((Z449-Y449)/Z449,""))</f>
        <v/>
      </c>
      <c r="AD449" s="17">
        <f>IF($A449="","",IF(Y449=0,"No Follow-Up Needed",IF(W449="Resolved","Resolved",IF(V449="","Due Date Missing",IF(V449&lt;TODAY(),"Overdue",IF(V449=TODAY(),"Due Today","Open"))))))</f>
        <v/>
      </c>
      <c r="AE449" s="17">
        <f>IF($A449="","",IF(AND($B449&gt;=Dashboard!$B$3,$B449&lt;=Dashboard!$B$4,OR(Dashboard!$B$5="All",$D449=Dashboard!$B$5),OR(Dashboard!$B$6="All",$G449=Dashboard!$B$6)),1,0))</f>
        <v/>
      </c>
    </row>
    <row r="450">
      <c r="A450" s="14" t="n"/>
      <c r="B450" s="28" t="n"/>
      <c r="C450" s="28" t="n"/>
      <c r="D450" s="14" t="n"/>
      <c r="E450" s="14" t="n"/>
      <c r="F450" s="14" t="n"/>
      <c r="G450" s="14" t="n"/>
      <c r="H450" s="14" t="n"/>
      <c r="I450" s="14" t="n"/>
      <c r="J450" s="16" t="n"/>
      <c r="K450" s="16" t="n"/>
      <c r="L450" s="16" t="n"/>
      <c r="M450" s="16" t="n"/>
      <c r="N450" s="16" t="n"/>
      <c r="O450" s="16" t="n"/>
      <c r="P450" s="16" t="n"/>
      <c r="Q450" s="16" t="n"/>
      <c r="R450" s="16" t="n"/>
      <c r="S450" s="16" t="n"/>
      <c r="T450" s="16" t="n"/>
      <c r="U450" s="14" t="n"/>
      <c r="V450" s="28" t="n"/>
      <c r="W450" s="14" t="n"/>
      <c r="X450" s="28" t="n"/>
      <c r="Y450" s="17">
        <f>IF($A450="","",COUNTIF($J450:$S450,"Fail"))</f>
        <v/>
      </c>
      <c r="Z450" s="17">
        <f>IF($A450="","",COUNTIF($J450:$S450,"Pass")+COUNTIF($J450:$S450,"Fail"))</f>
        <v/>
      </c>
      <c r="AA450" s="17">
        <f>IF($A450="","",COUNTIF($J450:$S450,"Pass")+COUNTIF($J450:$S450,"Fail")+COUNTIF($J450:$S450,"Not Reviewed"))</f>
        <v/>
      </c>
      <c r="AB450" s="17">
        <f>IF($A450="","",IF(OR(COUNTBLANK($J450:$S450)&gt;0,COUNTIF($J450:$S450,"Not Reviewed")&gt;0),"Incomplete","Complete"))</f>
        <v/>
      </c>
      <c r="AC450" s="29">
        <f>IF($A450="","",IFERROR((Z450-Y450)/Z450,""))</f>
        <v/>
      </c>
      <c r="AD450" s="17">
        <f>IF($A450="","",IF(Y450=0,"No Follow-Up Needed",IF(W450="Resolved","Resolved",IF(V450="","Due Date Missing",IF(V450&lt;TODAY(),"Overdue",IF(V450=TODAY(),"Due Today","Open"))))))</f>
        <v/>
      </c>
      <c r="AE450" s="17">
        <f>IF($A450="","",IF(AND($B450&gt;=Dashboard!$B$3,$B450&lt;=Dashboard!$B$4,OR(Dashboard!$B$5="All",$D450=Dashboard!$B$5),OR(Dashboard!$B$6="All",$G450=Dashboard!$B$6)),1,0))</f>
        <v/>
      </c>
    </row>
    <row r="451">
      <c r="A451" s="14" t="n"/>
      <c r="B451" s="28" t="n"/>
      <c r="C451" s="28" t="n"/>
      <c r="D451" s="14" t="n"/>
      <c r="E451" s="14" t="n"/>
      <c r="F451" s="14" t="n"/>
      <c r="G451" s="14" t="n"/>
      <c r="H451" s="14" t="n"/>
      <c r="I451" s="14" t="n"/>
      <c r="J451" s="16" t="n"/>
      <c r="K451" s="16" t="n"/>
      <c r="L451" s="16" t="n"/>
      <c r="M451" s="16" t="n"/>
      <c r="N451" s="16" t="n"/>
      <c r="O451" s="16" t="n"/>
      <c r="P451" s="16" t="n"/>
      <c r="Q451" s="16" t="n"/>
      <c r="R451" s="16" t="n"/>
      <c r="S451" s="16" t="n"/>
      <c r="T451" s="16" t="n"/>
      <c r="U451" s="14" t="n"/>
      <c r="V451" s="28" t="n"/>
      <c r="W451" s="14" t="n"/>
      <c r="X451" s="28" t="n"/>
      <c r="Y451" s="17">
        <f>IF($A451="","",COUNTIF($J451:$S451,"Fail"))</f>
        <v/>
      </c>
      <c r="Z451" s="17">
        <f>IF($A451="","",COUNTIF($J451:$S451,"Pass")+COUNTIF($J451:$S451,"Fail"))</f>
        <v/>
      </c>
      <c r="AA451" s="17">
        <f>IF($A451="","",COUNTIF($J451:$S451,"Pass")+COUNTIF($J451:$S451,"Fail")+COUNTIF($J451:$S451,"Not Reviewed"))</f>
        <v/>
      </c>
      <c r="AB451" s="17">
        <f>IF($A451="","",IF(OR(COUNTBLANK($J451:$S451)&gt;0,COUNTIF($J451:$S451,"Not Reviewed")&gt;0),"Incomplete","Complete"))</f>
        <v/>
      </c>
      <c r="AC451" s="29">
        <f>IF($A451="","",IFERROR((Z451-Y451)/Z451,""))</f>
        <v/>
      </c>
      <c r="AD451" s="17">
        <f>IF($A451="","",IF(Y451=0,"No Follow-Up Needed",IF(W451="Resolved","Resolved",IF(V451="","Due Date Missing",IF(V451&lt;TODAY(),"Overdue",IF(V451=TODAY(),"Due Today","Open"))))))</f>
        <v/>
      </c>
      <c r="AE451" s="17">
        <f>IF($A451="","",IF(AND($B451&gt;=Dashboard!$B$3,$B451&lt;=Dashboard!$B$4,OR(Dashboard!$B$5="All",$D451=Dashboard!$B$5),OR(Dashboard!$B$6="All",$G451=Dashboard!$B$6)),1,0))</f>
        <v/>
      </c>
    </row>
    <row r="452">
      <c r="A452" s="14" t="n"/>
      <c r="B452" s="28" t="n"/>
      <c r="C452" s="28" t="n"/>
      <c r="D452" s="14" t="n"/>
      <c r="E452" s="14" t="n"/>
      <c r="F452" s="14" t="n"/>
      <c r="G452" s="14" t="n"/>
      <c r="H452" s="14" t="n"/>
      <c r="I452" s="14" t="n"/>
      <c r="J452" s="16" t="n"/>
      <c r="K452" s="16" t="n"/>
      <c r="L452" s="16" t="n"/>
      <c r="M452" s="16" t="n"/>
      <c r="N452" s="16" t="n"/>
      <c r="O452" s="16" t="n"/>
      <c r="P452" s="16" t="n"/>
      <c r="Q452" s="16" t="n"/>
      <c r="R452" s="16" t="n"/>
      <c r="S452" s="16" t="n"/>
      <c r="T452" s="16" t="n"/>
      <c r="U452" s="14" t="n"/>
      <c r="V452" s="28" t="n"/>
      <c r="W452" s="14" t="n"/>
      <c r="X452" s="28" t="n"/>
      <c r="Y452" s="17">
        <f>IF($A452="","",COUNTIF($J452:$S452,"Fail"))</f>
        <v/>
      </c>
      <c r="Z452" s="17">
        <f>IF($A452="","",COUNTIF($J452:$S452,"Pass")+COUNTIF($J452:$S452,"Fail"))</f>
        <v/>
      </c>
      <c r="AA452" s="17">
        <f>IF($A452="","",COUNTIF($J452:$S452,"Pass")+COUNTIF($J452:$S452,"Fail")+COUNTIF($J452:$S452,"Not Reviewed"))</f>
        <v/>
      </c>
      <c r="AB452" s="17">
        <f>IF($A452="","",IF(OR(COUNTBLANK($J452:$S452)&gt;0,COUNTIF($J452:$S452,"Not Reviewed")&gt;0),"Incomplete","Complete"))</f>
        <v/>
      </c>
      <c r="AC452" s="29">
        <f>IF($A452="","",IFERROR((Z452-Y452)/Z452,""))</f>
        <v/>
      </c>
      <c r="AD452" s="17">
        <f>IF($A452="","",IF(Y452=0,"No Follow-Up Needed",IF(W452="Resolved","Resolved",IF(V452="","Due Date Missing",IF(V452&lt;TODAY(),"Overdue",IF(V452=TODAY(),"Due Today","Open"))))))</f>
        <v/>
      </c>
      <c r="AE452" s="17">
        <f>IF($A452="","",IF(AND($B452&gt;=Dashboard!$B$3,$B452&lt;=Dashboard!$B$4,OR(Dashboard!$B$5="All",$D452=Dashboard!$B$5),OR(Dashboard!$B$6="All",$G452=Dashboard!$B$6)),1,0))</f>
        <v/>
      </c>
    </row>
    <row r="453">
      <c r="A453" s="14" t="n"/>
      <c r="B453" s="28" t="n"/>
      <c r="C453" s="28" t="n"/>
      <c r="D453" s="14" t="n"/>
      <c r="E453" s="14" t="n"/>
      <c r="F453" s="14" t="n"/>
      <c r="G453" s="14" t="n"/>
      <c r="H453" s="14" t="n"/>
      <c r="I453" s="14" t="n"/>
      <c r="J453" s="16" t="n"/>
      <c r="K453" s="16" t="n"/>
      <c r="L453" s="16" t="n"/>
      <c r="M453" s="16" t="n"/>
      <c r="N453" s="16" t="n"/>
      <c r="O453" s="16" t="n"/>
      <c r="P453" s="16" t="n"/>
      <c r="Q453" s="16" t="n"/>
      <c r="R453" s="16" t="n"/>
      <c r="S453" s="16" t="n"/>
      <c r="T453" s="16" t="n"/>
      <c r="U453" s="14" t="n"/>
      <c r="V453" s="28" t="n"/>
      <c r="W453" s="14" t="n"/>
      <c r="X453" s="28" t="n"/>
      <c r="Y453" s="17">
        <f>IF($A453="","",COUNTIF($J453:$S453,"Fail"))</f>
        <v/>
      </c>
      <c r="Z453" s="17">
        <f>IF($A453="","",COUNTIF($J453:$S453,"Pass")+COUNTIF($J453:$S453,"Fail"))</f>
        <v/>
      </c>
      <c r="AA453" s="17">
        <f>IF($A453="","",COUNTIF($J453:$S453,"Pass")+COUNTIF($J453:$S453,"Fail")+COUNTIF($J453:$S453,"Not Reviewed"))</f>
        <v/>
      </c>
      <c r="AB453" s="17">
        <f>IF($A453="","",IF(OR(COUNTBLANK($J453:$S453)&gt;0,COUNTIF($J453:$S453,"Not Reviewed")&gt;0),"Incomplete","Complete"))</f>
        <v/>
      </c>
      <c r="AC453" s="29">
        <f>IF($A453="","",IFERROR((Z453-Y453)/Z453,""))</f>
        <v/>
      </c>
      <c r="AD453" s="17">
        <f>IF($A453="","",IF(Y453=0,"No Follow-Up Needed",IF(W453="Resolved","Resolved",IF(V453="","Due Date Missing",IF(V453&lt;TODAY(),"Overdue",IF(V453=TODAY(),"Due Today","Open"))))))</f>
        <v/>
      </c>
      <c r="AE453" s="17">
        <f>IF($A453="","",IF(AND($B453&gt;=Dashboard!$B$3,$B453&lt;=Dashboard!$B$4,OR(Dashboard!$B$5="All",$D453=Dashboard!$B$5),OR(Dashboard!$B$6="All",$G453=Dashboard!$B$6)),1,0))</f>
        <v/>
      </c>
    </row>
    <row r="454">
      <c r="A454" s="14" t="n"/>
      <c r="B454" s="28" t="n"/>
      <c r="C454" s="28" t="n"/>
      <c r="D454" s="14" t="n"/>
      <c r="E454" s="14" t="n"/>
      <c r="F454" s="14" t="n"/>
      <c r="G454" s="14" t="n"/>
      <c r="H454" s="14" t="n"/>
      <c r="I454" s="14" t="n"/>
      <c r="J454" s="16" t="n"/>
      <c r="K454" s="16" t="n"/>
      <c r="L454" s="16" t="n"/>
      <c r="M454" s="16" t="n"/>
      <c r="N454" s="16" t="n"/>
      <c r="O454" s="16" t="n"/>
      <c r="P454" s="16" t="n"/>
      <c r="Q454" s="16" t="n"/>
      <c r="R454" s="16" t="n"/>
      <c r="S454" s="16" t="n"/>
      <c r="T454" s="16" t="n"/>
      <c r="U454" s="14" t="n"/>
      <c r="V454" s="28" t="n"/>
      <c r="W454" s="14" t="n"/>
      <c r="X454" s="28" t="n"/>
      <c r="Y454" s="17">
        <f>IF($A454="","",COUNTIF($J454:$S454,"Fail"))</f>
        <v/>
      </c>
      <c r="Z454" s="17">
        <f>IF($A454="","",COUNTIF($J454:$S454,"Pass")+COUNTIF($J454:$S454,"Fail"))</f>
        <v/>
      </c>
      <c r="AA454" s="17">
        <f>IF($A454="","",COUNTIF($J454:$S454,"Pass")+COUNTIF($J454:$S454,"Fail")+COUNTIF($J454:$S454,"Not Reviewed"))</f>
        <v/>
      </c>
      <c r="AB454" s="17">
        <f>IF($A454="","",IF(OR(COUNTBLANK($J454:$S454)&gt;0,COUNTIF($J454:$S454,"Not Reviewed")&gt;0),"Incomplete","Complete"))</f>
        <v/>
      </c>
      <c r="AC454" s="29">
        <f>IF($A454="","",IFERROR((Z454-Y454)/Z454,""))</f>
        <v/>
      </c>
      <c r="AD454" s="17">
        <f>IF($A454="","",IF(Y454=0,"No Follow-Up Needed",IF(W454="Resolved","Resolved",IF(V454="","Due Date Missing",IF(V454&lt;TODAY(),"Overdue",IF(V454=TODAY(),"Due Today","Open"))))))</f>
        <v/>
      </c>
      <c r="AE454" s="17">
        <f>IF($A454="","",IF(AND($B454&gt;=Dashboard!$B$3,$B454&lt;=Dashboard!$B$4,OR(Dashboard!$B$5="All",$D454=Dashboard!$B$5),OR(Dashboard!$B$6="All",$G454=Dashboard!$B$6)),1,0))</f>
        <v/>
      </c>
    </row>
    <row r="455">
      <c r="A455" s="14" t="n"/>
      <c r="B455" s="28" t="n"/>
      <c r="C455" s="28" t="n"/>
      <c r="D455" s="14" t="n"/>
      <c r="E455" s="14" t="n"/>
      <c r="F455" s="14" t="n"/>
      <c r="G455" s="14" t="n"/>
      <c r="H455" s="14" t="n"/>
      <c r="I455" s="14" t="n"/>
      <c r="J455" s="16" t="n"/>
      <c r="K455" s="16" t="n"/>
      <c r="L455" s="16" t="n"/>
      <c r="M455" s="16" t="n"/>
      <c r="N455" s="16" t="n"/>
      <c r="O455" s="16" t="n"/>
      <c r="P455" s="16" t="n"/>
      <c r="Q455" s="16" t="n"/>
      <c r="R455" s="16" t="n"/>
      <c r="S455" s="16" t="n"/>
      <c r="T455" s="16" t="n"/>
      <c r="U455" s="14" t="n"/>
      <c r="V455" s="28" t="n"/>
      <c r="W455" s="14" t="n"/>
      <c r="X455" s="28" t="n"/>
      <c r="Y455" s="17">
        <f>IF($A455="","",COUNTIF($J455:$S455,"Fail"))</f>
        <v/>
      </c>
      <c r="Z455" s="17">
        <f>IF($A455="","",COUNTIF($J455:$S455,"Pass")+COUNTIF($J455:$S455,"Fail"))</f>
        <v/>
      </c>
      <c r="AA455" s="17">
        <f>IF($A455="","",COUNTIF($J455:$S455,"Pass")+COUNTIF($J455:$S455,"Fail")+COUNTIF($J455:$S455,"Not Reviewed"))</f>
        <v/>
      </c>
      <c r="AB455" s="17">
        <f>IF($A455="","",IF(OR(COUNTBLANK($J455:$S455)&gt;0,COUNTIF($J455:$S455,"Not Reviewed")&gt;0),"Incomplete","Complete"))</f>
        <v/>
      </c>
      <c r="AC455" s="29">
        <f>IF($A455="","",IFERROR((Z455-Y455)/Z455,""))</f>
        <v/>
      </c>
      <c r="AD455" s="17">
        <f>IF($A455="","",IF(Y455=0,"No Follow-Up Needed",IF(W455="Resolved","Resolved",IF(V455="","Due Date Missing",IF(V455&lt;TODAY(),"Overdue",IF(V455=TODAY(),"Due Today","Open"))))))</f>
        <v/>
      </c>
      <c r="AE455" s="17">
        <f>IF($A455="","",IF(AND($B455&gt;=Dashboard!$B$3,$B455&lt;=Dashboard!$B$4,OR(Dashboard!$B$5="All",$D455=Dashboard!$B$5),OR(Dashboard!$B$6="All",$G455=Dashboard!$B$6)),1,0))</f>
        <v/>
      </c>
    </row>
    <row r="456">
      <c r="A456" s="14" t="n"/>
      <c r="B456" s="28" t="n"/>
      <c r="C456" s="28" t="n"/>
      <c r="D456" s="14" t="n"/>
      <c r="E456" s="14" t="n"/>
      <c r="F456" s="14" t="n"/>
      <c r="G456" s="14" t="n"/>
      <c r="H456" s="14" t="n"/>
      <c r="I456" s="14" t="n"/>
      <c r="J456" s="16" t="n"/>
      <c r="K456" s="16" t="n"/>
      <c r="L456" s="16" t="n"/>
      <c r="M456" s="16" t="n"/>
      <c r="N456" s="16" t="n"/>
      <c r="O456" s="16" t="n"/>
      <c r="P456" s="16" t="n"/>
      <c r="Q456" s="16" t="n"/>
      <c r="R456" s="16" t="n"/>
      <c r="S456" s="16" t="n"/>
      <c r="T456" s="16" t="n"/>
      <c r="U456" s="14" t="n"/>
      <c r="V456" s="28" t="n"/>
      <c r="W456" s="14" t="n"/>
      <c r="X456" s="28" t="n"/>
      <c r="Y456" s="17">
        <f>IF($A456="","",COUNTIF($J456:$S456,"Fail"))</f>
        <v/>
      </c>
      <c r="Z456" s="17">
        <f>IF($A456="","",COUNTIF($J456:$S456,"Pass")+COUNTIF($J456:$S456,"Fail"))</f>
        <v/>
      </c>
      <c r="AA456" s="17">
        <f>IF($A456="","",COUNTIF($J456:$S456,"Pass")+COUNTIF($J456:$S456,"Fail")+COUNTIF($J456:$S456,"Not Reviewed"))</f>
        <v/>
      </c>
      <c r="AB456" s="17">
        <f>IF($A456="","",IF(OR(COUNTBLANK($J456:$S456)&gt;0,COUNTIF($J456:$S456,"Not Reviewed")&gt;0),"Incomplete","Complete"))</f>
        <v/>
      </c>
      <c r="AC456" s="29">
        <f>IF($A456="","",IFERROR((Z456-Y456)/Z456,""))</f>
        <v/>
      </c>
      <c r="AD456" s="17">
        <f>IF($A456="","",IF(Y456=0,"No Follow-Up Needed",IF(W456="Resolved","Resolved",IF(V456="","Due Date Missing",IF(V456&lt;TODAY(),"Overdue",IF(V456=TODAY(),"Due Today","Open"))))))</f>
        <v/>
      </c>
      <c r="AE456" s="17">
        <f>IF($A456="","",IF(AND($B456&gt;=Dashboard!$B$3,$B456&lt;=Dashboard!$B$4,OR(Dashboard!$B$5="All",$D456=Dashboard!$B$5),OR(Dashboard!$B$6="All",$G456=Dashboard!$B$6)),1,0))</f>
        <v/>
      </c>
    </row>
    <row r="457">
      <c r="A457" s="14" t="n"/>
      <c r="B457" s="28" t="n"/>
      <c r="C457" s="28" t="n"/>
      <c r="D457" s="14" t="n"/>
      <c r="E457" s="14" t="n"/>
      <c r="F457" s="14" t="n"/>
      <c r="G457" s="14" t="n"/>
      <c r="H457" s="14" t="n"/>
      <c r="I457" s="14" t="n"/>
      <c r="J457" s="16" t="n"/>
      <c r="K457" s="16" t="n"/>
      <c r="L457" s="16" t="n"/>
      <c r="M457" s="16" t="n"/>
      <c r="N457" s="16" t="n"/>
      <c r="O457" s="16" t="n"/>
      <c r="P457" s="16" t="n"/>
      <c r="Q457" s="16" t="n"/>
      <c r="R457" s="16" t="n"/>
      <c r="S457" s="16" t="n"/>
      <c r="T457" s="16" t="n"/>
      <c r="U457" s="14" t="n"/>
      <c r="V457" s="28" t="n"/>
      <c r="W457" s="14" t="n"/>
      <c r="X457" s="28" t="n"/>
      <c r="Y457" s="17">
        <f>IF($A457="","",COUNTIF($J457:$S457,"Fail"))</f>
        <v/>
      </c>
      <c r="Z457" s="17">
        <f>IF($A457="","",COUNTIF($J457:$S457,"Pass")+COUNTIF($J457:$S457,"Fail"))</f>
        <v/>
      </c>
      <c r="AA457" s="17">
        <f>IF($A457="","",COUNTIF($J457:$S457,"Pass")+COUNTIF($J457:$S457,"Fail")+COUNTIF($J457:$S457,"Not Reviewed"))</f>
        <v/>
      </c>
      <c r="AB457" s="17">
        <f>IF($A457="","",IF(OR(COUNTBLANK($J457:$S457)&gt;0,COUNTIF($J457:$S457,"Not Reviewed")&gt;0),"Incomplete","Complete"))</f>
        <v/>
      </c>
      <c r="AC457" s="29">
        <f>IF($A457="","",IFERROR((Z457-Y457)/Z457,""))</f>
        <v/>
      </c>
      <c r="AD457" s="17">
        <f>IF($A457="","",IF(Y457=0,"No Follow-Up Needed",IF(W457="Resolved","Resolved",IF(V457="","Due Date Missing",IF(V457&lt;TODAY(),"Overdue",IF(V457=TODAY(),"Due Today","Open"))))))</f>
        <v/>
      </c>
      <c r="AE457" s="17">
        <f>IF($A457="","",IF(AND($B457&gt;=Dashboard!$B$3,$B457&lt;=Dashboard!$B$4,OR(Dashboard!$B$5="All",$D457=Dashboard!$B$5),OR(Dashboard!$B$6="All",$G457=Dashboard!$B$6)),1,0))</f>
        <v/>
      </c>
    </row>
    <row r="458">
      <c r="A458" s="14" t="n"/>
      <c r="B458" s="28" t="n"/>
      <c r="C458" s="28" t="n"/>
      <c r="D458" s="14" t="n"/>
      <c r="E458" s="14" t="n"/>
      <c r="F458" s="14" t="n"/>
      <c r="G458" s="14" t="n"/>
      <c r="H458" s="14" t="n"/>
      <c r="I458" s="14" t="n"/>
      <c r="J458" s="16" t="n"/>
      <c r="K458" s="16" t="n"/>
      <c r="L458" s="16" t="n"/>
      <c r="M458" s="16" t="n"/>
      <c r="N458" s="16" t="n"/>
      <c r="O458" s="16" t="n"/>
      <c r="P458" s="16" t="n"/>
      <c r="Q458" s="16" t="n"/>
      <c r="R458" s="16" t="n"/>
      <c r="S458" s="16" t="n"/>
      <c r="T458" s="16" t="n"/>
      <c r="U458" s="14" t="n"/>
      <c r="V458" s="28" t="n"/>
      <c r="W458" s="14" t="n"/>
      <c r="X458" s="28" t="n"/>
      <c r="Y458" s="17">
        <f>IF($A458="","",COUNTIF($J458:$S458,"Fail"))</f>
        <v/>
      </c>
      <c r="Z458" s="17">
        <f>IF($A458="","",COUNTIF($J458:$S458,"Pass")+COUNTIF($J458:$S458,"Fail"))</f>
        <v/>
      </c>
      <c r="AA458" s="17">
        <f>IF($A458="","",COUNTIF($J458:$S458,"Pass")+COUNTIF($J458:$S458,"Fail")+COUNTIF($J458:$S458,"Not Reviewed"))</f>
        <v/>
      </c>
      <c r="AB458" s="17">
        <f>IF($A458="","",IF(OR(COUNTBLANK($J458:$S458)&gt;0,COUNTIF($J458:$S458,"Not Reviewed")&gt;0),"Incomplete","Complete"))</f>
        <v/>
      </c>
      <c r="AC458" s="29">
        <f>IF($A458="","",IFERROR((Z458-Y458)/Z458,""))</f>
        <v/>
      </c>
      <c r="AD458" s="17">
        <f>IF($A458="","",IF(Y458=0,"No Follow-Up Needed",IF(W458="Resolved","Resolved",IF(V458="","Due Date Missing",IF(V458&lt;TODAY(),"Overdue",IF(V458=TODAY(),"Due Today","Open"))))))</f>
        <v/>
      </c>
      <c r="AE458" s="17">
        <f>IF($A458="","",IF(AND($B458&gt;=Dashboard!$B$3,$B458&lt;=Dashboard!$B$4,OR(Dashboard!$B$5="All",$D458=Dashboard!$B$5),OR(Dashboard!$B$6="All",$G458=Dashboard!$B$6)),1,0))</f>
        <v/>
      </c>
    </row>
    <row r="459">
      <c r="A459" s="14" t="n"/>
      <c r="B459" s="28" t="n"/>
      <c r="C459" s="28" t="n"/>
      <c r="D459" s="14" t="n"/>
      <c r="E459" s="14" t="n"/>
      <c r="F459" s="14" t="n"/>
      <c r="G459" s="14" t="n"/>
      <c r="H459" s="14" t="n"/>
      <c r="I459" s="14" t="n"/>
      <c r="J459" s="16" t="n"/>
      <c r="K459" s="16" t="n"/>
      <c r="L459" s="16" t="n"/>
      <c r="M459" s="16" t="n"/>
      <c r="N459" s="16" t="n"/>
      <c r="O459" s="16" t="n"/>
      <c r="P459" s="16" t="n"/>
      <c r="Q459" s="16" t="n"/>
      <c r="R459" s="16" t="n"/>
      <c r="S459" s="16" t="n"/>
      <c r="T459" s="16" t="n"/>
      <c r="U459" s="14" t="n"/>
      <c r="V459" s="28" t="n"/>
      <c r="W459" s="14" t="n"/>
      <c r="X459" s="28" t="n"/>
      <c r="Y459" s="17">
        <f>IF($A459="","",COUNTIF($J459:$S459,"Fail"))</f>
        <v/>
      </c>
      <c r="Z459" s="17">
        <f>IF($A459="","",COUNTIF($J459:$S459,"Pass")+COUNTIF($J459:$S459,"Fail"))</f>
        <v/>
      </c>
      <c r="AA459" s="17">
        <f>IF($A459="","",COUNTIF($J459:$S459,"Pass")+COUNTIF($J459:$S459,"Fail")+COUNTIF($J459:$S459,"Not Reviewed"))</f>
        <v/>
      </c>
      <c r="AB459" s="17">
        <f>IF($A459="","",IF(OR(COUNTBLANK($J459:$S459)&gt;0,COUNTIF($J459:$S459,"Not Reviewed")&gt;0),"Incomplete","Complete"))</f>
        <v/>
      </c>
      <c r="AC459" s="29">
        <f>IF($A459="","",IFERROR((Z459-Y459)/Z459,""))</f>
        <v/>
      </c>
      <c r="AD459" s="17">
        <f>IF($A459="","",IF(Y459=0,"No Follow-Up Needed",IF(W459="Resolved","Resolved",IF(V459="","Due Date Missing",IF(V459&lt;TODAY(),"Overdue",IF(V459=TODAY(),"Due Today","Open"))))))</f>
        <v/>
      </c>
      <c r="AE459" s="17">
        <f>IF($A459="","",IF(AND($B459&gt;=Dashboard!$B$3,$B459&lt;=Dashboard!$B$4,OR(Dashboard!$B$5="All",$D459=Dashboard!$B$5),OR(Dashboard!$B$6="All",$G459=Dashboard!$B$6)),1,0))</f>
        <v/>
      </c>
    </row>
    <row r="460">
      <c r="A460" s="14" t="n"/>
      <c r="B460" s="28" t="n"/>
      <c r="C460" s="28" t="n"/>
      <c r="D460" s="14" t="n"/>
      <c r="E460" s="14" t="n"/>
      <c r="F460" s="14" t="n"/>
      <c r="G460" s="14" t="n"/>
      <c r="H460" s="14" t="n"/>
      <c r="I460" s="14" t="n"/>
      <c r="J460" s="16" t="n"/>
      <c r="K460" s="16" t="n"/>
      <c r="L460" s="16" t="n"/>
      <c r="M460" s="16" t="n"/>
      <c r="N460" s="16" t="n"/>
      <c r="O460" s="16" t="n"/>
      <c r="P460" s="16" t="n"/>
      <c r="Q460" s="16" t="n"/>
      <c r="R460" s="16" t="n"/>
      <c r="S460" s="16" t="n"/>
      <c r="T460" s="16" t="n"/>
      <c r="U460" s="14" t="n"/>
      <c r="V460" s="28" t="n"/>
      <c r="W460" s="14" t="n"/>
      <c r="X460" s="28" t="n"/>
      <c r="Y460" s="17">
        <f>IF($A460="","",COUNTIF($J460:$S460,"Fail"))</f>
        <v/>
      </c>
      <c r="Z460" s="17">
        <f>IF($A460="","",COUNTIF($J460:$S460,"Pass")+COUNTIF($J460:$S460,"Fail"))</f>
        <v/>
      </c>
      <c r="AA460" s="17">
        <f>IF($A460="","",COUNTIF($J460:$S460,"Pass")+COUNTIF($J460:$S460,"Fail")+COUNTIF($J460:$S460,"Not Reviewed"))</f>
        <v/>
      </c>
      <c r="AB460" s="17">
        <f>IF($A460="","",IF(OR(COUNTBLANK($J460:$S460)&gt;0,COUNTIF($J460:$S460,"Not Reviewed")&gt;0),"Incomplete","Complete"))</f>
        <v/>
      </c>
      <c r="AC460" s="29">
        <f>IF($A460="","",IFERROR((Z460-Y460)/Z460,""))</f>
        <v/>
      </c>
      <c r="AD460" s="17">
        <f>IF($A460="","",IF(Y460=0,"No Follow-Up Needed",IF(W460="Resolved","Resolved",IF(V460="","Due Date Missing",IF(V460&lt;TODAY(),"Overdue",IF(V460=TODAY(),"Due Today","Open"))))))</f>
        <v/>
      </c>
      <c r="AE460" s="17">
        <f>IF($A460="","",IF(AND($B460&gt;=Dashboard!$B$3,$B460&lt;=Dashboard!$B$4,OR(Dashboard!$B$5="All",$D460=Dashboard!$B$5),OR(Dashboard!$B$6="All",$G460=Dashboard!$B$6)),1,0))</f>
        <v/>
      </c>
    </row>
    <row r="461">
      <c r="A461" s="14" t="n"/>
      <c r="B461" s="28" t="n"/>
      <c r="C461" s="28" t="n"/>
      <c r="D461" s="14" t="n"/>
      <c r="E461" s="14" t="n"/>
      <c r="F461" s="14" t="n"/>
      <c r="G461" s="14" t="n"/>
      <c r="H461" s="14" t="n"/>
      <c r="I461" s="14" t="n"/>
      <c r="J461" s="16" t="n"/>
      <c r="K461" s="16" t="n"/>
      <c r="L461" s="16" t="n"/>
      <c r="M461" s="16" t="n"/>
      <c r="N461" s="16" t="n"/>
      <c r="O461" s="16" t="n"/>
      <c r="P461" s="16" t="n"/>
      <c r="Q461" s="16" t="n"/>
      <c r="R461" s="16" t="n"/>
      <c r="S461" s="16" t="n"/>
      <c r="T461" s="16" t="n"/>
      <c r="U461" s="14" t="n"/>
      <c r="V461" s="28" t="n"/>
      <c r="W461" s="14" t="n"/>
      <c r="X461" s="28" t="n"/>
      <c r="Y461" s="17">
        <f>IF($A461="","",COUNTIF($J461:$S461,"Fail"))</f>
        <v/>
      </c>
      <c r="Z461" s="17">
        <f>IF($A461="","",COUNTIF($J461:$S461,"Pass")+COUNTIF($J461:$S461,"Fail"))</f>
        <v/>
      </c>
      <c r="AA461" s="17">
        <f>IF($A461="","",COUNTIF($J461:$S461,"Pass")+COUNTIF($J461:$S461,"Fail")+COUNTIF($J461:$S461,"Not Reviewed"))</f>
        <v/>
      </c>
      <c r="AB461" s="17">
        <f>IF($A461="","",IF(OR(COUNTBLANK($J461:$S461)&gt;0,COUNTIF($J461:$S461,"Not Reviewed")&gt;0),"Incomplete","Complete"))</f>
        <v/>
      </c>
      <c r="AC461" s="29">
        <f>IF($A461="","",IFERROR((Z461-Y461)/Z461,""))</f>
        <v/>
      </c>
      <c r="AD461" s="17">
        <f>IF($A461="","",IF(Y461=0,"No Follow-Up Needed",IF(W461="Resolved","Resolved",IF(V461="","Due Date Missing",IF(V461&lt;TODAY(),"Overdue",IF(V461=TODAY(),"Due Today","Open"))))))</f>
        <v/>
      </c>
      <c r="AE461" s="17">
        <f>IF($A461="","",IF(AND($B461&gt;=Dashboard!$B$3,$B461&lt;=Dashboard!$B$4,OR(Dashboard!$B$5="All",$D461=Dashboard!$B$5),OR(Dashboard!$B$6="All",$G461=Dashboard!$B$6)),1,0))</f>
        <v/>
      </c>
    </row>
    <row r="462">
      <c r="A462" s="14" t="n"/>
      <c r="B462" s="28" t="n"/>
      <c r="C462" s="28" t="n"/>
      <c r="D462" s="14" t="n"/>
      <c r="E462" s="14" t="n"/>
      <c r="F462" s="14" t="n"/>
      <c r="G462" s="14" t="n"/>
      <c r="H462" s="14" t="n"/>
      <c r="I462" s="14" t="n"/>
      <c r="J462" s="16" t="n"/>
      <c r="K462" s="16" t="n"/>
      <c r="L462" s="16" t="n"/>
      <c r="M462" s="16" t="n"/>
      <c r="N462" s="16" t="n"/>
      <c r="O462" s="16" t="n"/>
      <c r="P462" s="16" t="n"/>
      <c r="Q462" s="16" t="n"/>
      <c r="R462" s="16" t="n"/>
      <c r="S462" s="16" t="n"/>
      <c r="T462" s="16" t="n"/>
      <c r="U462" s="14" t="n"/>
      <c r="V462" s="28" t="n"/>
      <c r="W462" s="14" t="n"/>
      <c r="X462" s="28" t="n"/>
      <c r="Y462" s="17">
        <f>IF($A462="","",COUNTIF($J462:$S462,"Fail"))</f>
        <v/>
      </c>
      <c r="Z462" s="17">
        <f>IF($A462="","",COUNTIF($J462:$S462,"Pass")+COUNTIF($J462:$S462,"Fail"))</f>
        <v/>
      </c>
      <c r="AA462" s="17">
        <f>IF($A462="","",COUNTIF($J462:$S462,"Pass")+COUNTIF($J462:$S462,"Fail")+COUNTIF($J462:$S462,"Not Reviewed"))</f>
        <v/>
      </c>
      <c r="AB462" s="17">
        <f>IF($A462="","",IF(OR(COUNTBLANK($J462:$S462)&gt;0,COUNTIF($J462:$S462,"Not Reviewed")&gt;0),"Incomplete","Complete"))</f>
        <v/>
      </c>
      <c r="AC462" s="29">
        <f>IF($A462="","",IFERROR((Z462-Y462)/Z462,""))</f>
        <v/>
      </c>
      <c r="AD462" s="17">
        <f>IF($A462="","",IF(Y462=0,"No Follow-Up Needed",IF(W462="Resolved","Resolved",IF(V462="","Due Date Missing",IF(V462&lt;TODAY(),"Overdue",IF(V462=TODAY(),"Due Today","Open"))))))</f>
        <v/>
      </c>
      <c r="AE462" s="17">
        <f>IF($A462="","",IF(AND($B462&gt;=Dashboard!$B$3,$B462&lt;=Dashboard!$B$4,OR(Dashboard!$B$5="All",$D462=Dashboard!$B$5),OR(Dashboard!$B$6="All",$G462=Dashboard!$B$6)),1,0))</f>
        <v/>
      </c>
    </row>
    <row r="463">
      <c r="A463" s="14" t="n"/>
      <c r="B463" s="28" t="n"/>
      <c r="C463" s="28" t="n"/>
      <c r="D463" s="14" t="n"/>
      <c r="E463" s="14" t="n"/>
      <c r="F463" s="14" t="n"/>
      <c r="G463" s="14" t="n"/>
      <c r="H463" s="14" t="n"/>
      <c r="I463" s="14" t="n"/>
      <c r="J463" s="16" t="n"/>
      <c r="K463" s="16" t="n"/>
      <c r="L463" s="16" t="n"/>
      <c r="M463" s="16" t="n"/>
      <c r="N463" s="16" t="n"/>
      <c r="O463" s="16" t="n"/>
      <c r="P463" s="16" t="n"/>
      <c r="Q463" s="16" t="n"/>
      <c r="R463" s="16" t="n"/>
      <c r="S463" s="16" t="n"/>
      <c r="T463" s="16" t="n"/>
      <c r="U463" s="14" t="n"/>
      <c r="V463" s="28" t="n"/>
      <c r="W463" s="14" t="n"/>
      <c r="X463" s="28" t="n"/>
      <c r="Y463" s="17">
        <f>IF($A463="","",COUNTIF($J463:$S463,"Fail"))</f>
        <v/>
      </c>
      <c r="Z463" s="17">
        <f>IF($A463="","",COUNTIF($J463:$S463,"Pass")+COUNTIF($J463:$S463,"Fail"))</f>
        <v/>
      </c>
      <c r="AA463" s="17">
        <f>IF($A463="","",COUNTIF($J463:$S463,"Pass")+COUNTIF($J463:$S463,"Fail")+COUNTIF($J463:$S463,"Not Reviewed"))</f>
        <v/>
      </c>
      <c r="AB463" s="17">
        <f>IF($A463="","",IF(OR(COUNTBLANK($J463:$S463)&gt;0,COUNTIF($J463:$S463,"Not Reviewed")&gt;0),"Incomplete","Complete"))</f>
        <v/>
      </c>
      <c r="AC463" s="29">
        <f>IF($A463="","",IFERROR((Z463-Y463)/Z463,""))</f>
        <v/>
      </c>
      <c r="AD463" s="17">
        <f>IF($A463="","",IF(Y463=0,"No Follow-Up Needed",IF(W463="Resolved","Resolved",IF(V463="","Due Date Missing",IF(V463&lt;TODAY(),"Overdue",IF(V463=TODAY(),"Due Today","Open"))))))</f>
        <v/>
      </c>
      <c r="AE463" s="17">
        <f>IF($A463="","",IF(AND($B463&gt;=Dashboard!$B$3,$B463&lt;=Dashboard!$B$4,OR(Dashboard!$B$5="All",$D463=Dashboard!$B$5),OR(Dashboard!$B$6="All",$G463=Dashboard!$B$6)),1,0))</f>
        <v/>
      </c>
    </row>
    <row r="464">
      <c r="A464" s="14" t="n"/>
      <c r="B464" s="28" t="n"/>
      <c r="C464" s="28" t="n"/>
      <c r="D464" s="14" t="n"/>
      <c r="E464" s="14" t="n"/>
      <c r="F464" s="14" t="n"/>
      <c r="G464" s="14" t="n"/>
      <c r="H464" s="14" t="n"/>
      <c r="I464" s="14" t="n"/>
      <c r="J464" s="16" t="n"/>
      <c r="K464" s="16" t="n"/>
      <c r="L464" s="16" t="n"/>
      <c r="M464" s="16" t="n"/>
      <c r="N464" s="16" t="n"/>
      <c r="O464" s="16" t="n"/>
      <c r="P464" s="16" t="n"/>
      <c r="Q464" s="16" t="n"/>
      <c r="R464" s="16" t="n"/>
      <c r="S464" s="16" t="n"/>
      <c r="T464" s="16" t="n"/>
      <c r="U464" s="14" t="n"/>
      <c r="V464" s="28" t="n"/>
      <c r="W464" s="14" t="n"/>
      <c r="X464" s="28" t="n"/>
      <c r="Y464" s="17">
        <f>IF($A464="","",COUNTIF($J464:$S464,"Fail"))</f>
        <v/>
      </c>
      <c r="Z464" s="17">
        <f>IF($A464="","",COUNTIF($J464:$S464,"Pass")+COUNTIF($J464:$S464,"Fail"))</f>
        <v/>
      </c>
      <c r="AA464" s="17">
        <f>IF($A464="","",COUNTIF($J464:$S464,"Pass")+COUNTIF($J464:$S464,"Fail")+COUNTIF($J464:$S464,"Not Reviewed"))</f>
        <v/>
      </c>
      <c r="AB464" s="17">
        <f>IF($A464="","",IF(OR(COUNTBLANK($J464:$S464)&gt;0,COUNTIF($J464:$S464,"Not Reviewed")&gt;0),"Incomplete","Complete"))</f>
        <v/>
      </c>
      <c r="AC464" s="29">
        <f>IF($A464="","",IFERROR((Z464-Y464)/Z464,""))</f>
        <v/>
      </c>
      <c r="AD464" s="17">
        <f>IF($A464="","",IF(Y464=0,"No Follow-Up Needed",IF(W464="Resolved","Resolved",IF(V464="","Due Date Missing",IF(V464&lt;TODAY(),"Overdue",IF(V464=TODAY(),"Due Today","Open"))))))</f>
        <v/>
      </c>
      <c r="AE464" s="17">
        <f>IF($A464="","",IF(AND($B464&gt;=Dashboard!$B$3,$B464&lt;=Dashboard!$B$4,OR(Dashboard!$B$5="All",$D464=Dashboard!$B$5),OR(Dashboard!$B$6="All",$G464=Dashboard!$B$6)),1,0))</f>
        <v/>
      </c>
    </row>
    <row r="465">
      <c r="A465" s="14" t="n"/>
      <c r="B465" s="28" t="n"/>
      <c r="C465" s="28" t="n"/>
      <c r="D465" s="14" t="n"/>
      <c r="E465" s="14" t="n"/>
      <c r="F465" s="14" t="n"/>
      <c r="G465" s="14" t="n"/>
      <c r="H465" s="14" t="n"/>
      <c r="I465" s="14" t="n"/>
      <c r="J465" s="16" t="n"/>
      <c r="K465" s="16" t="n"/>
      <c r="L465" s="16" t="n"/>
      <c r="M465" s="16" t="n"/>
      <c r="N465" s="16" t="n"/>
      <c r="O465" s="16" t="n"/>
      <c r="P465" s="16" t="n"/>
      <c r="Q465" s="16" t="n"/>
      <c r="R465" s="16" t="n"/>
      <c r="S465" s="16" t="n"/>
      <c r="T465" s="16" t="n"/>
      <c r="U465" s="14" t="n"/>
      <c r="V465" s="28" t="n"/>
      <c r="W465" s="14" t="n"/>
      <c r="X465" s="28" t="n"/>
      <c r="Y465" s="17">
        <f>IF($A465="","",COUNTIF($J465:$S465,"Fail"))</f>
        <v/>
      </c>
      <c r="Z465" s="17">
        <f>IF($A465="","",COUNTIF($J465:$S465,"Pass")+COUNTIF($J465:$S465,"Fail"))</f>
        <v/>
      </c>
      <c r="AA465" s="17">
        <f>IF($A465="","",COUNTIF($J465:$S465,"Pass")+COUNTIF($J465:$S465,"Fail")+COUNTIF($J465:$S465,"Not Reviewed"))</f>
        <v/>
      </c>
      <c r="AB465" s="17">
        <f>IF($A465="","",IF(OR(COUNTBLANK($J465:$S465)&gt;0,COUNTIF($J465:$S465,"Not Reviewed")&gt;0),"Incomplete","Complete"))</f>
        <v/>
      </c>
      <c r="AC465" s="29">
        <f>IF($A465="","",IFERROR((Z465-Y465)/Z465,""))</f>
        <v/>
      </c>
      <c r="AD465" s="17">
        <f>IF($A465="","",IF(Y465=0,"No Follow-Up Needed",IF(W465="Resolved","Resolved",IF(V465="","Due Date Missing",IF(V465&lt;TODAY(),"Overdue",IF(V465=TODAY(),"Due Today","Open"))))))</f>
        <v/>
      </c>
      <c r="AE465" s="17">
        <f>IF($A465="","",IF(AND($B465&gt;=Dashboard!$B$3,$B465&lt;=Dashboard!$B$4,OR(Dashboard!$B$5="All",$D465=Dashboard!$B$5),OR(Dashboard!$B$6="All",$G465=Dashboard!$B$6)),1,0))</f>
        <v/>
      </c>
    </row>
    <row r="466">
      <c r="A466" s="14" t="n"/>
      <c r="B466" s="28" t="n"/>
      <c r="C466" s="28" t="n"/>
      <c r="D466" s="14" t="n"/>
      <c r="E466" s="14" t="n"/>
      <c r="F466" s="14" t="n"/>
      <c r="G466" s="14" t="n"/>
      <c r="H466" s="14" t="n"/>
      <c r="I466" s="14" t="n"/>
      <c r="J466" s="16" t="n"/>
      <c r="K466" s="16" t="n"/>
      <c r="L466" s="16" t="n"/>
      <c r="M466" s="16" t="n"/>
      <c r="N466" s="16" t="n"/>
      <c r="O466" s="16" t="n"/>
      <c r="P466" s="16" t="n"/>
      <c r="Q466" s="16" t="n"/>
      <c r="R466" s="16" t="n"/>
      <c r="S466" s="16" t="n"/>
      <c r="T466" s="16" t="n"/>
      <c r="U466" s="14" t="n"/>
      <c r="V466" s="28" t="n"/>
      <c r="W466" s="14" t="n"/>
      <c r="X466" s="28" t="n"/>
      <c r="Y466" s="17">
        <f>IF($A466="","",COUNTIF($J466:$S466,"Fail"))</f>
        <v/>
      </c>
      <c r="Z466" s="17">
        <f>IF($A466="","",COUNTIF($J466:$S466,"Pass")+COUNTIF($J466:$S466,"Fail"))</f>
        <v/>
      </c>
      <c r="AA466" s="17">
        <f>IF($A466="","",COUNTIF($J466:$S466,"Pass")+COUNTIF($J466:$S466,"Fail")+COUNTIF($J466:$S466,"Not Reviewed"))</f>
        <v/>
      </c>
      <c r="AB466" s="17">
        <f>IF($A466="","",IF(OR(COUNTBLANK($J466:$S466)&gt;0,COUNTIF($J466:$S466,"Not Reviewed")&gt;0),"Incomplete","Complete"))</f>
        <v/>
      </c>
      <c r="AC466" s="29">
        <f>IF($A466="","",IFERROR((Z466-Y466)/Z466,""))</f>
        <v/>
      </c>
      <c r="AD466" s="17">
        <f>IF($A466="","",IF(Y466=0,"No Follow-Up Needed",IF(W466="Resolved","Resolved",IF(V466="","Due Date Missing",IF(V466&lt;TODAY(),"Overdue",IF(V466=TODAY(),"Due Today","Open"))))))</f>
        <v/>
      </c>
      <c r="AE466" s="17">
        <f>IF($A466="","",IF(AND($B466&gt;=Dashboard!$B$3,$B466&lt;=Dashboard!$B$4,OR(Dashboard!$B$5="All",$D466=Dashboard!$B$5),OR(Dashboard!$B$6="All",$G466=Dashboard!$B$6)),1,0))</f>
        <v/>
      </c>
    </row>
    <row r="467">
      <c r="A467" s="14" t="n"/>
      <c r="B467" s="28" t="n"/>
      <c r="C467" s="28" t="n"/>
      <c r="D467" s="14" t="n"/>
      <c r="E467" s="14" t="n"/>
      <c r="F467" s="14" t="n"/>
      <c r="G467" s="14" t="n"/>
      <c r="H467" s="14" t="n"/>
      <c r="I467" s="14" t="n"/>
      <c r="J467" s="16" t="n"/>
      <c r="K467" s="16" t="n"/>
      <c r="L467" s="16" t="n"/>
      <c r="M467" s="16" t="n"/>
      <c r="N467" s="16" t="n"/>
      <c r="O467" s="16" t="n"/>
      <c r="P467" s="16" t="n"/>
      <c r="Q467" s="16" t="n"/>
      <c r="R467" s="16" t="n"/>
      <c r="S467" s="16" t="n"/>
      <c r="T467" s="16" t="n"/>
      <c r="U467" s="14" t="n"/>
      <c r="V467" s="28" t="n"/>
      <c r="W467" s="14" t="n"/>
      <c r="X467" s="28" t="n"/>
      <c r="Y467" s="17">
        <f>IF($A467="","",COUNTIF($J467:$S467,"Fail"))</f>
        <v/>
      </c>
      <c r="Z467" s="17">
        <f>IF($A467="","",COUNTIF($J467:$S467,"Pass")+COUNTIF($J467:$S467,"Fail"))</f>
        <v/>
      </c>
      <c r="AA467" s="17">
        <f>IF($A467="","",COUNTIF($J467:$S467,"Pass")+COUNTIF($J467:$S467,"Fail")+COUNTIF($J467:$S467,"Not Reviewed"))</f>
        <v/>
      </c>
      <c r="AB467" s="17">
        <f>IF($A467="","",IF(OR(COUNTBLANK($J467:$S467)&gt;0,COUNTIF($J467:$S467,"Not Reviewed")&gt;0),"Incomplete","Complete"))</f>
        <v/>
      </c>
      <c r="AC467" s="29">
        <f>IF($A467="","",IFERROR((Z467-Y467)/Z467,""))</f>
        <v/>
      </c>
      <c r="AD467" s="17">
        <f>IF($A467="","",IF(Y467=0,"No Follow-Up Needed",IF(W467="Resolved","Resolved",IF(V467="","Due Date Missing",IF(V467&lt;TODAY(),"Overdue",IF(V467=TODAY(),"Due Today","Open"))))))</f>
        <v/>
      </c>
      <c r="AE467" s="17">
        <f>IF($A467="","",IF(AND($B467&gt;=Dashboard!$B$3,$B467&lt;=Dashboard!$B$4,OR(Dashboard!$B$5="All",$D467=Dashboard!$B$5),OR(Dashboard!$B$6="All",$G467=Dashboard!$B$6)),1,0))</f>
        <v/>
      </c>
    </row>
    <row r="468">
      <c r="A468" s="14" t="n"/>
      <c r="B468" s="28" t="n"/>
      <c r="C468" s="28" t="n"/>
      <c r="D468" s="14" t="n"/>
      <c r="E468" s="14" t="n"/>
      <c r="F468" s="14" t="n"/>
      <c r="G468" s="14" t="n"/>
      <c r="H468" s="14" t="n"/>
      <c r="I468" s="14" t="n"/>
      <c r="J468" s="16" t="n"/>
      <c r="K468" s="16" t="n"/>
      <c r="L468" s="16" t="n"/>
      <c r="M468" s="16" t="n"/>
      <c r="N468" s="16" t="n"/>
      <c r="O468" s="16" t="n"/>
      <c r="P468" s="16" t="n"/>
      <c r="Q468" s="16" t="n"/>
      <c r="R468" s="16" t="n"/>
      <c r="S468" s="16" t="n"/>
      <c r="T468" s="16" t="n"/>
      <c r="U468" s="14" t="n"/>
      <c r="V468" s="28" t="n"/>
      <c r="W468" s="14" t="n"/>
      <c r="X468" s="28" t="n"/>
      <c r="Y468" s="17">
        <f>IF($A468="","",COUNTIF($J468:$S468,"Fail"))</f>
        <v/>
      </c>
      <c r="Z468" s="17">
        <f>IF($A468="","",COUNTIF($J468:$S468,"Pass")+COUNTIF($J468:$S468,"Fail"))</f>
        <v/>
      </c>
      <c r="AA468" s="17">
        <f>IF($A468="","",COUNTIF($J468:$S468,"Pass")+COUNTIF($J468:$S468,"Fail")+COUNTIF($J468:$S468,"Not Reviewed"))</f>
        <v/>
      </c>
      <c r="AB468" s="17">
        <f>IF($A468="","",IF(OR(COUNTBLANK($J468:$S468)&gt;0,COUNTIF($J468:$S468,"Not Reviewed")&gt;0),"Incomplete","Complete"))</f>
        <v/>
      </c>
      <c r="AC468" s="29">
        <f>IF($A468="","",IFERROR((Z468-Y468)/Z468,""))</f>
        <v/>
      </c>
      <c r="AD468" s="17">
        <f>IF($A468="","",IF(Y468=0,"No Follow-Up Needed",IF(W468="Resolved","Resolved",IF(V468="","Due Date Missing",IF(V468&lt;TODAY(),"Overdue",IF(V468=TODAY(),"Due Today","Open"))))))</f>
        <v/>
      </c>
      <c r="AE468" s="17">
        <f>IF($A468="","",IF(AND($B468&gt;=Dashboard!$B$3,$B468&lt;=Dashboard!$B$4,OR(Dashboard!$B$5="All",$D468=Dashboard!$B$5),OR(Dashboard!$B$6="All",$G468=Dashboard!$B$6)),1,0))</f>
        <v/>
      </c>
    </row>
    <row r="469">
      <c r="A469" s="14" t="n"/>
      <c r="B469" s="28" t="n"/>
      <c r="C469" s="28" t="n"/>
      <c r="D469" s="14" t="n"/>
      <c r="E469" s="14" t="n"/>
      <c r="F469" s="14" t="n"/>
      <c r="G469" s="14" t="n"/>
      <c r="H469" s="14" t="n"/>
      <c r="I469" s="14" t="n"/>
      <c r="J469" s="16" t="n"/>
      <c r="K469" s="16" t="n"/>
      <c r="L469" s="16" t="n"/>
      <c r="M469" s="16" t="n"/>
      <c r="N469" s="16" t="n"/>
      <c r="O469" s="16" t="n"/>
      <c r="P469" s="16" t="n"/>
      <c r="Q469" s="16" t="n"/>
      <c r="R469" s="16" t="n"/>
      <c r="S469" s="16" t="n"/>
      <c r="T469" s="16" t="n"/>
      <c r="U469" s="14" t="n"/>
      <c r="V469" s="28" t="n"/>
      <c r="W469" s="14" t="n"/>
      <c r="X469" s="28" t="n"/>
      <c r="Y469" s="17">
        <f>IF($A469="","",COUNTIF($J469:$S469,"Fail"))</f>
        <v/>
      </c>
      <c r="Z469" s="17">
        <f>IF($A469="","",COUNTIF($J469:$S469,"Pass")+COUNTIF($J469:$S469,"Fail"))</f>
        <v/>
      </c>
      <c r="AA469" s="17">
        <f>IF($A469="","",COUNTIF($J469:$S469,"Pass")+COUNTIF($J469:$S469,"Fail")+COUNTIF($J469:$S469,"Not Reviewed"))</f>
        <v/>
      </c>
      <c r="AB469" s="17">
        <f>IF($A469="","",IF(OR(COUNTBLANK($J469:$S469)&gt;0,COUNTIF($J469:$S469,"Not Reviewed")&gt;0),"Incomplete","Complete"))</f>
        <v/>
      </c>
      <c r="AC469" s="29">
        <f>IF($A469="","",IFERROR((Z469-Y469)/Z469,""))</f>
        <v/>
      </c>
      <c r="AD469" s="17">
        <f>IF($A469="","",IF(Y469=0,"No Follow-Up Needed",IF(W469="Resolved","Resolved",IF(V469="","Due Date Missing",IF(V469&lt;TODAY(),"Overdue",IF(V469=TODAY(),"Due Today","Open"))))))</f>
        <v/>
      </c>
      <c r="AE469" s="17">
        <f>IF($A469="","",IF(AND($B469&gt;=Dashboard!$B$3,$B469&lt;=Dashboard!$B$4,OR(Dashboard!$B$5="All",$D469=Dashboard!$B$5),OR(Dashboard!$B$6="All",$G469=Dashboard!$B$6)),1,0))</f>
        <v/>
      </c>
    </row>
    <row r="470">
      <c r="A470" s="14" t="n"/>
      <c r="B470" s="28" t="n"/>
      <c r="C470" s="28" t="n"/>
      <c r="D470" s="14" t="n"/>
      <c r="E470" s="14" t="n"/>
      <c r="F470" s="14" t="n"/>
      <c r="G470" s="14" t="n"/>
      <c r="H470" s="14" t="n"/>
      <c r="I470" s="14" t="n"/>
      <c r="J470" s="16" t="n"/>
      <c r="K470" s="16" t="n"/>
      <c r="L470" s="16" t="n"/>
      <c r="M470" s="16" t="n"/>
      <c r="N470" s="16" t="n"/>
      <c r="O470" s="16" t="n"/>
      <c r="P470" s="16" t="n"/>
      <c r="Q470" s="16" t="n"/>
      <c r="R470" s="16" t="n"/>
      <c r="S470" s="16" t="n"/>
      <c r="T470" s="16" t="n"/>
      <c r="U470" s="14" t="n"/>
      <c r="V470" s="28" t="n"/>
      <c r="W470" s="14" t="n"/>
      <c r="X470" s="28" t="n"/>
      <c r="Y470" s="17">
        <f>IF($A470="","",COUNTIF($J470:$S470,"Fail"))</f>
        <v/>
      </c>
      <c r="Z470" s="17">
        <f>IF($A470="","",COUNTIF($J470:$S470,"Pass")+COUNTIF($J470:$S470,"Fail"))</f>
        <v/>
      </c>
      <c r="AA470" s="17">
        <f>IF($A470="","",COUNTIF($J470:$S470,"Pass")+COUNTIF($J470:$S470,"Fail")+COUNTIF($J470:$S470,"Not Reviewed"))</f>
        <v/>
      </c>
      <c r="AB470" s="17">
        <f>IF($A470="","",IF(OR(COUNTBLANK($J470:$S470)&gt;0,COUNTIF($J470:$S470,"Not Reviewed")&gt;0),"Incomplete","Complete"))</f>
        <v/>
      </c>
      <c r="AC470" s="29">
        <f>IF($A470="","",IFERROR((Z470-Y470)/Z470,""))</f>
        <v/>
      </c>
      <c r="AD470" s="17">
        <f>IF($A470="","",IF(Y470=0,"No Follow-Up Needed",IF(W470="Resolved","Resolved",IF(V470="","Due Date Missing",IF(V470&lt;TODAY(),"Overdue",IF(V470=TODAY(),"Due Today","Open"))))))</f>
        <v/>
      </c>
      <c r="AE470" s="17">
        <f>IF($A470="","",IF(AND($B470&gt;=Dashboard!$B$3,$B470&lt;=Dashboard!$B$4,OR(Dashboard!$B$5="All",$D470=Dashboard!$B$5),OR(Dashboard!$B$6="All",$G470=Dashboard!$B$6)),1,0))</f>
        <v/>
      </c>
    </row>
    <row r="471">
      <c r="A471" s="14" t="n"/>
      <c r="B471" s="28" t="n"/>
      <c r="C471" s="28" t="n"/>
      <c r="D471" s="14" t="n"/>
      <c r="E471" s="14" t="n"/>
      <c r="F471" s="14" t="n"/>
      <c r="G471" s="14" t="n"/>
      <c r="H471" s="14" t="n"/>
      <c r="I471" s="14" t="n"/>
      <c r="J471" s="16" t="n"/>
      <c r="K471" s="16" t="n"/>
      <c r="L471" s="16" t="n"/>
      <c r="M471" s="16" t="n"/>
      <c r="N471" s="16" t="n"/>
      <c r="O471" s="16" t="n"/>
      <c r="P471" s="16" t="n"/>
      <c r="Q471" s="16" t="n"/>
      <c r="R471" s="16" t="n"/>
      <c r="S471" s="16" t="n"/>
      <c r="T471" s="16" t="n"/>
      <c r="U471" s="14" t="n"/>
      <c r="V471" s="28" t="n"/>
      <c r="W471" s="14" t="n"/>
      <c r="X471" s="28" t="n"/>
      <c r="Y471" s="17">
        <f>IF($A471="","",COUNTIF($J471:$S471,"Fail"))</f>
        <v/>
      </c>
      <c r="Z471" s="17">
        <f>IF($A471="","",COUNTIF($J471:$S471,"Pass")+COUNTIF($J471:$S471,"Fail"))</f>
        <v/>
      </c>
      <c r="AA471" s="17">
        <f>IF($A471="","",COUNTIF($J471:$S471,"Pass")+COUNTIF($J471:$S471,"Fail")+COUNTIF($J471:$S471,"Not Reviewed"))</f>
        <v/>
      </c>
      <c r="AB471" s="17">
        <f>IF($A471="","",IF(OR(COUNTBLANK($J471:$S471)&gt;0,COUNTIF($J471:$S471,"Not Reviewed")&gt;0),"Incomplete","Complete"))</f>
        <v/>
      </c>
      <c r="AC471" s="29">
        <f>IF($A471="","",IFERROR((Z471-Y471)/Z471,""))</f>
        <v/>
      </c>
      <c r="AD471" s="17">
        <f>IF($A471="","",IF(Y471=0,"No Follow-Up Needed",IF(W471="Resolved","Resolved",IF(V471="","Due Date Missing",IF(V471&lt;TODAY(),"Overdue",IF(V471=TODAY(),"Due Today","Open"))))))</f>
        <v/>
      </c>
      <c r="AE471" s="17">
        <f>IF($A471="","",IF(AND($B471&gt;=Dashboard!$B$3,$B471&lt;=Dashboard!$B$4,OR(Dashboard!$B$5="All",$D471=Dashboard!$B$5),OR(Dashboard!$B$6="All",$G471=Dashboard!$B$6)),1,0))</f>
        <v/>
      </c>
    </row>
    <row r="472">
      <c r="A472" s="14" t="n"/>
      <c r="B472" s="28" t="n"/>
      <c r="C472" s="28" t="n"/>
      <c r="D472" s="14" t="n"/>
      <c r="E472" s="14" t="n"/>
      <c r="F472" s="14" t="n"/>
      <c r="G472" s="14" t="n"/>
      <c r="H472" s="14" t="n"/>
      <c r="I472" s="14" t="n"/>
      <c r="J472" s="16" t="n"/>
      <c r="K472" s="16" t="n"/>
      <c r="L472" s="16" t="n"/>
      <c r="M472" s="16" t="n"/>
      <c r="N472" s="16" t="n"/>
      <c r="O472" s="16" t="n"/>
      <c r="P472" s="16" t="n"/>
      <c r="Q472" s="16" t="n"/>
      <c r="R472" s="16" t="n"/>
      <c r="S472" s="16" t="n"/>
      <c r="T472" s="16" t="n"/>
      <c r="U472" s="14" t="n"/>
      <c r="V472" s="28" t="n"/>
      <c r="W472" s="14" t="n"/>
      <c r="X472" s="28" t="n"/>
      <c r="Y472" s="17">
        <f>IF($A472="","",COUNTIF($J472:$S472,"Fail"))</f>
        <v/>
      </c>
      <c r="Z472" s="17">
        <f>IF($A472="","",COUNTIF($J472:$S472,"Pass")+COUNTIF($J472:$S472,"Fail"))</f>
        <v/>
      </c>
      <c r="AA472" s="17">
        <f>IF($A472="","",COUNTIF($J472:$S472,"Pass")+COUNTIF($J472:$S472,"Fail")+COUNTIF($J472:$S472,"Not Reviewed"))</f>
        <v/>
      </c>
      <c r="AB472" s="17">
        <f>IF($A472="","",IF(OR(COUNTBLANK($J472:$S472)&gt;0,COUNTIF($J472:$S472,"Not Reviewed")&gt;0),"Incomplete","Complete"))</f>
        <v/>
      </c>
      <c r="AC472" s="29">
        <f>IF($A472="","",IFERROR((Z472-Y472)/Z472,""))</f>
        <v/>
      </c>
      <c r="AD472" s="17">
        <f>IF($A472="","",IF(Y472=0,"No Follow-Up Needed",IF(W472="Resolved","Resolved",IF(V472="","Due Date Missing",IF(V472&lt;TODAY(),"Overdue",IF(V472=TODAY(),"Due Today","Open"))))))</f>
        <v/>
      </c>
      <c r="AE472" s="17">
        <f>IF($A472="","",IF(AND($B472&gt;=Dashboard!$B$3,$B472&lt;=Dashboard!$B$4,OR(Dashboard!$B$5="All",$D472=Dashboard!$B$5),OR(Dashboard!$B$6="All",$G472=Dashboard!$B$6)),1,0))</f>
        <v/>
      </c>
    </row>
    <row r="473">
      <c r="A473" s="14" t="n"/>
      <c r="B473" s="28" t="n"/>
      <c r="C473" s="28" t="n"/>
      <c r="D473" s="14" t="n"/>
      <c r="E473" s="14" t="n"/>
      <c r="F473" s="14" t="n"/>
      <c r="G473" s="14" t="n"/>
      <c r="H473" s="14" t="n"/>
      <c r="I473" s="14" t="n"/>
      <c r="J473" s="16" t="n"/>
      <c r="K473" s="16" t="n"/>
      <c r="L473" s="16" t="n"/>
      <c r="M473" s="16" t="n"/>
      <c r="N473" s="16" t="n"/>
      <c r="O473" s="16" t="n"/>
      <c r="P473" s="16" t="n"/>
      <c r="Q473" s="16" t="n"/>
      <c r="R473" s="16" t="n"/>
      <c r="S473" s="16" t="n"/>
      <c r="T473" s="16" t="n"/>
      <c r="U473" s="14" t="n"/>
      <c r="V473" s="28" t="n"/>
      <c r="W473" s="14" t="n"/>
      <c r="X473" s="28" t="n"/>
      <c r="Y473" s="17">
        <f>IF($A473="","",COUNTIF($J473:$S473,"Fail"))</f>
        <v/>
      </c>
      <c r="Z473" s="17">
        <f>IF($A473="","",COUNTIF($J473:$S473,"Pass")+COUNTIF($J473:$S473,"Fail"))</f>
        <v/>
      </c>
      <c r="AA473" s="17">
        <f>IF($A473="","",COUNTIF($J473:$S473,"Pass")+COUNTIF($J473:$S473,"Fail")+COUNTIF($J473:$S473,"Not Reviewed"))</f>
        <v/>
      </c>
      <c r="AB473" s="17">
        <f>IF($A473="","",IF(OR(COUNTBLANK($J473:$S473)&gt;0,COUNTIF($J473:$S473,"Not Reviewed")&gt;0),"Incomplete","Complete"))</f>
        <v/>
      </c>
      <c r="AC473" s="29">
        <f>IF($A473="","",IFERROR((Z473-Y473)/Z473,""))</f>
        <v/>
      </c>
      <c r="AD473" s="17">
        <f>IF($A473="","",IF(Y473=0,"No Follow-Up Needed",IF(W473="Resolved","Resolved",IF(V473="","Due Date Missing",IF(V473&lt;TODAY(),"Overdue",IF(V473=TODAY(),"Due Today","Open"))))))</f>
        <v/>
      </c>
      <c r="AE473" s="17">
        <f>IF($A473="","",IF(AND($B473&gt;=Dashboard!$B$3,$B473&lt;=Dashboard!$B$4,OR(Dashboard!$B$5="All",$D473=Dashboard!$B$5),OR(Dashboard!$B$6="All",$G473=Dashboard!$B$6)),1,0))</f>
        <v/>
      </c>
    </row>
    <row r="474">
      <c r="A474" s="14" t="n"/>
      <c r="B474" s="28" t="n"/>
      <c r="C474" s="28" t="n"/>
      <c r="D474" s="14" t="n"/>
      <c r="E474" s="14" t="n"/>
      <c r="F474" s="14" t="n"/>
      <c r="G474" s="14" t="n"/>
      <c r="H474" s="14" t="n"/>
      <c r="I474" s="14" t="n"/>
      <c r="J474" s="16" t="n"/>
      <c r="K474" s="16" t="n"/>
      <c r="L474" s="16" t="n"/>
      <c r="M474" s="16" t="n"/>
      <c r="N474" s="16" t="n"/>
      <c r="O474" s="16" t="n"/>
      <c r="P474" s="16" t="n"/>
      <c r="Q474" s="16" t="n"/>
      <c r="R474" s="16" t="n"/>
      <c r="S474" s="16" t="n"/>
      <c r="T474" s="16" t="n"/>
      <c r="U474" s="14" t="n"/>
      <c r="V474" s="28" t="n"/>
      <c r="W474" s="14" t="n"/>
      <c r="X474" s="28" t="n"/>
      <c r="Y474" s="17">
        <f>IF($A474="","",COUNTIF($J474:$S474,"Fail"))</f>
        <v/>
      </c>
      <c r="Z474" s="17">
        <f>IF($A474="","",COUNTIF($J474:$S474,"Pass")+COUNTIF($J474:$S474,"Fail"))</f>
        <v/>
      </c>
      <c r="AA474" s="17">
        <f>IF($A474="","",COUNTIF($J474:$S474,"Pass")+COUNTIF($J474:$S474,"Fail")+COUNTIF($J474:$S474,"Not Reviewed"))</f>
        <v/>
      </c>
      <c r="AB474" s="17">
        <f>IF($A474="","",IF(OR(COUNTBLANK($J474:$S474)&gt;0,COUNTIF($J474:$S474,"Not Reviewed")&gt;0),"Incomplete","Complete"))</f>
        <v/>
      </c>
      <c r="AC474" s="29">
        <f>IF($A474="","",IFERROR((Z474-Y474)/Z474,""))</f>
        <v/>
      </c>
      <c r="AD474" s="17">
        <f>IF($A474="","",IF(Y474=0,"No Follow-Up Needed",IF(W474="Resolved","Resolved",IF(V474="","Due Date Missing",IF(V474&lt;TODAY(),"Overdue",IF(V474=TODAY(),"Due Today","Open"))))))</f>
        <v/>
      </c>
      <c r="AE474" s="17">
        <f>IF($A474="","",IF(AND($B474&gt;=Dashboard!$B$3,$B474&lt;=Dashboard!$B$4,OR(Dashboard!$B$5="All",$D474=Dashboard!$B$5),OR(Dashboard!$B$6="All",$G474=Dashboard!$B$6)),1,0))</f>
        <v/>
      </c>
    </row>
    <row r="475">
      <c r="A475" s="14" t="n"/>
      <c r="B475" s="28" t="n"/>
      <c r="C475" s="28" t="n"/>
      <c r="D475" s="14" t="n"/>
      <c r="E475" s="14" t="n"/>
      <c r="F475" s="14" t="n"/>
      <c r="G475" s="14" t="n"/>
      <c r="H475" s="14" t="n"/>
      <c r="I475" s="14" t="n"/>
      <c r="J475" s="16" t="n"/>
      <c r="K475" s="16" t="n"/>
      <c r="L475" s="16" t="n"/>
      <c r="M475" s="16" t="n"/>
      <c r="N475" s="16" t="n"/>
      <c r="O475" s="16" t="n"/>
      <c r="P475" s="16" t="n"/>
      <c r="Q475" s="16" t="n"/>
      <c r="R475" s="16" t="n"/>
      <c r="S475" s="16" t="n"/>
      <c r="T475" s="16" t="n"/>
      <c r="U475" s="14" t="n"/>
      <c r="V475" s="28" t="n"/>
      <c r="W475" s="14" t="n"/>
      <c r="X475" s="28" t="n"/>
      <c r="Y475" s="17">
        <f>IF($A475="","",COUNTIF($J475:$S475,"Fail"))</f>
        <v/>
      </c>
      <c r="Z475" s="17">
        <f>IF($A475="","",COUNTIF($J475:$S475,"Pass")+COUNTIF($J475:$S475,"Fail"))</f>
        <v/>
      </c>
      <c r="AA475" s="17">
        <f>IF($A475="","",COUNTIF($J475:$S475,"Pass")+COUNTIF($J475:$S475,"Fail")+COUNTIF($J475:$S475,"Not Reviewed"))</f>
        <v/>
      </c>
      <c r="AB475" s="17">
        <f>IF($A475="","",IF(OR(COUNTBLANK($J475:$S475)&gt;0,COUNTIF($J475:$S475,"Not Reviewed")&gt;0),"Incomplete","Complete"))</f>
        <v/>
      </c>
      <c r="AC475" s="29">
        <f>IF($A475="","",IFERROR((Z475-Y475)/Z475,""))</f>
        <v/>
      </c>
      <c r="AD475" s="17">
        <f>IF($A475="","",IF(Y475=0,"No Follow-Up Needed",IF(W475="Resolved","Resolved",IF(V475="","Due Date Missing",IF(V475&lt;TODAY(),"Overdue",IF(V475=TODAY(),"Due Today","Open"))))))</f>
        <v/>
      </c>
      <c r="AE475" s="17">
        <f>IF($A475="","",IF(AND($B475&gt;=Dashboard!$B$3,$B475&lt;=Dashboard!$B$4,OR(Dashboard!$B$5="All",$D475=Dashboard!$B$5),OR(Dashboard!$B$6="All",$G475=Dashboard!$B$6)),1,0))</f>
        <v/>
      </c>
    </row>
    <row r="476">
      <c r="A476" s="14" t="n"/>
      <c r="B476" s="28" t="n"/>
      <c r="C476" s="28" t="n"/>
      <c r="D476" s="14" t="n"/>
      <c r="E476" s="14" t="n"/>
      <c r="F476" s="14" t="n"/>
      <c r="G476" s="14" t="n"/>
      <c r="H476" s="14" t="n"/>
      <c r="I476" s="14" t="n"/>
      <c r="J476" s="16" t="n"/>
      <c r="K476" s="16" t="n"/>
      <c r="L476" s="16" t="n"/>
      <c r="M476" s="16" t="n"/>
      <c r="N476" s="16" t="n"/>
      <c r="O476" s="16" t="n"/>
      <c r="P476" s="16" t="n"/>
      <c r="Q476" s="16" t="n"/>
      <c r="R476" s="16" t="n"/>
      <c r="S476" s="16" t="n"/>
      <c r="T476" s="16" t="n"/>
      <c r="U476" s="14" t="n"/>
      <c r="V476" s="28" t="n"/>
      <c r="W476" s="14" t="n"/>
      <c r="X476" s="28" t="n"/>
      <c r="Y476" s="17">
        <f>IF($A476="","",COUNTIF($J476:$S476,"Fail"))</f>
        <v/>
      </c>
      <c r="Z476" s="17">
        <f>IF($A476="","",COUNTIF($J476:$S476,"Pass")+COUNTIF($J476:$S476,"Fail"))</f>
        <v/>
      </c>
      <c r="AA476" s="17">
        <f>IF($A476="","",COUNTIF($J476:$S476,"Pass")+COUNTIF($J476:$S476,"Fail")+COUNTIF($J476:$S476,"Not Reviewed"))</f>
        <v/>
      </c>
      <c r="AB476" s="17">
        <f>IF($A476="","",IF(OR(COUNTBLANK($J476:$S476)&gt;0,COUNTIF($J476:$S476,"Not Reviewed")&gt;0),"Incomplete","Complete"))</f>
        <v/>
      </c>
      <c r="AC476" s="29">
        <f>IF($A476="","",IFERROR((Z476-Y476)/Z476,""))</f>
        <v/>
      </c>
      <c r="AD476" s="17">
        <f>IF($A476="","",IF(Y476=0,"No Follow-Up Needed",IF(W476="Resolved","Resolved",IF(V476="","Due Date Missing",IF(V476&lt;TODAY(),"Overdue",IF(V476=TODAY(),"Due Today","Open"))))))</f>
        <v/>
      </c>
      <c r="AE476" s="17">
        <f>IF($A476="","",IF(AND($B476&gt;=Dashboard!$B$3,$B476&lt;=Dashboard!$B$4,OR(Dashboard!$B$5="All",$D476=Dashboard!$B$5),OR(Dashboard!$B$6="All",$G476=Dashboard!$B$6)),1,0))</f>
        <v/>
      </c>
    </row>
    <row r="477">
      <c r="A477" s="14" t="n"/>
      <c r="B477" s="28" t="n"/>
      <c r="C477" s="28" t="n"/>
      <c r="D477" s="14" t="n"/>
      <c r="E477" s="14" t="n"/>
      <c r="F477" s="14" t="n"/>
      <c r="G477" s="14" t="n"/>
      <c r="H477" s="14" t="n"/>
      <c r="I477" s="14" t="n"/>
      <c r="J477" s="16" t="n"/>
      <c r="K477" s="16" t="n"/>
      <c r="L477" s="16" t="n"/>
      <c r="M477" s="16" t="n"/>
      <c r="N477" s="16" t="n"/>
      <c r="O477" s="16" t="n"/>
      <c r="P477" s="16" t="n"/>
      <c r="Q477" s="16" t="n"/>
      <c r="R477" s="16" t="n"/>
      <c r="S477" s="16" t="n"/>
      <c r="T477" s="16" t="n"/>
      <c r="U477" s="14" t="n"/>
      <c r="V477" s="28" t="n"/>
      <c r="W477" s="14" t="n"/>
      <c r="X477" s="28" t="n"/>
      <c r="Y477" s="17">
        <f>IF($A477="","",COUNTIF($J477:$S477,"Fail"))</f>
        <v/>
      </c>
      <c r="Z477" s="17">
        <f>IF($A477="","",COUNTIF($J477:$S477,"Pass")+COUNTIF($J477:$S477,"Fail"))</f>
        <v/>
      </c>
      <c r="AA477" s="17">
        <f>IF($A477="","",COUNTIF($J477:$S477,"Pass")+COUNTIF($J477:$S477,"Fail")+COUNTIF($J477:$S477,"Not Reviewed"))</f>
        <v/>
      </c>
      <c r="AB477" s="17">
        <f>IF($A477="","",IF(OR(COUNTBLANK($J477:$S477)&gt;0,COUNTIF($J477:$S477,"Not Reviewed")&gt;0),"Incomplete","Complete"))</f>
        <v/>
      </c>
      <c r="AC477" s="29">
        <f>IF($A477="","",IFERROR((Z477-Y477)/Z477,""))</f>
        <v/>
      </c>
      <c r="AD477" s="17">
        <f>IF($A477="","",IF(Y477=0,"No Follow-Up Needed",IF(W477="Resolved","Resolved",IF(V477="","Due Date Missing",IF(V477&lt;TODAY(),"Overdue",IF(V477=TODAY(),"Due Today","Open"))))))</f>
        <v/>
      </c>
      <c r="AE477" s="17">
        <f>IF($A477="","",IF(AND($B477&gt;=Dashboard!$B$3,$B477&lt;=Dashboard!$B$4,OR(Dashboard!$B$5="All",$D477=Dashboard!$B$5),OR(Dashboard!$B$6="All",$G477=Dashboard!$B$6)),1,0))</f>
        <v/>
      </c>
    </row>
    <row r="478">
      <c r="A478" s="14" t="n"/>
      <c r="B478" s="28" t="n"/>
      <c r="C478" s="28" t="n"/>
      <c r="D478" s="14" t="n"/>
      <c r="E478" s="14" t="n"/>
      <c r="F478" s="14" t="n"/>
      <c r="G478" s="14" t="n"/>
      <c r="H478" s="14" t="n"/>
      <c r="I478" s="14" t="n"/>
      <c r="J478" s="16" t="n"/>
      <c r="K478" s="16" t="n"/>
      <c r="L478" s="16" t="n"/>
      <c r="M478" s="16" t="n"/>
      <c r="N478" s="16" t="n"/>
      <c r="O478" s="16" t="n"/>
      <c r="P478" s="16" t="n"/>
      <c r="Q478" s="16" t="n"/>
      <c r="R478" s="16" t="n"/>
      <c r="S478" s="16" t="n"/>
      <c r="T478" s="16" t="n"/>
      <c r="U478" s="14" t="n"/>
      <c r="V478" s="28" t="n"/>
      <c r="W478" s="14" t="n"/>
      <c r="X478" s="28" t="n"/>
      <c r="Y478" s="17">
        <f>IF($A478="","",COUNTIF($J478:$S478,"Fail"))</f>
        <v/>
      </c>
      <c r="Z478" s="17">
        <f>IF($A478="","",COUNTIF($J478:$S478,"Pass")+COUNTIF($J478:$S478,"Fail"))</f>
        <v/>
      </c>
      <c r="AA478" s="17">
        <f>IF($A478="","",COUNTIF($J478:$S478,"Pass")+COUNTIF($J478:$S478,"Fail")+COUNTIF($J478:$S478,"Not Reviewed"))</f>
        <v/>
      </c>
      <c r="AB478" s="17">
        <f>IF($A478="","",IF(OR(COUNTBLANK($J478:$S478)&gt;0,COUNTIF($J478:$S478,"Not Reviewed")&gt;0),"Incomplete","Complete"))</f>
        <v/>
      </c>
      <c r="AC478" s="29">
        <f>IF($A478="","",IFERROR((Z478-Y478)/Z478,""))</f>
        <v/>
      </c>
      <c r="AD478" s="17">
        <f>IF($A478="","",IF(Y478=0,"No Follow-Up Needed",IF(W478="Resolved","Resolved",IF(V478="","Due Date Missing",IF(V478&lt;TODAY(),"Overdue",IF(V478=TODAY(),"Due Today","Open"))))))</f>
        <v/>
      </c>
      <c r="AE478" s="17">
        <f>IF($A478="","",IF(AND($B478&gt;=Dashboard!$B$3,$B478&lt;=Dashboard!$B$4,OR(Dashboard!$B$5="All",$D478=Dashboard!$B$5),OR(Dashboard!$B$6="All",$G478=Dashboard!$B$6)),1,0))</f>
        <v/>
      </c>
    </row>
    <row r="479">
      <c r="A479" s="14" t="n"/>
      <c r="B479" s="28" t="n"/>
      <c r="C479" s="28" t="n"/>
      <c r="D479" s="14" t="n"/>
      <c r="E479" s="14" t="n"/>
      <c r="F479" s="14" t="n"/>
      <c r="G479" s="14" t="n"/>
      <c r="H479" s="14" t="n"/>
      <c r="I479" s="14" t="n"/>
      <c r="J479" s="16" t="n"/>
      <c r="K479" s="16" t="n"/>
      <c r="L479" s="16" t="n"/>
      <c r="M479" s="16" t="n"/>
      <c r="N479" s="16" t="n"/>
      <c r="O479" s="16" t="n"/>
      <c r="P479" s="16" t="n"/>
      <c r="Q479" s="16" t="n"/>
      <c r="R479" s="16" t="n"/>
      <c r="S479" s="16" t="n"/>
      <c r="T479" s="16" t="n"/>
      <c r="U479" s="14" t="n"/>
      <c r="V479" s="28" t="n"/>
      <c r="W479" s="14" t="n"/>
      <c r="X479" s="28" t="n"/>
      <c r="Y479" s="17">
        <f>IF($A479="","",COUNTIF($J479:$S479,"Fail"))</f>
        <v/>
      </c>
      <c r="Z479" s="17">
        <f>IF($A479="","",COUNTIF($J479:$S479,"Pass")+COUNTIF($J479:$S479,"Fail"))</f>
        <v/>
      </c>
      <c r="AA479" s="17">
        <f>IF($A479="","",COUNTIF($J479:$S479,"Pass")+COUNTIF($J479:$S479,"Fail")+COUNTIF($J479:$S479,"Not Reviewed"))</f>
        <v/>
      </c>
      <c r="AB479" s="17">
        <f>IF($A479="","",IF(OR(COUNTBLANK($J479:$S479)&gt;0,COUNTIF($J479:$S479,"Not Reviewed")&gt;0),"Incomplete","Complete"))</f>
        <v/>
      </c>
      <c r="AC479" s="29">
        <f>IF($A479="","",IFERROR((Z479-Y479)/Z479,""))</f>
        <v/>
      </c>
      <c r="AD479" s="17">
        <f>IF($A479="","",IF(Y479=0,"No Follow-Up Needed",IF(W479="Resolved","Resolved",IF(V479="","Due Date Missing",IF(V479&lt;TODAY(),"Overdue",IF(V479=TODAY(),"Due Today","Open"))))))</f>
        <v/>
      </c>
      <c r="AE479" s="17">
        <f>IF($A479="","",IF(AND($B479&gt;=Dashboard!$B$3,$B479&lt;=Dashboard!$B$4,OR(Dashboard!$B$5="All",$D479=Dashboard!$B$5),OR(Dashboard!$B$6="All",$G479=Dashboard!$B$6)),1,0))</f>
        <v/>
      </c>
    </row>
    <row r="480">
      <c r="A480" s="14" t="n"/>
      <c r="B480" s="28" t="n"/>
      <c r="C480" s="28" t="n"/>
      <c r="D480" s="14" t="n"/>
      <c r="E480" s="14" t="n"/>
      <c r="F480" s="14" t="n"/>
      <c r="G480" s="14" t="n"/>
      <c r="H480" s="14" t="n"/>
      <c r="I480" s="14" t="n"/>
      <c r="J480" s="16" t="n"/>
      <c r="K480" s="16" t="n"/>
      <c r="L480" s="16" t="n"/>
      <c r="M480" s="16" t="n"/>
      <c r="N480" s="16" t="n"/>
      <c r="O480" s="16" t="n"/>
      <c r="P480" s="16" t="n"/>
      <c r="Q480" s="16" t="n"/>
      <c r="R480" s="16" t="n"/>
      <c r="S480" s="16" t="n"/>
      <c r="T480" s="16" t="n"/>
      <c r="U480" s="14" t="n"/>
      <c r="V480" s="28" t="n"/>
      <c r="W480" s="14" t="n"/>
      <c r="X480" s="28" t="n"/>
      <c r="Y480" s="17">
        <f>IF($A480="","",COUNTIF($J480:$S480,"Fail"))</f>
        <v/>
      </c>
      <c r="Z480" s="17">
        <f>IF($A480="","",COUNTIF($J480:$S480,"Pass")+COUNTIF($J480:$S480,"Fail"))</f>
        <v/>
      </c>
      <c r="AA480" s="17">
        <f>IF($A480="","",COUNTIF($J480:$S480,"Pass")+COUNTIF($J480:$S480,"Fail")+COUNTIF($J480:$S480,"Not Reviewed"))</f>
        <v/>
      </c>
      <c r="AB480" s="17">
        <f>IF($A480="","",IF(OR(COUNTBLANK($J480:$S480)&gt;0,COUNTIF($J480:$S480,"Not Reviewed")&gt;0),"Incomplete","Complete"))</f>
        <v/>
      </c>
      <c r="AC480" s="29">
        <f>IF($A480="","",IFERROR((Z480-Y480)/Z480,""))</f>
        <v/>
      </c>
      <c r="AD480" s="17">
        <f>IF($A480="","",IF(Y480=0,"No Follow-Up Needed",IF(W480="Resolved","Resolved",IF(V480="","Due Date Missing",IF(V480&lt;TODAY(),"Overdue",IF(V480=TODAY(),"Due Today","Open"))))))</f>
        <v/>
      </c>
      <c r="AE480" s="17">
        <f>IF($A480="","",IF(AND($B480&gt;=Dashboard!$B$3,$B480&lt;=Dashboard!$B$4,OR(Dashboard!$B$5="All",$D480=Dashboard!$B$5),OR(Dashboard!$B$6="All",$G480=Dashboard!$B$6)),1,0))</f>
        <v/>
      </c>
    </row>
    <row r="481">
      <c r="A481" s="14" t="n"/>
      <c r="B481" s="28" t="n"/>
      <c r="C481" s="28" t="n"/>
      <c r="D481" s="14" t="n"/>
      <c r="E481" s="14" t="n"/>
      <c r="F481" s="14" t="n"/>
      <c r="G481" s="14" t="n"/>
      <c r="H481" s="14" t="n"/>
      <c r="I481" s="14" t="n"/>
      <c r="J481" s="16" t="n"/>
      <c r="K481" s="16" t="n"/>
      <c r="L481" s="16" t="n"/>
      <c r="M481" s="16" t="n"/>
      <c r="N481" s="16" t="n"/>
      <c r="O481" s="16" t="n"/>
      <c r="P481" s="16" t="n"/>
      <c r="Q481" s="16" t="n"/>
      <c r="R481" s="16" t="n"/>
      <c r="S481" s="16" t="n"/>
      <c r="T481" s="16" t="n"/>
      <c r="U481" s="14" t="n"/>
      <c r="V481" s="28" t="n"/>
      <c r="W481" s="14" t="n"/>
      <c r="X481" s="28" t="n"/>
      <c r="Y481" s="17">
        <f>IF($A481="","",COUNTIF($J481:$S481,"Fail"))</f>
        <v/>
      </c>
      <c r="Z481" s="17">
        <f>IF($A481="","",COUNTIF($J481:$S481,"Pass")+COUNTIF($J481:$S481,"Fail"))</f>
        <v/>
      </c>
      <c r="AA481" s="17">
        <f>IF($A481="","",COUNTIF($J481:$S481,"Pass")+COUNTIF($J481:$S481,"Fail")+COUNTIF($J481:$S481,"Not Reviewed"))</f>
        <v/>
      </c>
      <c r="AB481" s="17">
        <f>IF($A481="","",IF(OR(COUNTBLANK($J481:$S481)&gt;0,COUNTIF($J481:$S481,"Not Reviewed")&gt;0),"Incomplete","Complete"))</f>
        <v/>
      </c>
      <c r="AC481" s="29">
        <f>IF($A481="","",IFERROR((Z481-Y481)/Z481,""))</f>
        <v/>
      </c>
      <c r="AD481" s="17">
        <f>IF($A481="","",IF(Y481=0,"No Follow-Up Needed",IF(W481="Resolved","Resolved",IF(V481="","Due Date Missing",IF(V481&lt;TODAY(),"Overdue",IF(V481=TODAY(),"Due Today","Open"))))))</f>
        <v/>
      </c>
      <c r="AE481" s="17">
        <f>IF($A481="","",IF(AND($B481&gt;=Dashboard!$B$3,$B481&lt;=Dashboard!$B$4,OR(Dashboard!$B$5="All",$D481=Dashboard!$B$5),OR(Dashboard!$B$6="All",$G481=Dashboard!$B$6)),1,0))</f>
        <v/>
      </c>
    </row>
    <row r="482">
      <c r="A482" s="14" t="n"/>
      <c r="B482" s="28" t="n"/>
      <c r="C482" s="28" t="n"/>
      <c r="D482" s="14" t="n"/>
      <c r="E482" s="14" t="n"/>
      <c r="F482" s="14" t="n"/>
      <c r="G482" s="14" t="n"/>
      <c r="H482" s="14" t="n"/>
      <c r="I482" s="14" t="n"/>
      <c r="J482" s="16" t="n"/>
      <c r="K482" s="16" t="n"/>
      <c r="L482" s="16" t="n"/>
      <c r="M482" s="16" t="n"/>
      <c r="N482" s="16" t="n"/>
      <c r="O482" s="16" t="n"/>
      <c r="P482" s="16" t="n"/>
      <c r="Q482" s="16" t="n"/>
      <c r="R482" s="16" t="n"/>
      <c r="S482" s="16" t="n"/>
      <c r="T482" s="16" t="n"/>
      <c r="U482" s="14" t="n"/>
      <c r="V482" s="28" t="n"/>
      <c r="W482" s="14" t="n"/>
      <c r="X482" s="28" t="n"/>
      <c r="Y482" s="17">
        <f>IF($A482="","",COUNTIF($J482:$S482,"Fail"))</f>
        <v/>
      </c>
      <c r="Z482" s="17">
        <f>IF($A482="","",COUNTIF($J482:$S482,"Pass")+COUNTIF($J482:$S482,"Fail"))</f>
        <v/>
      </c>
      <c r="AA482" s="17">
        <f>IF($A482="","",COUNTIF($J482:$S482,"Pass")+COUNTIF($J482:$S482,"Fail")+COUNTIF($J482:$S482,"Not Reviewed"))</f>
        <v/>
      </c>
      <c r="AB482" s="17">
        <f>IF($A482="","",IF(OR(COUNTBLANK($J482:$S482)&gt;0,COUNTIF($J482:$S482,"Not Reviewed")&gt;0),"Incomplete","Complete"))</f>
        <v/>
      </c>
      <c r="AC482" s="29">
        <f>IF($A482="","",IFERROR((Z482-Y482)/Z482,""))</f>
        <v/>
      </c>
      <c r="AD482" s="17">
        <f>IF($A482="","",IF(Y482=0,"No Follow-Up Needed",IF(W482="Resolved","Resolved",IF(V482="","Due Date Missing",IF(V482&lt;TODAY(),"Overdue",IF(V482=TODAY(),"Due Today","Open"))))))</f>
        <v/>
      </c>
      <c r="AE482" s="17">
        <f>IF($A482="","",IF(AND($B482&gt;=Dashboard!$B$3,$B482&lt;=Dashboard!$B$4,OR(Dashboard!$B$5="All",$D482=Dashboard!$B$5),OR(Dashboard!$B$6="All",$G482=Dashboard!$B$6)),1,0))</f>
        <v/>
      </c>
    </row>
    <row r="483">
      <c r="A483" s="14" t="n"/>
      <c r="B483" s="28" t="n"/>
      <c r="C483" s="28" t="n"/>
      <c r="D483" s="14" t="n"/>
      <c r="E483" s="14" t="n"/>
      <c r="F483" s="14" t="n"/>
      <c r="G483" s="14" t="n"/>
      <c r="H483" s="14" t="n"/>
      <c r="I483" s="14" t="n"/>
      <c r="J483" s="16" t="n"/>
      <c r="K483" s="16" t="n"/>
      <c r="L483" s="16" t="n"/>
      <c r="M483" s="16" t="n"/>
      <c r="N483" s="16" t="n"/>
      <c r="O483" s="16" t="n"/>
      <c r="P483" s="16" t="n"/>
      <c r="Q483" s="16" t="n"/>
      <c r="R483" s="16" t="n"/>
      <c r="S483" s="16" t="n"/>
      <c r="T483" s="16" t="n"/>
      <c r="U483" s="14" t="n"/>
      <c r="V483" s="28" t="n"/>
      <c r="W483" s="14" t="n"/>
      <c r="X483" s="28" t="n"/>
      <c r="Y483" s="17">
        <f>IF($A483="","",COUNTIF($J483:$S483,"Fail"))</f>
        <v/>
      </c>
      <c r="Z483" s="17">
        <f>IF($A483="","",COUNTIF($J483:$S483,"Pass")+COUNTIF($J483:$S483,"Fail"))</f>
        <v/>
      </c>
      <c r="AA483" s="17">
        <f>IF($A483="","",COUNTIF($J483:$S483,"Pass")+COUNTIF($J483:$S483,"Fail")+COUNTIF($J483:$S483,"Not Reviewed"))</f>
        <v/>
      </c>
      <c r="AB483" s="17">
        <f>IF($A483="","",IF(OR(COUNTBLANK($J483:$S483)&gt;0,COUNTIF($J483:$S483,"Not Reviewed")&gt;0),"Incomplete","Complete"))</f>
        <v/>
      </c>
      <c r="AC483" s="29">
        <f>IF($A483="","",IFERROR((Z483-Y483)/Z483,""))</f>
        <v/>
      </c>
      <c r="AD483" s="17">
        <f>IF($A483="","",IF(Y483=0,"No Follow-Up Needed",IF(W483="Resolved","Resolved",IF(V483="","Due Date Missing",IF(V483&lt;TODAY(),"Overdue",IF(V483=TODAY(),"Due Today","Open"))))))</f>
        <v/>
      </c>
      <c r="AE483" s="17">
        <f>IF($A483="","",IF(AND($B483&gt;=Dashboard!$B$3,$B483&lt;=Dashboard!$B$4,OR(Dashboard!$B$5="All",$D483=Dashboard!$B$5),OR(Dashboard!$B$6="All",$G483=Dashboard!$B$6)),1,0))</f>
        <v/>
      </c>
    </row>
    <row r="484">
      <c r="A484" s="14" t="n"/>
      <c r="B484" s="28" t="n"/>
      <c r="C484" s="28" t="n"/>
      <c r="D484" s="14" t="n"/>
      <c r="E484" s="14" t="n"/>
      <c r="F484" s="14" t="n"/>
      <c r="G484" s="14" t="n"/>
      <c r="H484" s="14" t="n"/>
      <c r="I484" s="14" t="n"/>
      <c r="J484" s="16" t="n"/>
      <c r="K484" s="16" t="n"/>
      <c r="L484" s="16" t="n"/>
      <c r="M484" s="16" t="n"/>
      <c r="N484" s="16" t="n"/>
      <c r="O484" s="16" t="n"/>
      <c r="P484" s="16" t="n"/>
      <c r="Q484" s="16" t="n"/>
      <c r="R484" s="16" t="n"/>
      <c r="S484" s="16" t="n"/>
      <c r="T484" s="16" t="n"/>
      <c r="U484" s="14" t="n"/>
      <c r="V484" s="28" t="n"/>
      <c r="W484" s="14" t="n"/>
      <c r="X484" s="28" t="n"/>
      <c r="Y484" s="17">
        <f>IF($A484="","",COUNTIF($J484:$S484,"Fail"))</f>
        <v/>
      </c>
      <c r="Z484" s="17">
        <f>IF($A484="","",COUNTIF($J484:$S484,"Pass")+COUNTIF($J484:$S484,"Fail"))</f>
        <v/>
      </c>
      <c r="AA484" s="17">
        <f>IF($A484="","",COUNTIF($J484:$S484,"Pass")+COUNTIF($J484:$S484,"Fail")+COUNTIF($J484:$S484,"Not Reviewed"))</f>
        <v/>
      </c>
      <c r="AB484" s="17">
        <f>IF($A484="","",IF(OR(COUNTBLANK($J484:$S484)&gt;0,COUNTIF($J484:$S484,"Not Reviewed")&gt;0),"Incomplete","Complete"))</f>
        <v/>
      </c>
      <c r="AC484" s="29">
        <f>IF($A484="","",IFERROR((Z484-Y484)/Z484,""))</f>
        <v/>
      </c>
      <c r="AD484" s="17">
        <f>IF($A484="","",IF(Y484=0,"No Follow-Up Needed",IF(W484="Resolved","Resolved",IF(V484="","Due Date Missing",IF(V484&lt;TODAY(),"Overdue",IF(V484=TODAY(),"Due Today","Open"))))))</f>
        <v/>
      </c>
      <c r="AE484" s="17">
        <f>IF($A484="","",IF(AND($B484&gt;=Dashboard!$B$3,$B484&lt;=Dashboard!$B$4,OR(Dashboard!$B$5="All",$D484=Dashboard!$B$5),OR(Dashboard!$B$6="All",$G484=Dashboard!$B$6)),1,0))</f>
        <v/>
      </c>
    </row>
    <row r="485">
      <c r="A485" s="14" t="n"/>
      <c r="B485" s="28" t="n"/>
      <c r="C485" s="28" t="n"/>
      <c r="D485" s="14" t="n"/>
      <c r="E485" s="14" t="n"/>
      <c r="F485" s="14" t="n"/>
      <c r="G485" s="14" t="n"/>
      <c r="H485" s="14" t="n"/>
      <c r="I485" s="14" t="n"/>
      <c r="J485" s="16" t="n"/>
      <c r="K485" s="16" t="n"/>
      <c r="L485" s="16" t="n"/>
      <c r="M485" s="16" t="n"/>
      <c r="N485" s="16" t="n"/>
      <c r="O485" s="16" t="n"/>
      <c r="P485" s="16" t="n"/>
      <c r="Q485" s="16" t="n"/>
      <c r="R485" s="16" t="n"/>
      <c r="S485" s="16" t="n"/>
      <c r="T485" s="16" t="n"/>
      <c r="U485" s="14" t="n"/>
      <c r="V485" s="28" t="n"/>
      <c r="W485" s="14" t="n"/>
      <c r="X485" s="28" t="n"/>
      <c r="Y485" s="17">
        <f>IF($A485="","",COUNTIF($J485:$S485,"Fail"))</f>
        <v/>
      </c>
      <c r="Z485" s="17">
        <f>IF($A485="","",COUNTIF($J485:$S485,"Pass")+COUNTIF($J485:$S485,"Fail"))</f>
        <v/>
      </c>
      <c r="AA485" s="17">
        <f>IF($A485="","",COUNTIF($J485:$S485,"Pass")+COUNTIF($J485:$S485,"Fail")+COUNTIF($J485:$S485,"Not Reviewed"))</f>
        <v/>
      </c>
      <c r="AB485" s="17">
        <f>IF($A485="","",IF(OR(COUNTBLANK($J485:$S485)&gt;0,COUNTIF($J485:$S485,"Not Reviewed")&gt;0),"Incomplete","Complete"))</f>
        <v/>
      </c>
      <c r="AC485" s="29">
        <f>IF($A485="","",IFERROR((Z485-Y485)/Z485,""))</f>
        <v/>
      </c>
      <c r="AD485" s="17">
        <f>IF($A485="","",IF(Y485=0,"No Follow-Up Needed",IF(W485="Resolved","Resolved",IF(V485="","Due Date Missing",IF(V485&lt;TODAY(),"Overdue",IF(V485=TODAY(),"Due Today","Open"))))))</f>
        <v/>
      </c>
      <c r="AE485" s="17">
        <f>IF($A485="","",IF(AND($B485&gt;=Dashboard!$B$3,$B485&lt;=Dashboard!$B$4,OR(Dashboard!$B$5="All",$D485=Dashboard!$B$5),OR(Dashboard!$B$6="All",$G485=Dashboard!$B$6)),1,0))</f>
        <v/>
      </c>
    </row>
    <row r="486">
      <c r="A486" s="14" t="n"/>
      <c r="B486" s="28" t="n"/>
      <c r="C486" s="28" t="n"/>
      <c r="D486" s="14" t="n"/>
      <c r="E486" s="14" t="n"/>
      <c r="F486" s="14" t="n"/>
      <c r="G486" s="14" t="n"/>
      <c r="H486" s="14" t="n"/>
      <c r="I486" s="14" t="n"/>
      <c r="J486" s="16" t="n"/>
      <c r="K486" s="16" t="n"/>
      <c r="L486" s="16" t="n"/>
      <c r="M486" s="16" t="n"/>
      <c r="N486" s="16" t="n"/>
      <c r="O486" s="16" t="n"/>
      <c r="P486" s="16" t="n"/>
      <c r="Q486" s="16" t="n"/>
      <c r="R486" s="16" t="n"/>
      <c r="S486" s="16" t="n"/>
      <c r="T486" s="16" t="n"/>
      <c r="U486" s="14" t="n"/>
      <c r="V486" s="28" t="n"/>
      <c r="W486" s="14" t="n"/>
      <c r="X486" s="28" t="n"/>
      <c r="Y486" s="17">
        <f>IF($A486="","",COUNTIF($J486:$S486,"Fail"))</f>
        <v/>
      </c>
      <c r="Z486" s="17">
        <f>IF($A486="","",COUNTIF($J486:$S486,"Pass")+COUNTIF($J486:$S486,"Fail"))</f>
        <v/>
      </c>
      <c r="AA486" s="17">
        <f>IF($A486="","",COUNTIF($J486:$S486,"Pass")+COUNTIF($J486:$S486,"Fail")+COUNTIF($J486:$S486,"Not Reviewed"))</f>
        <v/>
      </c>
      <c r="AB486" s="17">
        <f>IF($A486="","",IF(OR(COUNTBLANK($J486:$S486)&gt;0,COUNTIF($J486:$S486,"Not Reviewed")&gt;0),"Incomplete","Complete"))</f>
        <v/>
      </c>
      <c r="AC486" s="29">
        <f>IF($A486="","",IFERROR((Z486-Y486)/Z486,""))</f>
        <v/>
      </c>
      <c r="AD486" s="17">
        <f>IF($A486="","",IF(Y486=0,"No Follow-Up Needed",IF(W486="Resolved","Resolved",IF(V486="","Due Date Missing",IF(V486&lt;TODAY(),"Overdue",IF(V486=TODAY(),"Due Today","Open"))))))</f>
        <v/>
      </c>
      <c r="AE486" s="17">
        <f>IF($A486="","",IF(AND($B486&gt;=Dashboard!$B$3,$B486&lt;=Dashboard!$B$4,OR(Dashboard!$B$5="All",$D486=Dashboard!$B$5),OR(Dashboard!$B$6="All",$G486=Dashboard!$B$6)),1,0))</f>
        <v/>
      </c>
    </row>
    <row r="487">
      <c r="A487" s="14" t="n"/>
      <c r="B487" s="28" t="n"/>
      <c r="C487" s="28" t="n"/>
      <c r="D487" s="14" t="n"/>
      <c r="E487" s="14" t="n"/>
      <c r="F487" s="14" t="n"/>
      <c r="G487" s="14" t="n"/>
      <c r="H487" s="14" t="n"/>
      <c r="I487" s="14" t="n"/>
      <c r="J487" s="16" t="n"/>
      <c r="K487" s="16" t="n"/>
      <c r="L487" s="16" t="n"/>
      <c r="M487" s="16" t="n"/>
      <c r="N487" s="16" t="n"/>
      <c r="O487" s="16" t="n"/>
      <c r="P487" s="16" t="n"/>
      <c r="Q487" s="16" t="n"/>
      <c r="R487" s="16" t="n"/>
      <c r="S487" s="16" t="n"/>
      <c r="T487" s="16" t="n"/>
      <c r="U487" s="14" t="n"/>
      <c r="V487" s="28" t="n"/>
      <c r="W487" s="14" t="n"/>
      <c r="X487" s="28" t="n"/>
      <c r="Y487" s="17">
        <f>IF($A487="","",COUNTIF($J487:$S487,"Fail"))</f>
        <v/>
      </c>
      <c r="Z487" s="17">
        <f>IF($A487="","",COUNTIF($J487:$S487,"Pass")+COUNTIF($J487:$S487,"Fail"))</f>
        <v/>
      </c>
      <c r="AA487" s="17">
        <f>IF($A487="","",COUNTIF($J487:$S487,"Pass")+COUNTIF($J487:$S487,"Fail")+COUNTIF($J487:$S487,"Not Reviewed"))</f>
        <v/>
      </c>
      <c r="AB487" s="17">
        <f>IF($A487="","",IF(OR(COUNTBLANK($J487:$S487)&gt;0,COUNTIF($J487:$S487,"Not Reviewed")&gt;0),"Incomplete","Complete"))</f>
        <v/>
      </c>
      <c r="AC487" s="29">
        <f>IF($A487="","",IFERROR((Z487-Y487)/Z487,""))</f>
        <v/>
      </c>
      <c r="AD487" s="17">
        <f>IF($A487="","",IF(Y487=0,"No Follow-Up Needed",IF(W487="Resolved","Resolved",IF(V487="","Due Date Missing",IF(V487&lt;TODAY(),"Overdue",IF(V487=TODAY(),"Due Today","Open"))))))</f>
        <v/>
      </c>
      <c r="AE487" s="17">
        <f>IF($A487="","",IF(AND($B487&gt;=Dashboard!$B$3,$B487&lt;=Dashboard!$B$4,OR(Dashboard!$B$5="All",$D487=Dashboard!$B$5),OR(Dashboard!$B$6="All",$G487=Dashboard!$B$6)),1,0))</f>
        <v/>
      </c>
    </row>
    <row r="488">
      <c r="A488" s="14" t="n"/>
      <c r="B488" s="28" t="n"/>
      <c r="C488" s="28" t="n"/>
      <c r="D488" s="14" t="n"/>
      <c r="E488" s="14" t="n"/>
      <c r="F488" s="14" t="n"/>
      <c r="G488" s="14" t="n"/>
      <c r="H488" s="14" t="n"/>
      <c r="I488" s="14" t="n"/>
      <c r="J488" s="16" t="n"/>
      <c r="K488" s="16" t="n"/>
      <c r="L488" s="16" t="n"/>
      <c r="M488" s="16" t="n"/>
      <c r="N488" s="16" t="n"/>
      <c r="O488" s="16" t="n"/>
      <c r="P488" s="16" t="n"/>
      <c r="Q488" s="16" t="n"/>
      <c r="R488" s="16" t="n"/>
      <c r="S488" s="16" t="n"/>
      <c r="T488" s="16" t="n"/>
      <c r="U488" s="14" t="n"/>
      <c r="V488" s="28" t="n"/>
      <c r="W488" s="14" t="n"/>
      <c r="X488" s="28" t="n"/>
      <c r="Y488" s="17">
        <f>IF($A488="","",COUNTIF($J488:$S488,"Fail"))</f>
        <v/>
      </c>
      <c r="Z488" s="17">
        <f>IF($A488="","",COUNTIF($J488:$S488,"Pass")+COUNTIF($J488:$S488,"Fail"))</f>
        <v/>
      </c>
      <c r="AA488" s="17">
        <f>IF($A488="","",COUNTIF($J488:$S488,"Pass")+COUNTIF($J488:$S488,"Fail")+COUNTIF($J488:$S488,"Not Reviewed"))</f>
        <v/>
      </c>
      <c r="AB488" s="17">
        <f>IF($A488="","",IF(OR(COUNTBLANK($J488:$S488)&gt;0,COUNTIF($J488:$S488,"Not Reviewed")&gt;0),"Incomplete","Complete"))</f>
        <v/>
      </c>
      <c r="AC488" s="29">
        <f>IF($A488="","",IFERROR((Z488-Y488)/Z488,""))</f>
        <v/>
      </c>
      <c r="AD488" s="17">
        <f>IF($A488="","",IF(Y488=0,"No Follow-Up Needed",IF(W488="Resolved","Resolved",IF(V488="","Due Date Missing",IF(V488&lt;TODAY(),"Overdue",IF(V488=TODAY(),"Due Today","Open"))))))</f>
        <v/>
      </c>
      <c r="AE488" s="17">
        <f>IF($A488="","",IF(AND($B488&gt;=Dashboard!$B$3,$B488&lt;=Dashboard!$B$4,OR(Dashboard!$B$5="All",$D488=Dashboard!$B$5),OR(Dashboard!$B$6="All",$G488=Dashboard!$B$6)),1,0))</f>
        <v/>
      </c>
    </row>
    <row r="489">
      <c r="A489" s="14" t="n"/>
      <c r="B489" s="28" t="n"/>
      <c r="C489" s="28" t="n"/>
      <c r="D489" s="14" t="n"/>
      <c r="E489" s="14" t="n"/>
      <c r="F489" s="14" t="n"/>
      <c r="G489" s="14" t="n"/>
      <c r="H489" s="14" t="n"/>
      <c r="I489" s="14" t="n"/>
      <c r="J489" s="16" t="n"/>
      <c r="K489" s="16" t="n"/>
      <c r="L489" s="16" t="n"/>
      <c r="M489" s="16" t="n"/>
      <c r="N489" s="16" t="n"/>
      <c r="O489" s="16" t="n"/>
      <c r="P489" s="16" t="n"/>
      <c r="Q489" s="16" t="n"/>
      <c r="R489" s="16" t="n"/>
      <c r="S489" s="16" t="n"/>
      <c r="T489" s="16" t="n"/>
      <c r="U489" s="14" t="n"/>
      <c r="V489" s="28" t="n"/>
      <c r="W489" s="14" t="n"/>
      <c r="X489" s="28" t="n"/>
      <c r="Y489" s="17">
        <f>IF($A489="","",COUNTIF($J489:$S489,"Fail"))</f>
        <v/>
      </c>
      <c r="Z489" s="17">
        <f>IF($A489="","",COUNTIF($J489:$S489,"Pass")+COUNTIF($J489:$S489,"Fail"))</f>
        <v/>
      </c>
      <c r="AA489" s="17">
        <f>IF($A489="","",COUNTIF($J489:$S489,"Pass")+COUNTIF($J489:$S489,"Fail")+COUNTIF($J489:$S489,"Not Reviewed"))</f>
        <v/>
      </c>
      <c r="AB489" s="17">
        <f>IF($A489="","",IF(OR(COUNTBLANK($J489:$S489)&gt;0,COUNTIF($J489:$S489,"Not Reviewed")&gt;0),"Incomplete","Complete"))</f>
        <v/>
      </c>
      <c r="AC489" s="29">
        <f>IF($A489="","",IFERROR((Z489-Y489)/Z489,""))</f>
        <v/>
      </c>
      <c r="AD489" s="17">
        <f>IF($A489="","",IF(Y489=0,"No Follow-Up Needed",IF(W489="Resolved","Resolved",IF(V489="","Due Date Missing",IF(V489&lt;TODAY(),"Overdue",IF(V489=TODAY(),"Due Today","Open"))))))</f>
        <v/>
      </c>
      <c r="AE489" s="17">
        <f>IF($A489="","",IF(AND($B489&gt;=Dashboard!$B$3,$B489&lt;=Dashboard!$B$4,OR(Dashboard!$B$5="All",$D489=Dashboard!$B$5),OR(Dashboard!$B$6="All",$G489=Dashboard!$B$6)),1,0))</f>
        <v/>
      </c>
    </row>
    <row r="490">
      <c r="A490" s="14" t="n"/>
      <c r="B490" s="28" t="n"/>
      <c r="C490" s="28" t="n"/>
      <c r="D490" s="14" t="n"/>
      <c r="E490" s="14" t="n"/>
      <c r="F490" s="14" t="n"/>
      <c r="G490" s="14" t="n"/>
      <c r="H490" s="14" t="n"/>
      <c r="I490" s="14" t="n"/>
      <c r="J490" s="16" t="n"/>
      <c r="K490" s="16" t="n"/>
      <c r="L490" s="16" t="n"/>
      <c r="M490" s="16" t="n"/>
      <c r="N490" s="16" t="n"/>
      <c r="O490" s="16" t="n"/>
      <c r="P490" s="16" t="n"/>
      <c r="Q490" s="16" t="n"/>
      <c r="R490" s="16" t="n"/>
      <c r="S490" s="16" t="n"/>
      <c r="T490" s="16" t="n"/>
      <c r="U490" s="14" t="n"/>
      <c r="V490" s="28" t="n"/>
      <c r="W490" s="14" t="n"/>
      <c r="X490" s="28" t="n"/>
      <c r="Y490" s="17">
        <f>IF($A490="","",COUNTIF($J490:$S490,"Fail"))</f>
        <v/>
      </c>
      <c r="Z490" s="17">
        <f>IF($A490="","",COUNTIF($J490:$S490,"Pass")+COUNTIF($J490:$S490,"Fail"))</f>
        <v/>
      </c>
      <c r="AA490" s="17">
        <f>IF($A490="","",COUNTIF($J490:$S490,"Pass")+COUNTIF($J490:$S490,"Fail")+COUNTIF($J490:$S490,"Not Reviewed"))</f>
        <v/>
      </c>
      <c r="AB490" s="17">
        <f>IF($A490="","",IF(OR(COUNTBLANK($J490:$S490)&gt;0,COUNTIF($J490:$S490,"Not Reviewed")&gt;0),"Incomplete","Complete"))</f>
        <v/>
      </c>
      <c r="AC490" s="29">
        <f>IF($A490="","",IFERROR((Z490-Y490)/Z490,""))</f>
        <v/>
      </c>
      <c r="AD490" s="17">
        <f>IF($A490="","",IF(Y490=0,"No Follow-Up Needed",IF(W490="Resolved","Resolved",IF(V490="","Due Date Missing",IF(V490&lt;TODAY(),"Overdue",IF(V490=TODAY(),"Due Today","Open"))))))</f>
        <v/>
      </c>
      <c r="AE490" s="17">
        <f>IF($A490="","",IF(AND($B490&gt;=Dashboard!$B$3,$B490&lt;=Dashboard!$B$4,OR(Dashboard!$B$5="All",$D490=Dashboard!$B$5),OR(Dashboard!$B$6="All",$G490=Dashboard!$B$6)),1,0))</f>
        <v/>
      </c>
    </row>
    <row r="491">
      <c r="A491" s="14" t="n"/>
      <c r="B491" s="28" t="n"/>
      <c r="C491" s="28" t="n"/>
      <c r="D491" s="14" t="n"/>
      <c r="E491" s="14" t="n"/>
      <c r="F491" s="14" t="n"/>
      <c r="G491" s="14" t="n"/>
      <c r="H491" s="14" t="n"/>
      <c r="I491" s="14" t="n"/>
      <c r="J491" s="16" t="n"/>
      <c r="K491" s="16" t="n"/>
      <c r="L491" s="16" t="n"/>
      <c r="M491" s="16" t="n"/>
      <c r="N491" s="16" t="n"/>
      <c r="O491" s="16" t="n"/>
      <c r="P491" s="16" t="n"/>
      <c r="Q491" s="16" t="n"/>
      <c r="R491" s="16" t="n"/>
      <c r="S491" s="16" t="n"/>
      <c r="T491" s="16" t="n"/>
      <c r="U491" s="14" t="n"/>
      <c r="V491" s="28" t="n"/>
      <c r="W491" s="14" t="n"/>
      <c r="X491" s="28" t="n"/>
      <c r="Y491" s="17">
        <f>IF($A491="","",COUNTIF($J491:$S491,"Fail"))</f>
        <v/>
      </c>
      <c r="Z491" s="17">
        <f>IF($A491="","",COUNTIF($J491:$S491,"Pass")+COUNTIF($J491:$S491,"Fail"))</f>
        <v/>
      </c>
      <c r="AA491" s="17">
        <f>IF($A491="","",COUNTIF($J491:$S491,"Pass")+COUNTIF($J491:$S491,"Fail")+COUNTIF($J491:$S491,"Not Reviewed"))</f>
        <v/>
      </c>
      <c r="AB491" s="17">
        <f>IF($A491="","",IF(OR(COUNTBLANK($J491:$S491)&gt;0,COUNTIF($J491:$S491,"Not Reviewed")&gt;0),"Incomplete","Complete"))</f>
        <v/>
      </c>
      <c r="AC491" s="29">
        <f>IF($A491="","",IFERROR((Z491-Y491)/Z491,""))</f>
        <v/>
      </c>
      <c r="AD491" s="17">
        <f>IF($A491="","",IF(Y491=0,"No Follow-Up Needed",IF(W491="Resolved","Resolved",IF(V491="","Due Date Missing",IF(V491&lt;TODAY(),"Overdue",IF(V491=TODAY(),"Due Today","Open"))))))</f>
        <v/>
      </c>
      <c r="AE491" s="17">
        <f>IF($A491="","",IF(AND($B491&gt;=Dashboard!$B$3,$B491&lt;=Dashboard!$B$4,OR(Dashboard!$B$5="All",$D491=Dashboard!$B$5),OR(Dashboard!$B$6="All",$G491=Dashboard!$B$6)),1,0))</f>
        <v/>
      </c>
    </row>
    <row r="492">
      <c r="A492" s="14" t="n"/>
      <c r="B492" s="28" t="n"/>
      <c r="C492" s="28" t="n"/>
      <c r="D492" s="14" t="n"/>
      <c r="E492" s="14" t="n"/>
      <c r="F492" s="14" t="n"/>
      <c r="G492" s="14" t="n"/>
      <c r="H492" s="14" t="n"/>
      <c r="I492" s="14" t="n"/>
      <c r="J492" s="16" t="n"/>
      <c r="K492" s="16" t="n"/>
      <c r="L492" s="16" t="n"/>
      <c r="M492" s="16" t="n"/>
      <c r="N492" s="16" t="n"/>
      <c r="O492" s="16" t="n"/>
      <c r="P492" s="16" t="n"/>
      <c r="Q492" s="16" t="n"/>
      <c r="R492" s="16" t="n"/>
      <c r="S492" s="16" t="n"/>
      <c r="T492" s="16" t="n"/>
      <c r="U492" s="14" t="n"/>
      <c r="V492" s="28" t="n"/>
      <c r="W492" s="14" t="n"/>
      <c r="X492" s="28" t="n"/>
      <c r="Y492" s="17">
        <f>IF($A492="","",COUNTIF($J492:$S492,"Fail"))</f>
        <v/>
      </c>
      <c r="Z492" s="17">
        <f>IF($A492="","",COUNTIF($J492:$S492,"Pass")+COUNTIF($J492:$S492,"Fail"))</f>
        <v/>
      </c>
      <c r="AA492" s="17">
        <f>IF($A492="","",COUNTIF($J492:$S492,"Pass")+COUNTIF($J492:$S492,"Fail")+COUNTIF($J492:$S492,"Not Reviewed"))</f>
        <v/>
      </c>
      <c r="AB492" s="17">
        <f>IF($A492="","",IF(OR(COUNTBLANK($J492:$S492)&gt;0,COUNTIF($J492:$S492,"Not Reviewed")&gt;0),"Incomplete","Complete"))</f>
        <v/>
      </c>
      <c r="AC492" s="29">
        <f>IF($A492="","",IFERROR((Z492-Y492)/Z492,""))</f>
        <v/>
      </c>
      <c r="AD492" s="17">
        <f>IF($A492="","",IF(Y492=0,"No Follow-Up Needed",IF(W492="Resolved","Resolved",IF(V492="","Due Date Missing",IF(V492&lt;TODAY(),"Overdue",IF(V492=TODAY(),"Due Today","Open"))))))</f>
        <v/>
      </c>
      <c r="AE492" s="17">
        <f>IF($A492="","",IF(AND($B492&gt;=Dashboard!$B$3,$B492&lt;=Dashboard!$B$4,OR(Dashboard!$B$5="All",$D492=Dashboard!$B$5),OR(Dashboard!$B$6="All",$G492=Dashboard!$B$6)),1,0))</f>
        <v/>
      </c>
    </row>
    <row r="493">
      <c r="A493" s="14" t="n"/>
      <c r="B493" s="28" t="n"/>
      <c r="C493" s="28" t="n"/>
      <c r="D493" s="14" t="n"/>
      <c r="E493" s="14" t="n"/>
      <c r="F493" s="14" t="n"/>
      <c r="G493" s="14" t="n"/>
      <c r="H493" s="14" t="n"/>
      <c r="I493" s="14" t="n"/>
      <c r="J493" s="16" t="n"/>
      <c r="K493" s="16" t="n"/>
      <c r="L493" s="16" t="n"/>
      <c r="M493" s="16" t="n"/>
      <c r="N493" s="16" t="n"/>
      <c r="O493" s="16" t="n"/>
      <c r="P493" s="16" t="n"/>
      <c r="Q493" s="16" t="n"/>
      <c r="R493" s="16" t="n"/>
      <c r="S493" s="16" t="n"/>
      <c r="T493" s="16" t="n"/>
      <c r="U493" s="14" t="n"/>
      <c r="V493" s="28" t="n"/>
      <c r="W493" s="14" t="n"/>
      <c r="X493" s="28" t="n"/>
      <c r="Y493" s="17">
        <f>IF($A493="","",COUNTIF($J493:$S493,"Fail"))</f>
        <v/>
      </c>
      <c r="Z493" s="17">
        <f>IF($A493="","",COUNTIF($J493:$S493,"Pass")+COUNTIF($J493:$S493,"Fail"))</f>
        <v/>
      </c>
      <c r="AA493" s="17">
        <f>IF($A493="","",COUNTIF($J493:$S493,"Pass")+COUNTIF($J493:$S493,"Fail")+COUNTIF($J493:$S493,"Not Reviewed"))</f>
        <v/>
      </c>
      <c r="AB493" s="17">
        <f>IF($A493="","",IF(OR(COUNTBLANK($J493:$S493)&gt;0,COUNTIF($J493:$S493,"Not Reviewed")&gt;0),"Incomplete","Complete"))</f>
        <v/>
      </c>
      <c r="AC493" s="29">
        <f>IF($A493="","",IFERROR((Z493-Y493)/Z493,""))</f>
        <v/>
      </c>
      <c r="AD493" s="17">
        <f>IF($A493="","",IF(Y493=0,"No Follow-Up Needed",IF(W493="Resolved","Resolved",IF(V493="","Due Date Missing",IF(V493&lt;TODAY(),"Overdue",IF(V493=TODAY(),"Due Today","Open"))))))</f>
        <v/>
      </c>
      <c r="AE493" s="17">
        <f>IF($A493="","",IF(AND($B493&gt;=Dashboard!$B$3,$B493&lt;=Dashboard!$B$4,OR(Dashboard!$B$5="All",$D493=Dashboard!$B$5),OR(Dashboard!$B$6="All",$G493=Dashboard!$B$6)),1,0))</f>
        <v/>
      </c>
    </row>
    <row r="494">
      <c r="A494" s="14" t="n"/>
      <c r="B494" s="28" t="n"/>
      <c r="C494" s="28" t="n"/>
      <c r="D494" s="14" t="n"/>
      <c r="E494" s="14" t="n"/>
      <c r="F494" s="14" t="n"/>
      <c r="G494" s="14" t="n"/>
      <c r="H494" s="14" t="n"/>
      <c r="I494" s="14" t="n"/>
      <c r="J494" s="16" t="n"/>
      <c r="K494" s="16" t="n"/>
      <c r="L494" s="16" t="n"/>
      <c r="M494" s="16" t="n"/>
      <c r="N494" s="16" t="n"/>
      <c r="O494" s="16" t="n"/>
      <c r="P494" s="16" t="n"/>
      <c r="Q494" s="16" t="n"/>
      <c r="R494" s="16" t="n"/>
      <c r="S494" s="16" t="n"/>
      <c r="T494" s="16" t="n"/>
      <c r="U494" s="14" t="n"/>
      <c r="V494" s="28" t="n"/>
      <c r="W494" s="14" t="n"/>
      <c r="X494" s="28" t="n"/>
      <c r="Y494" s="17">
        <f>IF($A494="","",COUNTIF($J494:$S494,"Fail"))</f>
        <v/>
      </c>
      <c r="Z494" s="17">
        <f>IF($A494="","",COUNTIF($J494:$S494,"Pass")+COUNTIF($J494:$S494,"Fail"))</f>
        <v/>
      </c>
      <c r="AA494" s="17">
        <f>IF($A494="","",COUNTIF($J494:$S494,"Pass")+COUNTIF($J494:$S494,"Fail")+COUNTIF($J494:$S494,"Not Reviewed"))</f>
        <v/>
      </c>
      <c r="AB494" s="17">
        <f>IF($A494="","",IF(OR(COUNTBLANK($J494:$S494)&gt;0,COUNTIF($J494:$S494,"Not Reviewed")&gt;0),"Incomplete","Complete"))</f>
        <v/>
      </c>
      <c r="AC494" s="29">
        <f>IF($A494="","",IFERROR((Z494-Y494)/Z494,""))</f>
        <v/>
      </c>
      <c r="AD494" s="17">
        <f>IF($A494="","",IF(Y494=0,"No Follow-Up Needed",IF(W494="Resolved","Resolved",IF(V494="","Due Date Missing",IF(V494&lt;TODAY(),"Overdue",IF(V494=TODAY(),"Due Today","Open"))))))</f>
        <v/>
      </c>
      <c r="AE494" s="17">
        <f>IF($A494="","",IF(AND($B494&gt;=Dashboard!$B$3,$B494&lt;=Dashboard!$B$4,OR(Dashboard!$B$5="All",$D494=Dashboard!$B$5),OR(Dashboard!$B$6="All",$G494=Dashboard!$B$6)),1,0))</f>
        <v/>
      </c>
    </row>
    <row r="495">
      <c r="A495" s="14" t="n"/>
      <c r="B495" s="28" t="n"/>
      <c r="C495" s="28" t="n"/>
      <c r="D495" s="14" t="n"/>
      <c r="E495" s="14" t="n"/>
      <c r="F495" s="14" t="n"/>
      <c r="G495" s="14" t="n"/>
      <c r="H495" s="14" t="n"/>
      <c r="I495" s="14" t="n"/>
      <c r="J495" s="16" t="n"/>
      <c r="K495" s="16" t="n"/>
      <c r="L495" s="16" t="n"/>
      <c r="M495" s="16" t="n"/>
      <c r="N495" s="16" t="n"/>
      <c r="O495" s="16" t="n"/>
      <c r="P495" s="16" t="n"/>
      <c r="Q495" s="16" t="n"/>
      <c r="R495" s="16" t="n"/>
      <c r="S495" s="16" t="n"/>
      <c r="T495" s="16" t="n"/>
      <c r="U495" s="14" t="n"/>
      <c r="V495" s="28" t="n"/>
      <c r="W495" s="14" t="n"/>
      <c r="X495" s="28" t="n"/>
      <c r="Y495" s="17">
        <f>IF($A495="","",COUNTIF($J495:$S495,"Fail"))</f>
        <v/>
      </c>
      <c r="Z495" s="17">
        <f>IF($A495="","",COUNTIF($J495:$S495,"Pass")+COUNTIF($J495:$S495,"Fail"))</f>
        <v/>
      </c>
      <c r="AA495" s="17">
        <f>IF($A495="","",COUNTIF($J495:$S495,"Pass")+COUNTIF($J495:$S495,"Fail")+COUNTIF($J495:$S495,"Not Reviewed"))</f>
        <v/>
      </c>
      <c r="AB495" s="17">
        <f>IF($A495="","",IF(OR(COUNTBLANK($J495:$S495)&gt;0,COUNTIF($J495:$S495,"Not Reviewed")&gt;0),"Incomplete","Complete"))</f>
        <v/>
      </c>
      <c r="AC495" s="29">
        <f>IF($A495="","",IFERROR((Z495-Y495)/Z495,""))</f>
        <v/>
      </c>
      <c r="AD495" s="17">
        <f>IF($A495="","",IF(Y495=0,"No Follow-Up Needed",IF(W495="Resolved","Resolved",IF(V495="","Due Date Missing",IF(V495&lt;TODAY(),"Overdue",IF(V495=TODAY(),"Due Today","Open"))))))</f>
        <v/>
      </c>
      <c r="AE495" s="17">
        <f>IF($A495="","",IF(AND($B495&gt;=Dashboard!$B$3,$B495&lt;=Dashboard!$B$4,OR(Dashboard!$B$5="All",$D495=Dashboard!$B$5),OR(Dashboard!$B$6="All",$G495=Dashboard!$B$6)),1,0))</f>
        <v/>
      </c>
    </row>
    <row r="496">
      <c r="A496" s="14" t="n"/>
      <c r="B496" s="28" t="n"/>
      <c r="C496" s="28" t="n"/>
      <c r="D496" s="14" t="n"/>
      <c r="E496" s="14" t="n"/>
      <c r="F496" s="14" t="n"/>
      <c r="G496" s="14" t="n"/>
      <c r="H496" s="14" t="n"/>
      <c r="I496" s="14" t="n"/>
      <c r="J496" s="16" t="n"/>
      <c r="K496" s="16" t="n"/>
      <c r="L496" s="16" t="n"/>
      <c r="M496" s="16" t="n"/>
      <c r="N496" s="16" t="n"/>
      <c r="O496" s="16" t="n"/>
      <c r="P496" s="16" t="n"/>
      <c r="Q496" s="16" t="n"/>
      <c r="R496" s="16" t="n"/>
      <c r="S496" s="16" t="n"/>
      <c r="T496" s="16" t="n"/>
      <c r="U496" s="14" t="n"/>
      <c r="V496" s="28" t="n"/>
      <c r="W496" s="14" t="n"/>
      <c r="X496" s="28" t="n"/>
      <c r="Y496" s="17">
        <f>IF($A496="","",COUNTIF($J496:$S496,"Fail"))</f>
        <v/>
      </c>
      <c r="Z496" s="17">
        <f>IF($A496="","",COUNTIF($J496:$S496,"Pass")+COUNTIF($J496:$S496,"Fail"))</f>
        <v/>
      </c>
      <c r="AA496" s="17">
        <f>IF($A496="","",COUNTIF($J496:$S496,"Pass")+COUNTIF($J496:$S496,"Fail")+COUNTIF($J496:$S496,"Not Reviewed"))</f>
        <v/>
      </c>
      <c r="AB496" s="17">
        <f>IF($A496="","",IF(OR(COUNTBLANK($J496:$S496)&gt;0,COUNTIF($J496:$S496,"Not Reviewed")&gt;0),"Incomplete","Complete"))</f>
        <v/>
      </c>
      <c r="AC496" s="29">
        <f>IF($A496="","",IFERROR((Z496-Y496)/Z496,""))</f>
        <v/>
      </c>
      <c r="AD496" s="17">
        <f>IF($A496="","",IF(Y496=0,"No Follow-Up Needed",IF(W496="Resolved","Resolved",IF(V496="","Due Date Missing",IF(V496&lt;TODAY(),"Overdue",IF(V496=TODAY(),"Due Today","Open"))))))</f>
        <v/>
      </c>
      <c r="AE496" s="17">
        <f>IF($A496="","",IF(AND($B496&gt;=Dashboard!$B$3,$B496&lt;=Dashboard!$B$4,OR(Dashboard!$B$5="All",$D496=Dashboard!$B$5),OR(Dashboard!$B$6="All",$G496=Dashboard!$B$6)),1,0))</f>
        <v/>
      </c>
    </row>
    <row r="497">
      <c r="A497" s="14" t="n"/>
      <c r="B497" s="28" t="n"/>
      <c r="C497" s="28" t="n"/>
      <c r="D497" s="14" t="n"/>
      <c r="E497" s="14" t="n"/>
      <c r="F497" s="14" t="n"/>
      <c r="G497" s="14" t="n"/>
      <c r="H497" s="14" t="n"/>
      <c r="I497" s="14" t="n"/>
      <c r="J497" s="16" t="n"/>
      <c r="K497" s="16" t="n"/>
      <c r="L497" s="16" t="n"/>
      <c r="M497" s="16" t="n"/>
      <c r="N497" s="16" t="n"/>
      <c r="O497" s="16" t="n"/>
      <c r="P497" s="16" t="n"/>
      <c r="Q497" s="16" t="n"/>
      <c r="R497" s="16" t="n"/>
      <c r="S497" s="16" t="n"/>
      <c r="T497" s="16" t="n"/>
      <c r="U497" s="14" t="n"/>
      <c r="V497" s="28" t="n"/>
      <c r="W497" s="14" t="n"/>
      <c r="X497" s="28" t="n"/>
      <c r="Y497" s="17">
        <f>IF($A497="","",COUNTIF($J497:$S497,"Fail"))</f>
        <v/>
      </c>
      <c r="Z497" s="17">
        <f>IF($A497="","",COUNTIF($J497:$S497,"Pass")+COUNTIF($J497:$S497,"Fail"))</f>
        <v/>
      </c>
      <c r="AA497" s="17">
        <f>IF($A497="","",COUNTIF($J497:$S497,"Pass")+COUNTIF($J497:$S497,"Fail")+COUNTIF($J497:$S497,"Not Reviewed"))</f>
        <v/>
      </c>
      <c r="AB497" s="17">
        <f>IF($A497="","",IF(OR(COUNTBLANK($J497:$S497)&gt;0,COUNTIF($J497:$S497,"Not Reviewed")&gt;0),"Incomplete","Complete"))</f>
        <v/>
      </c>
      <c r="AC497" s="29">
        <f>IF($A497="","",IFERROR((Z497-Y497)/Z497,""))</f>
        <v/>
      </c>
      <c r="AD497" s="17">
        <f>IF($A497="","",IF(Y497=0,"No Follow-Up Needed",IF(W497="Resolved","Resolved",IF(V497="","Due Date Missing",IF(V497&lt;TODAY(),"Overdue",IF(V497=TODAY(),"Due Today","Open"))))))</f>
        <v/>
      </c>
      <c r="AE497" s="17">
        <f>IF($A497="","",IF(AND($B497&gt;=Dashboard!$B$3,$B497&lt;=Dashboard!$B$4,OR(Dashboard!$B$5="All",$D497=Dashboard!$B$5),OR(Dashboard!$B$6="All",$G497=Dashboard!$B$6)),1,0))</f>
        <v/>
      </c>
    </row>
    <row r="498">
      <c r="A498" s="14" t="n"/>
      <c r="B498" s="28" t="n"/>
      <c r="C498" s="28" t="n"/>
      <c r="D498" s="14" t="n"/>
      <c r="E498" s="14" t="n"/>
      <c r="F498" s="14" t="n"/>
      <c r="G498" s="14" t="n"/>
      <c r="H498" s="14" t="n"/>
      <c r="I498" s="14" t="n"/>
      <c r="J498" s="16" t="n"/>
      <c r="K498" s="16" t="n"/>
      <c r="L498" s="16" t="n"/>
      <c r="M498" s="16" t="n"/>
      <c r="N498" s="16" t="n"/>
      <c r="O498" s="16" t="n"/>
      <c r="P498" s="16" t="n"/>
      <c r="Q498" s="16" t="n"/>
      <c r="R498" s="16" t="n"/>
      <c r="S498" s="16" t="n"/>
      <c r="T498" s="16" t="n"/>
      <c r="U498" s="14" t="n"/>
      <c r="V498" s="28" t="n"/>
      <c r="W498" s="14" t="n"/>
      <c r="X498" s="28" t="n"/>
      <c r="Y498" s="17">
        <f>IF($A498="","",COUNTIF($J498:$S498,"Fail"))</f>
        <v/>
      </c>
      <c r="Z498" s="17">
        <f>IF($A498="","",COUNTIF($J498:$S498,"Pass")+COUNTIF($J498:$S498,"Fail"))</f>
        <v/>
      </c>
      <c r="AA498" s="17">
        <f>IF($A498="","",COUNTIF($J498:$S498,"Pass")+COUNTIF($J498:$S498,"Fail")+COUNTIF($J498:$S498,"Not Reviewed"))</f>
        <v/>
      </c>
      <c r="AB498" s="17">
        <f>IF($A498="","",IF(OR(COUNTBLANK($J498:$S498)&gt;0,COUNTIF($J498:$S498,"Not Reviewed")&gt;0),"Incomplete","Complete"))</f>
        <v/>
      </c>
      <c r="AC498" s="29">
        <f>IF($A498="","",IFERROR((Z498-Y498)/Z498,""))</f>
        <v/>
      </c>
      <c r="AD498" s="17">
        <f>IF($A498="","",IF(Y498=0,"No Follow-Up Needed",IF(W498="Resolved","Resolved",IF(V498="","Due Date Missing",IF(V498&lt;TODAY(),"Overdue",IF(V498=TODAY(),"Due Today","Open"))))))</f>
        <v/>
      </c>
      <c r="AE498" s="17">
        <f>IF($A498="","",IF(AND($B498&gt;=Dashboard!$B$3,$B498&lt;=Dashboard!$B$4,OR(Dashboard!$B$5="All",$D498=Dashboard!$B$5),OR(Dashboard!$B$6="All",$G498=Dashboard!$B$6)),1,0))</f>
        <v/>
      </c>
    </row>
    <row r="499">
      <c r="A499" s="14" t="n"/>
      <c r="B499" s="28" t="n"/>
      <c r="C499" s="28" t="n"/>
      <c r="D499" s="14" t="n"/>
      <c r="E499" s="14" t="n"/>
      <c r="F499" s="14" t="n"/>
      <c r="G499" s="14" t="n"/>
      <c r="H499" s="14" t="n"/>
      <c r="I499" s="14" t="n"/>
      <c r="J499" s="16" t="n"/>
      <c r="K499" s="16" t="n"/>
      <c r="L499" s="16" t="n"/>
      <c r="M499" s="16" t="n"/>
      <c r="N499" s="16" t="n"/>
      <c r="O499" s="16" t="n"/>
      <c r="P499" s="16" t="n"/>
      <c r="Q499" s="16" t="n"/>
      <c r="R499" s="16" t="n"/>
      <c r="S499" s="16" t="n"/>
      <c r="T499" s="16" t="n"/>
      <c r="U499" s="14" t="n"/>
      <c r="V499" s="28" t="n"/>
      <c r="W499" s="14" t="n"/>
      <c r="X499" s="28" t="n"/>
      <c r="Y499" s="17">
        <f>IF($A499="","",COUNTIF($J499:$S499,"Fail"))</f>
        <v/>
      </c>
      <c r="Z499" s="17">
        <f>IF($A499="","",COUNTIF($J499:$S499,"Pass")+COUNTIF($J499:$S499,"Fail"))</f>
        <v/>
      </c>
      <c r="AA499" s="17">
        <f>IF($A499="","",COUNTIF($J499:$S499,"Pass")+COUNTIF($J499:$S499,"Fail")+COUNTIF($J499:$S499,"Not Reviewed"))</f>
        <v/>
      </c>
      <c r="AB499" s="17">
        <f>IF($A499="","",IF(OR(COUNTBLANK($J499:$S499)&gt;0,COUNTIF($J499:$S499,"Not Reviewed")&gt;0),"Incomplete","Complete"))</f>
        <v/>
      </c>
      <c r="AC499" s="29">
        <f>IF($A499="","",IFERROR((Z499-Y499)/Z499,""))</f>
        <v/>
      </c>
      <c r="AD499" s="17">
        <f>IF($A499="","",IF(Y499=0,"No Follow-Up Needed",IF(W499="Resolved","Resolved",IF(V499="","Due Date Missing",IF(V499&lt;TODAY(),"Overdue",IF(V499=TODAY(),"Due Today","Open"))))))</f>
        <v/>
      </c>
      <c r="AE499" s="17">
        <f>IF($A499="","",IF(AND($B499&gt;=Dashboard!$B$3,$B499&lt;=Dashboard!$B$4,OR(Dashboard!$B$5="All",$D499=Dashboard!$B$5),OR(Dashboard!$B$6="All",$G499=Dashboard!$B$6)),1,0))</f>
        <v/>
      </c>
    </row>
    <row r="500">
      <c r="A500" s="14" t="n"/>
      <c r="B500" s="28" t="n"/>
      <c r="C500" s="28" t="n"/>
      <c r="D500" s="14" t="n"/>
      <c r="E500" s="14" t="n"/>
      <c r="F500" s="14" t="n"/>
      <c r="G500" s="14" t="n"/>
      <c r="H500" s="14" t="n"/>
      <c r="I500" s="14" t="n"/>
      <c r="J500" s="16" t="n"/>
      <c r="K500" s="16" t="n"/>
      <c r="L500" s="16" t="n"/>
      <c r="M500" s="16" t="n"/>
      <c r="N500" s="16" t="n"/>
      <c r="O500" s="16" t="n"/>
      <c r="P500" s="16" t="n"/>
      <c r="Q500" s="16" t="n"/>
      <c r="R500" s="16" t="n"/>
      <c r="S500" s="16" t="n"/>
      <c r="T500" s="16" t="n"/>
      <c r="U500" s="14" t="n"/>
      <c r="V500" s="28" t="n"/>
      <c r="W500" s="14" t="n"/>
      <c r="X500" s="28" t="n"/>
      <c r="Y500" s="17">
        <f>IF($A500="","",COUNTIF($J500:$S500,"Fail"))</f>
        <v/>
      </c>
      <c r="Z500" s="17">
        <f>IF($A500="","",COUNTIF($J500:$S500,"Pass")+COUNTIF($J500:$S500,"Fail"))</f>
        <v/>
      </c>
      <c r="AA500" s="17">
        <f>IF($A500="","",COUNTIF($J500:$S500,"Pass")+COUNTIF($J500:$S500,"Fail")+COUNTIF($J500:$S500,"Not Reviewed"))</f>
        <v/>
      </c>
      <c r="AB500" s="17">
        <f>IF($A500="","",IF(OR(COUNTBLANK($J500:$S500)&gt;0,COUNTIF($J500:$S500,"Not Reviewed")&gt;0),"Incomplete","Complete"))</f>
        <v/>
      </c>
      <c r="AC500" s="29">
        <f>IF($A500="","",IFERROR((Z500-Y500)/Z500,""))</f>
        <v/>
      </c>
      <c r="AD500" s="17">
        <f>IF($A500="","",IF(Y500=0,"No Follow-Up Needed",IF(W500="Resolved","Resolved",IF(V500="","Due Date Missing",IF(V500&lt;TODAY(),"Overdue",IF(V500=TODAY(),"Due Today","Open"))))))</f>
        <v/>
      </c>
      <c r="AE500" s="17">
        <f>IF($A500="","",IF(AND($B500&gt;=Dashboard!$B$3,$B500&lt;=Dashboard!$B$4,OR(Dashboard!$B$5="All",$D500=Dashboard!$B$5),OR(Dashboard!$B$6="All",$G500=Dashboard!$B$6)),1,0))</f>
        <v/>
      </c>
    </row>
    <row r="501">
      <c r="A501" s="14" t="n"/>
      <c r="B501" s="28" t="n"/>
      <c r="C501" s="28" t="n"/>
      <c r="D501" s="14" t="n"/>
      <c r="E501" s="14" t="n"/>
      <c r="F501" s="14" t="n"/>
      <c r="G501" s="14" t="n"/>
      <c r="H501" s="14" t="n"/>
      <c r="I501" s="14" t="n"/>
      <c r="J501" s="16" t="n"/>
      <c r="K501" s="16" t="n"/>
      <c r="L501" s="16" t="n"/>
      <c r="M501" s="16" t="n"/>
      <c r="N501" s="16" t="n"/>
      <c r="O501" s="16" t="n"/>
      <c r="P501" s="16" t="n"/>
      <c r="Q501" s="16" t="n"/>
      <c r="R501" s="16" t="n"/>
      <c r="S501" s="16" t="n"/>
      <c r="T501" s="16" t="n"/>
      <c r="U501" s="14" t="n"/>
      <c r="V501" s="28" t="n"/>
      <c r="W501" s="14" t="n"/>
      <c r="X501" s="28" t="n"/>
      <c r="Y501" s="17">
        <f>IF($A501="","",COUNTIF($J501:$S501,"Fail"))</f>
        <v/>
      </c>
      <c r="Z501" s="17">
        <f>IF($A501="","",COUNTIF($J501:$S501,"Pass")+COUNTIF($J501:$S501,"Fail"))</f>
        <v/>
      </c>
      <c r="AA501" s="17">
        <f>IF($A501="","",COUNTIF($J501:$S501,"Pass")+COUNTIF($J501:$S501,"Fail")+COUNTIF($J501:$S501,"Not Reviewed"))</f>
        <v/>
      </c>
      <c r="AB501" s="17">
        <f>IF($A501="","",IF(OR(COUNTBLANK($J501:$S501)&gt;0,COUNTIF($J501:$S501,"Not Reviewed")&gt;0),"Incomplete","Complete"))</f>
        <v/>
      </c>
      <c r="AC501" s="29">
        <f>IF($A501="","",IFERROR((Z501-Y501)/Z501,""))</f>
        <v/>
      </c>
      <c r="AD501" s="17">
        <f>IF($A501="","",IF(Y501=0,"No Follow-Up Needed",IF(W501="Resolved","Resolved",IF(V501="","Due Date Missing",IF(V501&lt;TODAY(),"Overdue",IF(V501=TODAY(),"Due Today","Open"))))))</f>
        <v/>
      </c>
      <c r="AE501" s="17">
        <f>IF($A501="","",IF(AND($B501&gt;=Dashboard!$B$3,$B501&lt;=Dashboard!$B$4,OR(Dashboard!$B$5="All",$D501=Dashboard!$B$5),OR(Dashboard!$B$6="All",$G501=Dashboard!$B$6)),1,0))</f>
        <v/>
      </c>
    </row>
  </sheetData>
  <autoFilter ref="A1:AE501"/>
  <conditionalFormatting sqref="J2:S501">
    <cfRule type="cellIs" priority="1" operator="equal" dxfId="1">
      <formula>"Pass"</formula>
    </cfRule>
    <cfRule type="cellIs" priority="2" operator="equal" dxfId="0">
      <formula>"Fail"</formula>
    </cfRule>
    <cfRule type="cellIs" priority="3" operator="equal" dxfId="2">
      <formula>"N/A"</formula>
    </cfRule>
    <cfRule type="cellIs" priority="4" operator="equal" dxfId="3">
      <formula>"Not Reviewed"</formula>
    </cfRule>
  </conditionalFormatting>
  <conditionalFormatting sqref="AD2:AD501">
    <cfRule type="cellIs" priority="5" operator="equal" dxfId="0">
      <formula>"Overdue"</formula>
    </cfRule>
  </conditionalFormatting>
  <dataValidations count="7">
    <dataValidation sqref="D2:D501" showDropDown="0" showInputMessage="0" showErrorMessage="1" allowBlank="0" error="Select a value from the list." type="list">
      <formula1>'Lists'!$A$2:$A$101</formula1>
    </dataValidation>
    <dataValidation sqref="E2:E501" showDropDown="0" showInputMessage="0" showErrorMessage="1" allowBlank="0" error="Select a value from the list." type="list">
      <formula1>'Lists'!$E$2:$E$101</formula1>
    </dataValidation>
    <dataValidation sqref="G2:G501" showDropDown="0" showInputMessage="0" showErrorMessage="1" allowBlank="0" error="Select a value from the list." type="list">
      <formula1>'Lists'!$C$2:$C$101</formula1>
    </dataValidation>
    <dataValidation sqref="I2:I501" showDropDown="0" showInputMessage="0" showErrorMessage="1" allowBlank="0" error="Select a value from the list." type="list">
      <formula1>'Lists'!$G$2:$G$101</formula1>
    </dataValidation>
    <dataValidation sqref="J2:S501" showDropDown="0" showInputMessage="0" showErrorMessage="1" allowBlank="0" error="Select a value from the list." type="list">
      <formula1>'Lists'!$F$2:$F$101</formula1>
    </dataValidation>
    <dataValidation sqref="U2:U501" showDropDown="0" showInputMessage="0" showErrorMessage="1" allowBlank="0" error="Select a value from the list." type="list">
      <formula1>'Lists'!$I$2:$I$101</formula1>
    </dataValidation>
    <dataValidation sqref="W2:W501" showDropDown="0" showInputMessage="0" showErrorMessage="1" allowBlank="0" error="Select a value from the list." type="list">
      <formula1>'Lists'!$H$2:$H$101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</cols>
  <sheetData>
    <row r="1">
      <c r="A1" s="6" t="inlineStr">
        <is>
          <t>Clinics</t>
        </is>
      </c>
      <c r="B1" s="6" t="inlineStr">
        <is>
          <t>Dashboard Clinics</t>
        </is>
      </c>
      <c r="C1" s="6" t="inlineStr">
        <is>
          <t>Auditors</t>
        </is>
      </c>
      <c r="D1" s="6" t="inlineStr">
        <is>
          <t>Dashboard Auditors</t>
        </is>
      </c>
      <c r="E1" s="6" t="inlineStr">
        <is>
          <t>Registration Channels</t>
        </is>
      </c>
      <c r="F1" s="6" t="inlineStr">
        <is>
          <t>Checklist Statuses</t>
        </is>
      </c>
      <c r="G1" s="6" t="inlineStr">
        <is>
          <t>Audit Types</t>
        </is>
      </c>
      <c r="H1" s="6" t="inlineStr">
        <is>
          <t>Resolution Statuses</t>
        </is>
      </c>
      <c r="I1" s="6" t="inlineStr">
        <is>
          <t>Follow-Up Owners</t>
        </is>
      </c>
    </row>
    <row r="2">
      <c r="A2" s="14" t="inlineStr">
        <is>
          <t>Northstar Family Clinic</t>
        </is>
      </c>
      <c r="B2" s="17" t="inlineStr">
        <is>
          <t>All</t>
        </is>
      </c>
      <c r="C2" s="14" t="inlineStr">
        <is>
          <t>Avery Brooks</t>
        </is>
      </c>
      <c r="D2" s="17" t="inlineStr">
        <is>
          <t>All</t>
        </is>
      </c>
      <c r="E2" s="14" t="inlineStr">
        <is>
          <t>In Person</t>
        </is>
      </c>
      <c r="F2" s="17" t="inlineStr">
        <is>
          <t>Pass</t>
        </is>
      </c>
      <c r="G2" s="17" t="inlineStr">
        <is>
          <t>Routine Sample</t>
        </is>
      </c>
      <c r="H2" s="17" t="inlineStr">
        <is>
          <t>Open</t>
        </is>
      </c>
      <c r="I2" s="14" t="inlineStr">
        <is>
          <t>Avery Brooks</t>
        </is>
      </c>
    </row>
    <row r="3">
      <c r="A3" s="14" t="inlineStr">
        <is>
          <t>Harborview Medical Office</t>
        </is>
      </c>
      <c r="B3" s="17">
        <f>IF(A2="","",A2)</f>
        <v/>
      </c>
      <c r="C3" s="14" t="inlineStr">
        <is>
          <t>Jordan Lee</t>
        </is>
      </c>
      <c r="D3" s="17">
        <f>IF(C2="","",C2)</f>
        <v/>
      </c>
      <c r="E3" s="14" t="inlineStr">
        <is>
          <t>Phone</t>
        </is>
      </c>
      <c r="F3" s="17" t="inlineStr">
        <is>
          <t>Fail</t>
        </is>
      </c>
      <c r="G3" s="17" t="inlineStr">
        <is>
          <t>New Staff Review</t>
        </is>
      </c>
      <c r="H3" s="17" t="inlineStr">
        <is>
          <t>In Progress</t>
        </is>
      </c>
      <c r="I3" s="14" t="inlineStr">
        <is>
          <t>Jordan Lee</t>
        </is>
      </c>
    </row>
    <row r="4">
      <c r="A4" s="14" t="inlineStr">
        <is>
          <t>Cedar Grove Primary Care</t>
        </is>
      </c>
      <c r="B4" s="17">
        <f>IF(A3="","",A3)</f>
        <v/>
      </c>
      <c r="C4" s="14" t="inlineStr">
        <is>
          <t>Morgan Reed</t>
        </is>
      </c>
      <c r="D4" s="17">
        <f>IF(C3="","",C3)</f>
        <v/>
      </c>
      <c r="E4" s="14" t="inlineStr">
        <is>
          <t>Patient Portal</t>
        </is>
      </c>
      <c r="F4" s="17" t="inlineStr">
        <is>
          <t>N/A</t>
        </is>
      </c>
      <c r="G4" s="17" t="inlineStr">
        <is>
          <t>Targeted Review</t>
        </is>
      </c>
      <c r="H4" s="17" t="inlineStr">
        <is>
          <t>Resolved</t>
        </is>
      </c>
      <c r="I4" s="14" t="inlineStr">
        <is>
          <t>Morgan Reed</t>
        </is>
      </c>
    </row>
    <row r="5">
      <c r="A5" s="14" t="inlineStr">
        <is>
          <t>Bluebird Community Clinic</t>
        </is>
      </c>
      <c r="B5" s="17">
        <f>IF(A4="","",A4)</f>
        <v/>
      </c>
      <c r="C5" s="14" t="inlineStr">
        <is>
          <t>Riley Chen</t>
        </is>
      </c>
      <c r="D5" s="17">
        <f>IF(C4="","",C4)</f>
        <v/>
      </c>
      <c r="E5" s="14" t="inlineStr">
        <is>
          <t>Kiosk</t>
        </is>
      </c>
      <c r="F5" s="17" t="inlineStr">
        <is>
          <t>Not Reviewed</t>
        </is>
      </c>
      <c r="G5" s="17" t="inlineStr">
        <is>
          <t>Follow-Up Review</t>
        </is>
      </c>
      <c r="H5" s="17" t="inlineStr">
        <is>
          <t>Not Required</t>
        </is>
      </c>
      <c r="I5" s="14" t="inlineStr">
        <is>
          <t>Riley Chen</t>
        </is>
      </c>
    </row>
    <row r="6">
      <c r="A6" s="14" t="inlineStr">
        <is>
          <t>Sunrise Pediatrics Office</t>
        </is>
      </c>
      <c r="B6" s="17">
        <f>IF(A5="","",A5)</f>
        <v/>
      </c>
      <c r="C6" s="14" t="n"/>
      <c r="D6" s="17">
        <f>IF(C5="","",C5)</f>
        <v/>
      </c>
      <c r="E6" s="14" t="inlineStr">
        <is>
          <t>Other</t>
        </is>
      </c>
      <c r="F6" s="17" t="n"/>
      <c r="G6" s="17" t="n"/>
      <c r="H6" s="17" t="n"/>
      <c r="I6" s="14" t="n"/>
    </row>
    <row r="7">
      <c r="A7" s="14" t="n"/>
      <c r="B7" s="17">
        <f>IF(A6="","",A6)</f>
        <v/>
      </c>
      <c r="C7" s="14" t="n"/>
      <c r="D7" s="17">
        <f>IF(C6="","",C6)</f>
        <v/>
      </c>
      <c r="E7" s="14" t="n"/>
      <c r="F7" s="17" t="n"/>
      <c r="G7" s="17" t="n"/>
      <c r="H7" s="17" t="n"/>
      <c r="I7" s="14" t="n"/>
    </row>
    <row r="8">
      <c r="A8" s="14" t="n"/>
      <c r="B8" s="17">
        <f>IF(A7="","",A7)</f>
        <v/>
      </c>
      <c r="C8" s="14" t="n"/>
      <c r="D8" s="17">
        <f>IF(C7="","",C7)</f>
        <v/>
      </c>
      <c r="E8" s="14" t="n"/>
      <c r="F8" s="17" t="n"/>
      <c r="G8" s="17" t="n"/>
      <c r="H8" s="17" t="n"/>
      <c r="I8" s="14" t="n"/>
    </row>
    <row r="9">
      <c r="A9" s="14" t="n"/>
      <c r="B9" s="17">
        <f>IF(A8="","",A8)</f>
        <v/>
      </c>
      <c r="C9" s="14" t="n"/>
      <c r="D9" s="17">
        <f>IF(C8="","",C8)</f>
        <v/>
      </c>
      <c r="E9" s="14" t="n"/>
      <c r="F9" s="17" t="n"/>
      <c r="G9" s="17" t="n"/>
      <c r="H9" s="17" t="n"/>
      <c r="I9" s="14" t="n"/>
    </row>
    <row r="10">
      <c r="A10" s="14" t="n"/>
      <c r="B10" s="17">
        <f>IF(A9="","",A9)</f>
        <v/>
      </c>
      <c r="C10" s="14" t="n"/>
      <c r="D10" s="17">
        <f>IF(C9="","",C9)</f>
        <v/>
      </c>
      <c r="E10" s="14" t="n"/>
      <c r="F10" s="17" t="n"/>
      <c r="G10" s="17" t="n"/>
      <c r="H10" s="17" t="n"/>
      <c r="I10" s="14" t="n"/>
    </row>
    <row r="11">
      <c r="A11" s="14" t="n"/>
      <c r="B11" s="17">
        <f>IF(A10="","",A10)</f>
        <v/>
      </c>
      <c r="C11" s="14" t="n"/>
      <c r="D11" s="17">
        <f>IF(C10="","",C10)</f>
        <v/>
      </c>
      <c r="E11" s="14" t="n"/>
      <c r="F11" s="17" t="n"/>
      <c r="G11" s="17" t="n"/>
      <c r="H11" s="17" t="n"/>
      <c r="I11" s="14" t="n"/>
    </row>
    <row r="12">
      <c r="A12" s="14" t="n"/>
      <c r="B12" s="17">
        <f>IF(A11="","",A11)</f>
        <v/>
      </c>
      <c r="C12" s="14" t="n"/>
      <c r="D12" s="17">
        <f>IF(C11="","",C11)</f>
        <v/>
      </c>
      <c r="E12" s="14" t="n"/>
      <c r="F12" s="17" t="n"/>
      <c r="G12" s="17" t="n"/>
      <c r="H12" s="17" t="n"/>
      <c r="I12" s="14" t="n"/>
    </row>
    <row r="13">
      <c r="A13" s="14" t="n"/>
      <c r="B13" s="17">
        <f>IF(A12="","",A12)</f>
        <v/>
      </c>
      <c r="C13" s="14" t="n"/>
      <c r="D13" s="17">
        <f>IF(C12="","",C12)</f>
        <v/>
      </c>
      <c r="E13" s="14" t="n"/>
      <c r="F13" s="17" t="n"/>
      <c r="G13" s="17" t="n"/>
      <c r="H13" s="17" t="n"/>
      <c r="I13" s="14" t="n"/>
    </row>
    <row r="14">
      <c r="A14" s="14" t="n"/>
      <c r="B14" s="17">
        <f>IF(A13="","",A13)</f>
        <v/>
      </c>
      <c r="C14" s="14" t="n"/>
      <c r="D14" s="17">
        <f>IF(C13="","",C13)</f>
        <v/>
      </c>
      <c r="E14" s="14" t="n"/>
      <c r="F14" s="17" t="n"/>
      <c r="G14" s="17" t="n"/>
      <c r="H14" s="17" t="n"/>
      <c r="I14" s="14" t="n"/>
    </row>
    <row r="15">
      <c r="A15" s="14" t="n"/>
      <c r="B15" s="17">
        <f>IF(A14="","",A14)</f>
        <v/>
      </c>
      <c r="C15" s="14" t="n"/>
      <c r="D15" s="17">
        <f>IF(C14="","",C14)</f>
        <v/>
      </c>
      <c r="E15" s="14" t="n"/>
      <c r="F15" s="17" t="n"/>
      <c r="G15" s="17" t="n"/>
      <c r="H15" s="17" t="n"/>
      <c r="I15" s="14" t="n"/>
    </row>
    <row r="16">
      <c r="A16" s="14" t="n"/>
      <c r="B16" s="17">
        <f>IF(A15="","",A15)</f>
        <v/>
      </c>
      <c r="C16" s="14" t="n"/>
      <c r="D16" s="17">
        <f>IF(C15="","",C15)</f>
        <v/>
      </c>
      <c r="E16" s="14" t="n"/>
      <c r="F16" s="17" t="n"/>
      <c r="G16" s="17" t="n"/>
      <c r="H16" s="17" t="n"/>
      <c r="I16" s="14" t="n"/>
    </row>
    <row r="17">
      <c r="A17" s="14" t="n"/>
      <c r="B17" s="17">
        <f>IF(A16="","",A16)</f>
        <v/>
      </c>
      <c r="C17" s="14" t="n"/>
      <c r="D17" s="17">
        <f>IF(C16="","",C16)</f>
        <v/>
      </c>
      <c r="E17" s="14" t="n"/>
      <c r="F17" s="17" t="n"/>
      <c r="G17" s="17" t="n"/>
      <c r="H17" s="17" t="n"/>
      <c r="I17" s="14" t="n"/>
    </row>
    <row r="18">
      <c r="A18" s="14" t="n"/>
      <c r="B18" s="17">
        <f>IF(A17="","",A17)</f>
        <v/>
      </c>
      <c r="C18" s="14" t="n"/>
      <c r="D18" s="17">
        <f>IF(C17="","",C17)</f>
        <v/>
      </c>
      <c r="E18" s="14" t="n"/>
      <c r="F18" s="17" t="n"/>
      <c r="G18" s="17" t="n"/>
      <c r="H18" s="17" t="n"/>
      <c r="I18" s="14" t="n"/>
    </row>
    <row r="19">
      <c r="A19" s="14" t="n"/>
      <c r="B19" s="17">
        <f>IF(A18="","",A18)</f>
        <v/>
      </c>
      <c r="C19" s="14" t="n"/>
      <c r="D19" s="17">
        <f>IF(C18="","",C18)</f>
        <v/>
      </c>
      <c r="E19" s="14" t="n"/>
      <c r="F19" s="17" t="n"/>
      <c r="G19" s="17" t="n"/>
      <c r="H19" s="17" t="n"/>
      <c r="I19" s="14" t="n"/>
    </row>
    <row r="20">
      <c r="A20" s="14" t="n"/>
      <c r="B20" s="17">
        <f>IF(A19="","",A19)</f>
        <v/>
      </c>
      <c r="C20" s="14" t="n"/>
      <c r="D20" s="17">
        <f>IF(C19="","",C19)</f>
        <v/>
      </c>
      <c r="E20" s="14" t="n"/>
      <c r="F20" s="17" t="n"/>
      <c r="G20" s="17" t="n"/>
      <c r="H20" s="17" t="n"/>
      <c r="I20" s="14" t="n"/>
    </row>
    <row r="21">
      <c r="A21" s="14" t="n"/>
      <c r="B21" s="17">
        <f>IF(A20="","",A20)</f>
        <v/>
      </c>
      <c r="C21" s="14" t="n"/>
      <c r="D21" s="17">
        <f>IF(C20="","",C20)</f>
        <v/>
      </c>
      <c r="E21" s="14" t="n"/>
      <c r="F21" s="17" t="n"/>
      <c r="G21" s="17" t="n"/>
      <c r="H21" s="17" t="n"/>
      <c r="I21" s="14" t="n"/>
    </row>
    <row r="22">
      <c r="A22" s="14" t="n"/>
      <c r="B22" s="17">
        <f>IF(A21="","",A21)</f>
        <v/>
      </c>
      <c r="C22" s="14" t="n"/>
      <c r="D22" s="17">
        <f>IF(C21="","",C21)</f>
        <v/>
      </c>
      <c r="E22" s="14" t="n"/>
      <c r="F22" s="17" t="n"/>
      <c r="G22" s="17" t="n"/>
      <c r="H22" s="17" t="n"/>
      <c r="I22" s="14" t="n"/>
    </row>
    <row r="23">
      <c r="A23" s="14" t="n"/>
      <c r="B23" s="17">
        <f>IF(A22="","",A22)</f>
        <v/>
      </c>
      <c r="C23" s="14" t="n"/>
      <c r="D23" s="17">
        <f>IF(C22="","",C22)</f>
        <v/>
      </c>
      <c r="E23" s="14" t="n"/>
      <c r="F23" s="17" t="n"/>
      <c r="G23" s="17" t="n"/>
      <c r="H23" s="17" t="n"/>
      <c r="I23" s="14" t="n"/>
    </row>
    <row r="24">
      <c r="A24" s="14" t="n"/>
      <c r="B24" s="17">
        <f>IF(A23="","",A23)</f>
        <v/>
      </c>
      <c r="C24" s="14" t="n"/>
      <c r="D24" s="17">
        <f>IF(C23="","",C23)</f>
        <v/>
      </c>
      <c r="E24" s="14" t="n"/>
      <c r="F24" s="17" t="n"/>
      <c r="G24" s="17" t="n"/>
      <c r="H24" s="17" t="n"/>
      <c r="I24" s="14" t="n"/>
    </row>
    <row r="25">
      <c r="A25" s="14" t="n"/>
      <c r="B25" s="17">
        <f>IF(A24="","",A24)</f>
        <v/>
      </c>
      <c r="C25" s="14" t="n"/>
      <c r="D25" s="17">
        <f>IF(C24="","",C24)</f>
        <v/>
      </c>
      <c r="E25" s="14" t="n"/>
      <c r="F25" s="17" t="n"/>
      <c r="G25" s="17" t="n"/>
      <c r="H25" s="17" t="n"/>
      <c r="I25" s="14" t="n"/>
    </row>
    <row r="26">
      <c r="A26" s="14" t="n"/>
      <c r="B26" s="17">
        <f>IF(A25="","",A25)</f>
        <v/>
      </c>
      <c r="C26" s="14" t="n"/>
      <c r="D26" s="17">
        <f>IF(C25="","",C25)</f>
        <v/>
      </c>
      <c r="E26" s="14" t="n"/>
      <c r="F26" s="17" t="n"/>
      <c r="G26" s="17" t="n"/>
      <c r="H26" s="17" t="n"/>
      <c r="I26" s="14" t="n"/>
    </row>
    <row r="27">
      <c r="A27" s="14" t="n"/>
      <c r="B27" s="17">
        <f>IF(A26="","",A26)</f>
        <v/>
      </c>
      <c r="C27" s="14" t="n"/>
      <c r="D27" s="17">
        <f>IF(C26="","",C26)</f>
        <v/>
      </c>
      <c r="E27" s="14" t="n"/>
      <c r="F27" s="17" t="n"/>
      <c r="G27" s="17" t="n"/>
      <c r="H27" s="17" t="n"/>
      <c r="I27" s="14" t="n"/>
    </row>
    <row r="28">
      <c r="A28" s="14" t="n"/>
      <c r="B28" s="17">
        <f>IF(A27="","",A27)</f>
        <v/>
      </c>
      <c r="C28" s="14" t="n"/>
      <c r="D28" s="17">
        <f>IF(C27="","",C27)</f>
        <v/>
      </c>
      <c r="E28" s="14" t="n"/>
      <c r="F28" s="17" t="n"/>
      <c r="G28" s="17" t="n"/>
      <c r="H28" s="17" t="n"/>
      <c r="I28" s="14" t="n"/>
    </row>
    <row r="29">
      <c r="A29" s="14" t="n"/>
      <c r="B29" s="17">
        <f>IF(A28="","",A28)</f>
        <v/>
      </c>
      <c r="C29" s="14" t="n"/>
      <c r="D29" s="17">
        <f>IF(C28="","",C28)</f>
        <v/>
      </c>
      <c r="E29" s="14" t="n"/>
      <c r="F29" s="17" t="n"/>
      <c r="G29" s="17" t="n"/>
      <c r="H29" s="17" t="n"/>
      <c r="I29" s="14" t="n"/>
    </row>
    <row r="30">
      <c r="A30" s="14" t="n"/>
      <c r="B30" s="17">
        <f>IF(A29="","",A29)</f>
        <v/>
      </c>
      <c r="C30" s="14" t="n"/>
      <c r="D30" s="17">
        <f>IF(C29="","",C29)</f>
        <v/>
      </c>
      <c r="E30" s="14" t="n"/>
      <c r="F30" s="17" t="n"/>
      <c r="G30" s="17" t="n"/>
      <c r="H30" s="17" t="n"/>
      <c r="I30" s="14" t="n"/>
    </row>
    <row r="31">
      <c r="A31" s="14" t="n"/>
      <c r="B31" s="17">
        <f>IF(A30="","",A30)</f>
        <v/>
      </c>
      <c r="C31" s="14" t="n"/>
      <c r="D31" s="17">
        <f>IF(C30="","",C30)</f>
        <v/>
      </c>
      <c r="E31" s="14" t="n"/>
      <c r="F31" s="17" t="n"/>
      <c r="G31" s="17" t="n"/>
      <c r="H31" s="17" t="n"/>
      <c r="I31" s="14" t="n"/>
    </row>
    <row r="32">
      <c r="A32" s="14" t="n"/>
      <c r="B32" s="17">
        <f>IF(A31="","",A31)</f>
        <v/>
      </c>
      <c r="C32" s="14" t="n"/>
      <c r="D32" s="17">
        <f>IF(C31="","",C31)</f>
        <v/>
      </c>
      <c r="E32" s="14" t="n"/>
      <c r="F32" s="17" t="n"/>
      <c r="G32" s="17" t="n"/>
      <c r="H32" s="17" t="n"/>
      <c r="I32" s="14" t="n"/>
    </row>
    <row r="33">
      <c r="A33" s="14" t="n"/>
      <c r="B33" s="17">
        <f>IF(A32="","",A32)</f>
        <v/>
      </c>
      <c r="C33" s="14" t="n"/>
      <c r="D33" s="17">
        <f>IF(C32="","",C32)</f>
        <v/>
      </c>
      <c r="E33" s="14" t="n"/>
      <c r="F33" s="17" t="n"/>
      <c r="G33" s="17" t="n"/>
      <c r="H33" s="17" t="n"/>
      <c r="I33" s="14" t="n"/>
    </row>
    <row r="34">
      <c r="A34" s="14" t="n"/>
      <c r="B34" s="17">
        <f>IF(A33="","",A33)</f>
        <v/>
      </c>
      <c r="C34" s="14" t="n"/>
      <c r="D34" s="17">
        <f>IF(C33="","",C33)</f>
        <v/>
      </c>
      <c r="E34" s="14" t="n"/>
      <c r="F34" s="17" t="n"/>
      <c r="G34" s="17" t="n"/>
      <c r="H34" s="17" t="n"/>
      <c r="I34" s="14" t="n"/>
    </row>
    <row r="35">
      <c r="A35" s="14" t="n"/>
      <c r="B35" s="17">
        <f>IF(A34="","",A34)</f>
        <v/>
      </c>
      <c r="C35" s="14" t="n"/>
      <c r="D35" s="17">
        <f>IF(C34="","",C34)</f>
        <v/>
      </c>
      <c r="E35" s="14" t="n"/>
      <c r="F35" s="17" t="n"/>
      <c r="G35" s="17" t="n"/>
      <c r="H35" s="17" t="n"/>
      <c r="I35" s="14" t="n"/>
    </row>
    <row r="36">
      <c r="A36" s="14" t="n"/>
      <c r="B36" s="17">
        <f>IF(A35="","",A35)</f>
        <v/>
      </c>
      <c r="C36" s="14" t="n"/>
      <c r="D36" s="17">
        <f>IF(C35="","",C35)</f>
        <v/>
      </c>
      <c r="E36" s="14" t="n"/>
      <c r="F36" s="17" t="n"/>
      <c r="G36" s="17" t="n"/>
      <c r="H36" s="17" t="n"/>
      <c r="I36" s="14" t="n"/>
    </row>
    <row r="37">
      <c r="A37" s="14" t="n"/>
      <c r="B37" s="17">
        <f>IF(A36="","",A36)</f>
        <v/>
      </c>
      <c r="C37" s="14" t="n"/>
      <c r="D37" s="17">
        <f>IF(C36="","",C36)</f>
        <v/>
      </c>
      <c r="E37" s="14" t="n"/>
      <c r="F37" s="17" t="n"/>
      <c r="G37" s="17" t="n"/>
      <c r="H37" s="17" t="n"/>
      <c r="I37" s="14" t="n"/>
    </row>
    <row r="38">
      <c r="A38" s="14" t="n"/>
      <c r="B38" s="17">
        <f>IF(A37="","",A37)</f>
        <v/>
      </c>
      <c r="C38" s="14" t="n"/>
      <c r="D38" s="17">
        <f>IF(C37="","",C37)</f>
        <v/>
      </c>
      <c r="E38" s="14" t="n"/>
      <c r="F38" s="17" t="n"/>
      <c r="G38" s="17" t="n"/>
      <c r="H38" s="17" t="n"/>
      <c r="I38" s="14" t="n"/>
    </row>
    <row r="39">
      <c r="A39" s="14" t="n"/>
      <c r="B39" s="17">
        <f>IF(A38="","",A38)</f>
        <v/>
      </c>
      <c r="C39" s="14" t="n"/>
      <c r="D39" s="17">
        <f>IF(C38="","",C38)</f>
        <v/>
      </c>
      <c r="E39" s="14" t="n"/>
      <c r="F39" s="17" t="n"/>
      <c r="G39" s="17" t="n"/>
      <c r="H39" s="17" t="n"/>
      <c r="I39" s="14" t="n"/>
    </row>
    <row r="40">
      <c r="A40" s="14" t="n"/>
      <c r="B40" s="17">
        <f>IF(A39="","",A39)</f>
        <v/>
      </c>
      <c r="C40" s="14" t="n"/>
      <c r="D40" s="17">
        <f>IF(C39="","",C39)</f>
        <v/>
      </c>
      <c r="E40" s="14" t="n"/>
      <c r="F40" s="17" t="n"/>
      <c r="G40" s="17" t="n"/>
      <c r="H40" s="17" t="n"/>
      <c r="I40" s="14" t="n"/>
    </row>
    <row r="41">
      <c r="A41" s="14" t="n"/>
      <c r="B41" s="17">
        <f>IF(A40="","",A40)</f>
        <v/>
      </c>
      <c r="C41" s="14" t="n"/>
      <c r="D41" s="17">
        <f>IF(C40="","",C40)</f>
        <v/>
      </c>
      <c r="E41" s="14" t="n"/>
      <c r="F41" s="17" t="n"/>
      <c r="G41" s="17" t="n"/>
      <c r="H41" s="17" t="n"/>
      <c r="I41" s="14" t="n"/>
    </row>
    <row r="42">
      <c r="A42" s="14" t="n"/>
      <c r="B42" s="17">
        <f>IF(A41="","",A41)</f>
        <v/>
      </c>
      <c r="C42" s="14" t="n"/>
      <c r="D42" s="17">
        <f>IF(C41="","",C41)</f>
        <v/>
      </c>
      <c r="E42" s="14" t="n"/>
      <c r="F42" s="17" t="n"/>
      <c r="G42" s="17" t="n"/>
      <c r="H42" s="17" t="n"/>
      <c r="I42" s="14" t="n"/>
    </row>
    <row r="43">
      <c r="A43" s="14" t="n"/>
      <c r="B43" s="17">
        <f>IF(A42="","",A42)</f>
        <v/>
      </c>
      <c r="C43" s="14" t="n"/>
      <c r="D43" s="17">
        <f>IF(C42="","",C42)</f>
        <v/>
      </c>
      <c r="E43" s="14" t="n"/>
      <c r="F43" s="17" t="n"/>
      <c r="G43" s="17" t="n"/>
      <c r="H43" s="17" t="n"/>
      <c r="I43" s="14" t="n"/>
    </row>
    <row r="44">
      <c r="A44" s="14" t="n"/>
      <c r="B44" s="17">
        <f>IF(A43="","",A43)</f>
        <v/>
      </c>
      <c r="C44" s="14" t="n"/>
      <c r="D44" s="17">
        <f>IF(C43="","",C43)</f>
        <v/>
      </c>
      <c r="E44" s="14" t="n"/>
      <c r="F44" s="17" t="n"/>
      <c r="G44" s="17" t="n"/>
      <c r="H44" s="17" t="n"/>
      <c r="I44" s="14" t="n"/>
    </row>
    <row r="45">
      <c r="A45" s="14" t="n"/>
      <c r="B45" s="17">
        <f>IF(A44="","",A44)</f>
        <v/>
      </c>
      <c r="C45" s="14" t="n"/>
      <c r="D45" s="17">
        <f>IF(C44="","",C44)</f>
        <v/>
      </c>
      <c r="E45" s="14" t="n"/>
      <c r="F45" s="17" t="n"/>
      <c r="G45" s="17" t="n"/>
      <c r="H45" s="17" t="n"/>
      <c r="I45" s="14" t="n"/>
    </row>
    <row r="46">
      <c r="A46" s="14" t="n"/>
      <c r="B46" s="17">
        <f>IF(A45="","",A45)</f>
        <v/>
      </c>
      <c r="C46" s="14" t="n"/>
      <c r="D46" s="17">
        <f>IF(C45="","",C45)</f>
        <v/>
      </c>
      <c r="E46" s="14" t="n"/>
      <c r="F46" s="17" t="n"/>
      <c r="G46" s="17" t="n"/>
      <c r="H46" s="17" t="n"/>
      <c r="I46" s="14" t="n"/>
    </row>
    <row r="47">
      <c r="A47" s="14" t="n"/>
      <c r="B47" s="17">
        <f>IF(A46="","",A46)</f>
        <v/>
      </c>
      <c r="C47" s="14" t="n"/>
      <c r="D47" s="17">
        <f>IF(C46="","",C46)</f>
        <v/>
      </c>
      <c r="E47" s="14" t="n"/>
      <c r="F47" s="17" t="n"/>
      <c r="G47" s="17" t="n"/>
      <c r="H47" s="17" t="n"/>
      <c r="I47" s="14" t="n"/>
    </row>
    <row r="48">
      <c r="A48" s="14" t="n"/>
      <c r="B48" s="17">
        <f>IF(A47="","",A47)</f>
        <v/>
      </c>
      <c r="C48" s="14" t="n"/>
      <c r="D48" s="17">
        <f>IF(C47="","",C47)</f>
        <v/>
      </c>
      <c r="E48" s="14" t="n"/>
      <c r="F48" s="17" t="n"/>
      <c r="G48" s="17" t="n"/>
      <c r="H48" s="17" t="n"/>
      <c r="I48" s="14" t="n"/>
    </row>
    <row r="49">
      <c r="A49" s="14" t="n"/>
      <c r="B49" s="17">
        <f>IF(A48="","",A48)</f>
        <v/>
      </c>
      <c r="C49" s="14" t="n"/>
      <c r="D49" s="17">
        <f>IF(C48="","",C48)</f>
        <v/>
      </c>
      <c r="E49" s="14" t="n"/>
      <c r="F49" s="17" t="n"/>
      <c r="G49" s="17" t="n"/>
      <c r="H49" s="17" t="n"/>
      <c r="I49" s="14" t="n"/>
    </row>
    <row r="50">
      <c r="A50" s="14" t="n"/>
      <c r="B50" s="17">
        <f>IF(A49="","",A49)</f>
        <v/>
      </c>
      <c r="C50" s="14" t="n"/>
      <c r="D50" s="17">
        <f>IF(C49="","",C49)</f>
        <v/>
      </c>
      <c r="E50" s="14" t="n"/>
      <c r="F50" s="17" t="n"/>
      <c r="G50" s="17" t="n"/>
      <c r="H50" s="17" t="n"/>
      <c r="I50" s="14" t="n"/>
    </row>
    <row r="51">
      <c r="A51" s="14" t="n"/>
      <c r="B51" s="17">
        <f>IF(A50="","",A50)</f>
        <v/>
      </c>
      <c r="C51" s="14" t="n"/>
      <c r="D51" s="17">
        <f>IF(C50="","",C50)</f>
        <v/>
      </c>
      <c r="E51" s="14" t="n"/>
      <c r="F51" s="17" t="n"/>
      <c r="G51" s="17" t="n"/>
      <c r="H51" s="17" t="n"/>
      <c r="I51" s="14" t="n"/>
    </row>
    <row r="52">
      <c r="A52" s="14" t="n"/>
      <c r="B52" s="17">
        <f>IF(A51="","",A51)</f>
        <v/>
      </c>
      <c r="C52" s="14" t="n"/>
      <c r="D52" s="17">
        <f>IF(C51="","",C51)</f>
        <v/>
      </c>
      <c r="E52" s="14" t="n"/>
      <c r="F52" s="17" t="n"/>
      <c r="G52" s="17" t="n"/>
      <c r="H52" s="17" t="n"/>
      <c r="I52" s="14" t="n"/>
    </row>
    <row r="53">
      <c r="A53" s="14" t="n"/>
      <c r="B53" s="17">
        <f>IF(A52="","",A52)</f>
        <v/>
      </c>
      <c r="C53" s="14" t="n"/>
      <c r="D53" s="17">
        <f>IF(C52="","",C52)</f>
        <v/>
      </c>
      <c r="E53" s="14" t="n"/>
      <c r="F53" s="17" t="n"/>
      <c r="G53" s="17" t="n"/>
      <c r="H53" s="17" t="n"/>
      <c r="I53" s="14" t="n"/>
    </row>
    <row r="54">
      <c r="A54" s="14" t="n"/>
      <c r="B54" s="17">
        <f>IF(A53="","",A53)</f>
        <v/>
      </c>
      <c r="C54" s="14" t="n"/>
      <c r="D54" s="17">
        <f>IF(C53="","",C53)</f>
        <v/>
      </c>
      <c r="E54" s="14" t="n"/>
      <c r="F54" s="17" t="n"/>
      <c r="G54" s="17" t="n"/>
      <c r="H54" s="17" t="n"/>
      <c r="I54" s="14" t="n"/>
    </row>
    <row r="55">
      <c r="A55" s="14" t="n"/>
      <c r="B55" s="17">
        <f>IF(A54="","",A54)</f>
        <v/>
      </c>
      <c r="C55" s="14" t="n"/>
      <c r="D55" s="17">
        <f>IF(C54="","",C54)</f>
        <v/>
      </c>
      <c r="E55" s="14" t="n"/>
      <c r="F55" s="17" t="n"/>
      <c r="G55" s="17" t="n"/>
      <c r="H55" s="17" t="n"/>
      <c r="I55" s="14" t="n"/>
    </row>
    <row r="56">
      <c r="A56" s="14" t="n"/>
      <c r="B56" s="17">
        <f>IF(A55="","",A55)</f>
        <v/>
      </c>
      <c r="C56" s="14" t="n"/>
      <c r="D56" s="17">
        <f>IF(C55="","",C55)</f>
        <v/>
      </c>
      <c r="E56" s="14" t="n"/>
      <c r="F56" s="17" t="n"/>
      <c r="G56" s="17" t="n"/>
      <c r="H56" s="17" t="n"/>
      <c r="I56" s="14" t="n"/>
    </row>
    <row r="57">
      <c r="A57" s="14" t="n"/>
      <c r="B57" s="17">
        <f>IF(A56="","",A56)</f>
        <v/>
      </c>
      <c r="C57" s="14" t="n"/>
      <c r="D57" s="17">
        <f>IF(C56="","",C56)</f>
        <v/>
      </c>
      <c r="E57" s="14" t="n"/>
      <c r="F57" s="17" t="n"/>
      <c r="G57" s="17" t="n"/>
      <c r="H57" s="17" t="n"/>
      <c r="I57" s="14" t="n"/>
    </row>
    <row r="58">
      <c r="A58" s="14" t="n"/>
      <c r="B58" s="17">
        <f>IF(A57="","",A57)</f>
        <v/>
      </c>
      <c r="C58" s="14" t="n"/>
      <c r="D58" s="17">
        <f>IF(C57="","",C57)</f>
        <v/>
      </c>
      <c r="E58" s="14" t="n"/>
      <c r="F58" s="17" t="n"/>
      <c r="G58" s="17" t="n"/>
      <c r="H58" s="17" t="n"/>
      <c r="I58" s="14" t="n"/>
    </row>
    <row r="59">
      <c r="A59" s="14" t="n"/>
      <c r="B59" s="17">
        <f>IF(A58="","",A58)</f>
        <v/>
      </c>
      <c r="C59" s="14" t="n"/>
      <c r="D59" s="17">
        <f>IF(C58="","",C58)</f>
        <v/>
      </c>
      <c r="E59" s="14" t="n"/>
      <c r="F59" s="17" t="n"/>
      <c r="G59" s="17" t="n"/>
      <c r="H59" s="17" t="n"/>
      <c r="I59" s="14" t="n"/>
    </row>
    <row r="60">
      <c r="A60" s="14" t="n"/>
      <c r="B60" s="17">
        <f>IF(A59="","",A59)</f>
        <v/>
      </c>
      <c r="C60" s="14" t="n"/>
      <c r="D60" s="17">
        <f>IF(C59="","",C59)</f>
        <v/>
      </c>
      <c r="E60" s="14" t="n"/>
      <c r="F60" s="17" t="n"/>
      <c r="G60" s="17" t="n"/>
      <c r="H60" s="17" t="n"/>
      <c r="I60" s="14" t="n"/>
    </row>
    <row r="61">
      <c r="A61" s="14" t="n"/>
      <c r="B61" s="17">
        <f>IF(A60="","",A60)</f>
        <v/>
      </c>
      <c r="C61" s="14" t="n"/>
      <c r="D61" s="17">
        <f>IF(C60="","",C60)</f>
        <v/>
      </c>
      <c r="E61" s="14" t="n"/>
      <c r="F61" s="17" t="n"/>
      <c r="G61" s="17" t="n"/>
      <c r="H61" s="17" t="n"/>
      <c r="I61" s="14" t="n"/>
    </row>
    <row r="62">
      <c r="A62" s="14" t="n"/>
      <c r="B62" s="17">
        <f>IF(A61="","",A61)</f>
        <v/>
      </c>
      <c r="C62" s="14" t="n"/>
      <c r="D62" s="17">
        <f>IF(C61="","",C61)</f>
        <v/>
      </c>
      <c r="E62" s="14" t="n"/>
      <c r="F62" s="17" t="n"/>
      <c r="G62" s="17" t="n"/>
      <c r="H62" s="17" t="n"/>
      <c r="I62" s="14" t="n"/>
    </row>
    <row r="63">
      <c r="A63" s="14" t="n"/>
      <c r="B63" s="17">
        <f>IF(A62="","",A62)</f>
        <v/>
      </c>
      <c r="C63" s="14" t="n"/>
      <c r="D63" s="17">
        <f>IF(C62="","",C62)</f>
        <v/>
      </c>
      <c r="E63" s="14" t="n"/>
      <c r="F63" s="17" t="n"/>
      <c r="G63" s="17" t="n"/>
      <c r="H63" s="17" t="n"/>
      <c r="I63" s="14" t="n"/>
    </row>
    <row r="64">
      <c r="A64" s="14" t="n"/>
      <c r="B64" s="17">
        <f>IF(A63="","",A63)</f>
        <v/>
      </c>
      <c r="C64" s="14" t="n"/>
      <c r="D64" s="17">
        <f>IF(C63="","",C63)</f>
        <v/>
      </c>
      <c r="E64" s="14" t="n"/>
      <c r="F64" s="17" t="n"/>
      <c r="G64" s="17" t="n"/>
      <c r="H64" s="17" t="n"/>
      <c r="I64" s="14" t="n"/>
    </row>
    <row r="65">
      <c r="A65" s="14" t="n"/>
      <c r="B65" s="17">
        <f>IF(A64="","",A64)</f>
        <v/>
      </c>
      <c r="C65" s="14" t="n"/>
      <c r="D65" s="17">
        <f>IF(C64="","",C64)</f>
        <v/>
      </c>
      <c r="E65" s="14" t="n"/>
      <c r="F65" s="17" t="n"/>
      <c r="G65" s="17" t="n"/>
      <c r="H65" s="17" t="n"/>
      <c r="I65" s="14" t="n"/>
    </row>
    <row r="66">
      <c r="A66" s="14" t="n"/>
      <c r="B66" s="17">
        <f>IF(A65="","",A65)</f>
        <v/>
      </c>
      <c r="C66" s="14" t="n"/>
      <c r="D66" s="17">
        <f>IF(C65="","",C65)</f>
        <v/>
      </c>
      <c r="E66" s="14" t="n"/>
      <c r="F66" s="17" t="n"/>
      <c r="G66" s="17" t="n"/>
      <c r="H66" s="17" t="n"/>
      <c r="I66" s="14" t="n"/>
    </row>
    <row r="67">
      <c r="A67" s="14" t="n"/>
      <c r="B67" s="17">
        <f>IF(A66="","",A66)</f>
        <v/>
      </c>
      <c r="C67" s="14" t="n"/>
      <c r="D67" s="17">
        <f>IF(C66="","",C66)</f>
        <v/>
      </c>
      <c r="E67" s="14" t="n"/>
      <c r="F67" s="17" t="n"/>
      <c r="G67" s="17" t="n"/>
      <c r="H67" s="17" t="n"/>
      <c r="I67" s="14" t="n"/>
    </row>
    <row r="68">
      <c r="A68" s="14" t="n"/>
      <c r="B68" s="17">
        <f>IF(A67="","",A67)</f>
        <v/>
      </c>
      <c r="C68" s="14" t="n"/>
      <c r="D68" s="17">
        <f>IF(C67="","",C67)</f>
        <v/>
      </c>
      <c r="E68" s="14" t="n"/>
      <c r="F68" s="17" t="n"/>
      <c r="G68" s="17" t="n"/>
      <c r="H68" s="17" t="n"/>
      <c r="I68" s="14" t="n"/>
    </row>
    <row r="69">
      <c r="A69" s="14" t="n"/>
      <c r="B69" s="17">
        <f>IF(A68="","",A68)</f>
        <v/>
      </c>
      <c r="C69" s="14" t="n"/>
      <c r="D69" s="17">
        <f>IF(C68="","",C68)</f>
        <v/>
      </c>
      <c r="E69" s="14" t="n"/>
      <c r="F69" s="17" t="n"/>
      <c r="G69" s="17" t="n"/>
      <c r="H69" s="17" t="n"/>
      <c r="I69" s="14" t="n"/>
    </row>
    <row r="70">
      <c r="A70" s="14" t="n"/>
      <c r="B70" s="17">
        <f>IF(A69="","",A69)</f>
        <v/>
      </c>
      <c r="C70" s="14" t="n"/>
      <c r="D70" s="17">
        <f>IF(C69="","",C69)</f>
        <v/>
      </c>
      <c r="E70" s="14" t="n"/>
      <c r="F70" s="17" t="n"/>
      <c r="G70" s="17" t="n"/>
      <c r="H70" s="17" t="n"/>
      <c r="I70" s="14" t="n"/>
    </row>
    <row r="71">
      <c r="A71" s="14" t="n"/>
      <c r="B71" s="17">
        <f>IF(A70="","",A70)</f>
        <v/>
      </c>
      <c r="C71" s="14" t="n"/>
      <c r="D71" s="17">
        <f>IF(C70="","",C70)</f>
        <v/>
      </c>
      <c r="E71" s="14" t="n"/>
      <c r="F71" s="17" t="n"/>
      <c r="G71" s="17" t="n"/>
      <c r="H71" s="17" t="n"/>
      <c r="I71" s="14" t="n"/>
    </row>
    <row r="72">
      <c r="A72" s="14" t="n"/>
      <c r="B72" s="17">
        <f>IF(A71="","",A71)</f>
        <v/>
      </c>
      <c r="C72" s="14" t="n"/>
      <c r="D72" s="17">
        <f>IF(C71="","",C71)</f>
        <v/>
      </c>
      <c r="E72" s="14" t="n"/>
      <c r="F72" s="17" t="n"/>
      <c r="G72" s="17" t="n"/>
      <c r="H72" s="17" t="n"/>
      <c r="I72" s="14" t="n"/>
    </row>
    <row r="73">
      <c r="A73" s="14" t="n"/>
      <c r="B73" s="17">
        <f>IF(A72="","",A72)</f>
        <v/>
      </c>
      <c r="C73" s="14" t="n"/>
      <c r="D73" s="17">
        <f>IF(C72="","",C72)</f>
        <v/>
      </c>
      <c r="E73" s="14" t="n"/>
      <c r="F73" s="17" t="n"/>
      <c r="G73" s="17" t="n"/>
      <c r="H73" s="17" t="n"/>
      <c r="I73" s="14" t="n"/>
    </row>
    <row r="74">
      <c r="A74" s="14" t="n"/>
      <c r="B74" s="17">
        <f>IF(A73="","",A73)</f>
        <v/>
      </c>
      <c r="C74" s="14" t="n"/>
      <c r="D74" s="17">
        <f>IF(C73="","",C73)</f>
        <v/>
      </c>
      <c r="E74" s="14" t="n"/>
      <c r="F74" s="17" t="n"/>
      <c r="G74" s="17" t="n"/>
      <c r="H74" s="17" t="n"/>
      <c r="I74" s="14" t="n"/>
    </row>
    <row r="75">
      <c r="A75" s="14" t="n"/>
      <c r="B75" s="17">
        <f>IF(A74="","",A74)</f>
        <v/>
      </c>
      <c r="C75" s="14" t="n"/>
      <c r="D75" s="17">
        <f>IF(C74="","",C74)</f>
        <v/>
      </c>
      <c r="E75" s="14" t="n"/>
      <c r="F75" s="17" t="n"/>
      <c r="G75" s="17" t="n"/>
      <c r="H75" s="17" t="n"/>
      <c r="I75" s="14" t="n"/>
    </row>
    <row r="76">
      <c r="A76" s="14" t="n"/>
      <c r="B76" s="17">
        <f>IF(A75="","",A75)</f>
        <v/>
      </c>
      <c r="C76" s="14" t="n"/>
      <c r="D76" s="17">
        <f>IF(C75="","",C75)</f>
        <v/>
      </c>
      <c r="E76" s="14" t="n"/>
      <c r="F76" s="17" t="n"/>
      <c r="G76" s="17" t="n"/>
      <c r="H76" s="17" t="n"/>
      <c r="I76" s="14" t="n"/>
    </row>
    <row r="77">
      <c r="A77" s="14" t="n"/>
      <c r="B77" s="17">
        <f>IF(A76="","",A76)</f>
        <v/>
      </c>
      <c r="C77" s="14" t="n"/>
      <c r="D77" s="17">
        <f>IF(C76="","",C76)</f>
        <v/>
      </c>
      <c r="E77" s="14" t="n"/>
      <c r="F77" s="17" t="n"/>
      <c r="G77" s="17" t="n"/>
      <c r="H77" s="17" t="n"/>
      <c r="I77" s="14" t="n"/>
    </row>
    <row r="78">
      <c r="A78" s="14" t="n"/>
      <c r="B78" s="17">
        <f>IF(A77="","",A77)</f>
        <v/>
      </c>
      <c r="C78" s="14" t="n"/>
      <c r="D78" s="17">
        <f>IF(C77="","",C77)</f>
        <v/>
      </c>
      <c r="E78" s="14" t="n"/>
      <c r="F78" s="17" t="n"/>
      <c r="G78" s="17" t="n"/>
      <c r="H78" s="17" t="n"/>
      <c r="I78" s="14" t="n"/>
    </row>
    <row r="79">
      <c r="A79" s="14" t="n"/>
      <c r="B79" s="17">
        <f>IF(A78="","",A78)</f>
        <v/>
      </c>
      <c r="C79" s="14" t="n"/>
      <c r="D79" s="17">
        <f>IF(C78="","",C78)</f>
        <v/>
      </c>
      <c r="E79" s="14" t="n"/>
      <c r="F79" s="17" t="n"/>
      <c r="G79" s="17" t="n"/>
      <c r="H79" s="17" t="n"/>
      <c r="I79" s="14" t="n"/>
    </row>
    <row r="80">
      <c r="A80" s="14" t="n"/>
      <c r="B80" s="17">
        <f>IF(A79="","",A79)</f>
        <v/>
      </c>
      <c r="C80" s="14" t="n"/>
      <c r="D80" s="17">
        <f>IF(C79="","",C79)</f>
        <v/>
      </c>
      <c r="E80" s="14" t="n"/>
      <c r="F80" s="17" t="n"/>
      <c r="G80" s="17" t="n"/>
      <c r="H80" s="17" t="n"/>
      <c r="I80" s="14" t="n"/>
    </row>
    <row r="81">
      <c r="A81" s="14" t="n"/>
      <c r="B81" s="17">
        <f>IF(A80="","",A80)</f>
        <v/>
      </c>
      <c r="C81" s="14" t="n"/>
      <c r="D81" s="17">
        <f>IF(C80="","",C80)</f>
        <v/>
      </c>
      <c r="E81" s="14" t="n"/>
      <c r="F81" s="17" t="n"/>
      <c r="G81" s="17" t="n"/>
      <c r="H81" s="17" t="n"/>
      <c r="I81" s="14" t="n"/>
    </row>
    <row r="82">
      <c r="A82" s="14" t="n"/>
      <c r="B82" s="17">
        <f>IF(A81="","",A81)</f>
        <v/>
      </c>
      <c r="C82" s="14" t="n"/>
      <c r="D82" s="17">
        <f>IF(C81="","",C81)</f>
        <v/>
      </c>
      <c r="E82" s="14" t="n"/>
      <c r="F82" s="17" t="n"/>
      <c r="G82" s="17" t="n"/>
      <c r="H82" s="17" t="n"/>
      <c r="I82" s="14" t="n"/>
    </row>
    <row r="83">
      <c r="A83" s="14" t="n"/>
      <c r="B83" s="17">
        <f>IF(A82="","",A82)</f>
        <v/>
      </c>
      <c r="C83" s="14" t="n"/>
      <c r="D83" s="17">
        <f>IF(C82="","",C82)</f>
        <v/>
      </c>
      <c r="E83" s="14" t="n"/>
      <c r="F83" s="17" t="n"/>
      <c r="G83" s="17" t="n"/>
      <c r="H83" s="17" t="n"/>
      <c r="I83" s="14" t="n"/>
    </row>
    <row r="84">
      <c r="A84" s="14" t="n"/>
      <c r="B84" s="17">
        <f>IF(A83="","",A83)</f>
        <v/>
      </c>
      <c r="C84" s="14" t="n"/>
      <c r="D84" s="17">
        <f>IF(C83="","",C83)</f>
        <v/>
      </c>
      <c r="E84" s="14" t="n"/>
      <c r="F84" s="17" t="n"/>
      <c r="G84" s="17" t="n"/>
      <c r="H84" s="17" t="n"/>
      <c r="I84" s="14" t="n"/>
    </row>
    <row r="85">
      <c r="A85" s="14" t="n"/>
      <c r="B85" s="17">
        <f>IF(A84="","",A84)</f>
        <v/>
      </c>
      <c r="C85" s="14" t="n"/>
      <c r="D85" s="17">
        <f>IF(C84="","",C84)</f>
        <v/>
      </c>
      <c r="E85" s="14" t="n"/>
      <c r="F85" s="17" t="n"/>
      <c r="G85" s="17" t="n"/>
      <c r="H85" s="17" t="n"/>
      <c r="I85" s="14" t="n"/>
    </row>
    <row r="86">
      <c r="A86" s="14" t="n"/>
      <c r="B86" s="17">
        <f>IF(A85="","",A85)</f>
        <v/>
      </c>
      <c r="C86" s="14" t="n"/>
      <c r="D86" s="17">
        <f>IF(C85="","",C85)</f>
        <v/>
      </c>
      <c r="E86" s="14" t="n"/>
      <c r="F86" s="17" t="n"/>
      <c r="G86" s="17" t="n"/>
      <c r="H86" s="17" t="n"/>
      <c r="I86" s="14" t="n"/>
    </row>
    <row r="87">
      <c r="A87" s="14" t="n"/>
      <c r="B87" s="17">
        <f>IF(A86="","",A86)</f>
        <v/>
      </c>
      <c r="C87" s="14" t="n"/>
      <c r="D87" s="17">
        <f>IF(C86="","",C86)</f>
        <v/>
      </c>
      <c r="E87" s="14" t="n"/>
      <c r="F87" s="17" t="n"/>
      <c r="G87" s="17" t="n"/>
      <c r="H87" s="17" t="n"/>
      <c r="I87" s="14" t="n"/>
    </row>
    <row r="88">
      <c r="A88" s="14" t="n"/>
      <c r="B88" s="17">
        <f>IF(A87="","",A87)</f>
        <v/>
      </c>
      <c r="C88" s="14" t="n"/>
      <c r="D88" s="17">
        <f>IF(C87="","",C87)</f>
        <v/>
      </c>
      <c r="E88" s="14" t="n"/>
      <c r="F88" s="17" t="n"/>
      <c r="G88" s="17" t="n"/>
      <c r="H88" s="17" t="n"/>
      <c r="I88" s="14" t="n"/>
    </row>
    <row r="89">
      <c r="A89" s="14" t="n"/>
      <c r="B89" s="17">
        <f>IF(A88="","",A88)</f>
        <v/>
      </c>
      <c r="C89" s="14" t="n"/>
      <c r="D89" s="17">
        <f>IF(C88="","",C88)</f>
        <v/>
      </c>
      <c r="E89" s="14" t="n"/>
      <c r="F89" s="17" t="n"/>
      <c r="G89" s="17" t="n"/>
      <c r="H89" s="17" t="n"/>
      <c r="I89" s="14" t="n"/>
    </row>
    <row r="90">
      <c r="A90" s="14" t="n"/>
      <c r="B90" s="17">
        <f>IF(A89="","",A89)</f>
        <v/>
      </c>
      <c r="C90" s="14" t="n"/>
      <c r="D90" s="17">
        <f>IF(C89="","",C89)</f>
        <v/>
      </c>
      <c r="E90" s="14" t="n"/>
      <c r="F90" s="17" t="n"/>
      <c r="G90" s="17" t="n"/>
      <c r="H90" s="17" t="n"/>
      <c r="I90" s="14" t="n"/>
    </row>
    <row r="91">
      <c r="A91" s="14" t="n"/>
      <c r="B91" s="17">
        <f>IF(A90="","",A90)</f>
        <v/>
      </c>
      <c r="C91" s="14" t="n"/>
      <c r="D91" s="17">
        <f>IF(C90="","",C90)</f>
        <v/>
      </c>
      <c r="E91" s="14" t="n"/>
      <c r="F91" s="17" t="n"/>
      <c r="G91" s="17" t="n"/>
      <c r="H91" s="17" t="n"/>
      <c r="I91" s="14" t="n"/>
    </row>
    <row r="92">
      <c r="A92" s="14" t="n"/>
      <c r="B92" s="17">
        <f>IF(A91="","",A91)</f>
        <v/>
      </c>
      <c r="C92" s="14" t="n"/>
      <c r="D92" s="17">
        <f>IF(C91="","",C91)</f>
        <v/>
      </c>
      <c r="E92" s="14" t="n"/>
      <c r="F92" s="17" t="n"/>
      <c r="G92" s="17" t="n"/>
      <c r="H92" s="17" t="n"/>
      <c r="I92" s="14" t="n"/>
    </row>
    <row r="93">
      <c r="A93" s="14" t="n"/>
      <c r="B93" s="17">
        <f>IF(A92="","",A92)</f>
        <v/>
      </c>
      <c r="C93" s="14" t="n"/>
      <c r="D93" s="17">
        <f>IF(C92="","",C92)</f>
        <v/>
      </c>
      <c r="E93" s="14" t="n"/>
      <c r="F93" s="17" t="n"/>
      <c r="G93" s="17" t="n"/>
      <c r="H93" s="17" t="n"/>
      <c r="I93" s="14" t="n"/>
    </row>
    <row r="94">
      <c r="A94" s="14" t="n"/>
      <c r="B94" s="17">
        <f>IF(A93="","",A93)</f>
        <v/>
      </c>
      <c r="C94" s="14" t="n"/>
      <c r="D94" s="17">
        <f>IF(C93="","",C93)</f>
        <v/>
      </c>
      <c r="E94" s="14" t="n"/>
      <c r="F94" s="17" t="n"/>
      <c r="G94" s="17" t="n"/>
      <c r="H94" s="17" t="n"/>
      <c r="I94" s="14" t="n"/>
    </row>
    <row r="95">
      <c r="A95" s="14" t="n"/>
      <c r="B95" s="17">
        <f>IF(A94="","",A94)</f>
        <v/>
      </c>
      <c r="C95" s="14" t="n"/>
      <c r="D95" s="17">
        <f>IF(C94="","",C94)</f>
        <v/>
      </c>
      <c r="E95" s="14" t="n"/>
      <c r="F95" s="17" t="n"/>
      <c r="G95" s="17" t="n"/>
      <c r="H95" s="17" t="n"/>
      <c r="I95" s="14" t="n"/>
    </row>
    <row r="96">
      <c r="A96" s="14" t="n"/>
      <c r="B96" s="17">
        <f>IF(A95="","",A95)</f>
        <v/>
      </c>
      <c r="C96" s="14" t="n"/>
      <c r="D96" s="17">
        <f>IF(C95="","",C95)</f>
        <v/>
      </c>
      <c r="E96" s="14" t="n"/>
      <c r="F96" s="17" t="n"/>
      <c r="G96" s="17" t="n"/>
      <c r="H96" s="17" t="n"/>
      <c r="I96" s="14" t="n"/>
    </row>
    <row r="97">
      <c r="A97" s="14" t="n"/>
      <c r="B97" s="17">
        <f>IF(A96="","",A96)</f>
        <v/>
      </c>
      <c r="C97" s="14" t="n"/>
      <c r="D97" s="17">
        <f>IF(C96="","",C96)</f>
        <v/>
      </c>
      <c r="E97" s="14" t="n"/>
      <c r="F97" s="17" t="n"/>
      <c r="G97" s="17" t="n"/>
      <c r="H97" s="17" t="n"/>
      <c r="I97" s="14" t="n"/>
    </row>
    <row r="98">
      <c r="A98" s="14" t="n"/>
      <c r="B98" s="17">
        <f>IF(A97="","",A97)</f>
        <v/>
      </c>
      <c r="C98" s="14" t="n"/>
      <c r="D98" s="17">
        <f>IF(C97="","",C97)</f>
        <v/>
      </c>
      <c r="E98" s="14" t="n"/>
      <c r="F98" s="17" t="n"/>
      <c r="G98" s="17" t="n"/>
      <c r="H98" s="17" t="n"/>
      <c r="I98" s="14" t="n"/>
    </row>
    <row r="99">
      <c r="A99" s="14" t="n"/>
      <c r="B99" s="17">
        <f>IF(A98="","",A98)</f>
        <v/>
      </c>
      <c r="C99" s="14" t="n"/>
      <c r="D99" s="17">
        <f>IF(C98="","",C98)</f>
        <v/>
      </c>
      <c r="E99" s="14" t="n"/>
      <c r="F99" s="17" t="n"/>
      <c r="G99" s="17" t="n"/>
      <c r="H99" s="17" t="n"/>
      <c r="I99" s="14" t="n"/>
    </row>
    <row r="100">
      <c r="A100" s="14" t="n"/>
      <c r="B100" s="17">
        <f>IF(A99="","",A99)</f>
        <v/>
      </c>
      <c r="C100" s="14" t="n"/>
      <c r="D100" s="17">
        <f>IF(C99="","",C99)</f>
        <v/>
      </c>
      <c r="E100" s="14" t="n"/>
      <c r="F100" s="17" t="n"/>
      <c r="G100" s="17" t="n"/>
      <c r="H100" s="17" t="n"/>
      <c r="I100" s="14" t="n"/>
    </row>
    <row r="101">
      <c r="A101" s="14" t="n"/>
      <c r="B101" s="17">
        <f>IF(A100="","",A100)</f>
        <v/>
      </c>
      <c r="C101" s="14" t="n"/>
      <c r="D101" s="17">
        <f>IF(C100="","",C100)</f>
        <v/>
      </c>
      <c r="E101" s="14" t="n"/>
      <c r="F101" s="17" t="n"/>
      <c r="G101" s="17" t="n"/>
      <c r="H101" s="17" t="n"/>
      <c r="I101" s="14" t="n"/>
    </row>
    <row r="103">
      <c r="A103" s="19" t="inlineStr">
        <is>
          <t>Edit only the light yellow list cells. Keep entries unique. Blank unused rows are allowed.</t>
        </is>
      </c>
      <c r="B103" s="20" t="n"/>
      <c r="C103" s="20" t="n"/>
      <c r="D103" s="20" t="n"/>
      <c r="E103" s="20" t="n"/>
      <c r="F103" s="20" t="n"/>
      <c r="G103" s="20" t="n"/>
      <c r="H103" s="20" t="n"/>
      <c r="I103" s="20" t="n"/>
    </row>
  </sheetData>
  <autoFilter ref="A1:I101"/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55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Patient Registration Audit Checklist Instructions</t>
        </is>
      </c>
    </row>
    <row r="3">
      <c r="A3" s="21" t="inlineStr">
        <is>
          <t>Section 1: Workbook Use</t>
        </is>
      </c>
      <c r="B3" s="21" t="inlineStr"/>
      <c r="C3" s="21" t="n"/>
      <c r="D3" s="21" t="n"/>
      <c r="E3" s="21" t="n"/>
      <c r="F3" s="21" t="n"/>
    </row>
    <row r="4">
      <c r="A4" s="22" t="inlineStr">
        <is>
          <t>1.</t>
        </is>
      </c>
      <c r="B4" s="22" t="inlineStr">
        <is>
          <t>Select the Dashboard start date, end date, clinic, and auditor.</t>
        </is>
      </c>
      <c r="C4" s="22" t="n"/>
      <c r="D4" s="22" t="n"/>
      <c r="E4" s="22" t="n"/>
      <c r="F4" s="22" t="n"/>
    </row>
    <row r="5">
      <c r="A5" s="23" t="inlineStr">
        <is>
          <t>2.</t>
        </is>
      </c>
      <c r="B5" s="23" t="inlineStr">
        <is>
          <t>Enter one audited registration per row on the Audit Log.</t>
        </is>
      </c>
      <c r="C5" s="23" t="n"/>
      <c r="D5" s="23" t="n"/>
      <c r="E5" s="23" t="n"/>
      <c r="F5" s="23" t="n"/>
    </row>
    <row r="6">
      <c r="A6" s="22" t="inlineStr">
        <is>
          <t>3.</t>
        </is>
      </c>
      <c r="B6" s="22" t="inlineStr">
        <is>
          <t>Use a fictional patient reference only. Do not enter patient names or sensitive personal information.</t>
        </is>
      </c>
      <c r="C6" s="22" t="n"/>
      <c r="D6" s="22" t="n"/>
      <c r="E6" s="22" t="n"/>
      <c r="F6" s="22" t="n"/>
    </row>
    <row r="7">
      <c r="A7" s="23" t="inlineStr">
        <is>
          <t>4.</t>
        </is>
      </c>
      <c r="B7" s="23" t="inlineStr">
        <is>
          <t>Complete each checklist item with Pass, Fail, N/A, or Not Reviewed.</t>
        </is>
      </c>
      <c r="C7" s="23" t="n"/>
      <c r="D7" s="23" t="n"/>
      <c r="E7" s="23" t="n"/>
      <c r="F7" s="23" t="n"/>
    </row>
    <row r="8">
      <c r="A8" s="22" t="inlineStr">
        <is>
          <t>5.</t>
        </is>
      </c>
      <c r="B8" s="22" t="inlineStr">
        <is>
          <t>Add concise audit notes for failed items.</t>
        </is>
      </c>
      <c r="C8" s="22" t="n"/>
      <c r="D8" s="22" t="n"/>
      <c r="E8" s="22" t="n"/>
      <c r="F8" s="22" t="n"/>
    </row>
    <row r="9">
      <c r="A9" s="23" t="inlineStr">
        <is>
          <t>6.</t>
        </is>
      </c>
      <c r="B9" s="23" t="inlineStr">
        <is>
          <t>Assign a follow-up owner and due date when a failure requires correction.</t>
        </is>
      </c>
      <c r="C9" s="23" t="n"/>
      <c r="D9" s="23" t="n"/>
      <c r="E9" s="23" t="n"/>
      <c r="F9" s="23" t="n"/>
    </row>
    <row r="10">
      <c r="A10" s="22" t="inlineStr">
        <is>
          <t>7.</t>
        </is>
      </c>
      <c r="B10" s="22" t="inlineStr">
        <is>
          <t>Update the resolution status and resolved date when follow-up is finished.</t>
        </is>
      </c>
      <c r="C10" s="22" t="n"/>
      <c r="D10" s="22" t="n"/>
      <c r="E10" s="22" t="n"/>
      <c r="F10" s="22" t="n"/>
    </row>
    <row r="11">
      <c r="A11" s="23" t="inlineStr">
        <is>
          <t>8.</t>
        </is>
      </c>
      <c r="B11" s="23" t="inlineStr">
        <is>
          <t>Review the Dashboard for incomplete audits, recurring failures, and overdue follow-up.</t>
        </is>
      </c>
      <c r="C11" s="23" t="n"/>
      <c r="D11" s="23" t="n"/>
      <c r="E11" s="23" t="n"/>
      <c r="F11" s="23" t="n"/>
    </row>
    <row r="12">
      <c r="A12" s="22" t="n"/>
      <c r="B12" s="22" t="n"/>
      <c r="C12" s="22" t="n"/>
      <c r="D12" s="22" t="n"/>
      <c r="E12" s="22" t="n"/>
      <c r="F12" s="22" t="n"/>
    </row>
    <row r="13">
      <c r="A13" s="21" t="inlineStr">
        <is>
          <t>Section 2: Status Definitions</t>
        </is>
      </c>
      <c r="B13" s="21" t="inlineStr"/>
      <c r="C13" s="21" t="n"/>
      <c r="D13" s="21" t="n"/>
      <c r="E13" s="21" t="n"/>
      <c r="F13" s="21" t="n"/>
    </row>
    <row r="14">
      <c r="A14" s="22" t="inlineStr">
        <is>
          <t>Status</t>
        </is>
      </c>
      <c r="B14" s="22" t="inlineStr">
        <is>
          <t>Definition</t>
        </is>
      </c>
      <c r="C14" s="22" t="n"/>
      <c r="D14" s="22" t="n"/>
      <c r="E14" s="22" t="n"/>
      <c r="F14" s="22" t="n"/>
    </row>
    <row r="15">
      <c r="A15" s="23" t="inlineStr">
        <is>
          <t>Pass</t>
        </is>
      </c>
      <c r="B15" s="23" t="inlineStr">
        <is>
          <t>The reviewed registration item met the medical office's documented process.</t>
        </is>
      </c>
      <c r="C15" s="23" t="n"/>
      <c r="D15" s="23" t="n"/>
      <c r="E15" s="23" t="n"/>
      <c r="F15" s="23" t="n"/>
    </row>
    <row r="16">
      <c r="A16" s="22" t="inlineStr">
        <is>
          <t>Fail</t>
        </is>
      </c>
      <c r="B16" s="22" t="inlineStr">
        <is>
          <t>The reviewed registration item had an identified error or omission.</t>
        </is>
      </c>
      <c r="C16" s="22" t="n"/>
      <c r="D16" s="22" t="n"/>
      <c r="E16" s="22" t="n"/>
      <c r="F16" s="22" t="n"/>
    </row>
    <row r="17">
      <c r="A17" s="23" t="inlineStr">
        <is>
          <t>N/A</t>
        </is>
      </c>
      <c r="B17" s="23" t="inlineStr">
        <is>
          <t>The item did not apply to the audited registration.</t>
        </is>
      </c>
      <c r="C17" s="23" t="n"/>
      <c r="D17" s="23" t="n"/>
      <c r="E17" s="23" t="n"/>
      <c r="F17" s="23" t="n"/>
    </row>
    <row r="18">
      <c r="A18" s="22" t="inlineStr">
        <is>
          <t>Not Reviewed</t>
        </is>
      </c>
      <c r="B18" s="22" t="inlineStr">
        <is>
          <t>The item was applicable but was not yet reviewed.</t>
        </is>
      </c>
      <c r="C18" s="22" t="n"/>
      <c r="D18" s="22" t="n"/>
      <c r="E18" s="22" t="n"/>
      <c r="F18" s="22" t="n"/>
    </row>
    <row r="19">
      <c r="A19" s="23" t="n"/>
      <c r="B19" s="23" t="n"/>
      <c r="C19" s="23" t="n"/>
      <c r="D19" s="23" t="n"/>
      <c r="E19" s="23" t="n"/>
      <c r="F19" s="23" t="n"/>
    </row>
    <row r="20">
      <c r="A20" s="22" t="n"/>
      <c r="B20" s="22" t="n"/>
      <c r="C20" s="22" t="n"/>
      <c r="D20" s="22" t="n"/>
      <c r="E20" s="22" t="n"/>
      <c r="F20" s="22" t="n"/>
    </row>
    <row r="21">
      <c r="A21" s="21" t="inlineStr">
        <is>
          <t>Section 3: Calculated Fields</t>
        </is>
      </c>
      <c r="B21" s="21" t="n"/>
      <c r="C21" s="21" t="n"/>
      <c r="D21" s="21" t="n"/>
      <c r="E21" s="21" t="n"/>
      <c r="F21" s="21" t="n"/>
    </row>
    <row r="22">
      <c r="A22" s="22" t="inlineStr">
        <is>
          <t>Failure Count</t>
        </is>
      </c>
      <c r="B22" s="22" t="inlineStr">
        <is>
          <t>Counts checklist items marked Fail.</t>
        </is>
      </c>
      <c r="C22" s="22" t="n"/>
      <c r="D22" s="22" t="n"/>
      <c r="E22" s="22" t="n"/>
      <c r="F22" s="22" t="n"/>
    </row>
    <row r="23">
      <c r="A23" s="23" t="inlineStr">
        <is>
          <t>Pass Rate</t>
        </is>
      </c>
      <c r="B23" s="23" t="inlineStr">
        <is>
          <t>Equals passed reviewed items divided by all reviewed items.</t>
        </is>
      </c>
      <c r="C23" s="23" t="n"/>
      <c r="D23" s="23" t="n"/>
      <c r="E23" s="23" t="n"/>
      <c r="F23" s="23" t="n"/>
    </row>
    <row r="24">
      <c r="A24" s="22" t="n"/>
      <c r="B24" s="22" t="n"/>
      <c r="C24" s="22" t="n"/>
      <c r="D24" s="22" t="n"/>
      <c r="E24" s="22" t="n"/>
      <c r="F24" s="22" t="n"/>
    </row>
    <row r="25">
      <c r="A25" s="23" t="n"/>
      <c r="B25" s="23" t="n"/>
      <c r="C25" s="23" t="n"/>
      <c r="D25" s="23" t="n"/>
      <c r="E25" s="23" t="n"/>
      <c r="F25" s="23" t="n"/>
    </row>
    <row r="26">
      <c r="A26" s="22" t="n"/>
      <c r="B26" s="22" t="n"/>
      <c r="C26" s="22" t="n"/>
      <c r="D26" s="22" t="n"/>
      <c r="E26" s="22" t="n"/>
      <c r="F26" s="22" t="n"/>
    </row>
    <row r="27">
      <c r="A27" s="23" t="n"/>
      <c r="B27" s="23" t="n"/>
      <c r="C27" s="23" t="n"/>
      <c r="D27" s="23" t="n"/>
      <c r="E27" s="23" t="n"/>
      <c r="F27" s="23" t="n"/>
    </row>
    <row r="28">
      <c r="A28" s="22" t="n"/>
      <c r="B28" s="22" t="n"/>
      <c r="C28" s="22" t="n"/>
      <c r="D28" s="22" t="n"/>
      <c r="E28" s="22" t="n"/>
      <c r="F28" s="22" t="n"/>
    </row>
    <row r="29">
      <c r="A29" s="23" t="n"/>
      <c r="B29" s="23" t="n"/>
      <c r="C29" s="23" t="n"/>
      <c r="D29" s="23" t="n"/>
      <c r="E29" s="23" t="n"/>
      <c r="F29" s="23" t="n"/>
    </row>
    <row r="30">
      <c r="A30" s="21" t="inlineStr">
        <is>
          <t>Section 4: Review Checks</t>
        </is>
      </c>
      <c r="B30" s="21" t="n"/>
      <c r="C30" s="21" t="n"/>
      <c r="D30" s="21" t="n"/>
      <c r="E30" s="21" t="n"/>
      <c r="F30" s="21" t="n"/>
    </row>
    <row r="31">
      <c r="A31" s="23" t="inlineStr">
        <is>
          <t>•</t>
        </is>
      </c>
      <c r="B31" s="23" t="inlineStr">
        <is>
          <t>Review duplicate audit IDs, incomplete checklist values, and overdue follow-up.</t>
        </is>
      </c>
      <c r="C31" s="23" t="n"/>
      <c r="D31" s="23" t="n"/>
      <c r="E31" s="23" t="n"/>
      <c r="F31" s="23" t="n"/>
    </row>
    <row r="32">
      <c r="A32" s="22" t="n"/>
      <c r="B32" s="22" t="n"/>
      <c r="C32" s="22" t="n"/>
      <c r="D32" s="22" t="n"/>
      <c r="E32" s="22" t="n"/>
      <c r="F32" s="22" t="n"/>
    </row>
    <row r="33">
      <c r="A33" s="23" t="n"/>
      <c r="B33" s="23" t="n"/>
      <c r="C33" s="23" t="n"/>
      <c r="D33" s="23" t="n"/>
      <c r="E33" s="23" t="n"/>
      <c r="F33" s="23" t="n"/>
    </row>
    <row r="34">
      <c r="A34" s="22" t="n"/>
      <c r="B34" s="22" t="n"/>
      <c r="C34" s="22" t="n"/>
      <c r="D34" s="22" t="n"/>
      <c r="E34" s="22" t="n"/>
      <c r="F34" s="22" t="n"/>
    </row>
    <row r="35">
      <c r="A35" s="23" t="n"/>
      <c r="B35" s="23" t="n"/>
      <c r="C35" s="23" t="n"/>
      <c r="D35" s="23" t="n"/>
      <c r="E35" s="23" t="n"/>
      <c r="F35" s="23" t="n"/>
    </row>
    <row r="36">
      <c r="A36" s="22" t="n"/>
      <c r="B36" s="22" t="n"/>
      <c r="C36" s="22" t="n"/>
      <c r="D36" s="22" t="n"/>
      <c r="E36" s="22" t="n"/>
      <c r="F36" s="22" t="n"/>
    </row>
    <row r="37">
      <c r="A37" s="23" t="n"/>
      <c r="B37" s="23" t="n"/>
      <c r="C37" s="23" t="n"/>
      <c r="D37" s="23" t="n"/>
      <c r="E37" s="23" t="n"/>
      <c r="F37" s="23" t="n"/>
    </row>
    <row r="38">
      <c r="A38" s="22" t="n"/>
      <c r="B38" s="22" t="n"/>
      <c r="C38" s="22" t="n"/>
      <c r="D38" s="22" t="n"/>
      <c r="E38" s="22" t="n"/>
      <c r="F38" s="22" t="n"/>
    </row>
    <row r="39">
      <c r="A39" s="21" t="inlineStr">
        <is>
          <t>Section 5: Workbook Scope</t>
        </is>
      </c>
      <c r="B39" s="21" t="n"/>
      <c r="C39" s="21" t="n"/>
      <c r="D39" s="21" t="n"/>
      <c r="E39" s="21" t="n"/>
      <c r="F39" s="21" t="n"/>
    </row>
    <row r="40">
      <c r="A40" s="22" t="inlineStr">
        <is>
          <t>This workbook is an operational audit aid and does not represent a compliance determination.</t>
        </is>
      </c>
      <c r="B40" s="22" t="n"/>
      <c r="C40" s="22" t="n"/>
      <c r="D40" s="22" t="n"/>
      <c r="E40" s="22" t="n"/>
      <c r="F40" s="22" t="n"/>
    </row>
  </sheetData>
  <mergeCells count="1"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2026-09-06T09:07:48Z</dcterms:created>
  <dcterms:modified xmlns:dcterms="http://purl.org/dc/terms/" xmlns:xsi="http://www.w3.org/2001/XMLSchema-instance" xsi:type="dcterms:W3CDTF">2026-09-06T09:07:50+00:00Z</dcterms:modified>
</cp:coreProperties>
</file>