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Call Log"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Print_Area" localSheetId="0">'Dashboard'!$A$1:$Q$44</definedName>
    <definedName name="_xlnm._FilterDatabase" localSheetId="1" hidden="1">'Call Log'!$A$1:$T$501</definedName>
    <definedName name="_xlnm.Print_Area" localSheetId="3">'Instructions'!$A$1:$H$55</definedName>
  </definedNames>
  <calcPr calcId="124519" calcMode="auto" fullCalcOnLoad="1" forceFullCalc="1"/>
</workbook>
</file>

<file path=xl/styles.xml><?xml version="1.0" encoding="utf-8"?>
<styleSheet xmlns="http://schemas.openxmlformats.org/spreadsheetml/2006/main">
  <numFmts count="4">
    <numFmt numFmtId="164" formatCode="mm/dd/yyyy"/>
    <numFmt numFmtId="165" formatCode="0.0"/>
    <numFmt numFmtId="166" formatCode="0.0%"/>
    <numFmt numFmtId="167" formatCode="mm/dd/yyyy h:mm AM/PM"/>
  </numFmts>
  <fonts count="13">
    <font>
      <name val="Calibri"/>
      <family val="2"/>
      <color theme="1"/>
      <sz val="11"/>
      <scheme val="minor"/>
    </font>
    <font>
      <name val="Calibri"/>
      <b val="1"/>
      <color rgb="00FFFFFF"/>
      <sz val="18"/>
    </font>
    <font>
      <name val="Calibri"/>
      <i val="1"/>
      <color rgb="00203238"/>
      <sz val="11"/>
    </font>
    <font>
      <name val="Calibri"/>
      <b val="1"/>
      <color rgb="00203238"/>
      <sz val="10"/>
    </font>
    <font>
      <name val="Calibri"/>
      <color rgb="00203238"/>
      <sz val="10"/>
    </font>
    <font>
      <name val="Calibri"/>
      <b val="1"/>
      <color rgb="009C0006"/>
      <sz val="10"/>
    </font>
    <font>
      <name val="Calibri"/>
      <b val="1"/>
      <color rgb="00FFFFFF"/>
      <sz val="10"/>
    </font>
    <font>
      <name val="Calibri"/>
      <b val="1"/>
      <color rgb="00183B4E"/>
      <sz val="16"/>
    </font>
    <font>
      <name val="Calibri"/>
      <b val="1"/>
      <color rgb="00B7473A"/>
      <sz val="16"/>
    </font>
    <font>
      <name val="Calibri"/>
      <b val="1"/>
      <color rgb="002F7D5B"/>
      <sz val="14"/>
    </font>
    <font>
      <name val="Calibri"/>
      <color rgb="00203238"/>
      <sz val="9"/>
    </font>
    <font>
      <name val="Calibri"/>
      <b val="1"/>
      <color rgb="00203238"/>
      <sz val="11"/>
    </font>
    <font>
      <name val="Calibri"/>
      <color rgb="00666666"/>
      <sz val="10"/>
    </font>
  </fonts>
  <fills count="13">
    <fill>
      <patternFill/>
    </fill>
    <fill>
      <patternFill patternType="gray125"/>
    </fill>
    <fill>
      <patternFill patternType="solid">
        <fgColor rgb="00183B4E"/>
      </patternFill>
    </fill>
    <fill>
      <patternFill patternType="solid">
        <fgColor rgb="00F3F7F6"/>
      </patternFill>
    </fill>
    <fill>
      <patternFill patternType="solid">
        <fgColor rgb="00DDEBF7"/>
      </patternFill>
    </fill>
    <fill>
      <patternFill patternType="solid">
        <fgColor rgb="002F6F73"/>
      </patternFill>
    </fill>
    <fill>
      <patternFill patternType="solid">
        <fgColor rgb="00FFFFFF"/>
      </patternFill>
    </fill>
    <fill>
      <patternFill patternType="solid">
        <fgColor rgb="00F4B183"/>
      </patternFill>
    </fill>
    <fill>
      <patternFill patternType="solid">
        <fgColor rgb="00FCE4D6"/>
      </patternFill>
    </fill>
    <fill>
      <patternFill patternType="solid">
        <fgColor rgb="00E2F0D9"/>
      </patternFill>
    </fill>
    <fill>
      <patternFill patternType="solid">
        <fgColor rgb="00E7E9EB"/>
      </patternFill>
    </fill>
    <fill>
      <patternFill patternType="solid">
        <fgColor rgb="00FFF1C9"/>
      </patternFill>
    </fill>
    <fill>
      <patternFill patternType="solid">
        <fgColor rgb="00FFF2CC"/>
      </patternFill>
    </fill>
  </fills>
  <borders count="11">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right style="thin">
        <color rgb="00C9D7D9"/>
      </right>
      <top style="thin">
        <color rgb="00C9D7D9"/>
      </top>
      <bottom/>
      <diagonal/>
    </border>
    <border>
      <left/>
      <right/>
      <top style="thin">
        <color rgb="00C9D7D9"/>
      </top>
      <bottom style="thin">
        <color rgb="00C9D7D9"/>
      </bottom>
      <diagonal/>
    </border>
    <border>
      <left/>
      <right style="thin">
        <color rgb="00C9D7D9"/>
      </right>
      <top style="thin">
        <color rgb="00C9D7D9"/>
      </top>
      <bottom style="thin">
        <color rgb="00C9D7D9"/>
      </bottom>
      <diagonal/>
    </border>
    <border>
      <left style="thin">
        <color rgb="00C9D7D9"/>
      </left>
      <right/>
      <top/>
      <bottom/>
      <diagonal/>
    </border>
    <border>
      <left/>
      <right style="thin">
        <color rgb="00C9D7D9"/>
      </right>
      <top/>
      <bottom/>
      <diagonal/>
    </border>
    <border>
      <left style="thin">
        <color rgb="00C9D7D9"/>
      </left>
      <right/>
      <top/>
      <bottom style="thin">
        <color rgb="00C9D7D9"/>
      </bottom>
      <diagonal/>
    </border>
    <border>
      <left/>
      <right/>
      <top/>
      <bottom style="thin">
        <color rgb="00C9D7D9"/>
      </bottom>
      <diagonal/>
    </border>
    <border>
      <left/>
      <right style="thin">
        <color rgb="00C9D7D9"/>
      </right>
      <top/>
      <bottom style="thin">
        <color rgb="00C9D7D9"/>
      </bottom>
      <diagonal/>
    </border>
  </borders>
  <cellStyleXfs count="1">
    <xf numFmtId="0" fontId="0" fillId="0" borderId="0"/>
  </cellStyleXfs>
  <cellXfs count="56">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0" fontId="6" fillId="5" borderId="1" applyAlignment="1" pivotButton="0" quotePrefix="0" xfId="0">
      <alignment horizontal="center" vertical="center"/>
    </xf>
    <xf numFmtId="164" fontId="10" fillId="3" borderId="1" applyAlignment="1" pivotButton="0" quotePrefix="0" xfId="0">
      <alignment horizontal="center" vertical="center"/>
    </xf>
    <xf numFmtId="0" fontId="10" fillId="3" borderId="1" applyAlignment="1" pivotButton="0" quotePrefix="0" xfId="0">
      <alignment horizontal="center" vertical="center"/>
    </xf>
    <xf numFmtId="0" fontId="10" fillId="3" borderId="1" applyAlignment="1" pivotButton="0" quotePrefix="0" xfId="0">
      <alignment horizontal="left" vertical="center"/>
    </xf>
    <xf numFmtId="0" fontId="3" fillId="3" borderId="1" applyAlignment="1" pivotButton="0" quotePrefix="0" xfId="0">
      <alignment horizontal="left" vertical="center"/>
    </xf>
    <xf numFmtId="164" fontId="4" fillId="4" borderId="1" applyAlignment="1" pivotButton="0" quotePrefix="0" xfId="0">
      <alignment horizontal="left" vertical="center"/>
    </xf>
    <xf numFmtId="0" fontId="5" fillId="0" borderId="1" applyAlignment="1" pivotButton="0" quotePrefix="0" xfId="0">
      <alignment horizontal="center" vertical="center"/>
    </xf>
    <xf numFmtId="164" fontId="10" fillId="6" borderId="1" applyAlignment="1" pivotButton="0" quotePrefix="0" xfId="0">
      <alignment horizontal="center" vertical="center"/>
    </xf>
    <xf numFmtId="0" fontId="10" fillId="6" borderId="1" applyAlignment="1" pivotButton="0" quotePrefix="0" xfId="0">
      <alignment horizontal="center" vertical="center"/>
    </xf>
    <xf numFmtId="0" fontId="10" fillId="6" borderId="1" applyAlignment="1" pivotButton="0" quotePrefix="0" xfId="0">
      <alignment horizontal="left" vertical="center"/>
    </xf>
    <xf numFmtId="0" fontId="4" fillId="4" borderId="1" applyAlignment="1" pivotButton="0" quotePrefix="0" xfId="0">
      <alignment horizontal="left" vertical="center"/>
    </xf>
    <xf numFmtId="165" fontId="4" fillId="4" borderId="1" applyAlignment="1" pivotButton="0" quotePrefix="0" xfId="0">
      <alignment horizontal="left" vertical="center"/>
    </xf>
    <xf numFmtId="0" fontId="6" fillId="5" borderId="1" applyAlignment="1" pivotButton="0" quotePrefix="0" xfId="0">
      <alignment horizontal="center" vertical="center" wrapText="1"/>
    </xf>
    <xf numFmtId="1" fontId="7" fillId="6" borderId="1" applyAlignment="1" pivotButton="0" quotePrefix="0" xfId="0">
      <alignment horizontal="center" vertical="center"/>
    </xf>
    <xf numFmtId="1" fontId="7" fillId="7" borderId="1" applyAlignment="1" pivotButton="0" quotePrefix="0" xfId="0">
      <alignment horizontal="center" vertical="center"/>
    </xf>
    <xf numFmtId="1" fontId="8" fillId="8" borderId="1" applyAlignment="1" pivotButton="0" quotePrefix="0" xfId="0">
      <alignment horizontal="center" vertical="center"/>
    </xf>
    <xf numFmtId="166" fontId="9" fillId="9" borderId="1" applyAlignment="1" pivotButton="0" quotePrefix="0" xfId="0">
      <alignment horizontal="center" vertical="center"/>
    </xf>
    <xf numFmtId="165" fontId="7" fillId="6" borderId="1" applyAlignment="1" pivotButton="0" quotePrefix="0" xfId="0">
      <alignment horizontal="center" vertical="center"/>
    </xf>
    <xf numFmtId="0" fontId="6" fillId="2" borderId="0" applyAlignment="1" pivotButton="0" quotePrefix="0" xfId="0">
      <alignment horizontal="left" vertical="center"/>
    </xf>
    <xf numFmtId="0" fontId="4" fillId="3" borderId="1" applyAlignment="1" pivotButton="0" quotePrefix="0" xfId="0">
      <alignment horizontal="left" vertical="center"/>
    </xf>
    <xf numFmtId="0" fontId="0" fillId="0" borderId="1" pivotButton="0" quotePrefix="0" xfId="0"/>
    <xf numFmtId="0" fontId="11" fillId="6" borderId="1" applyAlignment="1" pivotButton="0" quotePrefix="0" xfId="0">
      <alignment horizontal="center" vertical="center"/>
    </xf>
    <xf numFmtId="0" fontId="6" fillId="2" borderId="1" applyAlignment="1" pivotButton="0" quotePrefix="0" xfId="0">
      <alignment horizontal="center" vertical="center" wrapText="1"/>
    </xf>
    <xf numFmtId="18" fontId="4" fillId="4" borderId="1" applyAlignment="1" pivotButton="0" quotePrefix="0" xfId="0">
      <alignment horizontal="left" vertical="center"/>
    </xf>
    <xf numFmtId="0" fontId="4" fillId="4" borderId="1" applyAlignment="1" pivotButton="0" quotePrefix="0" xfId="0">
      <alignment horizontal="left" vertical="top" wrapText="1"/>
    </xf>
    <xf numFmtId="167" fontId="12" fillId="10" borderId="1" applyAlignment="1" pivotButton="0" quotePrefix="0" xfId="0">
      <alignment horizontal="center" vertical="center" wrapText="1"/>
    </xf>
    <xf numFmtId="2" fontId="12" fillId="10" borderId="1" applyAlignment="1" pivotButton="0" quotePrefix="0" xfId="0">
      <alignment horizontal="center" vertical="center" wrapText="1"/>
    </xf>
    <xf numFmtId="0" fontId="12" fillId="10" borderId="1" applyAlignment="1" pivotButton="0" quotePrefix="0" xfId="0">
      <alignment horizontal="center" vertical="center" wrapText="1"/>
    </xf>
    <xf numFmtId="1" fontId="12" fillId="10" borderId="1" applyAlignment="1" pivotButton="0" quotePrefix="0" xfId="0">
      <alignment horizontal="center" vertical="center" wrapText="1"/>
    </xf>
    <xf numFmtId="0" fontId="4" fillId="11" borderId="1" applyAlignment="1" pivotButton="0" quotePrefix="0" xfId="0">
      <alignment horizontal="left" vertical="center"/>
    </xf>
    <xf numFmtId="0" fontId="3" fillId="12" borderId="1" applyAlignment="1" pivotButton="0" quotePrefix="0" xfId="0">
      <alignment horizontal="left" vertical="top" wrapText="1"/>
    </xf>
    <xf numFmtId="0" fontId="6" fillId="2" borderId="1" applyAlignment="1" pivotButton="0" quotePrefix="0" xfId="0">
      <alignment horizontal="left" vertical="center"/>
    </xf>
    <xf numFmtId="0" fontId="4" fillId="0" borderId="0" applyAlignment="1" pivotButton="0" quotePrefix="0" xfId="0">
      <alignment horizontal="left" vertical="top" wrapText="1"/>
    </xf>
    <xf numFmtId="0" fontId="6" fillId="5" borderId="0" applyAlignment="1" pivotButton="0" quotePrefix="0" xfId="0">
      <alignment horizontal="left" vertical="center"/>
    </xf>
    <xf numFmtId="0" fontId="3" fillId="3" borderId="0" applyAlignment="1" pivotButton="0" quotePrefix="0" xfId="0">
      <alignment horizontal="left" vertical="top" wrapText="1"/>
    </xf>
    <xf numFmtId="0" fontId="4" fillId="3" borderId="0" applyAlignment="1" pivotButton="0" quotePrefix="0" xfId="0">
      <alignment horizontal="left" vertical="top" wrapText="1"/>
    </xf>
    <xf numFmtId="0" fontId="5" fillId="8" borderId="1" applyAlignment="1" pivotButton="0" quotePrefix="0" xfId="0">
      <alignment horizontal="left" vertical="top" wrapText="1"/>
    </xf>
    <xf numFmtId="164" fontId="10" fillId="3" borderId="1" applyAlignment="1" pivotButton="0" quotePrefix="0" xfId="0">
      <alignment horizontal="center" vertical="center"/>
    </xf>
    <xf numFmtId="164" fontId="4" fillId="4" borderId="1" applyAlignment="1" pivotButton="0" quotePrefix="0" xfId="0">
      <alignment horizontal="left" vertical="center"/>
    </xf>
    <xf numFmtId="0" fontId="0" fillId="0" borderId="4" pivotButton="0" quotePrefix="0" xfId="0"/>
    <xf numFmtId="0" fontId="0" fillId="0" borderId="5" pivotButton="0" quotePrefix="0" xfId="0"/>
    <xf numFmtId="164" fontId="10" fillId="6" borderId="1" applyAlignment="1" pivotButton="0" quotePrefix="0" xfId="0">
      <alignment horizontal="center" vertical="center"/>
    </xf>
    <xf numFmtId="165" fontId="4" fillId="4" borderId="1" applyAlignment="1" pivotButton="0" quotePrefix="0" xfId="0">
      <alignment horizontal="left" vertical="center"/>
    </xf>
    <xf numFmtId="166" fontId="9" fillId="9" borderId="1" applyAlignment="1" pivotButton="0" quotePrefix="0" xfId="0">
      <alignment horizontal="center" vertical="center"/>
    </xf>
    <xf numFmtId="165" fontId="7" fillId="6" borderId="1" applyAlignment="1" pivotButton="0" quotePrefix="0" xfId="0">
      <alignment horizontal="center" vertical="center"/>
    </xf>
    <xf numFmtId="167" fontId="12" fillId="10" borderId="1" applyAlignment="1" pivotButton="0" quotePrefix="0" xfId="0">
      <alignment horizontal="center" vertical="center" wrapText="1"/>
    </xf>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cellXfs>
  <cellStyles count="1">
    <cellStyle name="Normal" xfId="0" builtinId="0" hidden="0"/>
  </cellStyles>
  <dxfs count="5">
    <dxf>
      <font>
        <name val="Calibri"/>
        <b val="1"/>
        <color rgb="009C0006"/>
        <sz val="10"/>
      </font>
      <fill>
        <patternFill patternType="solid">
          <fgColor rgb="00FCE4D6"/>
        </patternFill>
      </fill>
    </dxf>
    <dxf>
      <font>
        <name val="Calibri"/>
        <b val="1"/>
        <color rgb="00FFFFFF"/>
        <sz val="10"/>
      </font>
      <fill>
        <patternFill patternType="solid">
          <fgColor rgb="00B7473A"/>
        </patternFill>
      </fill>
    </dxf>
    <dxf>
      <font>
        <name val="Calibri"/>
        <color rgb="00203238"/>
        <sz val="10"/>
      </font>
      <fill>
        <patternFill patternType="solid">
          <fgColor rgb="00F4B183"/>
        </patternFill>
      </fill>
    </dxf>
    <dxf>
      <font>
        <name val="Calibri"/>
        <color rgb="00203238"/>
        <sz val="10"/>
      </font>
      <fill>
        <patternFill patternType="solid">
          <fgColor rgb="00E2F0D9"/>
        </patternFill>
      </fill>
    </dxf>
    <dxf>
      <font>
        <name val="Calibri"/>
        <color rgb="00666666"/>
        <sz val="10"/>
      </font>
      <fill>
        <patternFill patternType="solid">
          <fgColor rgb="00E7E9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Abandoned Calls by Date</a:t>
            </a:r>
          </a:p>
        </rich>
      </tx>
    </title>
    <plotArea>
      <barChart>
        <barDir val="col"/>
        <grouping val="clustered"/>
        <ser>
          <idx val="0"/>
          <order val="0"/>
          <tx>
            <strRef>
              <f>'Dashboard'!K2</f>
            </strRef>
          </tx>
          <spPr>
            <a:solidFill xmlns:a="http://schemas.openxmlformats.org/drawingml/2006/main">
              <a:srgbClr val="2F6F73"/>
            </a:solidFill>
            <a:ln xmlns:a="http://schemas.openxmlformats.org/drawingml/2006/main">
              <a:solidFill>
                <a:srgbClr val="2F6F73"/>
              </a:solidFill>
              <a:prstDash val="solid"/>
            </a:ln>
          </spPr>
          <cat>
            <numRef>
              <f>'Dashboard'!$J$3:$J$32</f>
            </numRef>
          </cat>
          <val>
            <numRef>
              <f>'Dashboard'!$K$3:$K$32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Date</a:t>
                </a:r>
              </a:p>
            </rich>
          </tx>
        </title>
        <majorTickMark val="none"/>
        <minorTickMark val="none"/>
        <crossAx val="100"/>
        <lblOffset val="100"/>
      </catAx>
      <valAx>
        <axId val="100"/>
        <scaling>
          <orientation val="minMax"/>
          <min val="0"/>
        </scaling>
        <axPos val="l"/>
        <majorGridlines/>
        <title>
          <tx>
            <rich>
              <a:bodyPr xmlns:a="http://schemas.openxmlformats.org/drawingml/2006/main"/>
              <a:p xmlns:a="http://schemas.openxmlformats.org/drawingml/2006/main">
                <a:pPr>
                  <a:defRPr/>
                </a:pPr>
                <a:r>
                  <a:t>Calls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Abandoned Calls by Reason</a:t>
            </a:r>
          </a:p>
        </rich>
      </tx>
    </title>
    <plotArea>
      <barChart>
        <barDir val="bar"/>
        <grouping val="clustered"/>
        <ser>
          <idx val="0"/>
          <order val="0"/>
          <tx>
            <strRef>
              <f>'Dashboard'!N2</f>
            </strRef>
          </tx>
          <spPr>
            <a:solidFill xmlns:a="http://schemas.openxmlformats.org/drawingml/2006/main">
              <a:srgbClr val="183B4E"/>
            </a:solidFill>
            <a:ln xmlns:a="http://schemas.openxmlformats.org/drawingml/2006/main">
              <a:solidFill>
                <a:srgbClr val="183B4E"/>
              </a:solidFill>
              <a:prstDash val="solid"/>
            </a:ln>
          </spPr>
          <cat>
            <numRef>
              <f>'Dashboard'!$M$3:$M$9</f>
            </numRef>
          </cat>
          <val>
            <numRef>
              <f>'Dashboard'!$N$3:$N$9</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Calls</a:t>
                </a:r>
              </a:p>
            </rich>
          </tx>
        </title>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19</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AbandonedCallLog" displayName="AbandonedCallLog" ref="A1:T501" headerRowCount="1">
  <autoFilter ref="A1:T501"/>
  <tableColumns count="20">
    <tableColumn id="1" name="Call ID"/>
    <tableColumn id="2" name="Call Date"/>
    <tableColumn id="3" name="Call Time"/>
    <tableColumn id="4" name="Clinic"/>
    <tableColumn id="5" name="Queue"/>
    <tableColumn id="6" name="Wait Seconds"/>
    <tableColumn id="7" name="Abandon Reason"/>
    <tableColumn id="8" name="Callback Required"/>
    <tableColumn id="9" name="Assigned To"/>
    <tableColumn id="10" name="Workflow Status"/>
    <tableColumn id="11" name="Callback Completed Date"/>
    <tableColumn id="12" name="Callback Completed Time"/>
    <tableColumn id="13" name="Callback Outcome"/>
    <tableColumn id="14" name="Workflow Notes"/>
    <tableColumn id="15" name="Received Timestamp"/>
    <tableColumn id="16" name="Callback Due"/>
    <tableColumn id="17" name="Callback Hours"/>
    <tableColumn id="18" name="Alert"/>
    <tableColumn id="19" name="In Dashboard Scope"/>
    <tableColumn id="20" name="ID Chec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N101"/>
  <sheetViews>
    <sheetView showGridLines="0" workbookViewId="0">
      <pane ySplit="3" topLeftCell="A4" activePane="bottomLeft" state="frozen"/>
      <selection pane="bottomLeft" activeCell="A1" sqref="A1"/>
    </sheetView>
  </sheetViews>
  <sheetFormatPr baseColWidth="8" defaultRowHeight="15"/>
  <cols>
    <col width="20" customWidth="1" min="1" max="1"/>
    <col width="18" customWidth="1" min="2" max="2"/>
    <col width="3" customWidth="1" min="3" max="3"/>
    <col width="18" customWidth="1" min="4" max="4"/>
    <col width="18" customWidth="1" min="5" max="5"/>
    <col width="3" customWidth="1" min="6" max="6"/>
    <col width="20" customWidth="1" min="7" max="7"/>
    <col width="18" customWidth="1" min="8" max="8"/>
    <col width="2" customWidth="1" min="9" max="9"/>
    <col width="14" customWidth="1" min="10" max="10"/>
    <col width="16" customWidth="1" min="11" max="11"/>
    <col width="2" customWidth="1" min="12" max="12"/>
    <col width="29" customWidth="1" min="13" max="13"/>
    <col width="12" customWidth="1" min="14" max="14"/>
    <col width="2" customWidth="1" min="15" max="15"/>
    <col width="12" customWidth="1" min="16" max="16"/>
    <col width="12" customWidth="1" min="17" max="17"/>
  </cols>
  <sheetData>
    <row r="1" ht="28" customHeight="1">
      <c r="A1" s="1" t="inlineStr">
        <is>
          <t>Abandoned Call Dashboard</t>
        </is>
      </c>
    </row>
    <row r="2">
      <c r="A2" s="2" t="inlineStr">
        <is>
          <t>Review callback workload and abandoned-call patterns. Update the filters below.</t>
        </is>
      </c>
      <c r="J2" s="3" t="inlineStr">
        <is>
          <t>Date</t>
        </is>
      </c>
      <c r="K2" s="3" t="inlineStr">
        <is>
          <t>Abandoned Calls</t>
        </is>
      </c>
      <c r="M2" s="3" t="inlineStr">
        <is>
          <t>Abandon Reason</t>
        </is>
      </c>
      <c r="N2" s="3" t="inlineStr">
        <is>
          <t>Calls</t>
        </is>
      </c>
    </row>
    <row r="3">
      <c r="J3" s="40">
        <f>IF(OR($B$4="",$B$5="",$B$5&lt;$B$4,$B$5-$B$4&gt;30),"",$B$4)</f>
        <v/>
      </c>
      <c r="K3" s="5">
        <f>IF(J3="","",COUNTIFS('Call Log'!$S$2:$S$501,1,'Call Log'!$B$2:$B$501,J3))</f>
        <v/>
      </c>
      <c r="M3" s="6" t="inlineStr">
        <is>
          <t>Long Hold Time</t>
        </is>
      </c>
      <c r="N3" s="5">
        <f>IF($D$4&lt;&gt;"","",COUNTIFS('Call Log'!$S$2:$S$501,1,'Call Log'!$G$2:$G$501,M3))</f>
        <v/>
      </c>
    </row>
    <row r="4">
      <c r="A4" s="7" t="inlineStr">
        <is>
          <t>Start Date</t>
        </is>
      </c>
      <c r="B4" s="41" t="n">
        <v>46242</v>
      </c>
      <c r="D4" s="9">
        <f>IF(OR(B4="",B5=""),"Select both a start date and an end date.",IF(B5&lt;B4,"End Date must be on or after Start Date.",IF(B5-B4&gt;30,"Select a date range of 31 days or fewer.","")))</f>
        <v/>
      </c>
      <c r="E4" s="42" t="n"/>
      <c r="F4" s="42" t="n"/>
      <c r="G4" s="42" t="n"/>
      <c r="H4" s="43" t="n"/>
      <c r="J4" s="44">
        <f>IF(OR(J3="",J3+1&gt;$B$5),"",J3+1)</f>
        <v/>
      </c>
      <c r="K4" s="11">
        <f>IF(J4="","",COUNTIFS('Call Log'!$S$2:$S$501,1,'Call Log'!$B$2:$B$501,J4))</f>
        <v/>
      </c>
      <c r="M4" s="12" t="inlineStr">
        <is>
          <t>Caller Disconnected</t>
        </is>
      </c>
      <c r="N4" s="11">
        <f>IF($D$4&lt;&gt;"","",COUNTIFS('Call Log'!$S$2:$S$501,1,'Call Log'!$G$2:$G$501,M4))</f>
        <v/>
      </c>
    </row>
    <row r="5">
      <c r="A5" s="7" t="inlineStr">
        <is>
          <t>End Date</t>
        </is>
      </c>
      <c r="B5" s="41" t="n">
        <v>46271</v>
      </c>
      <c r="J5" s="40">
        <f>IF(OR(J4="",J4+1&gt;$B$5),"",J4+1)</f>
        <v/>
      </c>
      <c r="K5" s="5">
        <f>IF(J5="","",COUNTIFS('Call Log'!$S$2:$S$501,1,'Call Log'!$B$2:$B$501,J5))</f>
        <v/>
      </c>
      <c r="M5" s="6" t="inlineStr">
        <is>
          <t>After-Hours Transfer</t>
        </is>
      </c>
      <c r="N5" s="5">
        <f>IF($D$4&lt;&gt;"","",COUNTIFS('Call Log'!$S$2:$S$501,1,'Call Log'!$G$2:$G$501,M5))</f>
        <v/>
      </c>
    </row>
    <row r="6">
      <c r="A6" s="7" t="inlineStr">
        <is>
          <t>Clinic</t>
        </is>
      </c>
      <c r="B6" s="13" t="inlineStr">
        <is>
          <t>All Clinics</t>
        </is>
      </c>
      <c r="J6" s="44">
        <f>IF(OR(J5="",J5+1&gt;$B$5),"",J5+1)</f>
        <v/>
      </c>
      <c r="K6" s="11">
        <f>IF(J6="","",COUNTIFS('Call Log'!$S$2:$S$501,1,'Call Log'!$B$2:$B$501,J6))</f>
        <v/>
      </c>
      <c r="M6" s="12" t="inlineStr">
        <is>
          <t>Queue Routing Issue</t>
        </is>
      </c>
      <c r="N6" s="11">
        <f>IF($D$4&lt;&gt;"","",COUNTIFS('Call Log'!$S$2:$S$501,1,'Call Log'!$G$2:$G$501,M6))</f>
        <v/>
      </c>
    </row>
    <row r="7">
      <c r="A7" s="7" t="inlineStr">
        <is>
          <t>Queue</t>
        </is>
      </c>
      <c r="B7" s="13" t="inlineStr">
        <is>
          <t>All Queues</t>
        </is>
      </c>
      <c r="J7" s="40">
        <f>IF(OR(J6="",J6+1&gt;$B$5),"",J6+1)</f>
        <v/>
      </c>
      <c r="K7" s="5">
        <f>IF(J7="","",COUNTIFS('Call Log'!$S$2:$S$501,1,'Call Log'!$B$2:$B$501,J7))</f>
        <v/>
      </c>
      <c r="M7" s="6" t="inlineStr">
        <is>
          <t>Language Assistance Delay</t>
        </is>
      </c>
      <c r="N7" s="5">
        <f>IF($D$4&lt;&gt;"","",COUNTIFS('Call Log'!$S$2:$S$501,1,'Call Log'!$G$2:$G$501,M7))</f>
        <v/>
      </c>
    </row>
    <row r="8">
      <c r="A8" s="7" t="inlineStr">
        <is>
          <t>Callback Target Hours</t>
        </is>
      </c>
      <c r="B8" s="45" t="n">
        <v>2</v>
      </c>
      <c r="J8" s="44">
        <f>IF(OR(J7="",J7+1&gt;$B$5),"",J7+1)</f>
        <v/>
      </c>
      <c r="K8" s="11">
        <f>IF(J8="","",COUNTIFS('Call Log'!$S$2:$S$501,1,'Call Log'!$B$2:$B$501,J8))</f>
        <v/>
      </c>
      <c r="M8" s="12" t="inlineStr">
        <is>
          <t>Technical Interruption</t>
        </is>
      </c>
      <c r="N8" s="11">
        <f>IF($D$4&lt;&gt;"","",COUNTIFS('Call Log'!$S$2:$S$501,1,'Call Log'!$G$2:$G$501,M8))</f>
        <v/>
      </c>
    </row>
    <row r="9">
      <c r="A9" s="7" t="inlineStr">
        <is>
          <t>Due Soon Threshold Hours</t>
        </is>
      </c>
      <c r="B9" s="45" t="n">
        <v>0.5</v>
      </c>
      <c r="J9" s="40">
        <f>IF(OR(J8="",J8+1&gt;$B$5),"",J8+1)</f>
        <v/>
      </c>
      <c r="K9" s="5">
        <f>IF(J9="","",COUNTIFS('Call Log'!$S$2:$S$501,1,'Call Log'!$B$2:$B$501,J9))</f>
        <v/>
      </c>
      <c r="M9" s="6" t="inlineStr">
        <is>
          <t>Reason Unknown</t>
        </is>
      </c>
      <c r="N9" s="5">
        <f>IF($D$4&lt;&gt;"","",COUNTIFS('Call Log'!$S$2:$S$501,1,'Call Log'!$G$2:$G$501,M9))</f>
        <v/>
      </c>
    </row>
    <row r="10">
      <c r="J10" s="44">
        <f>IF(OR(J9="",J9+1&gt;$B$5),"",J9+1)</f>
        <v/>
      </c>
      <c r="K10" s="11">
        <f>IF(J10="","",COUNTIFS('Call Log'!$S$2:$S$501,1,'Call Log'!$B$2:$B$501,J10))</f>
        <v/>
      </c>
      <c r="N10">
        <f>""</f>
        <v/>
      </c>
    </row>
    <row r="11">
      <c r="J11" s="40">
        <f>IF(OR(J10="",J10+1&gt;$B$5),"",J10+1)</f>
        <v/>
      </c>
      <c r="K11" s="5">
        <f>IF(J11="","",COUNTIFS('Call Log'!$S$2:$S$501,1,'Call Log'!$B$2:$B$501,J11))</f>
        <v/>
      </c>
      <c r="N11">
        <f>""</f>
        <v/>
      </c>
    </row>
    <row r="12">
      <c r="A12" s="15" t="inlineStr">
        <is>
          <t>Abandoned Calls</t>
        </is>
      </c>
      <c r="C12" s="15" t="inlineStr">
        <is>
          <t>Callback Required</t>
        </is>
      </c>
      <c r="E12" s="15" t="inlineStr">
        <is>
          <t>Open or In Progress</t>
        </is>
      </c>
      <c r="G12" s="15" t="inlineStr">
        <is>
          <t>Overdue Callbacks</t>
        </is>
      </c>
      <c r="J12" s="44">
        <f>IF(OR(J11="",J11+1&gt;$B$5),"",J11+1)</f>
        <v/>
      </c>
      <c r="K12" s="11">
        <f>IF(J12="","",COUNTIFS('Call Log'!$S$2:$S$501,1,'Call Log'!$B$2:$B$501,J12))</f>
        <v/>
      </c>
      <c r="N12">
        <f>""</f>
        <v/>
      </c>
    </row>
    <row r="13" ht="30" customHeight="1">
      <c r="A13" s="16">
        <f>IF($D$4&lt;&gt;"","",COUNTIF('Call Log'!$S$2:$S$501,1))</f>
        <v/>
      </c>
      <c r="C13" s="16">
        <f>IF($D$4&lt;&gt;"","",COUNTIFS('Call Log'!$S$2:$S$501,1,'Call Log'!$H$2:$H$501,"Yes"))</f>
        <v/>
      </c>
      <c r="E13" s="17">
        <f>IF($D$4&lt;&gt;"","",COUNTIFS('Call Log'!$S$2:$S$501,1,'Call Log'!$J$2:$J$501,"Open")+COUNTIFS('Call Log'!$S$2:$S$501,1,'Call Log'!$J$2:$J$501,"In Progress"))</f>
        <v/>
      </c>
      <c r="G13" s="18">
        <f>IF($D$4&lt;&gt;"","",COUNTIFS('Call Log'!$S$2:$S$501,1,'Call Log'!$R$2:$R$501,"Overdue"))</f>
        <v/>
      </c>
      <c r="J13" s="40">
        <f>IF(OR(J12="",J12+1&gt;$B$5),"",J12+1)</f>
        <v/>
      </c>
      <c r="K13" s="5">
        <f>IF(J13="","",COUNTIFS('Call Log'!$S$2:$S$501,1,'Call Log'!$B$2:$B$501,J13))</f>
        <v/>
      </c>
      <c r="N13">
        <f>""</f>
        <v/>
      </c>
    </row>
    <row r="14">
      <c r="J14" s="44">
        <f>IF(OR(J13="",J13+1&gt;$B$5),"",J13+1)</f>
        <v/>
      </c>
      <c r="K14" s="11">
        <f>IF(J14="","",COUNTIFS('Call Log'!$S$2:$S$501,1,'Call Log'!$B$2:$B$501,J14))</f>
        <v/>
      </c>
      <c r="N14">
        <f>""</f>
        <v/>
      </c>
    </row>
    <row r="15">
      <c r="J15" s="40">
        <f>IF(OR(J14="",J14+1&gt;$B$5),"",J14+1)</f>
        <v/>
      </c>
      <c r="K15" s="5">
        <f>IF(J15="","",COUNTIFS('Call Log'!$S$2:$S$501,1,'Call Log'!$B$2:$B$501,J15))</f>
        <v/>
      </c>
      <c r="N15">
        <f>""</f>
        <v/>
      </c>
    </row>
    <row r="16">
      <c r="A16" s="15" t="inlineStr">
        <is>
          <t>Callback Completion Rate</t>
        </is>
      </c>
      <c r="C16" s="15" t="inlineStr">
        <is>
          <t>Average Wait Seconds</t>
        </is>
      </c>
      <c r="E16" s="15" t="inlineStr">
        <is>
          <t>Average Callback Hours</t>
        </is>
      </c>
      <c r="G16" s="15" t="inlineStr">
        <is>
          <t>Successful Callback Rate</t>
        </is>
      </c>
      <c r="J16" s="44">
        <f>IF(OR(J15="",J15+1&gt;$B$5),"",J15+1)</f>
        <v/>
      </c>
      <c r="K16" s="11">
        <f>IF(J16="","",COUNTIFS('Call Log'!$S$2:$S$501,1,'Call Log'!$B$2:$B$501,J16))</f>
        <v/>
      </c>
      <c r="N16">
        <f>""</f>
        <v/>
      </c>
    </row>
    <row r="17" ht="30" customHeight="1">
      <c r="A17" s="46">
        <f>IF($D$4&lt;&gt;"","",IFERROR(COUNTIFS('Call Log'!$S$2:$S$501,1,'Call Log'!$H$2:$H$501,"Yes",'Call Log'!$J$2:$J$501,"Closed")/COUNTIFS('Call Log'!$S$2:$S$501,1,'Call Log'!$H$2:$H$501,"Yes"),0))</f>
        <v/>
      </c>
      <c r="C17" s="16">
        <f>IF($D$4&lt;&gt;"","",IFERROR(AVERAGEIFS('Call Log'!$F$2:$F$501,'Call Log'!$S$2:$S$501,1),""))</f>
        <v/>
      </c>
      <c r="E17" s="47">
        <f>IF($D$4&lt;&gt;"","",IFERROR(AVERAGEIFS('Call Log'!$Q$2:$Q$501,'Call Log'!$S$2:$S$501,1,'Call Log'!$Q$2:$Q$501,"&gt;=0"),""))</f>
        <v/>
      </c>
      <c r="G17" s="46">
        <f>IF($D$4&lt;&gt;"","",IFERROR(COUNTIFS('Call Log'!$S$2:$S$501,1,'Call Log'!$M$2:$M$501,"Reached Caller")/COUNTIFS('Call Log'!$S$2:$S$501,1,'Call Log'!$J$2:$J$501,"Closed",'Call Log'!$H$2:$H$501,"Yes"),0))</f>
        <v/>
      </c>
      <c r="J17" s="40">
        <f>IF(OR(J16="",J16+1&gt;$B$5),"",J16+1)</f>
        <v/>
      </c>
      <c r="K17" s="5">
        <f>IF(J17="","",COUNTIFS('Call Log'!$S$2:$S$501,1,'Call Log'!$B$2:$B$501,J17))</f>
        <v/>
      </c>
      <c r="N17">
        <f>""</f>
        <v/>
      </c>
    </row>
    <row r="18">
      <c r="J18" s="44">
        <f>IF(OR(J17="",J17+1&gt;$B$5),"",J17+1)</f>
        <v/>
      </c>
      <c r="K18" s="11">
        <f>IF(J18="","",COUNTIFS('Call Log'!$S$2:$S$501,1,'Call Log'!$B$2:$B$501,J18))</f>
        <v/>
      </c>
      <c r="N18">
        <f>""</f>
        <v/>
      </c>
    </row>
    <row r="19">
      <c r="J19" s="40">
        <f>IF(OR(J18="",J18+1&gt;$B$5),"",J18+1)</f>
        <v/>
      </c>
      <c r="K19" s="5">
        <f>IF(J19="","",COUNTIFS('Call Log'!$S$2:$S$501,1,'Call Log'!$B$2:$B$501,J19))</f>
        <v/>
      </c>
      <c r="N19">
        <f>""</f>
        <v/>
      </c>
    </row>
    <row r="20">
      <c r="J20" s="44">
        <f>IF(OR(J19="",J19+1&gt;$B$5),"",J19+1)</f>
        <v/>
      </c>
      <c r="K20" s="11">
        <f>IF(J20="","",COUNTIFS('Call Log'!$S$2:$S$501,1,'Call Log'!$B$2:$B$501,J20))</f>
        <v/>
      </c>
      <c r="N20">
        <f>""</f>
        <v/>
      </c>
    </row>
    <row r="21">
      <c r="J21" s="40">
        <f>IF(OR(J20="",J20+1&gt;$B$5),"",J20+1)</f>
        <v/>
      </c>
      <c r="K21" s="5">
        <f>IF(J21="","",COUNTIFS('Call Log'!$S$2:$S$501,1,'Call Log'!$B$2:$B$501,J21))</f>
        <v/>
      </c>
      <c r="N21">
        <f>""</f>
        <v/>
      </c>
    </row>
    <row r="22">
      <c r="J22" s="44">
        <f>IF(OR(J21="",J21+1&gt;$B$5),"",J21+1)</f>
        <v/>
      </c>
      <c r="K22" s="11">
        <f>IF(J22="","",COUNTIFS('Call Log'!$S$2:$S$501,1,'Call Log'!$B$2:$B$501,J22))</f>
        <v/>
      </c>
      <c r="N22">
        <f>""</f>
        <v/>
      </c>
    </row>
    <row r="23">
      <c r="J23" s="40">
        <f>IF(OR(J22="",J22+1&gt;$B$5),"",J22+1)</f>
        <v/>
      </c>
      <c r="K23" s="5">
        <f>IF(J23="","",COUNTIFS('Call Log'!$S$2:$S$501,1,'Call Log'!$B$2:$B$501,J23))</f>
        <v/>
      </c>
      <c r="N23">
        <f>""</f>
        <v/>
      </c>
    </row>
    <row r="24">
      <c r="J24" s="44">
        <f>IF(OR(J23="",J23+1&gt;$B$5),"",J23+1)</f>
        <v/>
      </c>
      <c r="K24" s="11">
        <f>IF(J24="","",COUNTIFS('Call Log'!$S$2:$S$501,1,'Call Log'!$B$2:$B$501,J24))</f>
        <v/>
      </c>
      <c r="N24">
        <f>""</f>
        <v/>
      </c>
    </row>
    <row r="25">
      <c r="J25" s="40">
        <f>IF(OR(J24="",J24+1&gt;$B$5),"",J24+1)</f>
        <v/>
      </c>
      <c r="K25" s="5">
        <f>IF(J25="","",COUNTIFS('Call Log'!$S$2:$S$501,1,'Call Log'!$B$2:$B$501,J25))</f>
        <v/>
      </c>
      <c r="N25">
        <f>""</f>
        <v/>
      </c>
    </row>
    <row r="26">
      <c r="J26" s="44">
        <f>IF(OR(J25="",J25+1&gt;$B$5),"",J25+1)</f>
        <v/>
      </c>
      <c r="K26" s="11">
        <f>IF(J26="","",COUNTIFS('Call Log'!$S$2:$S$501,1,'Call Log'!$B$2:$B$501,J26))</f>
        <v/>
      </c>
      <c r="N26">
        <f>""</f>
        <v/>
      </c>
    </row>
    <row r="27">
      <c r="J27" s="40">
        <f>IF(OR(J26="",J26+1&gt;$B$5),"",J26+1)</f>
        <v/>
      </c>
      <c r="K27" s="5">
        <f>IF(J27="","",COUNTIFS('Call Log'!$S$2:$S$501,1,'Call Log'!$B$2:$B$501,J27))</f>
        <v/>
      </c>
      <c r="N27">
        <f>""</f>
        <v/>
      </c>
    </row>
    <row r="28">
      <c r="J28" s="44">
        <f>IF(OR(J27="",J27+1&gt;$B$5),"",J27+1)</f>
        <v/>
      </c>
      <c r="K28" s="11">
        <f>IF(J28="","",COUNTIFS('Call Log'!$S$2:$S$501,1,'Call Log'!$B$2:$B$501,J28))</f>
        <v/>
      </c>
      <c r="N28">
        <f>""</f>
        <v/>
      </c>
    </row>
    <row r="29">
      <c r="J29" s="40">
        <f>IF(OR(J28="",J28+1&gt;$B$5),"",J28+1)</f>
        <v/>
      </c>
      <c r="K29" s="5">
        <f>IF(J29="","",COUNTIFS('Call Log'!$S$2:$S$501,1,'Call Log'!$B$2:$B$501,J29))</f>
        <v/>
      </c>
      <c r="N29">
        <f>""</f>
        <v/>
      </c>
    </row>
    <row r="30">
      <c r="J30" s="44">
        <f>IF(OR(J29="",J29+1&gt;$B$5),"",J29+1)</f>
        <v/>
      </c>
      <c r="K30" s="11">
        <f>IF(J30="","",COUNTIFS('Call Log'!$S$2:$S$501,1,'Call Log'!$B$2:$B$501,J30))</f>
        <v/>
      </c>
      <c r="N30">
        <f>""</f>
        <v/>
      </c>
    </row>
    <row r="31">
      <c r="J31" s="40">
        <f>IF(OR(J30="",J30+1&gt;$B$5),"",J30+1)</f>
        <v/>
      </c>
      <c r="K31" s="5">
        <f>IF(J31="","",COUNTIFS('Call Log'!$S$2:$S$501,1,'Call Log'!$B$2:$B$501,J31))</f>
        <v/>
      </c>
      <c r="N31">
        <f>""</f>
        <v/>
      </c>
    </row>
    <row r="32">
      <c r="J32" s="44">
        <f>IF(OR(J31="",J31+1&gt;$B$5),"",J31+1)</f>
        <v/>
      </c>
      <c r="K32" s="11">
        <f>IF(J32="","",COUNTIFS('Call Log'!$S$2:$S$501,1,'Call Log'!$B$2:$B$501,J32))</f>
        <v/>
      </c>
      <c r="N32">
        <f>""</f>
        <v/>
      </c>
    </row>
    <row r="33">
      <c r="J33" s="40">
        <f>IF(OR(J32="",J32+1&gt;$B$5),"",J32+1)</f>
        <v/>
      </c>
      <c r="K33" s="5">
        <f>IF(J33="","",COUNTIFS('Call Log'!$S$2:$S$501,1,'Call Log'!$B$2:$B$501,J33))</f>
        <v/>
      </c>
      <c r="N33">
        <f>""</f>
        <v/>
      </c>
    </row>
    <row r="34">
      <c r="J34">
        <f>""</f>
        <v/>
      </c>
      <c r="K34">
        <f>""</f>
        <v/>
      </c>
      <c r="N34">
        <f>""</f>
        <v/>
      </c>
    </row>
    <row r="35">
      <c r="J35">
        <f>""</f>
        <v/>
      </c>
      <c r="K35">
        <f>""</f>
        <v/>
      </c>
      <c r="N35">
        <f>""</f>
        <v/>
      </c>
    </row>
    <row r="36">
      <c r="J36">
        <f>""</f>
        <v/>
      </c>
      <c r="K36">
        <f>""</f>
        <v/>
      </c>
      <c r="N36">
        <f>""</f>
        <v/>
      </c>
    </row>
    <row r="37">
      <c r="J37">
        <f>""</f>
        <v/>
      </c>
      <c r="K37">
        <f>""</f>
        <v/>
      </c>
      <c r="N37">
        <f>""</f>
        <v/>
      </c>
    </row>
    <row r="38">
      <c r="J38">
        <f>""</f>
        <v/>
      </c>
      <c r="K38">
        <f>""</f>
        <v/>
      </c>
      <c r="N38">
        <f>""</f>
        <v/>
      </c>
    </row>
    <row r="39">
      <c r="A39" s="21" t="inlineStr">
        <is>
          <t>Data Quality and Workload Checks</t>
        </is>
      </c>
      <c r="J39">
        <f>""</f>
        <v/>
      </c>
      <c r="K39">
        <f>""</f>
        <v/>
      </c>
      <c r="N39">
        <f>""</f>
        <v/>
      </c>
    </row>
    <row r="40">
      <c r="A40" s="22" t="inlineStr">
        <is>
          <t>Duplicate Call IDs</t>
        </is>
      </c>
      <c r="B40" s="42" t="n"/>
      <c r="C40" s="42" t="n"/>
      <c r="D40" s="42" t="n"/>
      <c r="E40" s="43" t="n"/>
      <c r="F40" s="24">
        <f>COUNTIF('Call Log'!$T$2:$T$501,"Duplicate ID")</f>
        <v/>
      </c>
      <c r="G40" s="42" t="n"/>
      <c r="H40" s="43" t="n"/>
      <c r="J40">
        <f>""</f>
        <v/>
      </c>
      <c r="K40">
        <f>""</f>
        <v/>
      </c>
      <c r="N40">
        <f>""</f>
        <v/>
      </c>
    </row>
    <row r="41">
      <c r="A41" s="22" t="inlineStr">
        <is>
          <t>Records with Data Issues</t>
        </is>
      </c>
      <c r="B41" s="42" t="n"/>
      <c r="C41" s="42" t="n"/>
      <c r="D41" s="42" t="n"/>
      <c r="E41" s="43" t="n"/>
      <c r="F41" s="24">
        <f>COUNTIF('Call Log'!$R$2:$R$501,"Data Issue")</f>
        <v/>
      </c>
      <c r="G41" s="42" t="n"/>
      <c r="H41" s="43" t="n"/>
      <c r="J41">
        <f>""</f>
        <v/>
      </c>
      <c r="K41">
        <f>""</f>
        <v/>
      </c>
      <c r="N41">
        <f>""</f>
        <v/>
      </c>
    </row>
    <row r="42">
      <c r="A42" s="22" t="inlineStr">
        <is>
          <t>Unassigned Required Callbacks</t>
        </is>
      </c>
      <c r="B42" s="42" t="n"/>
      <c r="C42" s="42" t="n"/>
      <c r="D42" s="42" t="n"/>
      <c r="E42" s="43" t="n"/>
      <c r="F42" s="24">
        <f>COUNTIFS('Call Log'!$S$2:$S$501,1,'Call Log'!$H$2:$H$501,"Yes",'Call Log'!$I$2:$I$501,"",'Call Log'!$J$2:$J$501,"&lt;&gt;Closed")</f>
        <v/>
      </c>
      <c r="G42" s="42" t="n"/>
      <c r="H42" s="43" t="n"/>
      <c r="J42">
        <f>""</f>
        <v/>
      </c>
      <c r="K42">
        <f>""</f>
        <v/>
      </c>
      <c r="N42">
        <f>""</f>
        <v/>
      </c>
    </row>
    <row r="43">
      <c r="A43" s="22" t="inlineStr">
        <is>
          <t>Completed Callbacks Missing Outcome</t>
        </is>
      </c>
      <c r="B43" s="42" t="n"/>
      <c r="C43" s="42" t="n"/>
      <c r="D43" s="42" t="n"/>
      <c r="E43" s="43" t="n"/>
      <c r="F43" s="24">
        <f>COUNTIFS('Call Log'!$S$2:$S$501,1,'Call Log'!$J$2:$J$501,"Closed",'Call Log'!$H$2:$H$501,"Yes",'Call Log'!$M$2:$M$501,"")</f>
        <v/>
      </c>
      <c r="G43" s="42" t="n"/>
      <c r="H43" s="43" t="n"/>
      <c r="J43">
        <f>""</f>
        <v/>
      </c>
      <c r="K43">
        <f>""</f>
        <v/>
      </c>
      <c r="N43">
        <f>""</f>
        <v/>
      </c>
    </row>
    <row r="44">
      <c r="F44">
        <f>""</f>
        <v/>
      </c>
      <c r="J44">
        <f>""</f>
        <v/>
      </c>
      <c r="K44">
        <f>""</f>
        <v/>
      </c>
      <c r="N44">
        <f>""</f>
        <v/>
      </c>
    </row>
    <row r="45">
      <c r="F45">
        <f>""</f>
        <v/>
      </c>
      <c r="J45">
        <f>""</f>
        <v/>
      </c>
      <c r="K45">
        <f>""</f>
        <v/>
      </c>
      <c r="N45">
        <f>""</f>
        <v/>
      </c>
    </row>
    <row r="46">
      <c r="F46">
        <f>""</f>
        <v/>
      </c>
      <c r="J46">
        <f>""</f>
        <v/>
      </c>
      <c r="K46">
        <f>""</f>
        <v/>
      </c>
      <c r="N46">
        <f>""</f>
        <v/>
      </c>
    </row>
    <row r="47">
      <c r="F47">
        <f>""</f>
        <v/>
      </c>
      <c r="J47">
        <f>""</f>
        <v/>
      </c>
      <c r="K47">
        <f>""</f>
        <v/>
      </c>
      <c r="N47">
        <f>""</f>
        <v/>
      </c>
    </row>
    <row r="48">
      <c r="F48">
        <f>""</f>
        <v/>
      </c>
      <c r="J48">
        <f>""</f>
        <v/>
      </c>
      <c r="K48">
        <f>""</f>
        <v/>
      </c>
      <c r="N48">
        <f>""</f>
        <v/>
      </c>
    </row>
    <row r="49">
      <c r="F49">
        <f>""</f>
        <v/>
      </c>
      <c r="J49">
        <f>""</f>
        <v/>
      </c>
      <c r="K49">
        <f>""</f>
        <v/>
      </c>
      <c r="N49">
        <f>""</f>
        <v/>
      </c>
    </row>
    <row r="50">
      <c r="F50">
        <f>""</f>
        <v/>
      </c>
      <c r="J50">
        <f>""</f>
        <v/>
      </c>
      <c r="K50">
        <f>""</f>
        <v/>
      </c>
      <c r="N50">
        <f>""</f>
        <v/>
      </c>
    </row>
    <row r="51">
      <c r="F51">
        <f>""</f>
        <v/>
      </c>
      <c r="J51">
        <f>""</f>
        <v/>
      </c>
      <c r="K51">
        <f>""</f>
        <v/>
      </c>
      <c r="N51">
        <f>""</f>
        <v/>
      </c>
    </row>
    <row r="52">
      <c r="F52">
        <f>""</f>
        <v/>
      </c>
      <c r="J52">
        <f>""</f>
        <v/>
      </c>
      <c r="K52">
        <f>""</f>
        <v/>
      </c>
      <c r="N52">
        <f>""</f>
        <v/>
      </c>
    </row>
    <row r="53">
      <c r="F53">
        <f>""</f>
        <v/>
      </c>
      <c r="J53">
        <f>""</f>
        <v/>
      </c>
      <c r="K53">
        <f>""</f>
        <v/>
      </c>
      <c r="N53">
        <f>""</f>
        <v/>
      </c>
    </row>
    <row r="54">
      <c r="F54">
        <f>""</f>
        <v/>
      </c>
      <c r="J54">
        <f>""</f>
        <v/>
      </c>
      <c r="K54">
        <f>""</f>
        <v/>
      </c>
      <c r="N54">
        <f>""</f>
        <v/>
      </c>
    </row>
    <row r="55">
      <c r="F55">
        <f>""</f>
        <v/>
      </c>
      <c r="J55">
        <f>""</f>
        <v/>
      </c>
      <c r="K55">
        <f>""</f>
        <v/>
      </c>
      <c r="N55">
        <f>""</f>
        <v/>
      </c>
    </row>
    <row r="56">
      <c r="F56">
        <f>""</f>
        <v/>
      </c>
      <c r="J56">
        <f>""</f>
        <v/>
      </c>
      <c r="K56">
        <f>""</f>
        <v/>
      </c>
      <c r="N56">
        <f>""</f>
        <v/>
      </c>
    </row>
    <row r="57">
      <c r="F57">
        <f>""</f>
        <v/>
      </c>
      <c r="J57">
        <f>""</f>
        <v/>
      </c>
      <c r="K57">
        <f>""</f>
        <v/>
      </c>
      <c r="N57">
        <f>""</f>
        <v/>
      </c>
    </row>
    <row r="58">
      <c r="F58">
        <f>""</f>
        <v/>
      </c>
      <c r="J58">
        <f>""</f>
        <v/>
      </c>
      <c r="K58">
        <f>""</f>
        <v/>
      </c>
      <c r="N58">
        <f>""</f>
        <v/>
      </c>
    </row>
    <row r="59">
      <c r="F59">
        <f>""</f>
        <v/>
      </c>
      <c r="J59">
        <f>""</f>
        <v/>
      </c>
      <c r="K59">
        <f>""</f>
        <v/>
      </c>
      <c r="N59">
        <f>""</f>
        <v/>
      </c>
    </row>
    <row r="60">
      <c r="F60">
        <f>""</f>
        <v/>
      </c>
      <c r="J60">
        <f>""</f>
        <v/>
      </c>
      <c r="K60">
        <f>""</f>
        <v/>
      </c>
      <c r="N60">
        <f>""</f>
        <v/>
      </c>
    </row>
    <row r="61">
      <c r="F61">
        <f>""</f>
        <v/>
      </c>
      <c r="J61">
        <f>""</f>
        <v/>
      </c>
      <c r="K61">
        <f>""</f>
        <v/>
      </c>
      <c r="N61">
        <f>""</f>
        <v/>
      </c>
    </row>
    <row r="62">
      <c r="F62">
        <f>""</f>
        <v/>
      </c>
      <c r="J62">
        <f>""</f>
        <v/>
      </c>
      <c r="K62">
        <f>""</f>
        <v/>
      </c>
      <c r="N62">
        <f>""</f>
        <v/>
      </c>
    </row>
    <row r="63">
      <c r="F63">
        <f>""</f>
        <v/>
      </c>
      <c r="J63">
        <f>""</f>
        <v/>
      </c>
      <c r="K63">
        <f>""</f>
        <v/>
      </c>
      <c r="N63">
        <f>""</f>
        <v/>
      </c>
    </row>
    <row r="64">
      <c r="F64">
        <f>""</f>
        <v/>
      </c>
      <c r="J64">
        <f>""</f>
        <v/>
      </c>
      <c r="K64">
        <f>""</f>
        <v/>
      </c>
      <c r="N64">
        <f>""</f>
        <v/>
      </c>
    </row>
    <row r="65">
      <c r="F65">
        <f>""</f>
        <v/>
      </c>
      <c r="J65">
        <f>""</f>
        <v/>
      </c>
      <c r="K65">
        <f>""</f>
        <v/>
      </c>
      <c r="N65">
        <f>""</f>
        <v/>
      </c>
    </row>
    <row r="66">
      <c r="F66">
        <f>""</f>
        <v/>
      </c>
      <c r="J66">
        <f>""</f>
        <v/>
      </c>
      <c r="K66">
        <f>""</f>
        <v/>
      </c>
      <c r="N66">
        <f>""</f>
        <v/>
      </c>
    </row>
    <row r="67">
      <c r="F67">
        <f>""</f>
        <v/>
      </c>
      <c r="J67">
        <f>""</f>
        <v/>
      </c>
      <c r="K67">
        <f>""</f>
        <v/>
      </c>
      <c r="N67">
        <f>""</f>
        <v/>
      </c>
    </row>
    <row r="68">
      <c r="F68">
        <f>""</f>
        <v/>
      </c>
      <c r="J68">
        <f>""</f>
        <v/>
      </c>
      <c r="K68">
        <f>""</f>
        <v/>
      </c>
      <c r="N68">
        <f>""</f>
        <v/>
      </c>
    </row>
    <row r="69">
      <c r="F69">
        <f>""</f>
        <v/>
      </c>
      <c r="J69">
        <f>""</f>
        <v/>
      </c>
      <c r="K69">
        <f>""</f>
        <v/>
      </c>
      <c r="N69">
        <f>""</f>
        <v/>
      </c>
    </row>
    <row r="70">
      <c r="F70">
        <f>""</f>
        <v/>
      </c>
      <c r="J70">
        <f>""</f>
        <v/>
      </c>
      <c r="K70">
        <f>""</f>
        <v/>
      </c>
      <c r="N70">
        <f>""</f>
        <v/>
      </c>
    </row>
    <row r="71">
      <c r="F71">
        <f>""</f>
        <v/>
      </c>
      <c r="J71">
        <f>""</f>
        <v/>
      </c>
      <c r="K71">
        <f>""</f>
        <v/>
      </c>
      <c r="N71">
        <f>""</f>
        <v/>
      </c>
    </row>
    <row r="72">
      <c r="F72">
        <f>""</f>
        <v/>
      </c>
      <c r="J72">
        <f>""</f>
        <v/>
      </c>
      <c r="K72">
        <f>""</f>
        <v/>
      </c>
      <c r="N72">
        <f>""</f>
        <v/>
      </c>
    </row>
    <row r="73">
      <c r="F73">
        <f>""</f>
        <v/>
      </c>
      <c r="J73">
        <f>""</f>
        <v/>
      </c>
      <c r="K73">
        <f>""</f>
        <v/>
      </c>
      <c r="N73">
        <f>""</f>
        <v/>
      </c>
    </row>
    <row r="74">
      <c r="F74">
        <f>""</f>
        <v/>
      </c>
      <c r="J74">
        <f>""</f>
        <v/>
      </c>
      <c r="K74">
        <f>""</f>
        <v/>
      </c>
      <c r="N74">
        <f>""</f>
        <v/>
      </c>
    </row>
    <row r="75">
      <c r="F75">
        <f>""</f>
        <v/>
      </c>
      <c r="J75">
        <f>""</f>
        <v/>
      </c>
      <c r="K75">
        <f>""</f>
        <v/>
      </c>
      <c r="N75">
        <f>""</f>
        <v/>
      </c>
    </row>
    <row r="76">
      <c r="F76">
        <f>""</f>
        <v/>
      </c>
      <c r="J76">
        <f>""</f>
        <v/>
      </c>
      <c r="K76">
        <f>""</f>
        <v/>
      </c>
      <c r="N76">
        <f>""</f>
        <v/>
      </c>
    </row>
    <row r="77">
      <c r="F77">
        <f>""</f>
        <v/>
      </c>
      <c r="J77">
        <f>""</f>
        <v/>
      </c>
      <c r="K77">
        <f>""</f>
        <v/>
      </c>
      <c r="N77">
        <f>""</f>
        <v/>
      </c>
    </row>
    <row r="78">
      <c r="F78">
        <f>""</f>
        <v/>
      </c>
      <c r="J78">
        <f>""</f>
        <v/>
      </c>
      <c r="K78">
        <f>""</f>
        <v/>
      </c>
      <c r="N78">
        <f>""</f>
        <v/>
      </c>
    </row>
    <row r="79">
      <c r="F79">
        <f>""</f>
        <v/>
      </c>
      <c r="J79">
        <f>""</f>
        <v/>
      </c>
      <c r="K79">
        <f>""</f>
        <v/>
      </c>
      <c r="N79">
        <f>""</f>
        <v/>
      </c>
    </row>
    <row r="80">
      <c r="F80">
        <f>""</f>
        <v/>
      </c>
      <c r="J80">
        <f>""</f>
        <v/>
      </c>
      <c r="K80">
        <f>""</f>
        <v/>
      </c>
      <c r="N80">
        <f>""</f>
        <v/>
      </c>
    </row>
    <row r="81">
      <c r="F81">
        <f>""</f>
        <v/>
      </c>
      <c r="J81">
        <f>""</f>
        <v/>
      </c>
      <c r="K81">
        <f>""</f>
        <v/>
      </c>
      <c r="N81">
        <f>""</f>
        <v/>
      </c>
    </row>
    <row r="82">
      <c r="F82">
        <f>""</f>
        <v/>
      </c>
      <c r="J82">
        <f>""</f>
        <v/>
      </c>
      <c r="K82">
        <f>""</f>
        <v/>
      </c>
      <c r="N82">
        <f>""</f>
        <v/>
      </c>
    </row>
    <row r="83">
      <c r="F83">
        <f>""</f>
        <v/>
      </c>
      <c r="J83">
        <f>""</f>
        <v/>
      </c>
      <c r="K83">
        <f>""</f>
        <v/>
      </c>
      <c r="N83">
        <f>""</f>
        <v/>
      </c>
    </row>
    <row r="84">
      <c r="F84">
        <f>""</f>
        <v/>
      </c>
      <c r="J84">
        <f>""</f>
        <v/>
      </c>
      <c r="K84">
        <f>""</f>
        <v/>
      </c>
      <c r="N84">
        <f>""</f>
        <v/>
      </c>
    </row>
    <row r="85">
      <c r="F85">
        <f>""</f>
        <v/>
      </c>
      <c r="J85">
        <f>""</f>
        <v/>
      </c>
      <c r="K85">
        <f>""</f>
        <v/>
      </c>
      <c r="N85">
        <f>""</f>
        <v/>
      </c>
    </row>
    <row r="86">
      <c r="F86">
        <f>""</f>
        <v/>
      </c>
      <c r="J86">
        <f>""</f>
        <v/>
      </c>
      <c r="K86">
        <f>""</f>
        <v/>
      </c>
      <c r="N86">
        <f>""</f>
        <v/>
      </c>
    </row>
    <row r="87">
      <c r="F87">
        <f>""</f>
        <v/>
      </c>
      <c r="J87">
        <f>""</f>
        <v/>
      </c>
      <c r="K87">
        <f>""</f>
        <v/>
      </c>
      <c r="N87">
        <f>""</f>
        <v/>
      </c>
    </row>
    <row r="88">
      <c r="F88">
        <f>""</f>
        <v/>
      </c>
      <c r="J88">
        <f>""</f>
        <v/>
      </c>
      <c r="K88">
        <f>""</f>
        <v/>
      </c>
      <c r="N88">
        <f>""</f>
        <v/>
      </c>
    </row>
    <row r="89">
      <c r="F89">
        <f>""</f>
        <v/>
      </c>
      <c r="J89">
        <f>""</f>
        <v/>
      </c>
      <c r="K89">
        <f>""</f>
        <v/>
      </c>
      <c r="N89">
        <f>""</f>
        <v/>
      </c>
    </row>
    <row r="90">
      <c r="F90">
        <f>""</f>
        <v/>
      </c>
      <c r="J90">
        <f>""</f>
        <v/>
      </c>
      <c r="K90">
        <f>""</f>
        <v/>
      </c>
      <c r="N90">
        <f>""</f>
        <v/>
      </c>
    </row>
    <row r="91">
      <c r="F91">
        <f>""</f>
        <v/>
      </c>
      <c r="J91">
        <f>""</f>
        <v/>
      </c>
      <c r="K91">
        <f>""</f>
        <v/>
      </c>
      <c r="N91">
        <f>""</f>
        <v/>
      </c>
    </row>
    <row r="92">
      <c r="F92">
        <f>""</f>
        <v/>
      </c>
      <c r="J92">
        <f>""</f>
        <v/>
      </c>
      <c r="K92">
        <f>""</f>
        <v/>
      </c>
      <c r="N92">
        <f>""</f>
        <v/>
      </c>
    </row>
    <row r="93">
      <c r="F93">
        <f>""</f>
        <v/>
      </c>
      <c r="J93">
        <f>""</f>
        <v/>
      </c>
      <c r="K93">
        <f>""</f>
        <v/>
      </c>
      <c r="N93">
        <f>""</f>
        <v/>
      </c>
    </row>
    <row r="94">
      <c r="F94">
        <f>""</f>
        <v/>
      </c>
      <c r="J94">
        <f>""</f>
        <v/>
      </c>
      <c r="K94">
        <f>""</f>
        <v/>
      </c>
      <c r="N94">
        <f>""</f>
        <v/>
      </c>
    </row>
    <row r="95">
      <c r="F95">
        <f>""</f>
        <v/>
      </c>
      <c r="J95">
        <f>""</f>
        <v/>
      </c>
      <c r="K95">
        <f>""</f>
        <v/>
      </c>
      <c r="N95">
        <f>""</f>
        <v/>
      </c>
    </row>
    <row r="96">
      <c r="F96">
        <f>""</f>
        <v/>
      </c>
      <c r="J96">
        <f>""</f>
        <v/>
      </c>
      <c r="K96">
        <f>""</f>
        <v/>
      </c>
      <c r="N96">
        <f>""</f>
        <v/>
      </c>
    </row>
    <row r="97">
      <c r="F97">
        <f>""</f>
        <v/>
      </c>
      <c r="J97">
        <f>""</f>
        <v/>
      </c>
      <c r="K97">
        <f>""</f>
        <v/>
      </c>
      <c r="N97">
        <f>""</f>
        <v/>
      </c>
    </row>
    <row r="98">
      <c r="F98">
        <f>""</f>
        <v/>
      </c>
      <c r="J98">
        <f>""</f>
        <v/>
      </c>
      <c r="K98">
        <f>""</f>
        <v/>
      </c>
      <c r="N98">
        <f>""</f>
        <v/>
      </c>
    </row>
    <row r="99">
      <c r="F99">
        <f>""</f>
        <v/>
      </c>
      <c r="J99">
        <f>""</f>
        <v/>
      </c>
      <c r="K99">
        <f>""</f>
        <v/>
      </c>
      <c r="N99">
        <f>""</f>
        <v/>
      </c>
    </row>
    <row r="100">
      <c r="F100">
        <f>""</f>
        <v/>
      </c>
      <c r="J100">
        <f>""</f>
        <v/>
      </c>
      <c r="K100">
        <f>""</f>
        <v/>
      </c>
      <c r="N100">
        <f>""</f>
        <v/>
      </c>
    </row>
    <row r="101">
      <c r="F101">
        <f>""</f>
        <v/>
      </c>
      <c r="J101">
        <f>""</f>
        <v/>
      </c>
      <c r="K101">
        <f>""</f>
        <v/>
      </c>
      <c r="N101">
        <f>""</f>
        <v/>
      </c>
    </row>
  </sheetData>
  <mergeCells count="12">
    <mergeCell ref="A39:H39"/>
    <mergeCell ref="F42:H42"/>
    <mergeCell ref="A43:E43"/>
    <mergeCell ref="A2:H2"/>
    <mergeCell ref="F41:H41"/>
    <mergeCell ref="A41:E41"/>
    <mergeCell ref="A42:E42"/>
    <mergeCell ref="F40:H40"/>
    <mergeCell ref="F43:H43"/>
    <mergeCell ref="A1:H1"/>
    <mergeCell ref="D4:H4"/>
    <mergeCell ref="A40:E40"/>
  </mergeCells>
  <conditionalFormatting sqref="D4:H4">
    <cfRule type="expression" priority="1" dxfId="0">
      <formula>$D$4&lt;&gt;""</formula>
    </cfRule>
  </conditionalFormatting>
  <conditionalFormatting sqref="F40:H43">
    <cfRule type="cellIs" priority="2" operator="greaterThan" dxfId="0">
      <formula>0</formula>
    </cfRule>
  </conditionalFormatting>
  <dataValidations count="5">
    <dataValidation sqref="B4:B5" showDropDown="0" showInputMessage="0" showErrorMessage="1" allowBlank="0" errorTitle="Invalid date" error="Enter a date from 01/01/2024 through 12/31/2030." type="date" operator="between">
      <formula1>DATE(2024,1,1)</formula1>
      <formula2>DATE(2030,12,31)</formula2>
    </dataValidation>
    <dataValidation sqref="B6" showDropDown="0" showInputMessage="0" showErrorMessage="1" allowBlank="0" error="Select a clinic from the list." type="list">
      <formula1>'Lists'!$A$2:$A$7</formula1>
    </dataValidation>
    <dataValidation sqref="B7" showDropDown="0" showInputMessage="0" showErrorMessage="1" allowBlank="0" error="Select a queue from the list." type="list">
      <formula1>'Lists'!$B$2:$B$7</formula1>
    </dataValidation>
    <dataValidation sqref="B8" showDropDown="0" showInputMessage="0" showErrorMessage="1" allowBlank="0" error="Enter a callback target from 0.25 through 72 hours." type="decimal" operator="between">
      <formula1>0.25</formula1>
      <formula2>72</formula2>
    </dataValidation>
    <dataValidation sqref="B9" showDropDown="0" showInputMessage="0" showErrorMessage="1" allowBlank="0" error="Enter a due-soon threshold from 0 through 24 hours." type="decimal" operator="between">
      <formula1>0</formula1>
      <formula2>24</formula2>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T501"/>
  <sheetViews>
    <sheetView showGridLines="0" workbookViewId="0">
      <pane ySplit="1" topLeftCell="A2" activePane="bottomLeft" state="frozen"/>
      <selection pane="bottomLeft" activeCell="A1" sqref="A1"/>
    </sheetView>
  </sheetViews>
  <sheetFormatPr baseColWidth="8" defaultRowHeight="15"/>
  <cols>
    <col width="18" customWidth="1" min="1" max="1"/>
    <col width="12" customWidth="1" min="2" max="2"/>
    <col width="12" customWidth="1" min="3" max="3"/>
    <col width="24" customWidth="1" min="4" max="4"/>
    <col width="24" customWidth="1" min="5" max="5"/>
    <col width="13" customWidth="1" min="6" max="6"/>
    <col width="26" customWidth="1" min="7" max="7"/>
    <col width="18" customWidth="1" min="8" max="8"/>
    <col width="20" customWidth="1" min="9" max="9"/>
    <col width="20" customWidth="1" min="10" max="10"/>
    <col width="24" customWidth="1" min="11" max="11"/>
    <col width="24" customWidth="1" min="12" max="12"/>
    <col width="24" customWidth="1" min="13" max="13"/>
    <col width="42" customWidth="1" min="14" max="14"/>
    <col width="24" customWidth="1" min="15" max="15"/>
    <col width="24" customWidth="1" min="16" max="16"/>
    <col width="16" customWidth="1" min="17" max="17"/>
    <col width="20" customWidth="1" min="18" max="18"/>
    <col width="18" customWidth="1" min="19" max="19"/>
    <col width="16" customWidth="1" min="20" max="20"/>
  </cols>
  <sheetData>
    <row r="1" ht="34" customHeight="1">
      <c r="A1" s="25" t="inlineStr">
        <is>
          <t>Call ID</t>
        </is>
      </c>
      <c r="B1" s="25" t="inlineStr">
        <is>
          <t>Call Date</t>
        </is>
      </c>
      <c r="C1" s="25" t="inlineStr">
        <is>
          <t>Call Time</t>
        </is>
      </c>
      <c r="D1" s="25" t="inlineStr">
        <is>
          <t>Clinic</t>
        </is>
      </c>
      <c r="E1" s="25" t="inlineStr">
        <is>
          <t>Queue</t>
        </is>
      </c>
      <c r="F1" s="25" t="inlineStr">
        <is>
          <t>Wait Seconds</t>
        </is>
      </c>
      <c r="G1" s="25" t="inlineStr">
        <is>
          <t>Abandon Reason</t>
        </is>
      </c>
      <c r="H1" s="25" t="inlineStr">
        <is>
          <t>Callback Required</t>
        </is>
      </c>
      <c r="I1" s="25" t="inlineStr">
        <is>
          <t>Assigned To</t>
        </is>
      </c>
      <c r="J1" s="25" t="inlineStr">
        <is>
          <t>Workflow Status</t>
        </is>
      </c>
      <c r="K1" s="25" t="inlineStr">
        <is>
          <t>Callback Completed Date</t>
        </is>
      </c>
      <c r="L1" s="25" t="inlineStr">
        <is>
          <t>Callback Completed Time</t>
        </is>
      </c>
      <c r="M1" s="25" t="inlineStr">
        <is>
          <t>Callback Outcome</t>
        </is>
      </c>
      <c r="N1" s="25" t="inlineStr">
        <is>
          <t>Workflow Notes</t>
        </is>
      </c>
      <c r="O1" s="25" t="inlineStr">
        <is>
          <t>Received Timestamp</t>
        </is>
      </c>
      <c r="P1" s="25" t="inlineStr">
        <is>
          <t>Callback Due</t>
        </is>
      </c>
      <c r="Q1" s="25" t="inlineStr">
        <is>
          <t>Callback Hours</t>
        </is>
      </c>
      <c r="R1" s="25" t="inlineStr">
        <is>
          <t>Alert</t>
        </is>
      </c>
      <c r="S1" s="25" t="inlineStr">
        <is>
          <t>In Dashboard Scope</t>
        </is>
      </c>
      <c r="T1" s="25" t="inlineStr">
        <is>
          <t>ID Check</t>
        </is>
      </c>
    </row>
    <row r="2">
      <c r="A2" s="13" t="inlineStr">
        <is>
          <t>AC-260830-001</t>
        </is>
      </c>
      <c r="B2" s="41" t="n">
        <v>46264</v>
      </c>
      <c r="C2" s="26" t="n">
        <v>0.3833333333333334</v>
      </c>
      <c r="D2" s="13" t="inlineStr">
        <is>
          <t>Pine Harbor Family Clinic</t>
        </is>
      </c>
      <c r="E2" s="13" t="inlineStr">
        <is>
          <t>Scheduling</t>
        </is>
      </c>
      <c r="F2" s="13" t="n">
        <v>184</v>
      </c>
      <c r="G2" s="13" t="inlineStr">
        <is>
          <t>Long Hold Time</t>
        </is>
      </c>
      <c r="H2" s="13" t="inlineStr">
        <is>
          <t>Yes</t>
        </is>
      </c>
      <c r="I2" s="13" t="inlineStr">
        <is>
          <t>Avery Cole</t>
        </is>
      </c>
      <c r="J2" s="13" t="inlineStr">
        <is>
          <t>Closed</t>
        </is>
      </c>
      <c r="K2" s="41" t="n">
        <v>46264</v>
      </c>
      <c r="L2" s="26" t="n">
        <v>0.4201388888888889</v>
      </c>
      <c r="M2" s="13" t="inlineStr">
        <is>
          <t>Reached Caller</t>
        </is>
      </c>
      <c r="N2" s="27" t="inlineStr">
        <is>
          <t>Scheduling request returned; no personal details recorded.</t>
        </is>
      </c>
      <c r="O2" s="48">
        <f>IF(OR(B2="",C2=""),"",B2+C2)</f>
        <v/>
      </c>
      <c r="P2" s="48">
        <f>IF(OR(O2="",H2&lt;&gt;"Yes"),"",O2+(Dashboard!$B$8/24))</f>
        <v/>
      </c>
      <c r="Q2" s="29">
        <f>IF(OR(H2&lt;&gt;"Yes",O2="",K2="",L2=""),"",ROUND(((K2+L2)-O2)*24,2))</f>
        <v/>
      </c>
      <c r="R2" s="30">
        <f>IF(A2="","",IF(OR(B2="",C2="",D2="",E2="",F2="",G2="",H2="",J2="",T2="Duplicate ID",AND(H2="Yes",J2&lt;&gt;"Closed",I2=""),AND(H2="Yes",J2="Closed",OR(K2="",L2="",M2="")),AND(H2="No",J2&lt;&gt;"No Callback Needed"),AND(Q2&lt;&gt;"",Q2&lt;0)),"Data Issue",IF(H2="No","No Callback Needed",IF(J2="Closed","Completed",IF(P2&lt;NOW(),"Overdue",IF(P2-NOW()&lt;=Dashboard!$B$9/24,"Due Soon","Open"))))))</f>
        <v/>
      </c>
      <c r="S2" s="31">
        <f>IF(OR(A2="",B2="",Dashboard!$B$4="",Dashboard!$B$5="",Dashboard!$B$5&lt;Dashboard!$B$4,Dashboard!$B$5-Dashboard!$B$4&gt;30),"",IF(AND(B2&gt;=Dashboard!$B$4,B2&lt;=Dashboard!$B$5,OR(Dashboard!$B$6="All Clinics",D2=Dashboard!$B$6),OR(Dashboard!$B$7="All Queues",E2=Dashboard!$B$7)),1,0))</f>
        <v/>
      </c>
      <c r="T2" s="30">
        <f>IF(A2="","",IF(COUNTIF($A$2:$A$501,A2)&gt;1,"Duplicate ID",""))</f>
        <v/>
      </c>
    </row>
    <row r="3">
      <c r="A3" s="13" t="inlineStr">
        <is>
          <t>AC-260831-002</t>
        </is>
      </c>
      <c r="B3" s="41" t="n">
        <v>46265</v>
      </c>
      <c r="C3" s="26" t="n">
        <v>0.4902777777777778</v>
      </c>
      <c r="D3" s="13" t="inlineStr">
        <is>
          <t>Red Maple Medical Office</t>
        </is>
      </c>
      <c r="E3" s="13" t="inlineStr">
        <is>
          <t>Billing Questions</t>
        </is>
      </c>
      <c r="F3" s="13" t="n">
        <v>96</v>
      </c>
      <c r="G3" s="13" t="inlineStr">
        <is>
          <t>Caller Disconnected</t>
        </is>
      </c>
      <c r="H3" s="13" t="inlineStr">
        <is>
          <t>Yes</t>
        </is>
      </c>
      <c r="I3" s="13" t="inlineStr">
        <is>
          <t>Jordan Blake</t>
        </is>
      </c>
      <c r="J3" s="13" t="inlineStr">
        <is>
          <t>Closed</t>
        </is>
      </c>
      <c r="K3" s="41" t="n">
        <v>46265</v>
      </c>
      <c r="L3" s="26" t="n">
        <v>0.5125</v>
      </c>
      <c r="M3" s="13" t="inlineStr">
        <is>
          <t>Left General Message</t>
        </is>
      </c>
      <c r="N3" s="27" t="inlineStr">
        <is>
          <t>General return-call message left.</t>
        </is>
      </c>
      <c r="O3" s="48">
        <f>IF(OR(B3="",C3=""),"",B3+C3)</f>
        <v/>
      </c>
      <c r="P3" s="48">
        <f>IF(OR(O3="",H3&lt;&gt;"Yes"),"",O3+(Dashboard!$B$8/24))</f>
        <v/>
      </c>
      <c r="Q3" s="29">
        <f>IF(OR(H3&lt;&gt;"Yes",O3="",K3="",L3=""),"",ROUND(((K3+L3)-O3)*24,2))</f>
        <v/>
      </c>
      <c r="R3" s="30">
        <f>IF(A3="","",IF(OR(B3="",C3="",D3="",E3="",F3="",G3="",H3="",J3="",T3="Duplicate ID",AND(H3="Yes",J3&lt;&gt;"Closed",I3=""),AND(H3="Yes",J3="Closed",OR(K3="",L3="",M3="")),AND(H3="No",J3&lt;&gt;"No Callback Needed"),AND(Q3&lt;&gt;"",Q3&lt;0)),"Data Issue",IF(H3="No","No Callback Needed",IF(J3="Closed","Completed",IF(P3&lt;NOW(),"Overdue",IF(P3-NOW()&lt;=Dashboard!$B$9/24,"Due Soon","Open"))))))</f>
        <v/>
      </c>
      <c r="S3" s="31">
        <f>IF(OR(A3="",B3="",Dashboard!$B$4="",Dashboard!$B$5="",Dashboard!$B$5&lt;Dashboard!$B$4,Dashboard!$B$5-Dashboard!$B$4&gt;30),"",IF(AND(B3&gt;=Dashboard!$B$4,B3&lt;=Dashboard!$B$5,OR(Dashboard!$B$6="All Clinics",D3=Dashboard!$B$6),OR(Dashboard!$B$7="All Queues",E3=Dashboard!$B$7)),1,0))</f>
        <v/>
      </c>
      <c r="T3" s="30">
        <f>IF(A3="","",IF(COUNTIF($A$2:$A$501,A3)&gt;1,"Duplicate ID",""))</f>
        <v/>
      </c>
    </row>
    <row r="4">
      <c r="A4" s="13" t="inlineStr">
        <is>
          <t>AC-260901-003</t>
        </is>
      </c>
      <c r="B4" s="41" t="n">
        <v>46266</v>
      </c>
      <c r="C4" s="26" t="n">
        <v>0.3361111111111111</v>
      </c>
      <c r="D4" s="13" t="inlineStr">
        <is>
          <t>Silver Trail Pediatrics</t>
        </is>
      </c>
      <c r="E4" s="13" t="inlineStr">
        <is>
          <t>Appointment Changes</t>
        </is>
      </c>
      <c r="F4" s="13" t="n">
        <v>241</v>
      </c>
      <c r="G4" s="13" t="inlineStr">
        <is>
          <t>Long Hold Time</t>
        </is>
      </c>
      <c r="H4" s="13" t="inlineStr">
        <is>
          <t>Yes</t>
        </is>
      </c>
      <c r="I4" s="13" t="inlineStr">
        <is>
          <t>Morgan Ellis</t>
        </is>
      </c>
      <c r="J4" s="13" t="inlineStr">
        <is>
          <t>In Progress</t>
        </is>
      </c>
      <c r="K4" s="41" t="n"/>
      <c r="L4" s="26" t="n"/>
      <c r="M4" s="13" t="n"/>
      <c r="N4" s="27" t="inlineStr">
        <is>
          <t>Callback assigned for follow-up.</t>
        </is>
      </c>
      <c r="O4" s="48">
        <f>IF(OR(B4="",C4=""),"",B4+C4)</f>
        <v/>
      </c>
      <c r="P4" s="48">
        <f>IF(OR(O4="",H4&lt;&gt;"Yes"),"",O4+(Dashboard!$B$8/24))</f>
        <v/>
      </c>
      <c r="Q4" s="29">
        <f>IF(OR(H4&lt;&gt;"Yes",O4="",K4="",L4=""),"",ROUND(((K4+L4)-O4)*24,2))</f>
        <v/>
      </c>
      <c r="R4" s="30">
        <f>IF(A4="","",IF(OR(B4="",C4="",D4="",E4="",F4="",G4="",H4="",J4="",T4="Duplicate ID",AND(H4="Yes",J4&lt;&gt;"Closed",I4=""),AND(H4="Yes",J4="Closed",OR(K4="",L4="",M4="")),AND(H4="No",J4&lt;&gt;"No Callback Needed"),AND(Q4&lt;&gt;"",Q4&lt;0)),"Data Issue",IF(H4="No","No Callback Needed",IF(J4="Closed","Completed",IF(P4&lt;NOW(),"Overdue",IF(P4-NOW()&lt;=Dashboard!$B$9/24,"Due Soon","Open"))))))</f>
        <v/>
      </c>
      <c r="S4" s="31">
        <f>IF(OR(A4="",B4="",Dashboard!$B$4="",Dashboard!$B$5="",Dashboard!$B$5&lt;Dashboard!$B$4,Dashboard!$B$5-Dashboard!$B$4&gt;30),"",IF(AND(B4&gt;=Dashboard!$B$4,B4&lt;=Dashboard!$B$5,OR(Dashboard!$B$6="All Clinics",D4=Dashboard!$B$6),OR(Dashboard!$B$7="All Queues",E4=Dashboard!$B$7)),1,0))</f>
        <v/>
      </c>
      <c r="T4" s="30">
        <f>IF(A4="","",IF(COUNTIF($A$2:$A$501,A4)&gt;1,"Duplicate ID",""))</f>
        <v/>
      </c>
    </row>
    <row r="5">
      <c r="A5" s="13" t="inlineStr">
        <is>
          <t>AC-260901-004</t>
        </is>
      </c>
      <c r="B5" s="41" t="n">
        <v>46266</v>
      </c>
      <c r="C5" s="26" t="n">
        <v>0.7347222222222223</v>
      </c>
      <c r="D5" s="13" t="inlineStr">
        <is>
          <t>Pine Harbor Family Clinic</t>
        </is>
      </c>
      <c r="E5" s="13" t="inlineStr">
        <is>
          <t>General Information</t>
        </is>
      </c>
      <c r="F5" s="13" t="n">
        <v>62</v>
      </c>
      <c r="G5" s="13" t="inlineStr">
        <is>
          <t>After-Hours Transfer</t>
        </is>
      </c>
      <c r="H5" s="13" t="inlineStr">
        <is>
          <t>No</t>
        </is>
      </c>
      <c r="I5" s="13" t="n"/>
      <c r="J5" s="13" t="inlineStr">
        <is>
          <t>No Callback Needed</t>
        </is>
      </c>
      <c r="K5" s="41" t="n"/>
      <c r="L5" s="26" t="n"/>
      <c r="M5" s="13" t="n"/>
      <c r="N5" s="27" t="inlineStr">
        <is>
          <t>Recorded as informational queue activity.</t>
        </is>
      </c>
      <c r="O5" s="48">
        <f>IF(OR(B5="",C5=""),"",B5+C5)</f>
        <v/>
      </c>
      <c r="P5" s="48">
        <f>IF(OR(O5="",H5&lt;&gt;"Yes"),"",O5+(Dashboard!$B$8/24))</f>
        <v/>
      </c>
      <c r="Q5" s="29">
        <f>IF(OR(H5&lt;&gt;"Yes",O5="",K5="",L5=""),"",ROUND(((K5+L5)-O5)*24,2))</f>
        <v/>
      </c>
      <c r="R5" s="30">
        <f>IF(A5="","",IF(OR(B5="",C5="",D5="",E5="",F5="",G5="",H5="",J5="",T5="Duplicate ID",AND(H5="Yes",J5&lt;&gt;"Closed",I5=""),AND(H5="Yes",J5="Closed",OR(K5="",L5="",M5="")),AND(H5="No",J5&lt;&gt;"No Callback Needed"),AND(Q5&lt;&gt;"",Q5&lt;0)),"Data Issue",IF(H5="No","No Callback Needed",IF(J5="Closed","Completed",IF(P5&lt;NOW(),"Overdue",IF(P5-NOW()&lt;=Dashboard!$B$9/24,"Due Soon","Open"))))))</f>
        <v/>
      </c>
      <c r="S5" s="31">
        <f>IF(OR(A5="",B5="",Dashboard!$B$4="",Dashboard!$B$5="",Dashboard!$B$5&lt;Dashboard!$B$4,Dashboard!$B$5-Dashboard!$B$4&gt;30),"",IF(AND(B5&gt;=Dashboard!$B$4,B5&lt;=Dashboard!$B$5,OR(Dashboard!$B$6="All Clinics",D5=Dashboard!$B$6),OR(Dashboard!$B$7="All Queues",E5=Dashboard!$B$7)),1,0))</f>
        <v/>
      </c>
      <c r="T5" s="30">
        <f>IF(A5="","",IF(COUNTIF($A$2:$A$501,A5)&gt;1,"Duplicate ID",""))</f>
        <v/>
      </c>
    </row>
    <row r="6">
      <c r="A6" s="13" t="inlineStr">
        <is>
          <t>AC-260902-005</t>
        </is>
      </c>
      <c r="B6" s="41" t="n">
        <v>46267</v>
      </c>
      <c r="C6" s="26" t="n">
        <v>0.5979166666666667</v>
      </c>
      <c r="D6" s="13" t="inlineStr">
        <is>
          <t>Canyon View Internal Medicine</t>
        </is>
      </c>
      <c r="E6" s="13" t="inlineStr">
        <is>
          <t>Nurse Message Routing</t>
        </is>
      </c>
      <c r="F6" s="13" t="n">
        <v>318</v>
      </c>
      <c r="G6" s="13" t="inlineStr">
        <is>
          <t>Queue Routing Issue</t>
        </is>
      </c>
      <c r="H6" s="13" t="inlineStr">
        <is>
          <t>Yes</t>
        </is>
      </c>
      <c r="I6" s="13" t="inlineStr">
        <is>
          <t>Riley Grant</t>
        </is>
      </c>
      <c r="J6" s="13" t="inlineStr">
        <is>
          <t>Closed</t>
        </is>
      </c>
      <c r="K6" s="41" t="n">
        <v>46267</v>
      </c>
      <c r="L6" s="26" t="n">
        <v>0.6263888888888889</v>
      </c>
      <c r="M6" s="13" t="inlineStr">
        <is>
          <t>Routed to Correct Office</t>
        </is>
      </c>
      <c r="N6" s="27" t="inlineStr">
        <is>
          <t>Routing workflow corrected; no clinical content recorded.</t>
        </is>
      </c>
      <c r="O6" s="48">
        <f>IF(OR(B6="",C6=""),"",B6+C6)</f>
        <v/>
      </c>
      <c r="P6" s="48">
        <f>IF(OR(O6="",H6&lt;&gt;"Yes"),"",O6+(Dashboard!$B$8/24))</f>
        <v/>
      </c>
      <c r="Q6" s="29">
        <f>IF(OR(H6&lt;&gt;"Yes",O6="",K6="",L6=""),"",ROUND(((K6+L6)-O6)*24,2))</f>
        <v/>
      </c>
      <c r="R6" s="30">
        <f>IF(A6="","",IF(OR(B6="",C6="",D6="",E6="",F6="",G6="",H6="",J6="",T6="Duplicate ID",AND(H6="Yes",J6&lt;&gt;"Closed",I6=""),AND(H6="Yes",J6="Closed",OR(K6="",L6="",M6="")),AND(H6="No",J6&lt;&gt;"No Callback Needed"),AND(Q6&lt;&gt;"",Q6&lt;0)),"Data Issue",IF(H6="No","No Callback Needed",IF(J6="Closed","Completed",IF(P6&lt;NOW(),"Overdue",IF(P6-NOW()&lt;=Dashboard!$B$9/24,"Due Soon","Open"))))))</f>
        <v/>
      </c>
      <c r="S6" s="31">
        <f>IF(OR(A6="",B6="",Dashboard!$B$4="",Dashboard!$B$5="",Dashboard!$B$5&lt;Dashboard!$B$4,Dashboard!$B$5-Dashboard!$B$4&gt;30),"",IF(AND(B6&gt;=Dashboard!$B$4,B6&lt;=Dashboard!$B$5,OR(Dashboard!$B$6="All Clinics",D6=Dashboard!$B$6),OR(Dashboard!$B$7="All Queues",E6=Dashboard!$B$7)),1,0))</f>
        <v/>
      </c>
      <c r="T6" s="30">
        <f>IF(A6="","",IF(COUNTIF($A$2:$A$501,A6)&gt;1,"Duplicate ID",""))</f>
        <v/>
      </c>
    </row>
    <row r="7">
      <c r="A7" s="13" t="inlineStr">
        <is>
          <t>AC-260903-006</t>
        </is>
      </c>
      <c r="B7" s="41" t="n">
        <v>46268</v>
      </c>
      <c r="C7" s="26" t="n">
        <v>0.4284722222222222</v>
      </c>
      <c r="D7" s="13" t="inlineStr">
        <is>
          <t>Lake Ember Women’s Health</t>
        </is>
      </c>
      <c r="E7" s="13" t="inlineStr">
        <is>
          <t>Scheduling</t>
        </is>
      </c>
      <c r="F7" s="13" t="n">
        <v>427</v>
      </c>
      <c r="G7" s="13" t="inlineStr">
        <is>
          <t>Language Assistance Delay</t>
        </is>
      </c>
      <c r="H7" s="13" t="inlineStr">
        <is>
          <t>Yes</t>
        </is>
      </c>
      <c r="I7" s="13" t="inlineStr">
        <is>
          <t>Casey Monroe</t>
        </is>
      </c>
      <c r="J7" s="13" t="inlineStr">
        <is>
          <t>Open</t>
        </is>
      </c>
      <c r="K7" s="41" t="n"/>
      <c r="L7" s="26" t="n"/>
      <c r="M7" s="13" t="n"/>
      <c r="N7" s="27" t="inlineStr">
        <is>
          <t>Language support coordination pending.</t>
        </is>
      </c>
      <c r="O7" s="48">
        <f>IF(OR(B7="",C7=""),"",B7+C7)</f>
        <v/>
      </c>
      <c r="P7" s="48">
        <f>IF(OR(O7="",H7&lt;&gt;"Yes"),"",O7+(Dashboard!$B$8/24))</f>
        <v/>
      </c>
      <c r="Q7" s="29">
        <f>IF(OR(H7&lt;&gt;"Yes",O7="",K7="",L7=""),"",ROUND(((K7+L7)-O7)*24,2))</f>
        <v/>
      </c>
      <c r="R7" s="30">
        <f>IF(A7="","",IF(OR(B7="",C7="",D7="",E7="",F7="",G7="",H7="",J7="",T7="Duplicate ID",AND(H7="Yes",J7&lt;&gt;"Closed",I7=""),AND(H7="Yes",J7="Closed",OR(K7="",L7="",M7="")),AND(H7="No",J7&lt;&gt;"No Callback Needed"),AND(Q7&lt;&gt;"",Q7&lt;0)),"Data Issue",IF(H7="No","No Callback Needed",IF(J7="Closed","Completed",IF(P7&lt;NOW(),"Overdue",IF(P7-NOW()&lt;=Dashboard!$B$9/24,"Due Soon","Open"))))))</f>
        <v/>
      </c>
      <c r="S7" s="31">
        <f>IF(OR(A7="",B7="",Dashboard!$B$4="",Dashboard!$B$5="",Dashboard!$B$5&lt;Dashboard!$B$4,Dashboard!$B$5-Dashboard!$B$4&gt;30),"",IF(AND(B7&gt;=Dashboard!$B$4,B7&lt;=Dashboard!$B$5,OR(Dashboard!$B$6="All Clinics",D7=Dashboard!$B$6),OR(Dashboard!$B$7="All Queues",E7=Dashboard!$B$7)),1,0))</f>
        <v/>
      </c>
      <c r="T7" s="30">
        <f>IF(A7="","",IF(COUNTIF($A$2:$A$501,A7)&gt;1,"Duplicate ID",""))</f>
        <v/>
      </c>
    </row>
    <row r="8">
      <c r="A8" s="13" t="inlineStr">
        <is>
          <t>AC-260904-007</t>
        </is>
      </c>
      <c r="B8" s="41" t="n">
        <v>46269</v>
      </c>
      <c r="C8" s="26" t="n">
        <v>0.5645833333333333</v>
      </c>
      <c r="D8" s="13" t="inlineStr">
        <is>
          <t>Red Maple Medical Office</t>
        </is>
      </c>
      <c r="E8" s="13" t="inlineStr">
        <is>
          <t>Medical Records Requests</t>
        </is>
      </c>
      <c r="F8" s="13" t="n">
        <v>153</v>
      </c>
      <c r="G8" s="13" t="inlineStr">
        <is>
          <t>Technical Interruption</t>
        </is>
      </c>
      <c r="H8" s="13" t="inlineStr">
        <is>
          <t>Yes</t>
        </is>
      </c>
      <c r="I8" s="13" t="inlineStr">
        <is>
          <t>Taylor Quinn</t>
        </is>
      </c>
      <c r="J8" s="13" t="inlineStr">
        <is>
          <t>Closed</t>
        </is>
      </c>
      <c r="K8" s="41" t="n">
        <v>46269</v>
      </c>
      <c r="L8" s="26" t="n">
        <v>0.6111111111111112</v>
      </c>
      <c r="M8" s="13" t="inlineStr">
        <is>
          <t>Reached Caller</t>
        </is>
      </c>
      <c r="N8" s="27" t="inlineStr">
        <is>
          <t>Request redirected to office workflow.</t>
        </is>
      </c>
      <c r="O8" s="48">
        <f>IF(OR(B8="",C8=""),"",B8+C8)</f>
        <v/>
      </c>
      <c r="P8" s="48">
        <f>IF(OR(O8="",H8&lt;&gt;"Yes"),"",O8+(Dashboard!$B$8/24))</f>
        <v/>
      </c>
      <c r="Q8" s="29">
        <f>IF(OR(H8&lt;&gt;"Yes",O8="",K8="",L8=""),"",ROUND(((K8+L8)-O8)*24,2))</f>
        <v/>
      </c>
      <c r="R8" s="30">
        <f>IF(A8="","",IF(OR(B8="",C8="",D8="",E8="",F8="",G8="",H8="",J8="",T8="Duplicate ID",AND(H8="Yes",J8&lt;&gt;"Closed",I8=""),AND(H8="Yes",J8="Closed",OR(K8="",L8="",M8="")),AND(H8="No",J8&lt;&gt;"No Callback Needed"),AND(Q8&lt;&gt;"",Q8&lt;0)),"Data Issue",IF(H8="No","No Callback Needed",IF(J8="Closed","Completed",IF(P8&lt;NOW(),"Overdue",IF(P8-NOW()&lt;=Dashboard!$B$9/24,"Due Soon","Open"))))))</f>
        <v/>
      </c>
      <c r="S8" s="31">
        <f>IF(OR(A8="",B8="",Dashboard!$B$4="",Dashboard!$B$5="",Dashboard!$B$5&lt;Dashboard!$B$4,Dashboard!$B$5-Dashboard!$B$4&gt;30),"",IF(AND(B8&gt;=Dashboard!$B$4,B8&lt;=Dashboard!$B$5,OR(Dashboard!$B$6="All Clinics",D8=Dashboard!$B$6),OR(Dashboard!$B$7="All Queues",E8=Dashboard!$B$7)),1,0))</f>
        <v/>
      </c>
      <c r="T8" s="30">
        <f>IF(A8="","",IF(COUNTIF($A$2:$A$501,A8)&gt;1,"Duplicate ID",""))</f>
        <v/>
      </c>
    </row>
    <row r="9">
      <c r="A9" s="13" t="inlineStr">
        <is>
          <t>AC-260905-008</t>
        </is>
      </c>
      <c r="B9" s="41" t="n">
        <v>46270</v>
      </c>
      <c r="C9" s="26" t="n">
        <v>0.4097222222222222</v>
      </c>
      <c r="D9" s="13" t="inlineStr">
        <is>
          <t>Canyon View Internal Medicine</t>
        </is>
      </c>
      <c r="E9" s="13" t="inlineStr">
        <is>
          <t>Billing Questions</t>
        </is>
      </c>
      <c r="F9" s="13" t="n">
        <v>205</v>
      </c>
      <c r="G9" s="13" t="inlineStr">
        <is>
          <t>Reason Unknown</t>
        </is>
      </c>
      <c r="H9" s="13" t="inlineStr">
        <is>
          <t>Yes</t>
        </is>
      </c>
      <c r="I9" s="13" t="inlineStr">
        <is>
          <t>Avery Cole</t>
        </is>
      </c>
      <c r="J9" s="13" t="inlineStr">
        <is>
          <t>Open</t>
        </is>
      </c>
      <c r="K9" s="41" t="n"/>
      <c r="L9" s="26" t="n"/>
      <c r="M9" s="13" t="n"/>
      <c r="N9" s="27" t="inlineStr">
        <is>
          <t>Return call queued.</t>
        </is>
      </c>
      <c r="O9" s="48">
        <f>IF(OR(B9="",C9=""),"",B9+C9)</f>
        <v/>
      </c>
      <c r="P9" s="48">
        <f>IF(OR(O9="",H9&lt;&gt;"Yes"),"",O9+(Dashboard!$B$8/24))</f>
        <v/>
      </c>
      <c r="Q9" s="29">
        <f>IF(OR(H9&lt;&gt;"Yes",O9="",K9="",L9=""),"",ROUND(((K9+L9)-O9)*24,2))</f>
        <v/>
      </c>
      <c r="R9" s="30">
        <f>IF(A9="","",IF(OR(B9="",C9="",D9="",E9="",F9="",G9="",H9="",J9="",T9="Duplicate ID",AND(H9="Yes",J9&lt;&gt;"Closed",I9=""),AND(H9="Yes",J9="Closed",OR(K9="",L9="",M9="")),AND(H9="No",J9&lt;&gt;"No Callback Needed"),AND(Q9&lt;&gt;"",Q9&lt;0)),"Data Issue",IF(H9="No","No Callback Needed",IF(J9="Closed","Completed",IF(P9&lt;NOW(),"Overdue",IF(P9-NOW()&lt;=Dashboard!$B$9/24,"Due Soon","Open"))))))</f>
        <v/>
      </c>
      <c r="S9" s="31">
        <f>IF(OR(A9="",B9="",Dashboard!$B$4="",Dashboard!$B$5="",Dashboard!$B$5&lt;Dashboard!$B$4,Dashboard!$B$5-Dashboard!$B$4&gt;30),"",IF(AND(B9&gt;=Dashboard!$B$4,B9&lt;=Dashboard!$B$5,OR(Dashboard!$B$6="All Clinics",D9=Dashboard!$B$6),OR(Dashboard!$B$7="All Queues",E9=Dashboard!$B$7)),1,0))</f>
        <v/>
      </c>
      <c r="T9" s="30">
        <f>IF(A9="","",IF(COUNTIF($A$2:$A$501,A9)&gt;1,"Duplicate ID",""))</f>
        <v/>
      </c>
    </row>
    <row r="10">
      <c r="A10" s="13" t="inlineStr">
        <is>
          <t>AC-260906-009</t>
        </is>
      </c>
      <c r="B10" s="41" t="n">
        <v>46271</v>
      </c>
      <c r="C10" s="26" t="n">
        <v>0.3208333333333334</v>
      </c>
      <c r="D10" s="13" t="inlineStr">
        <is>
          <t>Silver Trail Pediatrics</t>
        </is>
      </c>
      <c r="E10" s="13" t="inlineStr">
        <is>
          <t>Appointment Changes</t>
        </is>
      </c>
      <c r="F10" s="13" t="n">
        <v>118</v>
      </c>
      <c r="G10" s="13" t="inlineStr">
        <is>
          <t>Caller Disconnected</t>
        </is>
      </c>
      <c r="H10" s="13" t="inlineStr">
        <is>
          <t>Yes</t>
        </is>
      </c>
      <c r="I10" s="13" t="inlineStr">
        <is>
          <t>Jordan Blake</t>
        </is>
      </c>
      <c r="J10" s="13" t="inlineStr">
        <is>
          <t>In Progress</t>
        </is>
      </c>
      <c r="K10" s="41" t="n"/>
      <c r="L10" s="26" t="n"/>
      <c r="M10" s="13" t="n"/>
      <c r="N10" s="27" t="inlineStr">
        <is>
          <t>Assigned during morning queue review.</t>
        </is>
      </c>
      <c r="O10" s="48">
        <f>IF(OR(B10="",C10=""),"",B10+C10)</f>
        <v/>
      </c>
      <c r="P10" s="48">
        <f>IF(OR(O10="",H10&lt;&gt;"Yes"),"",O10+(Dashboard!$B$8/24))</f>
        <v/>
      </c>
      <c r="Q10" s="29">
        <f>IF(OR(H10&lt;&gt;"Yes",O10="",K10="",L10=""),"",ROUND(((K10+L10)-O10)*24,2))</f>
        <v/>
      </c>
      <c r="R10" s="30">
        <f>IF(A10="","",IF(OR(B10="",C10="",D10="",E10="",F10="",G10="",H10="",J10="",T10="Duplicate ID",AND(H10="Yes",J10&lt;&gt;"Closed",I10=""),AND(H10="Yes",J10="Closed",OR(K10="",L10="",M10="")),AND(H10="No",J10&lt;&gt;"No Callback Needed"),AND(Q10&lt;&gt;"",Q10&lt;0)),"Data Issue",IF(H10="No","No Callback Needed",IF(J10="Closed","Completed",IF(P10&lt;NOW(),"Overdue",IF(P10-NOW()&lt;=Dashboard!$B$9/24,"Due Soon","Open"))))))</f>
        <v/>
      </c>
      <c r="S10" s="31">
        <f>IF(OR(A10="",B10="",Dashboard!$B$4="",Dashboard!$B$5="",Dashboard!$B$5&lt;Dashboard!$B$4,Dashboard!$B$5-Dashboard!$B$4&gt;30),"",IF(AND(B10&gt;=Dashboard!$B$4,B10&lt;=Dashboard!$B$5,OR(Dashboard!$B$6="All Clinics",D10=Dashboard!$B$6),OR(Dashboard!$B$7="All Queues",E10=Dashboard!$B$7)),1,0))</f>
        <v/>
      </c>
      <c r="T10" s="30">
        <f>IF(A10="","",IF(COUNTIF($A$2:$A$501,A10)&gt;1,"Duplicate ID",""))</f>
        <v/>
      </c>
    </row>
    <row r="11">
      <c r="A11" s="13" t="inlineStr">
        <is>
          <t>AC-260906-010</t>
        </is>
      </c>
      <c r="B11" s="41" t="n">
        <v>46271</v>
      </c>
      <c r="C11" s="26" t="n">
        <v>0.6354166666666666</v>
      </c>
      <c r="D11" s="13" t="inlineStr">
        <is>
          <t>Lake Ember Women’s Health</t>
        </is>
      </c>
      <c r="E11" s="13" t="inlineStr">
        <is>
          <t>General Information</t>
        </is>
      </c>
      <c r="F11" s="13" t="n">
        <v>74</v>
      </c>
      <c r="G11" s="13" t="inlineStr">
        <is>
          <t>Long Hold Time</t>
        </is>
      </c>
      <c r="H11" s="13" t="inlineStr">
        <is>
          <t>No</t>
        </is>
      </c>
      <c r="I11" s="13" t="n"/>
      <c r="J11" s="13" t="inlineStr">
        <is>
          <t>No Callback Needed</t>
        </is>
      </c>
      <c r="K11" s="41" t="n"/>
      <c r="L11" s="26" t="n"/>
      <c r="M11" s="13" t="n"/>
      <c r="N11" s="27" t="inlineStr">
        <is>
          <t>No return call required under office workflow.</t>
        </is>
      </c>
      <c r="O11" s="48">
        <f>IF(OR(B11="",C11=""),"",B11+C11)</f>
        <v/>
      </c>
      <c r="P11" s="48">
        <f>IF(OR(O11="",H11&lt;&gt;"Yes"),"",O11+(Dashboard!$B$8/24))</f>
        <v/>
      </c>
      <c r="Q11" s="29">
        <f>IF(OR(H11&lt;&gt;"Yes",O11="",K11="",L11=""),"",ROUND(((K11+L11)-O11)*24,2))</f>
        <v/>
      </c>
      <c r="R11" s="30">
        <f>IF(A11="","",IF(OR(B11="",C11="",D11="",E11="",F11="",G11="",H11="",J11="",T11="Duplicate ID",AND(H11="Yes",J11&lt;&gt;"Closed",I11=""),AND(H11="Yes",J11="Closed",OR(K11="",L11="",M11="")),AND(H11="No",J11&lt;&gt;"No Callback Needed"),AND(Q11&lt;&gt;"",Q11&lt;0)),"Data Issue",IF(H11="No","No Callback Needed",IF(J11="Closed","Completed",IF(P11&lt;NOW(),"Overdue",IF(P11-NOW()&lt;=Dashboard!$B$9/24,"Due Soon","Open"))))))</f>
        <v/>
      </c>
      <c r="S11" s="31">
        <f>IF(OR(A11="",B11="",Dashboard!$B$4="",Dashboard!$B$5="",Dashboard!$B$5&lt;Dashboard!$B$4,Dashboard!$B$5-Dashboard!$B$4&gt;30),"",IF(AND(B11&gt;=Dashboard!$B$4,B11&lt;=Dashboard!$B$5,OR(Dashboard!$B$6="All Clinics",D11=Dashboard!$B$6),OR(Dashboard!$B$7="All Queues",E11=Dashboard!$B$7)),1,0))</f>
        <v/>
      </c>
      <c r="T11" s="30">
        <f>IF(A11="","",IF(COUNTIF($A$2:$A$501,A11)&gt;1,"Duplicate ID",""))</f>
        <v/>
      </c>
    </row>
    <row r="12">
      <c r="A12" s="13" t="n"/>
      <c r="B12" s="41" t="n"/>
      <c r="C12" s="26" t="n"/>
      <c r="D12" s="13" t="n"/>
      <c r="E12" s="13" t="n"/>
      <c r="F12" s="13" t="n"/>
      <c r="G12" s="13" t="n"/>
      <c r="H12" s="13" t="n"/>
      <c r="I12" s="13" t="n"/>
      <c r="J12" s="13" t="n"/>
      <c r="K12" s="41" t="n"/>
      <c r="L12" s="26" t="n"/>
      <c r="M12" s="13" t="n"/>
      <c r="N12" s="27" t="n"/>
      <c r="O12" s="48">
        <f>IF(OR(B12="",C12=""),"",B12+C12)</f>
        <v/>
      </c>
      <c r="P12" s="48">
        <f>IF(OR(O12="",H12&lt;&gt;"Yes"),"",O12+(Dashboard!$B$8/24))</f>
        <v/>
      </c>
      <c r="Q12" s="29">
        <f>IF(OR(H12&lt;&gt;"Yes",O12="",K12="",L12=""),"",ROUND(((K12+L12)-O12)*24,2))</f>
        <v/>
      </c>
      <c r="R12" s="30">
        <f>IF(A12="","",IF(OR(B12="",C12="",D12="",E12="",F12="",G12="",H12="",J12="",T12="Duplicate ID",AND(H12="Yes",J12&lt;&gt;"Closed",I12=""),AND(H12="Yes",J12="Closed",OR(K12="",L12="",M12="")),AND(H12="No",J12&lt;&gt;"No Callback Needed"),AND(Q12&lt;&gt;"",Q12&lt;0)),"Data Issue",IF(H12="No","No Callback Needed",IF(J12="Closed","Completed",IF(P12&lt;NOW(),"Overdue",IF(P12-NOW()&lt;=Dashboard!$B$9/24,"Due Soon","Open"))))))</f>
        <v/>
      </c>
      <c r="S12" s="31">
        <f>IF(OR(A12="",B12="",Dashboard!$B$4="",Dashboard!$B$5="",Dashboard!$B$5&lt;Dashboard!$B$4,Dashboard!$B$5-Dashboard!$B$4&gt;30),"",IF(AND(B12&gt;=Dashboard!$B$4,B12&lt;=Dashboard!$B$5,OR(Dashboard!$B$6="All Clinics",D12=Dashboard!$B$6),OR(Dashboard!$B$7="All Queues",E12=Dashboard!$B$7)),1,0))</f>
        <v/>
      </c>
      <c r="T12" s="30">
        <f>IF(A12="","",IF(COUNTIF($A$2:$A$501,A12)&gt;1,"Duplicate ID",""))</f>
        <v/>
      </c>
    </row>
    <row r="13">
      <c r="A13" s="13" t="n"/>
      <c r="B13" s="41" t="n"/>
      <c r="C13" s="26" t="n"/>
      <c r="D13" s="13" t="n"/>
      <c r="E13" s="13" t="n"/>
      <c r="F13" s="13" t="n"/>
      <c r="G13" s="13" t="n"/>
      <c r="H13" s="13" t="n"/>
      <c r="I13" s="13" t="n"/>
      <c r="J13" s="13" t="n"/>
      <c r="K13" s="41" t="n"/>
      <c r="L13" s="26" t="n"/>
      <c r="M13" s="13" t="n"/>
      <c r="N13" s="27" t="n"/>
      <c r="O13" s="48">
        <f>IF(OR(B13="",C13=""),"",B13+C13)</f>
        <v/>
      </c>
      <c r="P13" s="48">
        <f>IF(OR(O13="",H13&lt;&gt;"Yes"),"",O13+(Dashboard!$B$8/24))</f>
        <v/>
      </c>
      <c r="Q13" s="29">
        <f>IF(OR(H13&lt;&gt;"Yes",O13="",K13="",L13=""),"",ROUND(((K13+L13)-O13)*24,2))</f>
        <v/>
      </c>
      <c r="R13" s="30">
        <f>IF(A13="","",IF(OR(B13="",C13="",D13="",E13="",F13="",G13="",H13="",J13="",T13="Duplicate ID",AND(H13="Yes",J13&lt;&gt;"Closed",I13=""),AND(H13="Yes",J13="Closed",OR(K13="",L13="",M13="")),AND(H13="No",J13&lt;&gt;"No Callback Needed"),AND(Q13&lt;&gt;"",Q13&lt;0)),"Data Issue",IF(H13="No","No Callback Needed",IF(J13="Closed","Completed",IF(P13&lt;NOW(),"Overdue",IF(P13-NOW()&lt;=Dashboard!$B$9/24,"Due Soon","Open"))))))</f>
        <v/>
      </c>
      <c r="S13" s="31">
        <f>IF(OR(A13="",B13="",Dashboard!$B$4="",Dashboard!$B$5="",Dashboard!$B$5&lt;Dashboard!$B$4,Dashboard!$B$5-Dashboard!$B$4&gt;30),"",IF(AND(B13&gt;=Dashboard!$B$4,B13&lt;=Dashboard!$B$5,OR(Dashboard!$B$6="All Clinics",D13=Dashboard!$B$6),OR(Dashboard!$B$7="All Queues",E13=Dashboard!$B$7)),1,0))</f>
        <v/>
      </c>
      <c r="T13" s="30">
        <f>IF(A13="","",IF(COUNTIF($A$2:$A$501,A13)&gt;1,"Duplicate ID",""))</f>
        <v/>
      </c>
    </row>
    <row r="14">
      <c r="A14" s="13" t="n"/>
      <c r="B14" s="41" t="n"/>
      <c r="C14" s="26" t="n"/>
      <c r="D14" s="13" t="n"/>
      <c r="E14" s="13" t="n"/>
      <c r="F14" s="13" t="n"/>
      <c r="G14" s="13" t="n"/>
      <c r="H14" s="13" t="n"/>
      <c r="I14" s="13" t="n"/>
      <c r="J14" s="13" t="n"/>
      <c r="K14" s="41" t="n"/>
      <c r="L14" s="26" t="n"/>
      <c r="M14" s="13" t="n"/>
      <c r="N14" s="27" t="n"/>
      <c r="O14" s="48">
        <f>IF(OR(B14="",C14=""),"",B14+C14)</f>
        <v/>
      </c>
      <c r="P14" s="48">
        <f>IF(OR(O14="",H14&lt;&gt;"Yes"),"",O14+(Dashboard!$B$8/24))</f>
        <v/>
      </c>
      <c r="Q14" s="29">
        <f>IF(OR(H14&lt;&gt;"Yes",O14="",K14="",L14=""),"",ROUND(((K14+L14)-O14)*24,2))</f>
        <v/>
      </c>
      <c r="R14" s="30">
        <f>IF(A14="","",IF(OR(B14="",C14="",D14="",E14="",F14="",G14="",H14="",J14="",T14="Duplicate ID",AND(H14="Yes",J14&lt;&gt;"Closed",I14=""),AND(H14="Yes",J14="Closed",OR(K14="",L14="",M14="")),AND(H14="No",J14&lt;&gt;"No Callback Needed"),AND(Q14&lt;&gt;"",Q14&lt;0)),"Data Issue",IF(H14="No","No Callback Needed",IF(J14="Closed","Completed",IF(P14&lt;NOW(),"Overdue",IF(P14-NOW()&lt;=Dashboard!$B$9/24,"Due Soon","Open"))))))</f>
        <v/>
      </c>
      <c r="S14" s="31">
        <f>IF(OR(A14="",B14="",Dashboard!$B$4="",Dashboard!$B$5="",Dashboard!$B$5&lt;Dashboard!$B$4,Dashboard!$B$5-Dashboard!$B$4&gt;30),"",IF(AND(B14&gt;=Dashboard!$B$4,B14&lt;=Dashboard!$B$5,OR(Dashboard!$B$6="All Clinics",D14=Dashboard!$B$6),OR(Dashboard!$B$7="All Queues",E14=Dashboard!$B$7)),1,0))</f>
        <v/>
      </c>
      <c r="T14" s="30">
        <f>IF(A14="","",IF(COUNTIF($A$2:$A$501,A14)&gt;1,"Duplicate ID",""))</f>
        <v/>
      </c>
    </row>
    <row r="15">
      <c r="A15" s="13" t="n"/>
      <c r="B15" s="41" t="n"/>
      <c r="C15" s="26" t="n"/>
      <c r="D15" s="13" t="n"/>
      <c r="E15" s="13" t="n"/>
      <c r="F15" s="13" t="n"/>
      <c r="G15" s="13" t="n"/>
      <c r="H15" s="13" t="n"/>
      <c r="I15" s="13" t="n"/>
      <c r="J15" s="13" t="n"/>
      <c r="K15" s="41" t="n"/>
      <c r="L15" s="26" t="n"/>
      <c r="M15" s="13" t="n"/>
      <c r="N15" s="27" t="n"/>
      <c r="O15" s="48">
        <f>IF(OR(B15="",C15=""),"",B15+C15)</f>
        <v/>
      </c>
      <c r="P15" s="48">
        <f>IF(OR(O15="",H15&lt;&gt;"Yes"),"",O15+(Dashboard!$B$8/24))</f>
        <v/>
      </c>
      <c r="Q15" s="29">
        <f>IF(OR(H15&lt;&gt;"Yes",O15="",K15="",L15=""),"",ROUND(((K15+L15)-O15)*24,2))</f>
        <v/>
      </c>
      <c r="R15" s="30">
        <f>IF(A15="","",IF(OR(B15="",C15="",D15="",E15="",F15="",G15="",H15="",J15="",T15="Duplicate ID",AND(H15="Yes",J15&lt;&gt;"Closed",I15=""),AND(H15="Yes",J15="Closed",OR(K15="",L15="",M15="")),AND(H15="No",J15&lt;&gt;"No Callback Needed"),AND(Q15&lt;&gt;"",Q15&lt;0)),"Data Issue",IF(H15="No","No Callback Needed",IF(J15="Closed","Completed",IF(P15&lt;NOW(),"Overdue",IF(P15-NOW()&lt;=Dashboard!$B$9/24,"Due Soon","Open"))))))</f>
        <v/>
      </c>
      <c r="S15" s="31">
        <f>IF(OR(A15="",B15="",Dashboard!$B$4="",Dashboard!$B$5="",Dashboard!$B$5&lt;Dashboard!$B$4,Dashboard!$B$5-Dashboard!$B$4&gt;30),"",IF(AND(B15&gt;=Dashboard!$B$4,B15&lt;=Dashboard!$B$5,OR(Dashboard!$B$6="All Clinics",D15=Dashboard!$B$6),OR(Dashboard!$B$7="All Queues",E15=Dashboard!$B$7)),1,0))</f>
        <v/>
      </c>
      <c r="T15" s="30">
        <f>IF(A15="","",IF(COUNTIF($A$2:$A$501,A15)&gt;1,"Duplicate ID",""))</f>
        <v/>
      </c>
    </row>
    <row r="16">
      <c r="A16" s="13" t="n"/>
      <c r="B16" s="41" t="n"/>
      <c r="C16" s="26" t="n"/>
      <c r="D16" s="13" t="n"/>
      <c r="E16" s="13" t="n"/>
      <c r="F16" s="13" t="n"/>
      <c r="G16" s="13" t="n"/>
      <c r="H16" s="13" t="n"/>
      <c r="I16" s="13" t="n"/>
      <c r="J16" s="13" t="n"/>
      <c r="K16" s="41" t="n"/>
      <c r="L16" s="26" t="n"/>
      <c r="M16" s="13" t="n"/>
      <c r="N16" s="27" t="n"/>
      <c r="O16" s="48">
        <f>IF(OR(B16="",C16=""),"",B16+C16)</f>
        <v/>
      </c>
      <c r="P16" s="48">
        <f>IF(OR(O16="",H16&lt;&gt;"Yes"),"",O16+(Dashboard!$B$8/24))</f>
        <v/>
      </c>
      <c r="Q16" s="29">
        <f>IF(OR(H16&lt;&gt;"Yes",O16="",K16="",L16=""),"",ROUND(((K16+L16)-O16)*24,2))</f>
        <v/>
      </c>
      <c r="R16" s="30">
        <f>IF(A16="","",IF(OR(B16="",C16="",D16="",E16="",F16="",G16="",H16="",J16="",T16="Duplicate ID",AND(H16="Yes",J16&lt;&gt;"Closed",I16=""),AND(H16="Yes",J16="Closed",OR(K16="",L16="",M16="")),AND(H16="No",J16&lt;&gt;"No Callback Needed"),AND(Q16&lt;&gt;"",Q16&lt;0)),"Data Issue",IF(H16="No","No Callback Needed",IF(J16="Closed","Completed",IF(P16&lt;NOW(),"Overdue",IF(P16-NOW()&lt;=Dashboard!$B$9/24,"Due Soon","Open"))))))</f>
        <v/>
      </c>
      <c r="S16" s="31">
        <f>IF(OR(A16="",B16="",Dashboard!$B$4="",Dashboard!$B$5="",Dashboard!$B$5&lt;Dashboard!$B$4,Dashboard!$B$5-Dashboard!$B$4&gt;30),"",IF(AND(B16&gt;=Dashboard!$B$4,B16&lt;=Dashboard!$B$5,OR(Dashboard!$B$6="All Clinics",D16=Dashboard!$B$6),OR(Dashboard!$B$7="All Queues",E16=Dashboard!$B$7)),1,0))</f>
        <v/>
      </c>
      <c r="T16" s="30">
        <f>IF(A16="","",IF(COUNTIF($A$2:$A$501,A16)&gt;1,"Duplicate ID",""))</f>
        <v/>
      </c>
    </row>
    <row r="17">
      <c r="A17" s="13" t="n"/>
      <c r="B17" s="41" t="n"/>
      <c r="C17" s="26" t="n"/>
      <c r="D17" s="13" t="n"/>
      <c r="E17" s="13" t="n"/>
      <c r="F17" s="13" t="n"/>
      <c r="G17" s="13" t="n"/>
      <c r="H17" s="13" t="n"/>
      <c r="I17" s="13" t="n"/>
      <c r="J17" s="13" t="n"/>
      <c r="K17" s="41" t="n"/>
      <c r="L17" s="26" t="n"/>
      <c r="M17" s="13" t="n"/>
      <c r="N17" s="27" t="n"/>
      <c r="O17" s="48">
        <f>IF(OR(B17="",C17=""),"",B17+C17)</f>
        <v/>
      </c>
      <c r="P17" s="48">
        <f>IF(OR(O17="",H17&lt;&gt;"Yes"),"",O17+(Dashboard!$B$8/24))</f>
        <v/>
      </c>
      <c r="Q17" s="29">
        <f>IF(OR(H17&lt;&gt;"Yes",O17="",K17="",L17=""),"",ROUND(((K17+L17)-O17)*24,2))</f>
        <v/>
      </c>
      <c r="R17" s="30">
        <f>IF(A17="","",IF(OR(B17="",C17="",D17="",E17="",F17="",G17="",H17="",J17="",T17="Duplicate ID",AND(H17="Yes",J17&lt;&gt;"Closed",I17=""),AND(H17="Yes",J17="Closed",OR(K17="",L17="",M17="")),AND(H17="No",J17&lt;&gt;"No Callback Needed"),AND(Q17&lt;&gt;"",Q17&lt;0)),"Data Issue",IF(H17="No","No Callback Needed",IF(J17="Closed","Completed",IF(P17&lt;NOW(),"Overdue",IF(P17-NOW()&lt;=Dashboard!$B$9/24,"Due Soon","Open"))))))</f>
        <v/>
      </c>
      <c r="S17" s="31">
        <f>IF(OR(A17="",B17="",Dashboard!$B$4="",Dashboard!$B$5="",Dashboard!$B$5&lt;Dashboard!$B$4,Dashboard!$B$5-Dashboard!$B$4&gt;30),"",IF(AND(B17&gt;=Dashboard!$B$4,B17&lt;=Dashboard!$B$5,OR(Dashboard!$B$6="All Clinics",D17=Dashboard!$B$6),OR(Dashboard!$B$7="All Queues",E17=Dashboard!$B$7)),1,0))</f>
        <v/>
      </c>
      <c r="T17" s="30">
        <f>IF(A17="","",IF(COUNTIF($A$2:$A$501,A17)&gt;1,"Duplicate ID",""))</f>
        <v/>
      </c>
    </row>
    <row r="18">
      <c r="A18" s="13" t="n"/>
      <c r="B18" s="41" t="n"/>
      <c r="C18" s="26" t="n"/>
      <c r="D18" s="13" t="n"/>
      <c r="E18" s="13" t="n"/>
      <c r="F18" s="13" t="n"/>
      <c r="G18" s="13" t="n"/>
      <c r="H18" s="13" t="n"/>
      <c r="I18" s="13" t="n"/>
      <c r="J18" s="13" t="n"/>
      <c r="K18" s="41" t="n"/>
      <c r="L18" s="26" t="n"/>
      <c r="M18" s="13" t="n"/>
      <c r="N18" s="27" t="n"/>
      <c r="O18" s="48">
        <f>IF(OR(B18="",C18=""),"",B18+C18)</f>
        <v/>
      </c>
      <c r="P18" s="48">
        <f>IF(OR(O18="",H18&lt;&gt;"Yes"),"",O18+(Dashboard!$B$8/24))</f>
        <v/>
      </c>
      <c r="Q18" s="29">
        <f>IF(OR(H18&lt;&gt;"Yes",O18="",K18="",L18=""),"",ROUND(((K18+L18)-O18)*24,2))</f>
        <v/>
      </c>
      <c r="R18" s="30">
        <f>IF(A18="","",IF(OR(B18="",C18="",D18="",E18="",F18="",G18="",H18="",J18="",T18="Duplicate ID",AND(H18="Yes",J18&lt;&gt;"Closed",I18=""),AND(H18="Yes",J18="Closed",OR(K18="",L18="",M18="")),AND(H18="No",J18&lt;&gt;"No Callback Needed"),AND(Q18&lt;&gt;"",Q18&lt;0)),"Data Issue",IF(H18="No","No Callback Needed",IF(J18="Closed","Completed",IF(P18&lt;NOW(),"Overdue",IF(P18-NOW()&lt;=Dashboard!$B$9/24,"Due Soon","Open"))))))</f>
        <v/>
      </c>
      <c r="S18" s="31">
        <f>IF(OR(A18="",B18="",Dashboard!$B$4="",Dashboard!$B$5="",Dashboard!$B$5&lt;Dashboard!$B$4,Dashboard!$B$5-Dashboard!$B$4&gt;30),"",IF(AND(B18&gt;=Dashboard!$B$4,B18&lt;=Dashboard!$B$5,OR(Dashboard!$B$6="All Clinics",D18=Dashboard!$B$6),OR(Dashboard!$B$7="All Queues",E18=Dashboard!$B$7)),1,0))</f>
        <v/>
      </c>
      <c r="T18" s="30">
        <f>IF(A18="","",IF(COUNTIF($A$2:$A$501,A18)&gt;1,"Duplicate ID",""))</f>
        <v/>
      </c>
    </row>
    <row r="19">
      <c r="A19" s="13" t="n"/>
      <c r="B19" s="41" t="n"/>
      <c r="C19" s="26" t="n"/>
      <c r="D19" s="13" t="n"/>
      <c r="E19" s="13" t="n"/>
      <c r="F19" s="13" t="n"/>
      <c r="G19" s="13" t="n"/>
      <c r="H19" s="13" t="n"/>
      <c r="I19" s="13" t="n"/>
      <c r="J19" s="13" t="n"/>
      <c r="K19" s="41" t="n"/>
      <c r="L19" s="26" t="n"/>
      <c r="M19" s="13" t="n"/>
      <c r="N19" s="27" t="n"/>
      <c r="O19" s="48">
        <f>IF(OR(B19="",C19=""),"",B19+C19)</f>
        <v/>
      </c>
      <c r="P19" s="48">
        <f>IF(OR(O19="",H19&lt;&gt;"Yes"),"",O19+(Dashboard!$B$8/24))</f>
        <v/>
      </c>
      <c r="Q19" s="29">
        <f>IF(OR(H19&lt;&gt;"Yes",O19="",K19="",L19=""),"",ROUND(((K19+L19)-O19)*24,2))</f>
        <v/>
      </c>
      <c r="R19" s="30">
        <f>IF(A19="","",IF(OR(B19="",C19="",D19="",E19="",F19="",G19="",H19="",J19="",T19="Duplicate ID",AND(H19="Yes",J19&lt;&gt;"Closed",I19=""),AND(H19="Yes",J19="Closed",OR(K19="",L19="",M19="")),AND(H19="No",J19&lt;&gt;"No Callback Needed"),AND(Q19&lt;&gt;"",Q19&lt;0)),"Data Issue",IF(H19="No","No Callback Needed",IF(J19="Closed","Completed",IF(P19&lt;NOW(),"Overdue",IF(P19-NOW()&lt;=Dashboard!$B$9/24,"Due Soon","Open"))))))</f>
        <v/>
      </c>
      <c r="S19" s="31">
        <f>IF(OR(A19="",B19="",Dashboard!$B$4="",Dashboard!$B$5="",Dashboard!$B$5&lt;Dashboard!$B$4,Dashboard!$B$5-Dashboard!$B$4&gt;30),"",IF(AND(B19&gt;=Dashboard!$B$4,B19&lt;=Dashboard!$B$5,OR(Dashboard!$B$6="All Clinics",D19=Dashboard!$B$6),OR(Dashboard!$B$7="All Queues",E19=Dashboard!$B$7)),1,0))</f>
        <v/>
      </c>
      <c r="T19" s="30">
        <f>IF(A19="","",IF(COUNTIF($A$2:$A$501,A19)&gt;1,"Duplicate ID",""))</f>
        <v/>
      </c>
    </row>
    <row r="20">
      <c r="A20" s="13" t="n"/>
      <c r="B20" s="41" t="n"/>
      <c r="C20" s="26" t="n"/>
      <c r="D20" s="13" t="n"/>
      <c r="E20" s="13" t="n"/>
      <c r="F20" s="13" t="n"/>
      <c r="G20" s="13" t="n"/>
      <c r="H20" s="13" t="n"/>
      <c r="I20" s="13" t="n"/>
      <c r="J20" s="13" t="n"/>
      <c r="K20" s="41" t="n"/>
      <c r="L20" s="26" t="n"/>
      <c r="M20" s="13" t="n"/>
      <c r="N20" s="27" t="n"/>
      <c r="O20" s="48">
        <f>IF(OR(B20="",C20=""),"",B20+C20)</f>
        <v/>
      </c>
      <c r="P20" s="48">
        <f>IF(OR(O20="",H20&lt;&gt;"Yes"),"",O20+(Dashboard!$B$8/24))</f>
        <v/>
      </c>
      <c r="Q20" s="29">
        <f>IF(OR(H20&lt;&gt;"Yes",O20="",K20="",L20=""),"",ROUND(((K20+L20)-O20)*24,2))</f>
        <v/>
      </c>
      <c r="R20" s="30">
        <f>IF(A20="","",IF(OR(B20="",C20="",D20="",E20="",F20="",G20="",H20="",J20="",T20="Duplicate ID",AND(H20="Yes",J20&lt;&gt;"Closed",I20=""),AND(H20="Yes",J20="Closed",OR(K20="",L20="",M20="")),AND(H20="No",J20&lt;&gt;"No Callback Needed"),AND(Q20&lt;&gt;"",Q20&lt;0)),"Data Issue",IF(H20="No","No Callback Needed",IF(J20="Closed","Completed",IF(P20&lt;NOW(),"Overdue",IF(P20-NOW()&lt;=Dashboard!$B$9/24,"Due Soon","Open"))))))</f>
        <v/>
      </c>
      <c r="S20" s="31">
        <f>IF(OR(A20="",B20="",Dashboard!$B$4="",Dashboard!$B$5="",Dashboard!$B$5&lt;Dashboard!$B$4,Dashboard!$B$5-Dashboard!$B$4&gt;30),"",IF(AND(B20&gt;=Dashboard!$B$4,B20&lt;=Dashboard!$B$5,OR(Dashboard!$B$6="All Clinics",D20=Dashboard!$B$6),OR(Dashboard!$B$7="All Queues",E20=Dashboard!$B$7)),1,0))</f>
        <v/>
      </c>
      <c r="T20" s="30">
        <f>IF(A20="","",IF(COUNTIF($A$2:$A$501,A20)&gt;1,"Duplicate ID",""))</f>
        <v/>
      </c>
    </row>
    <row r="21">
      <c r="A21" s="13" t="n"/>
      <c r="B21" s="41" t="n"/>
      <c r="C21" s="26" t="n"/>
      <c r="D21" s="13" t="n"/>
      <c r="E21" s="13" t="n"/>
      <c r="F21" s="13" t="n"/>
      <c r="G21" s="13" t="n"/>
      <c r="H21" s="13" t="n"/>
      <c r="I21" s="13" t="n"/>
      <c r="J21" s="13" t="n"/>
      <c r="K21" s="41" t="n"/>
      <c r="L21" s="26" t="n"/>
      <c r="M21" s="13" t="n"/>
      <c r="N21" s="27" t="n"/>
      <c r="O21" s="48">
        <f>IF(OR(B21="",C21=""),"",B21+C21)</f>
        <v/>
      </c>
      <c r="P21" s="48">
        <f>IF(OR(O21="",H21&lt;&gt;"Yes"),"",O21+(Dashboard!$B$8/24))</f>
        <v/>
      </c>
      <c r="Q21" s="29">
        <f>IF(OR(H21&lt;&gt;"Yes",O21="",K21="",L21=""),"",ROUND(((K21+L21)-O21)*24,2))</f>
        <v/>
      </c>
      <c r="R21" s="30">
        <f>IF(A21="","",IF(OR(B21="",C21="",D21="",E21="",F21="",G21="",H21="",J21="",T21="Duplicate ID",AND(H21="Yes",J21&lt;&gt;"Closed",I21=""),AND(H21="Yes",J21="Closed",OR(K21="",L21="",M21="")),AND(H21="No",J21&lt;&gt;"No Callback Needed"),AND(Q21&lt;&gt;"",Q21&lt;0)),"Data Issue",IF(H21="No","No Callback Needed",IF(J21="Closed","Completed",IF(P21&lt;NOW(),"Overdue",IF(P21-NOW()&lt;=Dashboard!$B$9/24,"Due Soon","Open"))))))</f>
        <v/>
      </c>
      <c r="S21" s="31">
        <f>IF(OR(A21="",B21="",Dashboard!$B$4="",Dashboard!$B$5="",Dashboard!$B$5&lt;Dashboard!$B$4,Dashboard!$B$5-Dashboard!$B$4&gt;30),"",IF(AND(B21&gt;=Dashboard!$B$4,B21&lt;=Dashboard!$B$5,OR(Dashboard!$B$6="All Clinics",D21=Dashboard!$B$6),OR(Dashboard!$B$7="All Queues",E21=Dashboard!$B$7)),1,0))</f>
        <v/>
      </c>
      <c r="T21" s="30">
        <f>IF(A21="","",IF(COUNTIF($A$2:$A$501,A21)&gt;1,"Duplicate ID",""))</f>
        <v/>
      </c>
    </row>
    <row r="22">
      <c r="A22" s="13" t="n"/>
      <c r="B22" s="41" t="n"/>
      <c r="C22" s="26" t="n"/>
      <c r="D22" s="13" t="n"/>
      <c r="E22" s="13" t="n"/>
      <c r="F22" s="13" t="n"/>
      <c r="G22" s="13" t="n"/>
      <c r="H22" s="13" t="n"/>
      <c r="I22" s="13" t="n"/>
      <c r="J22" s="13" t="n"/>
      <c r="K22" s="41" t="n"/>
      <c r="L22" s="26" t="n"/>
      <c r="M22" s="13" t="n"/>
      <c r="N22" s="27" t="n"/>
      <c r="O22" s="48">
        <f>IF(OR(B22="",C22=""),"",B22+C22)</f>
        <v/>
      </c>
      <c r="P22" s="48">
        <f>IF(OR(O22="",H22&lt;&gt;"Yes"),"",O22+(Dashboard!$B$8/24))</f>
        <v/>
      </c>
      <c r="Q22" s="29">
        <f>IF(OR(H22&lt;&gt;"Yes",O22="",K22="",L22=""),"",ROUND(((K22+L22)-O22)*24,2))</f>
        <v/>
      </c>
      <c r="R22" s="30">
        <f>IF(A22="","",IF(OR(B22="",C22="",D22="",E22="",F22="",G22="",H22="",J22="",T22="Duplicate ID",AND(H22="Yes",J22&lt;&gt;"Closed",I22=""),AND(H22="Yes",J22="Closed",OR(K22="",L22="",M22="")),AND(H22="No",J22&lt;&gt;"No Callback Needed"),AND(Q22&lt;&gt;"",Q22&lt;0)),"Data Issue",IF(H22="No","No Callback Needed",IF(J22="Closed","Completed",IF(P22&lt;NOW(),"Overdue",IF(P22-NOW()&lt;=Dashboard!$B$9/24,"Due Soon","Open"))))))</f>
        <v/>
      </c>
      <c r="S22" s="31">
        <f>IF(OR(A22="",B22="",Dashboard!$B$4="",Dashboard!$B$5="",Dashboard!$B$5&lt;Dashboard!$B$4,Dashboard!$B$5-Dashboard!$B$4&gt;30),"",IF(AND(B22&gt;=Dashboard!$B$4,B22&lt;=Dashboard!$B$5,OR(Dashboard!$B$6="All Clinics",D22=Dashboard!$B$6),OR(Dashboard!$B$7="All Queues",E22=Dashboard!$B$7)),1,0))</f>
        <v/>
      </c>
      <c r="T22" s="30">
        <f>IF(A22="","",IF(COUNTIF($A$2:$A$501,A22)&gt;1,"Duplicate ID",""))</f>
        <v/>
      </c>
    </row>
    <row r="23">
      <c r="A23" s="13" t="n"/>
      <c r="B23" s="41" t="n"/>
      <c r="C23" s="26" t="n"/>
      <c r="D23" s="13" t="n"/>
      <c r="E23" s="13" t="n"/>
      <c r="F23" s="13" t="n"/>
      <c r="G23" s="13" t="n"/>
      <c r="H23" s="13" t="n"/>
      <c r="I23" s="13" t="n"/>
      <c r="J23" s="13" t="n"/>
      <c r="K23" s="41" t="n"/>
      <c r="L23" s="26" t="n"/>
      <c r="M23" s="13" t="n"/>
      <c r="N23" s="27" t="n"/>
      <c r="O23" s="48">
        <f>IF(OR(B23="",C23=""),"",B23+C23)</f>
        <v/>
      </c>
      <c r="P23" s="48">
        <f>IF(OR(O23="",H23&lt;&gt;"Yes"),"",O23+(Dashboard!$B$8/24))</f>
        <v/>
      </c>
      <c r="Q23" s="29">
        <f>IF(OR(H23&lt;&gt;"Yes",O23="",K23="",L23=""),"",ROUND(((K23+L23)-O23)*24,2))</f>
        <v/>
      </c>
      <c r="R23" s="30">
        <f>IF(A23="","",IF(OR(B23="",C23="",D23="",E23="",F23="",G23="",H23="",J23="",T23="Duplicate ID",AND(H23="Yes",J23&lt;&gt;"Closed",I23=""),AND(H23="Yes",J23="Closed",OR(K23="",L23="",M23="")),AND(H23="No",J23&lt;&gt;"No Callback Needed"),AND(Q23&lt;&gt;"",Q23&lt;0)),"Data Issue",IF(H23="No","No Callback Needed",IF(J23="Closed","Completed",IF(P23&lt;NOW(),"Overdue",IF(P23-NOW()&lt;=Dashboard!$B$9/24,"Due Soon","Open"))))))</f>
        <v/>
      </c>
      <c r="S23" s="31">
        <f>IF(OR(A23="",B23="",Dashboard!$B$4="",Dashboard!$B$5="",Dashboard!$B$5&lt;Dashboard!$B$4,Dashboard!$B$5-Dashboard!$B$4&gt;30),"",IF(AND(B23&gt;=Dashboard!$B$4,B23&lt;=Dashboard!$B$5,OR(Dashboard!$B$6="All Clinics",D23=Dashboard!$B$6),OR(Dashboard!$B$7="All Queues",E23=Dashboard!$B$7)),1,0))</f>
        <v/>
      </c>
      <c r="T23" s="30">
        <f>IF(A23="","",IF(COUNTIF($A$2:$A$501,A23)&gt;1,"Duplicate ID",""))</f>
        <v/>
      </c>
    </row>
    <row r="24">
      <c r="A24" s="13" t="n"/>
      <c r="B24" s="41" t="n"/>
      <c r="C24" s="26" t="n"/>
      <c r="D24" s="13" t="n"/>
      <c r="E24" s="13" t="n"/>
      <c r="F24" s="13" t="n"/>
      <c r="G24" s="13" t="n"/>
      <c r="H24" s="13" t="n"/>
      <c r="I24" s="13" t="n"/>
      <c r="J24" s="13" t="n"/>
      <c r="K24" s="41" t="n"/>
      <c r="L24" s="26" t="n"/>
      <c r="M24" s="13" t="n"/>
      <c r="N24" s="27" t="n"/>
      <c r="O24" s="48">
        <f>IF(OR(B24="",C24=""),"",B24+C24)</f>
        <v/>
      </c>
      <c r="P24" s="48">
        <f>IF(OR(O24="",H24&lt;&gt;"Yes"),"",O24+(Dashboard!$B$8/24))</f>
        <v/>
      </c>
      <c r="Q24" s="29">
        <f>IF(OR(H24&lt;&gt;"Yes",O24="",K24="",L24=""),"",ROUND(((K24+L24)-O24)*24,2))</f>
        <v/>
      </c>
      <c r="R24" s="30">
        <f>IF(A24="","",IF(OR(B24="",C24="",D24="",E24="",F24="",G24="",H24="",J24="",T24="Duplicate ID",AND(H24="Yes",J24&lt;&gt;"Closed",I24=""),AND(H24="Yes",J24="Closed",OR(K24="",L24="",M24="")),AND(H24="No",J24&lt;&gt;"No Callback Needed"),AND(Q24&lt;&gt;"",Q24&lt;0)),"Data Issue",IF(H24="No","No Callback Needed",IF(J24="Closed","Completed",IF(P24&lt;NOW(),"Overdue",IF(P24-NOW()&lt;=Dashboard!$B$9/24,"Due Soon","Open"))))))</f>
        <v/>
      </c>
      <c r="S24" s="31">
        <f>IF(OR(A24="",B24="",Dashboard!$B$4="",Dashboard!$B$5="",Dashboard!$B$5&lt;Dashboard!$B$4,Dashboard!$B$5-Dashboard!$B$4&gt;30),"",IF(AND(B24&gt;=Dashboard!$B$4,B24&lt;=Dashboard!$B$5,OR(Dashboard!$B$6="All Clinics",D24=Dashboard!$B$6),OR(Dashboard!$B$7="All Queues",E24=Dashboard!$B$7)),1,0))</f>
        <v/>
      </c>
      <c r="T24" s="30">
        <f>IF(A24="","",IF(COUNTIF($A$2:$A$501,A24)&gt;1,"Duplicate ID",""))</f>
        <v/>
      </c>
    </row>
    <row r="25">
      <c r="A25" s="13" t="n"/>
      <c r="B25" s="41" t="n"/>
      <c r="C25" s="26" t="n"/>
      <c r="D25" s="13" t="n"/>
      <c r="E25" s="13" t="n"/>
      <c r="F25" s="13" t="n"/>
      <c r="G25" s="13" t="n"/>
      <c r="H25" s="13" t="n"/>
      <c r="I25" s="13" t="n"/>
      <c r="J25" s="13" t="n"/>
      <c r="K25" s="41" t="n"/>
      <c r="L25" s="26" t="n"/>
      <c r="M25" s="13" t="n"/>
      <c r="N25" s="27" t="n"/>
      <c r="O25" s="48">
        <f>IF(OR(B25="",C25=""),"",B25+C25)</f>
        <v/>
      </c>
      <c r="P25" s="48">
        <f>IF(OR(O25="",H25&lt;&gt;"Yes"),"",O25+(Dashboard!$B$8/24))</f>
        <v/>
      </c>
      <c r="Q25" s="29">
        <f>IF(OR(H25&lt;&gt;"Yes",O25="",K25="",L25=""),"",ROUND(((K25+L25)-O25)*24,2))</f>
        <v/>
      </c>
      <c r="R25" s="30">
        <f>IF(A25="","",IF(OR(B25="",C25="",D25="",E25="",F25="",G25="",H25="",J25="",T25="Duplicate ID",AND(H25="Yes",J25&lt;&gt;"Closed",I25=""),AND(H25="Yes",J25="Closed",OR(K25="",L25="",M25="")),AND(H25="No",J25&lt;&gt;"No Callback Needed"),AND(Q25&lt;&gt;"",Q25&lt;0)),"Data Issue",IF(H25="No","No Callback Needed",IF(J25="Closed","Completed",IF(P25&lt;NOW(),"Overdue",IF(P25-NOW()&lt;=Dashboard!$B$9/24,"Due Soon","Open"))))))</f>
        <v/>
      </c>
      <c r="S25" s="31">
        <f>IF(OR(A25="",B25="",Dashboard!$B$4="",Dashboard!$B$5="",Dashboard!$B$5&lt;Dashboard!$B$4,Dashboard!$B$5-Dashboard!$B$4&gt;30),"",IF(AND(B25&gt;=Dashboard!$B$4,B25&lt;=Dashboard!$B$5,OR(Dashboard!$B$6="All Clinics",D25=Dashboard!$B$6),OR(Dashboard!$B$7="All Queues",E25=Dashboard!$B$7)),1,0))</f>
        <v/>
      </c>
      <c r="T25" s="30">
        <f>IF(A25="","",IF(COUNTIF($A$2:$A$501,A25)&gt;1,"Duplicate ID",""))</f>
        <v/>
      </c>
    </row>
    <row r="26">
      <c r="A26" s="13" t="n"/>
      <c r="B26" s="41" t="n"/>
      <c r="C26" s="26" t="n"/>
      <c r="D26" s="13" t="n"/>
      <c r="E26" s="13" t="n"/>
      <c r="F26" s="13" t="n"/>
      <c r="G26" s="13" t="n"/>
      <c r="H26" s="13" t="n"/>
      <c r="I26" s="13" t="n"/>
      <c r="J26" s="13" t="n"/>
      <c r="K26" s="41" t="n"/>
      <c r="L26" s="26" t="n"/>
      <c r="M26" s="13" t="n"/>
      <c r="N26" s="27" t="n"/>
      <c r="O26" s="48">
        <f>IF(OR(B26="",C26=""),"",B26+C26)</f>
        <v/>
      </c>
      <c r="P26" s="48">
        <f>IF(OR(O26="",H26&lt;&gt;"Yes"),"",O26+(Dashboard!$B$8/24))</f>
        <v/>
      </c>
      <c r="Q26" s="29">
        <f>IF(OR(H26&lt;&gt;"Yes",O26="",K26="",L26=""),"",ROUND(((K26+L26)-O26)*24,2))</f>
        <v/>
      </c>
      <c r="R26" s="30">
        <f>IF(A26="","",IF(OR(B26="",C26="",D26="",E26="",F26="",G26="",H26="",J26="",T26="Duplicate ID",AND(H26="Yes",J26&lt;&gt;"Closed",I26=""),AND(H26="Yes",J26="Closed",OR(K26="",L26="",M26="")),AND(H26="No",J26&lt;&gt;"No Callback Needed"),AND(Q26&lt;&gt;"",Q26&lt;0)),"Data Issue",IF(H26="No","No Callback Needed",IF(J26="Closed","Completed",IF(P26&lt;NOW(),"Overdue",IF(P26-NOW()&lt;=Dashboard!$B$9/24,"Due Soon","Open"))))))</f>
        <v/>
      </c>
      <c r="S26" s="31">
        <f>IF(OR(A26="",B26="",Dashboard!$B$4="",Dashboard!$B$5="",Dashboard!$B$5&lt;Dashboard!$B$4,Dashboard!$B$5-Dashboard!$B$4&gt;30),"",IF(AND(B26&gt;=Dashboard!$B$4,B26&lt;=Dashboard!$B$5,OR(Dashboard!$B$6="All Clinics",D26=Dashboard!$B$6),OR(Dashboard!$B$7="All Queues",E26=Dashboard!$B$7)),1,0))</f>
        <v/>
      </c>
      <c r="T26" s="30">
        <f>IF(A26="","",IF(COUNTIF($A$2:$A$501,A26)&gt;1,"Duplicate ID",""))</f>
        <v/>
      </c>
    </row>
    <row r="27">
      <c r="A27" s="13" t="n"/>
      <c r="B27" s="41" t="n"/>
      <c r="C27" s="26" t="n"/>
      <c r="D27" s="13" t="n"/>
      <c r="E27" s="13" t="n"/>
      <c r="F27" s="13" t="n"/>
      <c r="G27" s="13" t="n"/>
      <c r="H27" s="13" t="n"/>
      <c r="I27" s="13" t="n"/>
      <c r="J27" s="13" t="n"/>
      <c r="K27" s="41" t="n"/>
      <c r="L27" s="26" t="n"/>
      <c r="M27" s="13" t="n"/>
      <c r="N27" s="27" t="n"/>
      <c r="O27" s="48">
        <f>IF(OR(B27="",C27=""),"",B27+C27)</f>
        <v/>
      </c>
      <c r="P27" s="48">
        <f>IF(OR(O27="",H27&lt;&gt;"Yes"),"",O27+(Dashboard!$B$8/24))</f>
        <v/>
      </c>
      <c r="Q27" s="29">
        <f>IF(OR(H27&lt;&gt;"Yes",O27="",K27="",L27=""),"",ROUND(((K27+L27)-O27)*24,2))</f>
        <v/>
      </c>
      <c r="R27" s="30">
        <f>IF(A27="","",IF(OR(B27="",C27="",D27="",E27="",F27="",G27="",H27="",J27="",T27="Duplicate ID",AND(H27="Yes",J27&lt;&gt;"Closed",I27=""),AND(H27="Yes",J27="Closed",OR(K27="",L27="",M27="")),AND(H27="No",J27&lt;&gt;"No Callback Needed"),AND(Q27&lt;&gt;"",Q27&lt;0)),"Data Issue",IF(H27="No","No Callback Needed",IF(J27="Closed","Completed",IF(P27&lt;NOW(),"Overdue",IF(P27-NOW()&lt;=Dashboard!$B$9/24,"Due Soon","Open"))))))</f>
        <v/>
      </c>
      <c r="S27" s="31">
        <f>IF(OR(A27="",B27="",Dashboard!$B$4="",Dashboard!$B$5="",Dashboard!$B$5&lt;Dashboard!$B$4,Dashboard!$B$5-Dashboard!$B$4&gt;30),"",IF(AND(B27&gt;=Dashboard!$B$4,B27&lt;=Dashboard!$B$5,OR(Dashboard!$B$6="All Clinics",D27=Dashboard!$B$6),OR(Dashboard!$B$7="All Queues",E27=Dashboard!$B$7)),1,0))</f>
        <v/>
      </c>
      <c r="T27" s="30">
        <f>IF(A27="","",IF(COUNTIF($A$2:$A$501,A27)&gt;1,"Duplicate ID",""))</f>
        <v/>
      </c>
    </row>
    <row r="28">
      <c r="A28" s="13" t="n"/>
      <c r="B28" s="41" t="n"/>
      <c r="C28" s="26" t="n"/>
      <c r="D28" s="13" t="n"/>
      <c r="E28" s="13" t="n"/>
      <c r="F28" s="13" t="n"/>
      <c r="G28" s="13" t="n"/>
      <c r="H28" s="13" t="n"/>
      <c r="I28" s="13" t="n"/>
      <c r="J28" s="13" t="n"/>
      <c r="K28" s="41" t="n"/>
      <c r="L28" s="26" t="n"/>
      <c r="M28" s="13" t="n"/>
      <c r="N28" s="27" t="n"/>
      <c r="O28" s="48">
        <f>IF(OR(B28="",C28=""),"",B28+C28)</f>
        <v/>
      </c>
      <c r="P28" s="48">
        <f>IF(OR(O28="",H28&lt;&gt;"Yes"),"",O28+(Dashboard!$B$8/24))</f>
        <v/>
      </c>
      <c r="Q28" s="29">
        <f>IF(OR(H28&lt;&gt;"Yes",O28="",K28="",L28=""),"",ROUND(((K28+L28)-O28)*24,2))</f>
        <v/>
      </c>
      <c r="R28" s="30">
        <f>IF(A28="","",IF(OR(B28="",C28="",D28="",E28="",F28="",G28="",H28="",J28="",T28="Duplicate ID",AND(H28="Yes",J28&lt;&gt;"Closed",I28=""),AND(H28="Yes",J28="Closed",OR(K28="",L28="",M28="")),AND(H28="No",J28&lt;&gt;"No Callback Needed"),AND(Q28&lt;&gt;"",Q28&lt;0)),"Data Issue",IF(H28="No","No Callback Needed",IF(J28="Closed","Completed",IF(P28&lt;NOW(),"Overdue",IF(P28-NOW()&lt;=Dashboard!$B$9/24,"Due Soon","Open"))))))</f>
        <v/>
      </c>
      <c r="S28" s="31">
        <f>IF(OR(A28="",B28="",Dashboard!$B$4="",Dashboard!$B$5="",Dashboard!$B$5&lt;Dashboard!$B$4,Dashboard!$B$5-Dashboard!$B$4&gt;30),"",IF(AND(B28&gt;=Dashboard!$B$4,B28&lt;=Dashboard!$B$5,OR(Dashboard!$B$6="All Clinics",D28=Dashboard!$B$6),OR(Dashboard!$B$7="All Queues",E28=Dashboard!$B$7)),1,0))</f>
        <v/>
      </c>
      <c r="T28" s="30">
        <f>IF(A28="","",IF(COUNTIF($A$2:$A$501,A28)&gt;1,"Duplicate ID",""))</f>
        <v/>
      </c>
    </row>
    <row r="29">
      <c r="A29" s="13" t="n"/>
      <c r="B29" s="41" t="n"/>
      <c r="C29" s="26" t="n"/>
      <c r="D29" s="13" t="n"/>
      <c r="E29" s="13" t="n"/>
      <c r="F29" s="13" t="n"/>
      <c r="G29" s="13" t="n"/>
      <c r="H29" s="13" t="n"/>
      <c r="I29" s="13" t="n"/>
      <c r="J29" s="13" t="n"/>
      <c r="K29" s="41" t="n"/>
      <c r="L29" s="26" t="n"/>
      <c r="M29" s="13" t="n"/>
      <c r="N29" s="27" t="n"/>
      <c r="O29" s="48">
        <f>IF(OR(B29="",C29=""),"",B29+C29)</f>
        <v/>
      </c>
      <c r="P29" s="48">
        <f>IF(OR(O29="",H29&lt;&gt;"Yes"),"",O29+(Dashboard!$B$8/24))</f>
        <v/>
      </c>
      <c r="Q29" s="29">
        <f>IF(OR(H29&lt;&gt;"Yes",O29="",K29="",L29=""),"",ROUND(((K29+L29)-O29)*24,2))</f>
        <v/>
      </c>
      <c r="R29" s="30">
        <f>IF(A29="","",IF(OR(B29="",C29="",D29="",E29="",F29="",G29="",H29="",J29="",T29="Duplicate ID",AND(H29="Yes",J29&lt;&gt;"Closed",I29=""),AND(H29="Yes",J29="Closed",OR(K29="",L29="",M29="")),AND(H29="No",J29&lt;&gt;"No Callback Needed"),AND(Q29&lt;&gt;"",Q29&lt;0)),"Data Issue",IF(H29="No","No Callback Needed",IF(J29="Closed","Completed",IF(P29&lt;NOW(),"Overdue",IF(P29-NOW()&lt;=Dashboard!$B$9/24,"Due Soon","Open"))))))</f>
        <v/>
      </c>
      <c r="S29" s="31">
        <f>IF(OR(A29="",B29="",Dashboard!$B$4="",Dashboard!$B$5="",Dashboard!$B$5&lt;Dashboard!$B$4,Dashboard!$B$5-Dashboard!$B$4&gt;30),"",IF(AND(B29&gt;=Dashboard!$B$4,B29&lt;=Dashboard!$B$5,OR(Dashboard!$B$6="All Clinics",D29=Dashboard!$B$6),OR(Dashboard!$B$7="All Queues",E29=Dashboard!$B$7)),1,0))</f>
        <v/>
      </c>
      <c r="T29" s="30">
        <f>IF(A29="","",IF(COUNTIF($A$2:$A$501,A29)&gt;1,"Duplicate ID",""))</f>
        <v/>
      </c>
    </row>
    <row r="30">
      <c r="A30" s="13" t="n"/>
      <c r="B30" s="41" t="n"/>
      <c r="C30" s="26" t="n"/>
      <c r="D30" s="13" t="n"/>
      <c r="E30" s="13" t="n"/>
      <c r="F30" s="13" t="n"/>
      <c r="G30" s="13" t="n"/>
      <c r="H30" s="13" t="n"/>
      <c r="I30" s="13" t="n"/>
      <c r="J30" s="13" t="n"/>
      <c r="K30" s="41" t="n"/>
      <c r="L30" s="26" t="n"/>
      <c r="M30" s="13" t="n"/>
      <c r="N30" s="27" t="n"/>
      <c r="O30" s="48">
        <f>IF(OR(B30="",C30=""),"",B30+C30)</f>
        <v/>
      </c>
      <c r="P30" s="48">
        <f>IF(OR(O30="",H30&lt;&gt;"Yes"),"",O30+(Dashboard!$B$8/24))</f>
        <v/>
      </c>
      <c r="Q30" s="29">
        <f>IF(OR(H30&lt;&gt;"Yes",O30="",K30="",L30=""),"",ROUND(((K30+L30)-O30)*24,2))</f>
        <v/>
      </c>
      <c r="R30" s="30">
        <f>IF(A30="","",IF(OR(B30="",C30="",D30="",E30="",F30="",G30="",H30="",J30="",T30="Duplicate ID",AND(H30="Yes",J30&lt;&gt;"Closed",I30=""),AND(H30="Yes",J30="Closed",OR(K30="",L30="",M30="")),AND(H30="No",J30&lt;&gt;"No Callback Needed"),AND(Q30&lt;&gt;"",Q30&lt;0)),"Data Issue",IF(H30="No","No Callback Needed",IF(J30="Closed","Completed",IF(P30&lt;NOW(),"Overdue",IF(P30-NOW()&lt;=Dashboard!$B$9/24,"Due Soon","Open"))))))</f>
        <v/>
      </c>
      <c r="S30" s="31">
        <f>IF(OR(A30="",B30="",Dashboard!$B$4="",Dashboard!$B$5="",Dashboard!$B$5&lt;Dashboard!$B$4,Dashboard!$B$5-Dashboard!$B$4&gt;30),"",IF(AND(B30&gt;=Dashboard!$B$4,B30&lt;=Dashboard!$B$5,OR(Dashboard!$B$6="All Clinics",D30=Dashboard!$B$6),OR(Dashboard!$B$7="All Queues",E30=Dashboard!$B$7)),1,0))</f>
        <v/>
      </c>
      <c r="T30" s="30">
        <f>IF(A30="","",IF(COUNTIF($A$2:$A$501,A30)&gt;1,"Duplicate ID",""))</f>
        <v/>
      </c>
    </row>
    <row r="31">
      <c r="A31" s="13" t="n"/>
      <c r="B31" s="41" t="n"/>
      <c r="C31" s="26" t="n"/>
      <c r="D31" s="13" t="n"/>
      <c r="E31" s="13" t="n"/>
      <c r="F31" s="13" t="n"/>
      <c r="G31" s="13" t="n"/>
      <c r="H31" s="13" t="n"/>
      <c r="I31" s="13" t="n"/>
      <c r="J31" s="13" t="n"/>
      <c r="K31" s="41" t="n"/>
      <c r="L31" s="26" t="n"/>
      <c r="M31" s="13" t="n"/>
      <c r="N31" s="27" t="n"/>
      <c r="O31" s="48">
        <f>IF(OR(B31="",C31=""),"",B31+C31)</f>
        <v/>
      </c>
      <c r="P31" s="48">
        <f>IF(OR(O31="",H31&lt;&gt;"Yes"),"",O31+(Dashboard!$B$8/24))</f>
        <v/>
      </c>
      <c r="Q31" s="29">
        <f>IF(OR(H31&lt;&gt;"Yes",O31="",K31="",L31=""),"",ROUND(((K31+L31)-O31)*24,2))</f>
        <v/>
      </c>
      <c r="R31" s="30">
        <f>IF(A31="","",IF(OR(B31="",C31="",D31="",E31="",F31="",G31="",H31="",J31="",T31="Duplicate ID",AND(H31="Yes",J31&lt;&gt;"Closed",I31=""),AND(H31="Yes",J31="Closed",OR(K31="",L31="",M31="")),AND(H31="No",J31&lt;&gt;"No Callback Needed"),AND(Q31&lt;&gt;"",Q31&lt;0)),"Data Issue",IF(H31="No","No Callback Needed",IF(J31="Closed","Completed",IF(P31&lt;NOW(),"Overdue",IF(P31-NOW()&lt;=Dashboard!$B$9/24,"Due Soon","Open"))))))</f>
        <v/>
      </c>
      <c r="S31" s="31">
        <f>IF(OR(A31="",B31="",Dashboard!$B$4="",Dashboard!$B$5="",Dashboard!$B$5&lt;Dashboard!$B$4,Dashboard!$B$5-Dashboard!$B$4&gt;30),"",IF(AND(B31&gt;=Dashboard!$B$4,B31&lt;=Dashboard!$B$5,OR(Dashboard!$B$6="All Clinics",D31=Dashboard!$B$6),OR(Dashboard!$B$7="All Queues",E31=Dashboard!$B$7)),1,0))</f>
        <v/>
      </c>
      <c r="T31" s="30">
        <f>IF(A31="","",IF(COUNTIF($A$2:$A$501,A31)&gt;1,"Duplicate ID",""))</f>
        <v/>
      </c>
    </row>
    <row r="32">
      <c r="A32" s="13" t="n"/>
      <c r="B32" s="41" t="n"/>
      <c r="C32" s="26" t="n"/>
      <c r="D32" s="13" t="n"/>
      <c r="E32" s="13" t="n"/>
      <c r="F32" s="13" t="n"/>
      <c r="G32" s="13" t="n"/>
      <c r="H32" s="13" t="n"/>
      <c r="I32" s="13" t="n"/>
      <c r="J32" s="13" t="n"/>
      <c r="K32" s="41" t="n"/>
      <c r="L32" s="26" t="n"/>
      <c r="M32" s="13" t="n"/>
      <c r="N32" s="27" t="n"/>
      <c r="O32" s="48">
        <f>IF(OR(B32="",C32=""),"",B32+C32)</f>
        <v/>
      </c>
      <c r="P32" s="48">
        <f>IF(OR(O32="",H32&lt;&gt;"Yes"),"",O32+(Dashboard!$B$8/24))</f>
        <v/>
      </c>
      <c r="Q32" s="29">
        <f>IF(OR(H32&lt;&gt;"Yes",O32="",K32="",L32=""),"",ROUND(((K32+L32)-O32)*24,2))</f>
        <v/>
      </c>
      <c r="R32" s="30">
        <f>IF(A32="","",IF(OR(B32="",C32="",D32="",E32="",F32="",G32="",H32="",J32="",T32="Duplicate ID",AND(H32="Yes",J32&lt;&gt;"Closed",I32=""),AND(H32="Yes",J32="Closed",OR(K32="",L32="",M32="")),AND(H32="No",J32&lt;&gt;"No Callback Needed"),AND(Q32&lt;&gt;"",Q32&lt;0)),"Data Issue",IF(H32="No","No Callback Needed",IF(J32="Closed","Completed",IF(P32&lt;NOW(),"Overdue",IF(P32-NOW()&lt;=Dashboard!$B$9/24,"Due Soon","Open"))))))</f>
        <v/>
      </c>
      <c r="S32" s="31">
        <f>IF(OR(A32="",B32="",Dashboard!$B$4="",Dashboard!$B$5="",Dashboard!$B$5&lt;Dashboard!$B$4,Dashboard!$B$5-Dashboard!$B$4&gt;30),"",IF(AND(B32&gt;=Dashboard!$B$4,B32&lt;=Dashboard!$B$5,OR(Dashboard!$B$6="All Clinics",D32=Dashboard!$B$6),OR(Dashboard!$B$7="All Queues",E32=Dashboard!$B$7)),1,0))</f>
        <v/>
      </c>
      <c r="T32" s="30">
        <f>IF(A32="","",IF(COUNTIF($A$2:$A$501,A32)&gt;1,"Duplicate ID",""))</f>
        <v/>
      </c>
    </row>
    <row r="33">
      <c r="A33" s="13" t="n"/>
      <c r="B33" s="41" t="n"/>
      <c r="C33" s="26" t="n"/>
      <c r="D33" s="13" t="n"/>
      <c r="E33" s="13" t="n"/>
      <c r="F33" s="13" t="n"/>
      <c r="G33" s="13" t="n"/>
      <c r="H33" s="13" t="n"/>
      <c r="I33" s="13" t="n"/>
      <c r="J33" s="13" t="n"/>
      <c r="K33" s="41" t="n"/>
      <c r="L33" s="26" t="n"/>
      <c r="M33" s="13" t="n"/>
      <c r="N33" s="27" t="n"/>
      <c r="O33" s="48">
        <f>IF(OR(B33="",C33=""),"",B33+C33)</f>
        <v/>
      </c>
      <c r="P33" s="48">
        <f>IF(OR(O33="",H33&lt;&gt;"Yes"),"",O33+(Dashboard!$B$8/24))</f>
        <v/>
      </c>
      <c r="Q33" s="29">
        <f>IF(OR(H33&lt;&gt;"Yes",O33="",K33="",L33=""),"",ROUND(((K33+L33)-O33)*24,2))</f>
        <v/>
      </c>
      <c r="R33" s="30">
        <f>IF(A33="","",IF(OR(B33="",C33="",D33="",E33="",F33="",G33="",H33="",J33="",T33="Duplicate ID",AND(H33="Yes",J33&lt;&gt;"Closed",I33=""),AND(H33="Yes",J33="Closed",OR(K33="",L33="",M33="")),AND(H33="No",J33&lt;&gt;"No Callback Needed"),AND(Q33&lt;&gt;"",Q33&lt;0)),"Data Issue",IF(H33="No","No Callback Needed",IF(J33="Closed","Completed",IF(P33&lt;NOW(),"Overdue",IF(P33-NOW()&lt;=Dashboard!$B$9/24,"Due Soon","Open"))))))</f>
        <v/>
      </c>
      <c r="S33" s="31">
        <f>IF(OR(A33="",B33="",Dashboard!$B$4="",Dashboard!$B$5="",Dashboard!$B$5&lt;Dashboard!$B$4,Dashboard!$B$5-Dashboard!$B$4&gt;30),"",IF(AND(B33&gt;=Dashboard!$B$4,B33&lt;=Dashboard!$B$5,OR(Dashboard!$B$6="All Clinics",D33=Dashboard!$B$6),OR(Dashboard!$B$7="All Queues",E33=Dashboard!$B$7)),1,0))</f>
        <v/>
      </c>
      <c r="T33" s="30">
        <f>IF(A33="","",IF(COUNTIF($A$2:$A$501,A33)&gt;1,"Duplicate ID",""))</f>
        <v/>
      </c>
    </row>
    <row r="34">
      <c r="A34" s="13" t="n"/>
      <c r="B34" s="41" t="n"/>
      <c r="C34" s="26" t="n"/>
      <c r="D34" s="13" t="n"/>
      <c r="E34" s="13" t="n"/>
      <c r="F34" s="13" t="n"/>
      <c r="G34" s="13" t="n"/>
      <c r="H34" s="13" t="n"/>
      <c r="I34" s="13" t="n"/>
      <c r="J34" s="13" t="n"/>
      <c r="K34" s="41" t="n"/>
      <c r="L34" s="26" t="n"/>
      <c r="M34" s="13" t="n"/>
      <c r="N34" s="27" t="n"/>
      <c r="O34" s="48">
        <f>IF(OR(B34="",C34=""),"",B34+C34)</f>
        <v/>
      </c>
      <c r="P34" s="48">
        <f>IF(OR(O34="",H34&lt;&gt;"Yes"),"",O34+(Dashboard!$B$8/24))</f>
        <v/>
      </c>
      <c r="Q34" s="29">
        <f>IF(OR(H34&lt;&gt;"Yes",O34="",K34="",L34=""),"",ROUND(((K34+L34)-O34)*24,2))</f>
        <v/>
      </c>
      <c r="R34" s="30">
        <f>IF(A34="","",IF(OR(B34="",C34="",D34="",E34="",F34="",G34="",H34="",J34="",T34="Duplicate ID",AND(H34="Yes",J34&lt;&gt;"Closed",I34=""),AND(H34="Yes",J34="Closed",OR(K34="",L34="",M34="")),AND(H34="No",J34&lt;&gt;"No Callback Needed"),AND(Q34&lt;&gt;"",Q34&lt;0)),"Data Issue",IF(H34="No","No Callback Needed",IF(J34="Closed","Completed",IF(P34&lt;NOW(),"Overdue",IF(P34-NOW()&lt;=Dashboard!$B$9/24,"Due Soon","Open"))))))</f>
        <v/>
      </c>
      <c r="S34" s="31">
        <f>IF(OR(A34="",B34="",Dashboard!$B$4="",Dashboard!$B$5="",Dashboard!$B$5&lt;Dashboard!$B$4,Dashboard!$B$5-Dashboard!$B$4&gt;30),"",IF(AND(B34&gt;=Dashboard!$B$4,B34&lt;=Dashboard!$B$5,OR(Dashboard!$B$6="All Clinics",D34=Dashboard!$B$6),OR(Dashboard!$B$7="All Queues",E34=Dashboard!$B$7)),1,0))</f>
        <v/>
      </c>
      <c r="T34" s="30">
        <f>IF(A34="","",IF(COUNTIF($A$2:$A$501,A34)&gt;1,"Duplicate ID",""))</f>
        <v/>
      </c>
    </row>
    <row r="35">
      <c r="A35" s="13" t="n"/>
      <c r="B35" s="41" t="n"/>
      <c r="C35" s="26" t="n"/>
      <c r="D35" s="13" t="n"/>
      <c r="E35" s="13" t="n"/>
      <c r="F35" s="13" t="n"/>
      <c r="G35" s="13" t="n"/>
      <c r="H35" s="13" t="n"/>
      <c r="I35" s="13" t="n"/>
      <c r="J35" s="13" t="n"/>
      <c r="K35" s="41" t="n"/>
      <c r="L35" s="26" t="n"/>
      <c r="M35" s="13" t="n"/>
      <c r="N35" s="27" t="n"/>
      <c r="O35" s="48">
        <f>IF(OR(B35="",C35=""),"",B35+C35)</f>
        <v/>
      </c>
      <c r="P35" s="48">
        <f>IF(OR(O35="",H35&lt;&gt;"Yes"),"",O35+(Dashboard!$B$8/24))</f>
        <v/>
      </c>
      <c r="Q35" s="29">
        <f>IF(OR(H35&lt;&gt;"Yes",O35="",K35="",L35=""),"",ROUND(((K35+L35)-O35)*24,2))</f>
        <v/>
      </c>
      <c r="R35" s="30">
        <f>IF(A35="","",IF(OR(B35="",C35="",D35="",E35="",F35="",G35="",H35="",J35="",T35="Duplicate ID",AND(H35="Yes",J35&lt;&gt;"Closed",I35=""),AND(H35="Yes",J35="Closed",OR(K35="",L35="",M35="")),AND(H35="No",J35&lt;&gt;"No Callback Needed"),AND(Q35&lt;&gt;"",Q35&lt;0)),"Data Issue",IF(H35="No","No Callback Needed",IF(J35="Closed","Completed",IF(P35&lt;NOW(),"Overdue",IF(P35-NOW()&lt;=Dashboard!$B$9/24,"Due Soon","Open"))))))</f>
        <v/>
      </c>
      <c r="S35" s="31">
        <f>IF(OR(A35="",B35="",Dashboard!$B$4="",Dashboard!$B$5="",Dashboard!$B$5&lt;Dashboard!$B$4,Dashboard!$B$5-Dashboard!$B$4&gt;30),"",IF(AND(B35&gt;=Dashboard!$B$4,B35&lt;=Dashboard!$B$5,OR(Dashboard!$B$6="All Clinics",D35=Dashboard!$B$6),OR(Dashboard!$B$7="All Queues",E35=Dashboard!$B$7)),1,0))</f>
        <v/>
      </c>
      <c r="T35" s="30">
        <f>IF(A35="","",IF(COUNTIF($A$2:$A$501,A35)&gt;1,"Duplicate ID",""))</f>
        <v/>
      </c>
    </row>
    <row r="36">
      <c r="A36" s="13" t="n"/>
      <c r="B36" s="41" t="n"/>
      <c r="C36" s="26" t="n"/>
      <c r="D36" s="13" t="n"/>
      <c r="E36" s="13" t="n"/>
      <c r="F36" s="13" t="n"/>
      <c r="G36" s="13" t="n"/>
      <c r="H36" s="13" t="n"/>
      <c r="I36" s="13" t="n"/>
      <c r="J36" s="13" t="n"/>
      <c r="K36" s="41" t="n"/>
      <c r="L36" s="26" t="n"/>
      <c r="M36" s="13" t="n"/>
      <c r="N36" s="27" t="n"/>
      <c r="O36" s="48">
        <f>IF(OR(B36="",C36=""),"",B36+C36)</f>
        <v/>
      </c>
      <c r="P36" s="48">
        <f>IF(OR(O36="",H36&lt;&gt;"Yes"),"",O36+(Dashboard!$B$8/24))</f>
        <v/>
      </c>
      <c r="Q36" s="29">
        <f>IF(OR(H36&lt;&gt;"Yes",O36="",K36="",L36=""),"",ROUND(((K36+L36)-O36)*24,2))</f>
        <v/>
      </c>
      <c r="R36" s="30">
        <f>IF(A36="","",IF(OR(B36="",C36="",D36="",E36="",F36="",G36="",H36="",J36="",T36="Duplicate ID",AND(H36="Yes",J36&lt;&gt;"Closed",I36=""),AND(H36="Yes",J36="Closed",OR(K36="",L36="",M36="")),AND(H36="No",J36&lt;&gt;"No Callback Needed"),AND(Q36&lt;&gt;"",Q36&lt;0)),"Data Issue",IF(H36="No","No Callback Needed",IF(J36="Closed","Completed",IF(P36&lt;NOW(),"Overdue",IF(P36-NOW()&lt;=Dashboard!$B$9/24,"Due Soon","Open"))))))</f>
        <v/>
      </c>
      <c r="S36" s="31">
        <f>IF(OR(A36="",B36="",Dashboard!$B$4="",Dashboard!$B$5="",Dashboard!$B$5&lt;Dashboard!$B$4,Dashboard!$B$5-Dashboard!$B$4&gt;30),"",IF(AND(B36&gt;=Dashboard!$B$4,B36&lt;=Dashboard!$B$5,OR(Dashboard!$B$6="All Clinics",D36=Dashboard!$B$6),OR(Dashboard!$B$7="All Queues",E36=Dashboard!$B$7)),1,0))</f>
        <v/>
      </c>
      <c r="T36" s="30">
        <f>IF(A36="","",IF(COUNTIF($A$2:$A$501,A36)&gt;1,"Duplicate ID",""))</f>
        <v/>
      </c>
    </row>
    <row r="37">
      <c r="A37" s="13" t="n"/>
      <c r="B37" s="41" t="n"/>
      <c r="C37" s="26" t="n"/>
      <c r="D37" s="13" t="n"/>
      <c r="E37" s="13" t="n"/>
      <c r="F37" s="13" t="n"/>
      <c r="G37" s="13" t="n"/>
      <c r="H37" s="13" t="n"/>
      <c r="I37" s="13" t="n"/>
      <c r="J37" s="13" t="n"/>
      <c r="K37" s="41" t="n"/>
      <c r="L37" s="26" t="n"/>
      <c r="M37" s="13" t="n"/>
      <c r="N37" s="27" t="n"/>
      <c r="O37" s="48">
        <f>IF(OR(B37="",C37=""),"",B37+C37)</f>
        <v/>
      </c>
      <c r="P37" s="48">
        <f>IF(OR(O37="",H37&lt;&gt;"Yes"),"",O37+(Dashboard!$B$8/24))</f>
        <v/>
      </c>
      <c r="Q37" s="29">
        <f>IF(OR(H37&lt;&gt;"Yes",O37="",K37="",L37=""),"",ROUND(((K37+L37)-O37)*24,2))</f>
        <v/>
      </c>
      <c r="R37" s="30">
        <f>IF(A37="","",IF(OR(B37="",C37="",D37="",E37="",F37="",G37="",H37="",J37="",T37="Duplicate ID",AND(H37="Yes",J37&lt;&gt;"Closed",I37=""),AND(H37="Yes",J37="Closed",OR(K37="",L37="",M37="")),AND(H37="No",J37&lt;&gt;"No Callback Needed"),AND(Q37&lt;&gt;"",Q37&lt;0)),"Data Issue",IF(H37="No","No Callback Needed",IF(J37="Closed","Completed",IF(P37&lt;NOW(),"Overdue",IF(P37-NOW()&lt;=Dashboard!$B$9/24,"Due Soon","Open"))))))</f>
        <v/>
      </c>
      <c r="S37" s="31">
        <f>IF(OR(A37="",B37="",Dashboard!$B$4="",Dashboard!$B$5="",Dashboard!$B$5&lt;Dashboard!$B$4,Dashboard!$B$5-Dashboard!$B$4&gt;30),"",IF(AND(B37&gt;=Dashboard!$B$4,B37&lt;=Dashboard!$B$5,OR(Dashboard!$B$6="All Clinics",D37=Dashboard!$B$6),OR(Dashboard!$B$7="All Queues",E37=Dashboard!$B$7)),1,0))</f>
        <v/>
      </c>
      <c r="T37" s="30">
        <f>IF(A37="","",IF(COUNTIF($A$2:$A$501,A37)&gt;1,"Duplicate ID",""))</f>
        <v/>
      </c>
    </row>
    <row r="38">
      <c r="A38" s="13" t="n"/>
      <c r="B38" s="41" t="n"/>
      <c r="C38" s="26" t="n"/>
      <c r="D38" s="13" t="n"/>
      <c r="E38" s="13" t="n"/>
      <c r="F38" s="13" t="n"/>
      <c r="G38" s="13" t="n"/>
      <c r="H38" s="13" t="n"/>
      <c r="I38" s="13" t="n"/>
      <c r="J38" s="13" t="n"/>
      <c r="K38" s="41" t="n"/>
      <c r="L38" s="26" t="n"/>
      <c r="M38" s="13" t="n"/>
      <c r="N38" s="27" t="n"/>
      <c r="O38" s="48">
        <f>IF(OR(B38="",C38=""),"",B38+C38)</f>
        <v/>
      </c>
      <c r="P38" s="48">
        <f>IF(OR(O38="",H38&lt;&gt;"Yes"),"",O38+(Dashboard!$B$8/24))</f>
        <v/>
      </c>
      <c r="Q38" s="29">
        <f>IF(OR(H38&lt;&gt;"Yes",O38="",K38="",L38=""),"",ROUND(((K38+L38)-O38)*24,2))</f>
        <v/>
      </c>
      <c r="R38" s="30">
        <f>IF(A38="","",IF(OR(B38="",C38="",D38="",E38="",F38="",G38="",H38="",J38="",T38="Duplicate ID",AND(H38="Yes",J38&lt;&gt;"Closed",I38=""),AND(H38="Yes",J38="Closed",OR(K38="",L38="",M38="")),AND(H38="No",J38&lt;&gt;"No Callback Needed"),AND(Q38&lt;&gt;"",Q38&lt;0)),"Data Issue",IF(H38="No","No Callback Needed",IF(J38="Closed","Completed",IF(P38&lt;NOW(),"Overdue",IF(P38-NOW()&lt;=Dashboard!$B$9/24,"Due Soon","Open"))))))</f>
        <v/>
      </c>
      <c r="S38" s="31">
        <f>IF(OR(A38="",B38="",Dashboard!$B$4="",Dashboard!$B$5="",Dashboard!$B$5&lt;Dashboard!$B$4,Dashboard!$B$5-Dashboard!$B$4&gt;30),"",IF(AND(B38&gt;=Dashboard!$B$4,B38&lt;=Dashboard!$B$5,OR(Dashboard!$B$6="All Clinics",D38=Dashboard!$B$6),OR(Dashboard!$B$7="All Queues",E38=Dashboard!$B$7)),1,0))</f>
        <v/>
      </c>
      <c r="T38" s="30">
        <f>IF(A38="","",IF(COUNTIF($A$2:$A$501,A38)&gt;1,"Duplicate ID",""))</f>
        <v/>
      </c>
    </row>
    <row r="39">
      <c r="A39" s="13" t="n"/>
      <c r="B39" s="41" t="n"/>
      <c r="C39" s="26" t="n"/>
      <c r="D39" s="13" t="n"/>
      <c r="E39" s="13" t="n"/>
      <c r="F39" s="13" t="n"/>
      <c r="G39" s="13" t="n"/>
      <c r="H39" s="13" t="n"/>
      <c r="I39" s="13" t="n"/>
      <c r="J39" s="13" t="n"/>
      <c r="K39" s="41" t="n"/>
      <c r="L39" s="26" t="n"/>
      <c r="M39" s="13" t="n"/>
      <c r="N39" s="27" t="n"/>
      <c r="O39" s="48">
        <f>IF(OR(B39="",C39=""),"",B39+C39)</f>
        <v/>
      </c>
      <c r="P39" s="48">
        <f>IF(OR(O39="",H39&lt;&gt;"Yes"),"",O39+(Dashboard!$B$8/24))</f>
        <v/>
      </c>
      <c r="Q39" s="29">
        <f>IF(OR(H39&lt;&gt;"Yes",O39="",K39="",L39=""),"",ROUND(((K39+L39)-O39)*24,2))</f>
        <v/>
      </c>
      <c r="R39" s="30">
        <f>IF(A39="","",IF(OR(B39="",C39="",D39="",E39="",F39="",G39="",H39="",J39="",T39="Duplicate ID",AND(H39="Yes",J39&lt;&gt;"Closed",I39=""),AND(H39="Yes",J39="Closed",OR(K39="",L39="",M39="")),AND(H39="No",J39&lt;&gt;"No Callback Needed"),AND(Q39&lt;&gt;"",Q39&lt;0)),"Data Issue",IF(H39="No","No Callback Needed",IF(J39="Closed","Completed",IF(P39&lt;NOW(),"Overdue",IF(P39-NOW()&lt;=Dashboard!$B$9/24,"Due Soon","Open"))))))</f>
        <v/>
      </c>
      <c r="S39" s="31">
        <f>IF(OR(A39="",B39="",Dashboard!$B$4="",Dashboard!$B$5="",Dashboard!$B$5&lt;Dashboard!$B$4,Dashboard!$B$5-Dashboard!$B$4&gt;30),"",IF(AND(B39&gt;=Dashboard!$B$4,B39&lt;=Dashboard!$B$5,OR(Dashboard!$B$6="All Clinics",D39=Dashboard!$B$6),OR(Dashboard!$B$7="All Queues",E39=Dashboard!$B$7)),1,0))</f>
        <v/>
      </c>
      <c r="T39" s="30">
        <f>IF(A39="","",IF(COUNTIF($A$2:$A$501,A39)&gt;1,"Duplicate ID",""))</f>
        <v/>
      </c>
    </row>
    <row r="40">
      <c r="A40" s="13" t="n"/>
      <c r="B40" s="41" t="n"/>
      <c r="C40" s="26" t="n"/>
      <c r="D40" s="13" t="n"/>
      <c r="E40" s="13" t="n"/>
      <c r="F40" s="13" t="n"/>
      <c r="G40" s="13" t="n"/>
      <c r="H40" s="13" t="n"/>
      <c r="I40" s="13" t="n"/>
      <c r="J40" s="13" t="n"/>
      <c r="K40" s="41" t="n"/>
      <c r="L40" s="26" t="n"/>
      <c r="M40" s="13" t="n"/>
      <c r="N40" s="27" t="n"/>
      <c r="O40" s="48">
        <f>IF(OR(B40="",C40=""),"",B40+C40)</f>
        <v/>
      </c>
      <c r="P40" s="48">
        <f>IF(OR(O40="",H40&lt;&gt;"Yes"),"",O40+(Dashboard!$B$8/24))</f>
        <v/>
      </c>
      <c r="Q40" s="29">
        <f>IF(OR(H40&lt;&gt;"Yes",O40="",K40="",L40=""),"",ROUND(((K40+L40)-O40)*24,2))</f>
        <v/>
      </c>
      <c r="R40" s="30">
        <f>IF(A40="","",IF(OR(B40="",C40="",D40="",E40="",F40="",G40="",H40="",J40="",T40="Duplicate ID",AND(H40="Yes",J40&lt;&gt;"Closed",I40=""),AND(H40="Yes",J40="Closed",OR(K40="",L40="",M40="")),AND(H40="No",J40&lt;&gt;"No Callback Needed"),AND(Q40&lt;&gt;"",Q40&lt;0)),"Data Issue",IF(H40="No","No Callback Needed",IF(J40="Closed","Completed",IF(P40&lt;NOW(),"Overdue",IF(P40-NOW()&lt;=Dashboard!$B$9/24,"Due Soon","Open"))))))</f>
        <v/>
      </c>
      <c r="S40" s="31">
        <f>IF(OR(A40="",B40="",Dashboard!$B$4="",Dashboard!$B$5="",Dashboard!$B$5&lt;Dashboard!$B$4,Dashboard!$B$5-Dashboard!$B$4&gt;30),"",IF(AND(B40&gt;=Dashboard!$B$4,B40&lt;=Dashboard!$B$5,OR(Dashboard!$B$6="All Clinics",D40=Dashboard!$B$6),OR(Dashboard!$B$7="All Queues",E40=Dashboard!$B$7)),1,0))</f>
        <v/>
      </c>
      <c r="T40" s="30">
        <f>IF(A40="","",IF(COUNTIF($A$2:$A$501,A40)&gt;1,"Duplicate ID",""))</f>
        <v/>
      </c>
    </row>
    <row r="41">
      <c r="A41" s="13" t="n"/>
      <c r="B41" s="41" t="n"/>
      <c r="C41" s="26" t="n"/>
      <c r="D41" s="13" t="n"/>
      <c r="E41" s="13" t="n"/>
      <c r="F41" s="13" t="n"/>
      <c r="G41" s="13" t="n"/>
      <c r="H41" s="13" t="n"/>
      <c r="I41" s="13" t="n"/>
      <c r="J41" s="13" t="n"/>
      <c r="K41" s="41" t="n"/>
      <c r="L41" s="26" t="n"/>
      <c r="M41" s="13" t="n"/>
      <c r="N41" s="27" t="n"/>
      <c r="O41" s="48">
        <f>IF(OR(B41="",C41=""),"",B41+C41)</f>
        <v/>
      </c>
      <c r="P41" s="48">
        <f>IF(OR(O41="",H41&lt;&gt;"Yes"),"",O41+(Dashboard!$B$8/24))</f>
        <v/>
      </c>
      <c r="Q41" s="29">
        <f>IF(OR(H41&lt;&gt;"Yes",O41="",K41="",L41=""),"",ROUND(((K41+L41)-O41)*24,2))</f>
        <v/>
      </c>
      <c r="R41" s="30">
        <f>IF(A41="","",IF(OR(B41="",C41="",D41="",E41="",F41="",G41="",H41="",J41="",T41="Duplicate ID",AND(H41="Yes",J41&lt;&gt;"Closed",I41=""),AND(H41="Yes",J41="Closed",OR(K41="",L41="",M41="")),AND(H41="No",J41&lt;&gt;"No Callback Needed"),AND(Q41&lt;&gt;"",Q41&lt;0)),"Data Issue",IF(H41="No","No Callback Needed",IF(J41="Closed","Completed",IF(P41&lt;NOW(),"Overdue",IF(P41-NOW()&lt;=Dashboard!$B$9/24,"Due Soon","Open"))))))</f>
        <v/>
      </c>
      <c r="S41" s="31">
        <f>IF(OR(A41="",B41="",Dashboard!$B$4="",Dashboard!$B$5="",Dashboard!$B$5&lt;Dashboard!$B$4,Dashboard!$B$5-Dashboard!$B$4&gt;30),"",IF(AND(B41&gt;=Dashboard!$B$4,B41&lt;=Dashboard!$B$5,OR(Dashboard!$B$6="All Clinics",D41=Dashboard!$B$6),OR(Dashboard!$B$7="All Queues",E41=Dashboard!$B$7)),1,0))</f>
        <v/>
      </c>
      <c r="T41" s="30">
        <f>IF(A41="","",IF(COUNTIF($A$2:$A$501,A41)&gt;1,"Duplicate ID",""))</f>
        <v/>
      </c>
    </row>
    <row r="42">
      <c r="A42" s="13" t="n"/>
      <c r="B42" s="41" t="n"/>
      <c r="C42" s="26" t="n"/>
      <c r="D42" s="13" t="n"/>
      <c r="E42" s="13" t="n"/>
      <c r="F42" s="13" t="n"/>
      <c r="G42" s="13" t="n"/>
      <c r="H42" s="13" t="n"/>
      <c r="I42" s="13" t="n"/>
      <c r="J42" s="13" t="n"/>
      <c r="K42" s="41" t="n"/>
      <c r="L42" s="26" t="n"/>
      <c r="M42" s="13" t="n"/>
      <c r="N42" s="27" t="n"/>
      <c r="O42" s="48">
        <f>IF(OR(B42="",C42=""),"",B42+C42)</f>
        <v/>
      </c>
      <c r="P42" s="48">
        <f>IF(OR(O42="",H42&lt;&gt;"Yes"),"",O42+(Dashboard!$B$8/24))</f>
        <v/>
      </c>
      <c r="Q42" s="29">
        <f>IF(OR(H42&lt;&gt;"Yes",O42="",K42="",L42=""),"",ROUND(((K42+L42)-O42)*24,2))</f>
        <v/>
      </c>
      <c r="R42" s="30">
        <f>IF(A42="","",IF(OR(B42="",C42="",D42="",E42="",F42="",G42="",H42="",J42="",T42="Duplicate ID",AND(H42="Yes",J42&lt;&gt;"Closed",I42=""),AND(H42="Yes",J42="Closed",OR(K42="",L42="",M42="")),AND(H42="No",J42&lt;&gt;"No Callback Needed"),AND(Q42&lt;&gt;"",Q42&lt;0)),"Data Issue",IF(H42="No","No Callback Needed",IF(J42="Closed","Completed",IF(P42&lt;NOW(),"Overdue",IF(P42-NOW()&lt;=Dashboard!$B$9/24,"Due Soon","Open"))))))</f>
        <v/>
      </c>
      <c r="S42" s="31">
        <f>IF(OR(A42="",B42="",Dashboard!$B$4="",Dashboard!$B$5="",Dashboard!$B$5&lt;Dashboard!$B$4,Dashboard!$B$5-Dashboard!$B$4&gt;30),"",IF(AND(B42&gt;=Dashboard!$B$4,B42&lt;=Dashboard!$B$5,OR(Dashboard!$B$6="All Clinics",D42=Dashboard!$B$6),OR(Dashboard!$B$7="All Queues",E42=Dashboard!$B$7)),1,0))</f>
        <v/>
      </c>
      <c r="T42" s="30">
        <f>IF(A42="","",IF(COUNTIF($A$2:$A$501,A42)&gt;1,"Duplicate ID",""))</f>
        <v/>
      </c>
    </row>
    <row r="43">
      <c r="A43" s="13" t="n"/>
      <c r="B43" s="41" t="n"/>
      <c r="C43" s="26" t="n"/>
      <c r="D43" s="13" t="n"/>
      <c r="E43" s="13" t="n"/>
      <c r="F43" s="13" t="n"/>
      <c r="G43" s="13" t="n"/>
      <c r="H43" s="13" t="n"/>
      <c r="I43" s="13" t="n"/>
      <c r="J43" s="13" t="n"/>
      <c r="K43" s="41" t="n"/>
      <c r="L43" s="26" t="n"/>
      <c r="M43" s="13" t="n"/>
      <c r="N43" s="27" t="n"/>
      <c r="O43" s="48">
        <f>IF(OR(B43="",C43=""),"",B43+C43)</f>
        <v/>
      </c>
      <c r="P43" s="48">
        <f>IF(OR(O43="",H43&lt;&gt;"Yes"),"",O43+(Dashboard!$B$8/24))</f>
        <v/>
      </c>
      <c r="Q43" s="29">
        <f>IF(OR(H43&lt;&gt;"Yes",O43="",K43="",L43=""),"",ROUND(((K43+L43)-O43)*24,2))</f>
        <v/>
      </c>
      <c r="R43" s="30">
        <f>IF(A43="","",IF(OR(B43="",C43="",D43="",E43="",F43="",G43="",H43="",J43="",T43="Duplicate ID",AND(H43="Yes",J43&lt;&gt;"Closed",I43=""),AND(H43="Yes",J43="Closed",OR(K43="",L43="",M43="")),AND(H43="No",J43&lt;&gt;"No Callback Needed"),AND(Q43&lt;&gt;"",Q43&lt;0)),"Data Issue",IF(H43="No","No Callback Needed",IF(J43="Closed","Completed",IF(P43&lt;NOW(),"Overdue",IF(P43-NOW()&lt;=Dashboard!$B$9/24,"Due Soon","Open"))))))</f>
        <v/>
      </c>
      <c r="S43" s="31">
        <f>IF(OR(A43="",B43="",Dashboard!$B$4="",Dashboard!$B$5="",Dashboard!$B$5&lt;Dashboard!$B$4,Dashboard!$B$5-Dashboard!$B$4&gt;30),"",IF(AND(B43&gt;=Dashboard!$B$4,B43&lt;=Dashboard!$B$5,OR(Dashboard!$B$6="All Clinics",D43=Dashboard!$B$6),OR(Dashboard!$B$7="All Queues",E43=Dashboard!$B$7)),1,0))</f>
        <v/>
      </c>
      <c r="T43" s="30">
        <f>IF(A43="","",IF(COUNTIF($A$2:$A$501,A43)&gt;1,"Duplicate ID",""))</f>
        <v/>
      </c>
    </row>
    <row r="44">
      <c r="A44" s="13" t="n"/>
      <c r="B44" s="41" t="n"/>
      <c r="C44" s="26" t="n"/>
      <c r="D44" s="13" t="n"/>
      <c r="E44" s="13" t="n"/>
      <c r="F44" s="13" t="n"/>
      <c r="G44" s="13" t="n"/>
      <c r="H44" s="13" t="n"/>
      <c r="I44" s="13" t="n"/>
      <c r="J44" s="13" t="n"/>
      <c r="K44" s="41" t="n"/>
      <c r="L44" s="26" t="n"/>
      <c r="M44" s="13" t="n"/>
      <c r="N44" s="27" t="n"/>
      <c r="O44" s="48">
        <f>IF(OR(B44="",C44=""),"",B44+C44)</f>
        <v/>
      </c>
      <c r="P44" s="48">
        <f>IF(OR(O44="",H44&lt;&gt;"Yes"),"",O44+(Dashboard!$B$8/24))</f>
        <v/>
      </c>
      <c r="Q44" s="29">
        <f>IF(OR(H44&lt;&gt;"Yes",O44="",K44="",L44=""),"",ROUND(((K44+L44)-O44)*24,2))</f>
        <v/>
      </c>
      <c r="R44" s="30">
        <f>IF(A44="","",IF(OR(B44="",C44="",D44="",E44="",F44="",G44="",H44="",J44="",T44="Duplicate ID",AND(H44="Yes",J44&lt;&gt;"Closed",I44=""),AND(H44="Yes",J44="Closed",OR(K44="",L44="",M44="")),AND(H44="No",J44&lt;&gt;"No Callback Needed"),AND(Q44&lt;&gt;"",Q44&lt;0)),"Data Issue",IF(H44="No","No Callback Needed",IF(J44="Closed","Completed",IF(P44&lt;NOW(),"Overdue",IF(P44-NOW()&lt;=Dashboard!$B$9/24,"Due Soon","Open"))))))</f>
        <v/>
      </c>
      <c r="S44" s="31">
        <f>IF(OR(A44="",B44="",Dashboard!$B$4="",Dashboard!$B$5="",Dashboard!$B$5&lt;Dashboard!$B$4,Dashboard!$B$5-Dashboard!$B$4&gt;30),"",IF(AND(B44&gt;=Dashboard!$B$4,B44&lt;=Dashboard!$B$5,OR(Dashboard!$B$6="All Clinics",D44=Dashboard!$B$6),OR(Dashboard!$B$7="All Queues",E44=Dashboard!$B$7)),1,0))</f>
        <v/>
      </c>
      <c r="T44" s="30">
        <f>IF(A44="","",IF(COUNTIF($A$2:$A$501,A44)&gt;1,"Duplicate ID",""))</f>
        <v/>
      </c>
    </row>
    <row r="45">
      <c r="A45" s="13" t="n"/>
      <c r="B45" s="41" t="n"/>
      <c r="C45" s="26" t="n"/>
      <c r="D45" s="13" t="n"/>
      <c r="E45" s="13" t="n"/>
      <c r="F45" s="13" t="n"/>
      <c r="G45" s="13" t="n"/>
      <c r="H45" s="13" t="n"/>
      <c r="I45" s="13" t="n"/>
      <c r="J45" s="13" t="n"/>
      <c r="K45" s="41" t="n"/>
      <c r="L45" s="26" t="n"/>
      <c r="M45" s="13" t="n"/>
      <c r="N45" s="27" t="n"/>
      <c r="O45" s="48">
        <f>IF(OR(B45="",C45=""),"",B45+C45)</f>
        <v/>
      </c>
      <c r="P45" s="48">
        <f>IF(OR(O45="",H45&lt;&gt;"Yes"),"",O45+(Dashboard!$B$8/24))</f>
        <v/>
      </c>
      <c r="Q45" s="29">
        <f>IF(OR(H45&lt;&gt;"Yes",O45="",K45="",L45=""),"",ROUND(((K45+L45)-O45)*24,2))</f>
        <v/>
      </c>
      <c r="R45" s="30">
        <f>IF(A45="","",IF(OR(B45="",C45="",D45="",E45="",F45="",G45="",H45="",J45="",T45="Duplicate ID",AND(H45="Yes",J45&lt;&gt;"Closed",I45=""),AND(H45="Yes",J45="Closed",OR(K45="",L45="",M45="")),AND(H45="No",J45&lt;&gt;"No Callback Needed"),AND(Q45&lt;&gt;"",Q45&lt;0)),"Data Issue",IF(H45="No","No Callback Needed",IF(J45="Closed","Completed",IF(P45&lt;NOW(),"Overdue",IF(P45-NOW()&lt;=Dashboard!$B$9/24,"Due Soon","Open"))))))</f>
        <v/>
      </c>
      <c r="S45" s="31">
        <f>IF(OR(A45="",B45="",Dashboard!$B$4="",Dashboard!$B$5="",Dashboard!$B$5&lt;Dashboard!$B$4,Dashboard!$B$5-Dashboard!$B$4&gt;30),"",IF(AND(B45&gt;=Dashboard!$B$4,B45&lt;=Dashboard!$B$5,OR(Dashboard!$B$6="All Clinics",D45=Dashboard!$B$6),OR(Dashboard!$B$7="All Queues",E45=Dashboard!$B$7)),1,0))</f>
        <v/>
      </c>
      <c r="T45" s="30">
        <f>IF(A45="","",IF(COUNTIF($A$2:$A$501,A45)&gt;1,"Duplicate ID",""))</f>
        <v/>
      </c>
    </row>
    <row r="46">
      <c r="A46" s="13" t="n"/>
      <c r="B46" s="41" t="n"/>
      <c r="C46" s="26" t="n"/>
      <c r="D46" s="13" t="n"/>
      <c r="E46" s="13" t="n"/>
      <c r="F46" s="13" t="n"/>
      <c r="G46" s="13" t="n"/>
      <c r="H46" s="13" t="n"/>
      <c r="I46" s="13" t="n"/>
      <c r="J46" s="13" t="n"/>
      <c r="K46" s="41" t="n"/>
      <c r="L46" s="26" t="n"/>
      <c r="M46" s="13" t="n"/>
      <c r="N46" s="27" t="n"/>
      <c r="O46" s="48">
        <f>IF(OR(B46="",C46=""),"",B46+C46)</f>
        <v/>
      </c>
      <c r="P46" s="48">
        <f>IF(OR(O46="",H46&lt;&gt;"Yes"),"",O46+(Dashboard!$B$8/24))</f>
        <v/>
      </c>
      <c r="Q46" s="29">
        <f>IF(OR(H46&lt;&gt;"Yes",O46="",K46="",L46=""),"",ROUND(((K46+L46)-O46)*24,2))</f>
        <v/>
      </c>
      <c r="R46" s="30">
        <f>IF(A46="","",IF(OR(B46="",C46="",D46="",E46="",F46="",G46="",H46="",J46="",T46="Duplicate ID",AND(H46="Yes",J46&lt;&gt;"Closed",I46=""),AND(H46="Yes",J46="Closed",OR(K46="",L46="",M46="")),AND(H46="No",J46&lt;&gt;"No Callback Needed"),AND(Q46&lt;&gt;"",Q46&lt;0)),"Data Issue",IF(H46="No","No Callback Needed",IF(J46="Closed","Completed",IF(P46&lt;NOW(),"Overdue",IF(P46-NOW()&lt;=Dashboard!$B$9/24,"Due Soon","Open"))))))</f>
        <v/>
      </c>
      <c r="S46" s="31">
        <f>IF(OR(A46="",B46="",Dashboard!$B$4="",Dashboard!$B$5="",Dashboard!$B$5&lt;Dashboard!$B$4,Dashboard!$B$5-Dashboard!$B$4&gt;30),"",IF(AND(B46&gt;=Dashboard!$B$4,B46&lt;=Dashboard!$B$5,OR(Dashboard!$B$6="All Clinics",D46=Dashboard!$B$6),OR(Dashboard!$B$7="All Queues",E46=Dashboard!$B$7)),1,0))</f>
        <v/>
      </c>
      <c r="T46" s="30">
        <f>IF(A46="","",IF(COUNTIF($A$2:$A$501,A46)&gt;1,"Duplicate ID",""))</f>
        <v/>
      </c>
    </row>
    <row r="47">
      <c r="A47" s="13" t="n"/>
      <c r="B47" s="41" t="n"/>
      <c r="C47" s="26" t="n"/>
      <c r="D47" s="13" t="n"/>
      <c r="E47" s="13" t="n"/>
      <c r="F47" s="13" t="n"/>
      <c r="G47" s="13" t="n"/>
      <c r="H47" s="13" t="n"/>
      <c r="I47" s="13" t="n"/>
      <c r="J47" s="13" t="n"/>
      <c r="K47" s="41" t="n"/>
      <c r="L47" s="26" t="n"/>
      <c r="M47" s="13" t="n"/>
      <c r="N47" s="27" t="n"/>
      <c r="O47" s="48">
        <f>IF(OR(B47="",C47=""),"",B47+C47)</f>
        <v/>
      </c>
      <c r="P47" s="48">
        <f>IF(OR(O47="",H47&lt;&gt;"Yes"),"",O47+(Dashboard!$B$8/24))</f>
        <v/>
      </c>
      <c r="Q47" s="29">
        <f>IF(OR(H47&lt;&gt;"Yes",O47="",K47="",L47=""),"",ROUND(((K47+L47)-O47)*24,2))</f>
        <v/>
      </c>
      <c r="R47" s="30">
        <f>IF(A47="","",IF(OR(B47="",C47="",D47="",E47="",F47="",G47="",H47="",J47="",T47="Duplicate ID",AND(H47="Yes",J47&lt;&gt;"Closed",I47=""),AND(H47="Yes",J47="Closed",OR(K47="",L47="",M47="")),AND(H47="No",J47&lt;&gt;"No Callback Needed"),AND(Q47&lt;&gt;"",Q47&lt;0)),"Data Issue",IF(H47="No","No Callback Needed",IF(J47="Closed","Completed",IF(P47&lt;NOW(),"Overdue",IF(P47-NOW()&lt;=Dashboard!$B$9/24,"Due Soon","Open"))))))</f>
        <v/>
      </c>
      <c r="S47" s="31">
        <f>IF(OR(A47="",B47="",Dashboard!$B$4="",Dashboard!$B$5="",Dashboard!$B$5&lt;Dashboard!$B$4,Dashboard!$B$5-Dashboard!$B$4&gt;30),"",IF(AND(B47&gt;=Dashboard!$B$4,B47&lt;=Dashboard!$B$5,OR(Dashboard!$B$6="All Clinics",D47=Dashboard!$B$6),OR(Dashboard!$B$7="All Queues",E47=Dashboard!$B$7)),1,0))</f>
        <v/>
      </c>
      <c r="T47" s="30">
        <f>IF(A47="","",IF(COUNTIF($A$2:$A$501,A47)&gt;1,"Duplicate ID",""))</f>
        <v/>
      </c>
    </row>
    <row r="48">
      <c r="A48" s="13" t="n"/>
      <c r="B48" s="41" t="n"/>
      <c r="C48" s="26" t="n"/>
      <c r="D48" s="13" t="n"/>
      <c r="E48" s="13" t="n"/>
      <c r="F48" s="13" t="n"/>
      <c r="G48" s="13" t="n"/>
      <c r="H48" s="13" t="n"/>
      <c r="I48" s="13" t="n"/>
      <c r="J48" s="13" t="n"/>
      <c r="K48" s="41" t="n"/>
      <c r="L48" s="26" t="n"/>
      <c r="M48" s="13" t="n"/>
      <c r="N48" s="27" t="n"/>
      <c r="O48" s="48">
        <f>IF(OR(B48="",C48=""),"",B48+C48)</f>
        <v/>
      </c>
      <c r="P48" s="48">
        <f>IF(OR(O48="",H48&lt;&gt;"Yes"),"",O48+(Dashboard!$B$8/24))</f>
        <v/>
      </c>
      <c r="Q48" s="29">
        <f>IF(OR(H48&lt;&gt;"Yes",O48="",K48="",L48=""),"",ROUND(((K48+L48)-O48)*24,2))</f>
        <v/>
      </c>
      <c r="R48" s="30">
        <f>IF(A48="","",IF(OR(B48="",C48="",D48="",E48="",F48="",G48="",H48="",J48="",T48="Duplicate ID",AND(H48="Yes",J48&lt;&gt;"Closed",I48=""),AND(H48="Yes",J48="Closed",OR(K48="",L48="",M48="")),AND(H48="No",J48&lt;&gt;"No Callback Needed"),AND(Q48&lt;&gt;"",Q48&lt;0)),"Data Issue",IF(H48="No","No Callback Needed",IF(J48="Closed","Completed",IF(P48&lt;NOW(),"Overdue",IF(P48-NOW()&lt;=Dashboard!$B$9/24,"Due Soon","Open"))))))</f>
        <v/>
      </c>
      <c r="S48" s="31">
        <f>IF(OR(A48="",B48="",Dashboard!$B$4="",Dashboard!$B$5="",Dashboard!$B$5&lt;Dashboard!$B$4,Dashboard!$B$5-Dashboard!$B$4&gt;30),"",IF(AND(B48&gt;=Dashboard!$B$4,B48&lt;=Dashboard!$B$5,OR(Dashboard!$B$6="All Clinics",D48=Dashboard!$B$6),OR(Dashboard!$B$7="All Queues",E48=Dashboard!$B$7)),1,0))</f>
        <v/>
      </c>
      <c r="T48" s="30">
        <f>IF(A48="","",IF(COUNTIF($A$2:$A$501,A48)&gt;1,"Duplicate ID",""))</f>
        <v/>
      </c>
    </row>
    <row r="49">
      <c r="A49" s="13" t="n"/>
      <c r="B49" s="41" t="n"/>
      <c r="C49" s="26" t="n"/>
      <c r="D49" s="13" t="n"/>
      <c r="E49" s="13" t="n"/>
      <c r="F49" s="13" t="n"/>
      <c r="G49" s="13" t="n"/>
      <c r="H49" s="13" t="n"/>
      <c r="I49" s="13" t="n"/>
      <c r="J49" s="13" t="n"/>
      <c r="K49" s="41" t="n"/>
      <c r="L49" s="26" t="n"/>
      <c r="M49" s="13" t="n"/>
      <c r="N49" s="27" t="n"/>
      <c r="O49" s="48">
        <f>IF(OR(B49="",C49=""),"",B49+C49)</f>
        <v/>
      </c>
      <c r="P49" s="48">
        <f>IF(OR(O49="",H49&lt;&gt;"Yes"),"",O49+(Dashboard!$B$8/24))</f>
        <v/>
      </c>
      <c r="Q49" s="29">
        <f>IF(OR(H49&lt;&gt;"Yes",O49="",K49="",L49=""),"",ROUND(((K49+L49)-O49)*24,2))</f>
        <v/>
      </c>
      <c r="R49" s="30">
        <f>IF(A49="","",IF(OR(B49="",C49="",D49="",E49="",F49="",G49="",H49="",J49="",T49="Duplicate ID",AND(H49="Yes",J49&lt;&gt;"Closed",I49=""),AND(H49="Yes",J49="Closed",OR(K49="",L49="",M49="")),AND(H49="No",J49&lt;&gt;"No Callback Needed"),AND(Q49&lt;&gt;"",Q49&lt;0)),"Data Issue",IF(H49="No","No Callback Needed",IF(J49="Closed","Completed",IF(P49&lt;NOW(),"Overdue",IF(P49-NOW()&lt;=Dashboard!$B$9/24,"Due Soon","Open"))))))</f>
        <v/>
      </c>
      <c r="S49" s="31">
        <f>IF(OR(A49="",B49="",Dashboard!$B$4="",Dashboard!$B$5="",Dashboard!$B$5&lt;Dashboard!$B$4,Dashboard!$B$5-Dashboard!$B$4&gt;30),"",IF(AND(B49&gt;=Dashboard!$B$4,B49&lt;=Dashboard!$B$5,OR(Dashboard!$B$6="All Clinics",D49=Dashboard!$B$6),OR(Dashboard!$B$7="All Queues",E49=Dashboard!$B$7)),1,0))</f>
        <v/>
      </c>
      <c r="T49" s="30">
        <f>IF(A49="","",IF(COUNTIF($A$2:$A$501,A49)&gt;1,"Duplicate ID",""))</f>
        <v/>
      </c>
    </row>
    <row r="50">
      <c r="A50" s="13" t="n"/>
      <c r="B50" s="41" t="n"/>
      <c r="C50" s="26" t="n"/>
      <c r="D50" s="13" t="n"/>
      <c r="E50" s="13" t="n"/>
      <c r="F50" s="13" t="n"/>
      <c r="G50" s="13" t="n"/>
      <c r="H50" s="13" t="n"/>
      <c r="I50" s="13" t="n"/>
      <c r="J50" s="13" t="n"/>
      <c r="K50" s="41" t="n"/>
      <c r="L50" s="26" t="n"/>
      <c r="M50" s="13" t="n"/>
      <c r="N50" s="27" t="n"/>
      <c r="O50" s="48">
        <f>IF(OR(B50="",C50=""),"",B50+C50)</f>
        <v/>
      </c>
      <c r="P50" s="48">
        <f>IF(OR(O50="",H50&lt;&gt;"Yes"),"",O50+(Dashboard!$B$8/24))</f>
        <v/>
      </c>
      <c r="Q50" s="29">
        <f>IF(OR(H50&lt;&gt;"Yes",O50="",K50="",L50=""),"",ROUND(((K50+L50)-O50)*24,2))</f>
        <v/>
      </c>
      <c r="R50" s="30">
        <f>IF(A50="","",IF(OR(B50="",C50="",D50="",E50="",F50="",G50="",H50="",J50="",T50="Duplicate ID",AND(H50="Yes",J50&lt;&gt;"Closed",I50=""),AND(H50="Yes",J50="Closed",OR(K50="",L50="",M50="")),AND(H50="No",J50&lt;&gt;"No Callback Needed"),AND(Q50&lt;&gt;"",Q50&lt;0)),"Data Issue",IF(H50="No","No Callback Needed",IF(J50="Closed","Completed",IF(P50&lt;NOW(),"Overdue",IF(P50-NOW()&lt;=Dashboard!$B$9/24,"Due Soon","Open"))))))</f>
        <v/>
      </c>
      <c r="S50" s="31">
        <f>IF(OR(A50="",B50="",Dashboard!$B$4="",Dashboard!$B$5="",Dashboard!$B$5&lt;Dashboard!$B$4,Dashboard!$B$5-Dashboard!$B$4&gt;30),"",IF(AND(B50&gt;=Dashboard!$B$4,B50&lt;=Dashboard!$B$5,OR(Dashboard!$B$6="All Clinics",D50=Dashboard!$B$6),OR(Dashboard!$B$7="All Queues",E50=Dashboard!$B$7)),1,0))</f>
        <v/>
      </c>
      <c r="T50" s="30">
        <f>IF(A50="","",IF(COUNTIF($A$2:$A$501,A50)&gt;1,"Duplicate ID",""))</f>
        <v/>
      </c>
    </row>
    <row r="51">
      <c r="A51" s="13" t="n"/>
      <c r="B51" s="41" t="n"/>
      <c r="C51" s="26" t="n"/>
      <c r="D51" s="13" t="n"/>
      <c r="E51" s="13" t="n"/>
      <c r="F51" s="13" t="n"/>
      <c r="G51" s="13" t="n"/>
      <c r="H51" s="13" t="n"/>
      <c r="I51" s="13" t="n"/>
      <c r="J51" s="13" t="n"/>
      <c r="K51" s="41" t="n"/>
      <c r="L51" s="26" t="n"/>
      <c r="M51" s="13" t="n"/>
      <c r="N51" s="27" t="n"/>
      <c r="O51" s="48">
        <f>IF(OR(B51="",C51=""),"",B51+C51)</f>
        <v/>
      </c>
      <c r="P51" s="48">
        <f>IF(OR(O51="",H51&lt;&gt;"Yes"),"",O51+(Dashboard!$B$8/24))</f>
        <v/>
      </c>
      <c r="Q51" s="29">
        <f>IF(OR(H51&lt;&gt;"Yes",O51="",K51="",L51=""),"",ROUND(((K51+L51)-O51)*24,2))</f>
        <v/>
      </c>
      <c r="R51" s="30">
        <f>IF(A51="","",IF(OR(B51="",C51="",D51="",E51="",F51="",G51="",H51="",J51="",T51="Duplicate ID",AND(H51="Yes",J51&lt;&gt;"Closed",I51=""),AND(H51="Yes",J51="Closed",OR(K51="",L51="",M51="")),AND(H51="No",J51&lt;&gt;"No Callback Needed"),AND(Q51&lt;&gt;"",Q51&lt;0)),"Data Issue",IF(H51="No","No Callback Needed",IF(J51="Closed","Completed",IF(P51&lt;NOW(),"Overdue",IF(P51-NOW()&lt;=Dashboard!$B$9/24,"Due Soon","Open"))))))</f>
        <v/>
      </c>
      <c r="S51" s="31">
        <f>IF(OR(A51="",B51="",Dashboard!$B$4="",Dashboard!$B$5="",Dashboard!$B$5&lt;Dashboard!$B$4,Dashboard!$B$5-Dashboard!$B$4&gt;30),"",IF(AND(B51&gt;=Dashboard!$B$4,B51&lt;=Dashboard!$B$5,OR(Dashboard!$B$6="All Clinics",D51=Dashboard!$B$6),OR(Dashboard!$B$7="All Queues",E51=Dashboard!$B$7)),1,0))</f>
        <v/>
      </c>
      <c r="T51" s="30">
        <f>IF(A51="","",IF(COUNTIF($A$2:$A$501,A51)&gt;1,"Duplicate ID",""))</f>
        <v/>
      </c>
    </row>
    <row r="52">
      <c r="A52" s="13" t="n"/>
      <c r="B52" s="41" t="n"/>
      <c r="C52" s="26" t="n"/>
      <c r="D52" s="13" t="n"/>
      <c r="E52" s="13" t="n"/>
      <c r="F52" s="13" t="n"/>
      <c r="G52" s="13" t="n"/>
      <c r="H52" s="13" t="n"/>
      <c r="I52" s="13" t="n"/>
      <c r="J52" s="13" t="n"/>
      <c r="K52" s="41" t="n"/>
      <c r="L52" s="26" t="n"/>
      <c r="M52" s="13" t="n"/>
      <c r="N52" s="27" t="n"/>
      <c r="O52" s="48">
        <f>IF(OR(B52="",C52=""),"",B52+C52)</f>
        <v/>
      </c>
      <c r="P52" s="48">
        <f>IF(OR(O52="",H52&lt;&gt;"Yes"),"",O52+(Dashboard!$B$8/24))</f>
        <v/>
      </c>
      <c r="Q52" s="29">
        <f>IF(OR(H52&lt;&gt;"Yes",O52="",K52="",L52=""),"",ROUND(((K52+L52)-O52)*24,2))</f>
        <v/>
      </c>
      <c r="R52" s="30">
        <f>IF(A52="","",IF(OR(B52="",C52="",D52="",E52="",F52="",G52="",H52="",J52="",T52="Duplicate ID",AND(H52="Yes",J52&lt;&gt;"Closed",I52=""),AND(H52="Yes",J52="Closed",OR(K52="",L52="",M52="")),AND(H52="No",J52&lt;&gt;"No Callback Needed"),AND(Q52&lt;&gt;"",Q52&lt;0)),"Data Issue",IF(H52="No","No Callback Needed",IF(J52="Closed","Completed",IF(P52&lt;NOW(),"Overdue",IF(P52-NOW()&lt;=Dashboard!$B$9/24,"Due Soon","Open"))))))</f>
        <v/>
      </c>
      <c r="S52" s="31">
        <f>IF(OR(A52="",B52="",Dashboard!$B$4="",Dashboard!$B$5="",Dashboard!$B$5&lt;Dashboard!$B$4,Dashboard!$B$5-Dashboard!$B$4&gt;30),"",IF(AND(B52&gt;=Dashboard!$B$4,B52&lt;=Dashboard!$B$5,OR(Dashboard!$B$6="All Clinics",D52=Dashboard!$B$6),OR(Dashboard!$B$7="All Queues",E52=Dashboard!$B$7)),1,0))</f>
        <v/>
      </c>
      <c r="T52" s="30">
        <f>IF(A52="","",IF(COUNTIF($A$2:$A$501,A52)&gt;1,"Duplicate ID",""))</f>
        <v/>
      </c>
    </row>
    <row r="53">
      <c r="A53" s="13" t="n"/>
      <c r="B53" s="41" t="n"/>
      <c r="C53" s="26" t="n"/>
      <c r="D53" s="13" t="n"/>
      <c r="E53" s="13" t="n"/>
      <c r="F53" s="13" t="n"/>
      <c r="G53" s="13" t="n"/>
      <c r="H53" s="13" t="n"/>
      <c r="I53" s="13" t="n"/>
      <c r="J53" s="13" t="n"/>
      <c r="K53" s="41" t="n"/>
      <c r="L53" s="26" t="n"/>
      <c r="M53" s="13" t="n"/>
      <c r="N53" s="27" t="n"/>
      <c r="O53" s="48">
        <f>IF(OR(B53="",C53=""),"",B53+C53)</f>
        <v/>
      </c>
      <c r="P53" s="48">
        <f>IF(OR(O53="",H53&lt;&gt;"Yes"),"",O53+(Dashboard!$B$8/24))</f>
        <v/>
      </c>
      <c r="Q53" s="29">
        <f>IF(OR(H53&lt;&gt;"Yes",O53="",K53="",L53=""),"",ROUND(((K53+L53)-O53)*24,2))</f>
        <v/>
      </c>
      <c r="R53" s="30">
        <f>IF(A53="","",IF(OR(B53="",C53="",D53="",E53="",F53="",G53="",H53="",J53="",T53="Duplicate ID",AND(H53="Yes",J53&lt;&gt;"Closed",I53=""),AND(H53="Yes",J53="Closed",OR(K53="",L53="",M53="")),AND(H53="No",J53&lt;&gt;"No Callback Needed"),AND(Q53&lt;&gt;"",Q53&lt;0)),"Data Issue",IF(H53="No","No Callback Needed",IF(J53="Closed","Completed",IF(P53&lt;NOW(),"Overdue",IF(P53-NOW()&lt;=Dashboard!$B$9/24,"Due Soon","Open"))))))</f>
        <v/>
      </c>
      <c r="S53" s="31">
        <f>IF(OR(A53="",B53="",Dashboard!$B$4="",Dashboard!$B$5="",Dashboard!$B$5&lt;Dashboard!$B$4,Dashboard!$B$5-Dashboard!$B$4&gt;30),"",IF(AND(B53&gt;=Dashboard!$B$4,B53&lt;=Dashboard!$B$5,OR(Dashboard!$B$6="All Clinics",D53=Dashboard!$B$6),OR(Dashboard!$B$7="All Queues",E53=Dashboard!$B$7)),1,0))</f>
        <v/>
      </c>
      <c r="T53" s="30">
        <f>IF(A53="","",IF(COUNTIF($A$2:$A$501,A53)&gt;1,"Duplicate ID",""))</f>
        <v/>
      </c>
    </row>
    <row r="54">
      <c r="A54" s="13" t="n"/>
      <c r="B54" s="41" t="n"/>
      <c r="C54" s="26" t="n"/>
      <c r="D54" s="13" t="n"/>
      <c r="E54" s="13" t="n"/>
      <c r="F54" s="13" t="n"/>
      <c r="G54" s="13" t="n"/>
      <c r="H54" s="13" t="n"/>
      <c r="I54" s="13" t="n"/>
      <c r="J54" s="13" t="n"/>
      <c r="K54" s="41" t="n"/>
      <c r="L54" s="26" t="n"/>
      <c r="M54" s="13" t="n"/>
      <c r="N54" s="27" t="n"/>
      <c r="O54" s="48">
        <f>IF(OR(B54="",C54=""),"",B54+C54)</f>
        <v/>
      </c>
      <c r="P54" s="48">
        <f>IF(OR(O54="",H54&lt;&gt;"Yes"),"",O54+(Dashboard!$B$8/24))</f>
        <v/>
      </c>
      <c r="Q54" s="29">
        <f>IF(OR(H54&lt;&gt;"Yes",O54="",K54="",L54=""),"",ROUND(((K54+L54)-O54)*24,2))</f>
        <v/>
      </c>
      <c r="R54" s="30">
        <f>IF(A54="","",IF(OR(B54="",C54="",D54="",E54="",F54="",G54="",H54="",J54="",T54="Duplicate ID",AND(H54="Yes",J54&lt;&gt;"Closed",I54=""),AND(H54="Yes",J54="Closed",OR(K54="",L54="",M54="")),AND(H54="No",J54&lt;&gt;"No Callback Needed"),AND(Q54&lt;&gt;"",Q54&lt;0)),"Data Issue",IF(H54="No","No Callback Needed",IF(J54="Closed","Completed",IF(P54&lt;NOW(),"Overdue",IF(P54-NOW()&lt;=Dashboard!$B$9/24,"Due Soon","Open"))))))</f>
        <v/>
      </c>
      <c r="S54" s="31">
        <f>IF(OR(A54="",B54="",Dashboard!$B$4="",Dashboard!$B$5="",Dashboard!$B$5&lt;Dashboard!$B$4,Dashboard!$B$5-Dashboard!$B$4&gt;30),"",IF(AND(B54&gt;=Dashboard!$B$4,B54&lt;=Dashboard!$B$5,OR(Dashboard!$B$6="All Clinics",D54=Dashboard!$B$6),OR(Dashboard!$B$7="All Queues",E54=Dashboard!$B$7)),1,0))</f>
        <v/>
      </c>
      <c r="T54" s="30">
        <f>IF(A54="","",IF(COUNTIF($A$2:$A$501,A54)&gt;1,"Duplicate ID",""))</f>
        <v/>
      </c>
    </row>
    <row r="55">
      <c r="A55" s="13" t="n"/>
      <c r="B55" s="41" t="n"/>
      <c r="C55" s="26" t="n"/>
      <c r="D55" s="13" t="n"/>
      <c r="E55" s="13" t="n"/>
      <c r="F55" s="13" t="n"/>
      <c r="G55" s="13" t="n"/>
      <c r="H55" s="13" t="n"/>
      <c r="I55" s="13" t="n"/>
      <c r="J55" s="13" t="n"/>
      <c r="K55" s="41" t="n"/>
      <c r="L55" s="26" t="n"/>
      <c r="M55" s="13" t="n"/>
      <c r="N55" s="27" t="n"/>
      <c r="O55" s="48">
        <f>IF(OR(B55="",C55=""),"",B55+C55)</f>
        <v/>
      </c>
      <c r="P55" s="48">
        <f>IF(OR(O55="",H55&lt;&gt;"Yes"),"",O55+(Dashboard!$B$8/24))</f>
        <v/>
      </c>
      <c r="Q55" s="29">
        <f>IF(OR(H55&lt;&gt;"Yes",O55="",K55="",L55=""),"",ROUND(((K55+L55)-O55)*24,2))</f>
        <v/>
      </c>
      <c r="R55" s="30">
        <f>IF(A55="","",IF(OR(B55="",C55="",D55="",E55="",F55="",G55="",H55="",J55="",T55="Duplicate ID",AND(H55="Yes",J55&lt;&gt;"Closed",I55=""),AND(H55="Yes",J55="Closed",OR(K55="",L55="",M55="")),AND(H55="No",J55&lt;&gt;"No Callback Needed"),AND(Q55&lt;&gt;"",Q55&lt;0)),"Data Issue",IF(H55="No","No Callback Needed",IF(J55="Closed","Completed",IF(P55&lt;NOW(),"Overdue",IF(P55-NOW()&lt;=Dashboard!$B$9/24,"Due Soon","Open"))))))</f>
        <v/>
      </c>
      <c r="S55" s="31">
        <f>IF(OR(A55="",B55="",Dashboard!$B$4="",Dashboard!$B$5="",Dashboard!$B$5&lt;Dashboard!$B$4,Dashboard!$B$5-Dashboard!$B$4&gt;30),"",IF(AND(B55&gt;=Dashboard!$B$4,B55&lt;=Dashboard!$B$5,OR(Dashboard!$B$6="All Clinics",D55=Dashboard!$B$6),OR(Dashboard!$B$7="All Queues",E55=Dashboard!$B$7)),1,0))</f>
        <v/>
      </c>
      <c r="T55" s="30">
        <f>IF(A55="","",IF(COUNTIF($A$2:$A$501,A55)&gt;1,"Duplicate ID",""))</f>
        <v/>
      </c>
    </row>
    <row r="56">
      <c r="A56" s="13" t="n"/>
      <c r="B56" s="41" t="n"/>
      <c r="C56" s="26" t="n"/>
      <c r="D56" s="13" t="n"/>
      <c r="E56" s="13" t="n"/>
      <c r="F56" s="13" t="n"/>
      <c r="G56" s="13" t="n"/>
      <c r="H56" s="13" t="n"/>
      <c r="I56" s="13" t="n"/>
      <c r="J56" s="13" t="n"/>
      <c r="K56" s="41" t="n"/>
      <c r="L56" s="26" t="n"/>
      <c r="M56" s="13" t="n"/>
      <c r="N56" s="27" t="n"/>
      <c r="O56" s="48">
        <f>IF(OR(B56="",C56=""),"",B56+C56)</f>
        <v/>
      </c>
      <c r="P56" s="48">
        <f>IF(OR(O56="",H56&lt;&gt;"Yes"),"",O56+(Dashboard!$B$8/24))</f>
        <v/>
      </c>
      <c r="Q56" s="29">
        <f>IF(OR(H56&lt;&gt;"Yes",O56="",K56="",L56=""),"",ROUND(((K56+L56)-O56)*24,2))</f>
        <v/>
      </c>
      <c r="R56" s="30">
        <f>IF(A56="","",IF(OR(B56="",C56="",D56="",E56="",F56="",G56="",H56="",J56="",T56="Duplicate ID",AND(H56="Yes",J56&lt;&gt;"Closed",I56=""),AND(H56="Yes",J56="Closed",OR(K56="",L56="",M56="")),AND(H56="No",J56&lt;&gt;"No Callback Needed"),AND(Q56&lt;&gt;"",Q56&lt;0)),"Data Issue",IF(H56="No","No Callback Needed",IF(J56="Closed","Completed",IF(P56&lt;NOW(),"Overdue",IF(P56-NOW()&lt;=Dashboard!$B$9/24,"Due Soon","Open"))))))</f>
        <v/>
      </c>
      <c r="S56" s="31">
        <f>IF(OR(A56="",B56="",Dashboard!$B$4="",Dashboard!$B$5="",Dashboard!$B$5&lt;Dashboard!$B$4,Dashboard!$B$5-Dashboard!$B$4&gt;30),"",IF(AND(B56&gt;=Dashboard!$B$4,B56&lt;=Dashboard!$B$5,OR(Dashboard!$B$6="All Clinics",D56=Dashboard!$B$6),OR(Dashboard!$B$7="All Queues",E56=Dashboard!$B$7)),1,0))</f>
        <v/>
      </c>
      <c r="T56" s="30">
        <f>IF(A56="","",IF(COUNTIF($A$2:$A$501,A56)&gt;1,"Duplicate ID",""))</f>
        <v/>
      </c>
    </row>
    <row r="57">
      <c r="A57" s="13" t="n"/>
      <c r="B57" s="41" t="n"/>
      <c r="C57" s="26" t="n"/>
      <c r="D57" s="13" t="n"/>
      <c r="E57" s="13" t="n"/>
      <c r="F57" s="13" t="n"/>
      <c r="G57" s="13" t="n"/>
      <c r="H57" s="13" t="n"/>
      <c r="I57" s="13" t="n"/>
      <c r="J57" s="13" t="n"/>
      <c r="K57" s="41" t="n"/>
      <c r="L57" s="26" t="n"/>
      <c r="M57" s="13" t="n"/>
      <c r="N57" s="27" t="n"/>
      <c r="O57" s="48">
        <f>IF(OR(B57="",C57=""),"",B57+C57)</f>
        <v/>
      </c>
      <c r="P57" s="48">
        <f>IF(OR(O57="",H57&lt;&gt;"Yes"),"",O57+(Dashboard!$B$8/24))</f>
        <v/>
      </c>
      <c r="Q57" s="29">
        <f>IF(OR(H57&lt;&gt;"Yes",O57="",K57="",L57=""),"",ROUND(((K57+L57)-O57)*24,2))</f>
        <v/>
      </c>
      <c r="R57" s="30">
        <f>IF(A57="","",IF(OR(B57="",C57="",D57="",E57="",F57="",G57="",H57="",J57="",T57="Duplicate ID",AND(H57="Yes",J57&lt;&gt;"Closed",I57=""),AND(H57="Yes",J57="Closed",OR(K57="",L57="",M57="")),AND(H57="No",J57&lt;&gt;"No Callback Needed"),AND(Q57&lt;&gt;"",Q57&lt;0)),"Data Issue",IF(H57="No","No Callback Needed",IF(J57="Closed","Completed",IF(P57&lt;NOW(),"Overdue",IF(P57-NOW()&lt;=Dashboard!$B$9/24,"Due Soon","Open"))))))</f>
        <v/>
      </c>
      <c r="S57" s="31">
        <f>IF(OR(A57="",B57="",Dashboard!$B$4="",Dashboard!$B$5="",Dashboard!$B$5&lt;Dashboard!$B$4,Dashboard!$B$5-Dashboard!$B$4&gt;30),"",IF(AND(B57&gt;=Dashboard!$B$4,B57&lt;=Dashboard!$B$5,OR(Dashboard!$B$6="All Clinics",D57=Dashboard!$B$6),OR(Dashboard!$B$7="All Queues",E57=Dashboard!$B$7)),1,0))</f>
        <v/>
      </c>
      <c r="T57" s="30">
        <f>IF(A57="","",IF(COUNTIF($A$2:$A$501,A57)&gt;1,"Duplicate ID",""))</f>
        <v/>
      </c>
    </row>
    <row r="58">
      <c r="A58" s="13" t="n"/>
      <c r="B58" s="41" t="n"/>
      <c r="C58" s="26" t="n"/>
      <c r="D58" s="13" t="n"/>
      <c r="E58" s="13" t="n"/>
      <c r="F58" s="13" t="n"/>
      <c r="G58" s="13" t="n"/>
      <c r="H58" s="13" t="n"/>
      <c r="I58" s="13" t="n"/>
      <c r="J58" s="13" t="n"/>
      <c r="K58" s="41" t="n"/>
      <c r="L58" s="26" t="n"/>
      <c r="M58" s="13" t="n"/>
      <c r="N58" s="27" t="n"/>
      <c r="O58" s="48">
        <f>IF(OR(B58="",C58=""),"",B58+C58)</f>
        <v/>
      </c>
      <c r="P58" s="48">
        <f>IF(OR(O58="",H58&lt;&gt;"Yes"),"",O58+(Dashboard!$B$8/24))</f>
        <v/>
      </c>
      <c r="Q58" s="29">
        <f>IF(OR(H58&lt;&gt;"Yes",O58="",K58="",L58=""),"",ROUND(((K58+L58)-O58)*24,2))</f>
        <v/>
      </c>
      <c r="R58" s="30">
        <f>IF(A58="","",IF(OR(B58="",C58="",D58="",E58="",F58="",G58="",H58="",J58="",T58="Duplicate ID",AND(H58="Yes",J58&lt;&gt;"Closed",I58=""),AND(H58="Yes",J58="Closed",OR(K58="",L58="",M58="")),AND(H58="No",J58&lt;&gt;"No Callback Needed"),AND(Q58&lt;&gt;"",Q58&lt;0)),"Data Issue",IF(H58="No","No Callback Needed",IF(J58="Closed","Completed",IF(P58&lt;NOW(),"Overdue",IF(P58-NOW()&lt;=Dashboard!$B$9/24,"Due Soon","Open"))))))</f>
        <v/>
      </c>
      <c r="S58" s="31">
        <f>IF(OR(A58="",B58="",Dashboard!$B$4="",Dashboard!$B$5="",Dashboard!$B$5&lt;Dashboard!$B$4,Dashboard!$B$5-Dashboard!$B$4&gt;30),"",IF(AND(B58&gt;=Dashboard!$B$4,B58&lt;=Dashboard!$B$5,OR(Dashboard!$B$6="All Clinics",D58=Dashboard!$B$6),OR(Dashboard!$B$7="All Queues",E58=Dashboard!$B$7)),1,0))</f>
        <v/>
      </c>
      <c r="T58" s="30">
        <f>IF(A58="","",IF(COUNTIF($A$2:$A$501,A58)&gt;1,"Duplicate ID",""))</f>
        <v/>
      </c>
    </row>
    <row r="59">
      <c r="A59" s="13" t="n"/>
      <c r="B59" s="41" t="n"/>
      <c r="C59" s="26" t="n"/>
      <c r="D59" s="13" t="n"/>
      <c r="E59" s="13" t="n"/>
      <c r="F59" s="13" t="n"/>
      <c r="G59" s="13" t="n"/>
      <c r="H59" s="13" t="n"/>
      <c r="I59" s="13" t="n"/>
      <c r="J59" s="13" t="n"/>
      <c r="K59" s="41" t="n"/>
      <c r="L59" s="26" t="n"/>
      <c r="M59" s="13" t="n"/>
      <c r="N59" s="27" t="n"/>
      <c r="O59" s="48">
        <f>IF(OR(B59="",C59=""),"",B59+C59)</f>
        <v/>
      </c>
      <c r="P59" s="48">
        <f>IF(OR(O59="",H59&lt;&gt;"Yes"),"",O59+(Dashboard!$B$8/24))</f>
        <v/>
      </c>
      <c r="Q59" s="29">
        <f>IF(OR(H59&lt;&gt;"Yes",O59="",K59="",L59=""),"",ROUND(((K59+L59)-O59)*24,2))</f>
        <v/>
      </c>
      <c r="R59" s="30">
        <f>IF(A59="","",IF(OR(B59="",C59="",D59="",E59="",F59="",G59="",H59="",J59="",T59="Duplicate ID",AND(H59="Yes",J59&lt;&gt;"Closed",I59=""),AND(H59="Yes",J59="Closed",OR(K59="",L59="",M59="")),AND(H59="No",J59&lt;&gt;"No Callback Needed"),AND(Q59&lt;&gt;"",Q59&lt;0)),"Data Issue",IF(H59="No","No Callback Needed",IF(J59="Closed","Completed",IF(P59&lt;NOW(),"Overdue",IF(P59-NOW()&lt;=Dashboard!$B$9/24,"Due Soon","Open"))))))</f>
        <v/>
      </c>
      <c r="S59" s="31">
        <f>IF(OR(A59="",B59="",Dashboard!$B$4="",Dashboard!$B$5="",Dashboard!$B$5&lt;Dashboard!$B$4,Dashboard!$B$5-Dashboard!$B$4&gt;30),"",IF(AND(B59&gt;=Dashboard!$B$4,B59&lt;=Dashboard!$B$5,OR(Dashboard!$B$6="All Clinics",D59=Dashboard!$B$6),OR(Dashboard!$B$7="All Queues",E59=Dashboard!$B$7)),1,0))</f>
        <v/>
      </c>
      <c r="T59" s="30">
        <f>IF(A59="","",IF(COUNTIF($A$2:$A$501,A59)&gt;1,"Duplicate ID",""))</f>
        <v/>
      </c>
    </row>
    <row r="60">
      <c r="A60" s="13" t="n"/>
      <c r="B60" s="41" t="n"/>
      <c r="C60" s="26" t="n"/>
      <c r="D60" s="13" t="n"/>
      <c r="E60" s="13" t="n"/>
      <c r="F60" s="13" t="n"/>
      <c r="G60" s="13" t="n"/>
      <c r="H60" s="13" t="n"/>
      <c r="I60" s="13" t="n"/>
      <c r="J60" s="13" t="n"/>
      <c r="K60" s="41" t="n"/>
      <c r="L60" s="26" t="n"/>
      <c r="M60" s="13" t="n"/>
      <c r="N60" s="27" t="n"/>
      <c r="O60" s="48">
        <f>IF(OR(B60="",C60=""),"",B60+C60)</f>
        <v/>
      </c>
      <c r="P60" s="48">
        <f>IF(OR(O60="",H60&lt;&gt;"Yes"),"",O60+(Dashboard!$B$8/24))</f>
        <v/>
      </c>
      <c r="Q60" s="29">
        <f>IF(OR(H60&lt;&gt;"Yes",O60="",K60="",L60=""),"",ROUND(((K60+L60)-O60)*24,2))</f>
        <v/>
      </c>
      <c r="R60" s="30">
        <f>IF(A60="","",IF(OR(B60="",C60="",D60="",E60="",F60="",G60="",H60="",J60="",T60="Duplicate ID",AND(H60="Yes",J60&lt;&gt;"Closed",I60=""),AND(H60="Yes",J60="Closed",OR(K60="",L60="",M60="")),AND(H60="No",J60&lt;&gt;"No Callback Needed"),AND(Q60&lt;&gt;"",Q60&lt;0)),"Data Issue",IF(H60="No","No Callback Needed",IF(J60="Closed","Completed",IF(P60&lt;NOW(),"Overdue",IF(P60-NOW()&lt;=Dashboard!$B$9/24,"Due Soon","Open"))))))</f>
        <v/>
      </c>
      <c r="S60" s="31">
        <f>IF(OR(A60="",B60="",Dashboard!$B$4="",Dashboard!$B$5="",Dashboard!$B$5&lt;Dashboard!$B$4,Dashboard!$B$5-Dashboard!$B$4&gt;30),"",IF(AND(B60&gt;=Dashboard!$B$4,B60&lt;=Dashboard!$B$5,OR(Dashboard!$B$6="All Clinics",D60=Dashboard!$B$6),OR(Dashboard!$B$7="All Queues",E60=Dashboard!$B$7)),1,0))</f>
        <v/>
      </c>
      <c r="T60" s="30">
        <f>IF(A60="","",IF(COUNTIF($A$2:$A$501,A60)&gt;1,"Duplicate ID",""))</f>
        <v/>
      </c>
    </row>
    <row r="61">
      <c r="A61" s="13" t="n"/>
      <c r="B61" s="41" t="n"/>
      <c r="C61" s="26" t="n"/>
      <c r="D61" s="13" t="n"/>
      <c r="E61" s="13" t="n"/>
      <c r="F61" s="13" t="n"/>
      <c r="G61" s="13" t="n"/>
      <c r="H61" s="13" t="n"/>
      <c r="I61" s="13" t="n"/>
      <c r="J61" s="13" t="n"/>
      <c r="K61" s="41" t="n"/>
      <c r="L61" s="26" t="n"/>
      <c r="M61" s="13" t="n"/>
      <c r="N61" s="27" t="n"/>
      <c r="O61" s="48">
        <f>IF(OR(B61="",C61=""),"",B61+C61)</f>
        <v/>
      </c>
      <c r="P61" s="48">
        <f>IF(OR(O61="",H61&lt;&gt;"Yes"),"",O61+(Dashboard!$B$8/24))</f>
        <v/>
      </c>
      <c r="Q61" s="29">
        <f>IF(OR(H61&lt;&gt;"Yes",O61="",K61="",L61=""),"",ROUND(((K61+L61)-O61)*24,2))</f>
        <v/>
      </c>
      <c r="R61" s="30">
        <f>IF(A61="","",IF(OR(B61="",C61="",D61="",E61="",F61="",G61="",H61="",J61="",T61="Duplicate ID",AND(H61="Yes",J61&lt;&gt;"Closed",I61=""),AND(H61="Yes",J61="Closed",OR(K61="",L61="",M61="")),AND(H61="No",J61&lt;&gt;"No Callback Needed"),AND(Q61&lt;&gt;"",Q61&lt;0)),"Data Issue",IF(H61="No","No Callback Needed",IF(J61="Closed","Completed",IF(P61&lt;NOW(),"Overdue",IF(P61-NOW()&lt;=Dashboard!$B$9/24,"Due Soon","Open"))))))</f>
        <v/>
      </c>
      <c r="S61" s="31">
        <f>IF(OR(A61="",B61="",Dashboard!$B$4="",Dashboard!$B$5="",Dashboard!$B$5&lt;Dashboard!$B$4,Dashboard!$B$5-Dashboard!$B$4&gt;30),"",IF(AND(B61&gt;=Dashboard!$B$4,B61&lt;=Dashboard!$B$5,OR(Dashboard!$B$6="All Clinics",D61=Dashboard!$B$6),OR(Dashboard!$B$7="All Queues",E61=Dashboard!$B$7)),1,0))</f>
        <v/>
      </c>
      <c r="T61" s="30">
        <f>IF(A61="","",IF(COUNTIF($A$2:$A$501,A61)&gt;1,"Duplicate ID",""))</f>
        <v/>
      </c>
    </row>
    <row r="62">
      <c r="A62" s="13" t="n"/>
      <c r="B62" s="41" t="n"/>
      <c r="C62" s="26" t="n"/>
      <c r="D62" s="13" t="n"/>
      <c r="E62" s="13" t="n"/>
      <c r="F62" s="13" t="n"/>
      <c r="G62" s="13" t="n"/>
      <c r="H62" s="13" t="n"/>
      <c r="I62" s="13" t="n"/>
      <c r="J62" s="13" t="n"/>
      <c r="K62" s="41" t="n"/>
      <c r="L62" s="26" t="n"/>
      <c r="M62" s="13" t="n"/>
      <c r="N62" s="27" t="n"/>
      <c r="O62" s="48">
        <f>IF(OR(B62="",C62=""),"",B62+C62)</f>
        <v/>
      </c>
      <c r="P62" s="48">
        <f>IF(OR(O62="",H62&lt;&gt;"Yes"),"",O62+(Dashboard!$B$8/24))</f>
        <v/>
      </c>
      <c r="Q62" s="29">
        <f>IF(OR(H62&lt;&gt;"Yes",O62="",K62="",L62=""),"",ROUND(((K62+L62)-O62)*24,2))</f>
        <v/>
      </c>
      <c r="R62" s="30">
        <f>IF(A62="","",IF(OR(B62="",C62="",D62="",E62="",F62="",G62="",H62="",J62="",T62="Duplicate ID",AND(H62="Yes",J62&lt;&gt;"Closed",I62=""),AND(H62="Yes",J62="Closed",OR(K62="",L62="",M62="")),AND(H62="No",J62&lt;&gt;"No Callback Needed"),AND(Q62&lt;&gt;"",Q62&lt;0)),"Data Issue",IF(H62="No","No Callback Needed",IF(J62="Closed","Completed",IF(P62&lt;NOW(),"Overdue",IF(P62-NOW()&lt;=Dashboard!$B$9/24,"Due Soon","Open"))))))</f>
        <v/>
      </c>
      <c r="S62" s="31">
        <f>IF(OR(A62="",B62="",Dashboard!$B$4="",Dashboard!$B$5="",Dashboard!$B$5&lt;Dashboard!$B$4,Dashboard!$B$5-Dashboard!$B$4&gt;30),"",IF(AND(B62&gt;=Dashboard!$B$4,B62&lt;=Dashboard!$B$5,OR(Dashboard!$B$6="All Clinics",D62=Dashboard!$B$6),OR(Dashboard!$B$7="All Queues",E62=Dashboard!$B$7)),1,0))</f>
        <v/>
      </c>
      <c r="T62" s="30">
        <f>IF(A62="","",IF(COUNTIF($A$2:$A$501,A62)&gt;1,"Duplicate ID",""))</f>
        <v/>
      </c>
    </row>
    <row r="63">
      <c r="A63" s="13" t="n"/>
      <c r="B63" s="41" t="n"/>
      <c r="C63" s="26" t="n"/>
      <c r="D63" s="13" t="n"/>
      <c r="E63" s="13" t="n"/>
      <c r="F63" s="13" t="n"/>
      <c r="G63" s="13" t="n"/>
      <c r="H63" s="13" t="n"/>
      <c r="I63" s="13" t="n"/>
      <c r="J63" s="13" t="n"/>
      <c r="K63" s="41" t="n"/>
      <c r="L63" s="26" t="n"/>
      <c r="M63" s="13" t="n"/>
      <c r="N63" s="27" t="n"/>
      <c r="O63" s="48">
        <f>IF(OR(B63="",C63=""),"",B63+C63)</f>
        <v/>
      </c>
      <c r="P63" s="48">
        <f>IF(OR(O63="",H63&lt;&gt;"Yes"),"",O63+(Dashboard!$B$8/24))</f>
        <v/>
      </c>
      <c r="Q63" s="29">
        <f>IF(OR(H63&lt;&gt;"Yes",O63="",K63="",L63=""),"",ROUND(((K63+L63)-O63)*24,2))</f>
        <v/>
      </c>
      <c r="R63" s="30">
        <f>IF(A63="","",IF(OR(B63="",C63="",D63="",E63="",F63="",G63="",H63="",J63="",T63="Duplicate ID",AND(H63="Yes",J63&lt;&gt;"Closed",I63=""),AND(H63="Yes",J63="Closed",OR(K63="",L63="",M63="")),AND(H63="No",J63&lt;&gt;"No Callback Needed"),AND(Q63&lt;&gt;"",Q63&lt;0)),"Data Issue",IF(H63="No","No Callback Needed",IF(J63="Closed","Completed",IF(P63&lt;NOW(),"Overdue",IF(P63-NOW()&lt;=Dashboard!$B$9/24,"Due Soon","Open"))))))</f>
        <v/>
      </c>
      <c r="S63" s="31">
        <f>IF(OR(A63="",B63="",Dashboard!$B$4="",Dashboard!$B$5="",Dashboard!$B$5&lt;Dashboard!$B$4,Dashboard!$B$5-Dashboard!$B$4&gt;30),"",IF(AND(B63&gt;=Dashboard!$B$4,B63&lt;=Dashboard!$B$5,OR(Dashboard!$B$6="All Clinics",D63=Dashboard!$B$6),OR(Dashboard!$B$7="All Queues",E63=Dashboard!$B$7)),1,0))</f>
        <v/>
      </c>
      <c r="T63" s="30">
        <f>IF(A63="","",IF(COUNTIF($A$2:$A$501,A63)&gt;1,"Duplicate ID",""))</f>
        <v/>
      </c>
    </row>
    <row r="64">
      <c r="A64" s="13" t="n"/>
      <c r="B64" s="41" t="n"/>
      <c r="C64" s="26" t="n"/>
      <c r="D64" s="13" t="n"/>
      <c r="E64" s="13" t="n"/>
      <c r="F64" s="13" t="n"/>
      <c r="G64" s="13" t="n"/>
      <c r="H64" s="13" t="n"/>
      <c r="I64" s="13" t="n"/>
      <c r="J64" s="13" t="n"/>
      <c r="K64" s="41" t="n"/>
      <c r="L64" s="26" t="n"/>
      <c r="M64" s="13" t="n"/>
      <c r="N64" s="27" t="n"/>
      <c r="O64" s="48">
        <f>IF(OR(B64="",C64=""),"",B64+C64)</f>
        <v/>
      </c>
      <c r="P64" s="48">
        <f>IF(OR(O64="",H64&lt;&gt;"Yes"),"",O64+(Dashboard!$B$8/24))</f>
        <v/>
      </c>
      <c r="Q64" s="29">
        <f>IF(OR(H64&lt;&gt;"Yes",O64="",K64="",L64=""),"",ROUND(((K64+L64)-O64)*24,2))</f>
        <v/>
      </c>
      <c r="R64" s="30">
        <f>IF(A64="","",IF(OR(B64="",C64="",D64="",E64="",F64="",G64="",H64="",J64="",T64="Duplicate ID",AND(H64="Yes",J64&lt;&gt;"Closed",I64=""),AND(H64="Yes",J64="Closed",OR(K64="",L64="",M64="")),AND(H64="No",J64&lt;&gt;"No Callback Needed"),AND(Q64&lt;&gt;"",Q64&lt;0)),"Data Issue",IF(H64="No","No Callback Needed",IF(J64="Closed","Completed",IF(P64&lt;NOW(),"Overdue",IF(P64-NOW()&lt;=Dashboard!$B$9/24,"Due Soon","Open"))))))</f>
        <v/>
      </c>
      <c r="S64" s="31">
        <f>IF(OR(A64="",B64="",Dashboard!$B$4="",Dashboard!$B$5="",Dashboard!$B$5&lt;Dashboard!$B$4,Dashboard!$B$5-Dashboard!$B$4&gt;30),"",IF(AND(B64&gt;=Dashboard!$B$4,B64&lt;=Dashboard!$B$5,OR(Dashboard!$B$6="All Clinics",D64=Dashboard!$B$6),OR(Dashboard!$B$7="All Queues",E64=Dashboard!$B$7)),1,0))</f>
        <v/>
      </c>
      <c r="T64" s="30">
        <f>IF(A64="","",IF(COUNTIF($A$2:$A$501,A64)&gt;1,"Duplicate ID",""))</f>
        <v/>
      </c>
    </row>
    <row r="65">
      <c r="A65" s="13" t="n"/>
      <c r="B65" s="41" t="n"/>
      <c r="C65" s="26" t="n"/>
      <c r="D65" s="13" t="n"/>
      <c r="E65" s="13" t="n"/>
      <c r="F65" s="13" t="n"/>
      <c r="G65" s="13" t="n"/>
      <c r="H65" s="13" t="n"/>
      <c r="I65" s="13" t="n"/>
      <c r="J65" s="13" t="n"/>
      <c r="K65" s="41" t="n"/>
      <c r="L65" s="26" t="n"/>
      <c r="M65" s="13" t="n"/>
      <c r="N65" s="27" t="n"/>
      <c r="O65" s="48">
        <f>IF(OR(B65="",C65=""),"",B65+C65)</f>
        <v/>
      </c>
      <c r="P65" s="48">
        <f>IF(OR(O65="",H65&lt;&gt;"Yes"),"",O65+(Dashboard!$B$8/24))</f>
        <v/>
      </c>
      <c r="Q65" s="29">
        <f>IF(OR(H65&lt;&gt;"Yes",O65="",K65="",L65=""),"",ROUND(((K65+L65)-O65)*24,2))</f>
        <v/>
      </c>
      <c r="R65" s="30">
        <f>IF(A65="","",IF(OR(B65="",C65="",D65="",E65="",F65="",G65="",H65="",J65="",T65="Duplicate ID",AND(H65="Yes",J65&lt;&gt;"Closed",I65=""),AND(H65="Yes",J65="Closed",OR(K65="",L65="",M65="")),AND(H65="No",J65&lt;&gt;"No Callback Needed"),AND(Q65&lt;&gt;"",Q65&lt;0)),"Data Issue",IF(H65="No","No Callback Needed",IF(J65="Closed","Completed",IF(P65&lt;NOW(),"Overdue",IF(P65-NOW()&lt;=Dashboard!$B$9/24,"Due Soon","Open"))))))</f>
        <v/>
      </c>
      <c r="S65" s="31">
        <f>IF(OR(A65="",B65="",Dashboard!$B$4="",Dashboard!$B$5="",Dashboard!$B$5&lt;Dashboard!$B$4,Dashboard!$B$5-Dashboard!$B$4&gt;30),"",IF(AND(B65&gt;=Dashboard!$B$4,B65&lt;=Dashboard!$B$5,OR(Dashboard!$B$6="All Clinics",D65=Dashboard!$B$6),OR(Dashboard!$B$7="All Queues",E65=Dashboard!$B$7)),1,0))</f>
        <v/>
      </c>
      <c r="T65" s="30">
        <f>IF(A65="","",IF(COUNTIF($A$2:$A$501,A65)&gt;1,"Duplicate ID",""))</f>
        <v/>
      </c>
    </row>
    <row r="66">
      <c r="A66" s="13" t="n"/>
      <c r="B66" s="41" t="n"/>
      <c r="C66" s="26" t="n"/>
      <c r="D66" s="13" t="n"/>
      <c r="E66" s="13" t="n"/>
      <c r="F66" s="13" t="n"/>
      <c r="G66" s="13" t="n"/>
      <c r="H66" s="13" t="n"/>
      <c r="I66" s="13" t="n"/>
      <c r="J66" s="13" t="n"/>
      <c r="K66" s="41" t="n"/>
      <c r="L66" s="26" t="n"/>
      <c r="M66" s="13" t="n"/>
      <c r="N66" s="27" t="n"/>
      <c r="O66" s="48">
        <f>IF(OR(B66="",C66=""),"",B66+C66)</f>
        <v/>
      </c>
      <c r="P66" s="48">
        <f>IF(OR(O66="",H66&lt;&gt;"Yes"),"",O66+(Dashboard!$B$8/24))</f>
        <v/>
      </c>
      <c r="Q66" s="29">
        <f>IF(OR(H66&lt;&gt;"Yes",O66="",K66="",L66=""),"",ROUND(((K66+L66)-O66)*24,2))</f>
        <v/>
      </c>
      <c r="R66" s="30">
        <f>IF(A66="","",IF(OR(B66="",C66="",D66="",E66="",F66="",G66="",H66="",J66="",T66="Duplicate ID",AND(H66="Yes",J66&lt;&gt;"Closed",I66=""),AND(H66="Yes",J66="Closed",OR(K66="",L66="",M66="")),AND(H66="No",J66&lt;&gt;"No Callback Needed"),AND(Q66&lt;&gt;"",Q66&lt;0)),"Data Issue",IF(H66="No","No Callback Needed",IF(J66="Closed","Completed",IF(P66&lt;NOW(),"Overdue",IF(P66-NOW()&lt;=Dashboard!$B$9/24,"Due Soon","Open"))))))</f>
        <v/>
      </c>
      <c r="S66" s="31">
        <f>IF(OR(A66="",B66="",Dashboard!$B$4="",Dashboard!$B$5="",Dashboard!$B$5&lt;Dashboard!$B$4,Dashboard!$B$5-Dashboard!$B$4&gt;30),"",IF(AND(B66&gt;=Dashboard!$B$4,B66&lt;=Dashboard!$B$5,OR(Dashboard!$B$6="All Clinics",D66=Dashboard!$B$6),OR(Dashboard!$B$7="All Queues",E66=Dashboard!$B$7)),1,0))</f>
        <v/>
      </c>
      <c r="T66" s="30">
        <f>IF(A66="","",IF(COUNTIF($A$2:$A$501,A66)&gt;1,"Duplicate ID",""))</f>
        <v/>
      </c>
    </row>
    <row r="67">
      <c r="A67" s="13" t="n"/>
      <c r="B67" s="41" t="n"/>
      <c r="C67" s="26" t="n"/>
      <c r="D67" s="13" t="n"/>
      <c r="E67" s="13" t="n"/>
      <c r="F67" s="13" t="n"/>
      <c r="G67" s="13" t="n"/>
      <c r="H67" s="13" t="n"/>
      <c r="I67" s="13" t="n"/>
      <c r="J67" s="13" t="n"/>
      <c r="K67" s="41" t="n"/>
      <c r="L67" s="26" t="n"/>
      <c r="M67" s="13" t="n"/>
      <c r="N67" s="27" t="n"/>
      <c r="O67" s="48">
        <f>IF(OR(B67="",C67=""),"",B67+C67)</f>
        <v/>
      </c>
      <c r="P67" s="48">
        <f>IF(OR(O67="",H67&lt;&gt;"Yes"),"",O67+(Dashboard!$B$8/24))</f>
        <v/>
      </c>
      <c r="Q67" s="29">
        <f>IF(OR(H67&lt;&gt;"Yes",O67="",K67="",L67=""),"",ROUND(((K67+L67)-O67)*24,2))</f>
        <v/>
      </c>
      <c r="R67" s="30">
        <f>IF(A67="","",IF(OR(B67="",C67="",D67="",E67="",F67="",G67="",H67="",J67="",T67="Duplicate ID",AND(H67="Yes",J67&lt;&gt;"Closed",I67=""),AND(H67="Yes",J67="Closed",OR(K67="",L67="",M67="")),AND(H67="No",J67&lt;&gt;"No Callback Needed"),AND(Q67&lt;&gt;"",Q67&lt;0)),"Data Issue",IF(H67="No","No Callback Needed",IF(J67="Closed","Completed",IF(P67&lt;NOW(),"Overdue",IF(P67-NOW()&lt;=Dashboard!$B$9/24,"Due Soon","Open"))))))</f>
        <v/>
      </c>
      <c r="S67" s="31">
        <f>IF(OR(A67="",B67="",Dashboard!$B$4="",Dashboard!$B$5="",Dashboard!$B$5&lt;Dashboard!$B$4,Dashboard!$B$5-Dashboard!$B$4&gt;30),"",IF(AND(B67&gt;=Dashboard!$B$4,B67&lt;=Dashboard!$B$5,OR(Dashboard!$B$6="All Clinics",D67=Dashboard!$B$6),OR(Dashboard!$B$7="All Queues",E67=Dashboard!$B$7)),1,0))</f>
        <v/>
      </c>
      <c r="T67" s="30">
        <f>IF(A67="","",IF(COUNTIF($A$2:$A$501,A67)&gt;1,"Duplicate ID",""))</f>
        <v/>
      </c>
    </row>
    <row r="68">
      <c r="A68" s="13" t="n"/>
      <c r="B68" s="41" t="n"/>
      <c r="C68" s="26" t="n"/>
      <c r="D68" s="13" t="n"/>
      <c r="E68" s="13" t="n"/>
      <c r="F68" s="13" t="n"/>
      <c r="G68" s="13" t="n"/>
      <c r="H68" s="13" t="n"/>
      <c r="I68" s="13" t="n"/>
      <c r="J68" s="13" t="n"/>
      <c r="K68" s="41" t="n"/>
      <c r="L68" s="26" t="n"/>
      <c r="M68" s="13" t="n"/>
      <c r="N68" s="27" t="n"/>
      <c r="O68" s="48">
        <f>IF(OR(B68="",C68=""),"",B68+C68)</f>
        <v/>
      </c>
      <c r="P68" s="48">
        <f>IF(OR(O68="",H68&lt;&gt;"Yes"),"",O68+(Dashboard!$B$8/24))</f>
        <v/>
      </c>
      <c r="Q68" s="29">
        <f>IF(OR(H68&lt;&gt;"Yes",O68="",K68="",L68=""),"",ROUND(((K68+L68)-O68)*24,2))</f>
        <v/>
      </c>
      <c r="R68" s="30">
        <f>IF(A68="","",IF(OR(B68="",C68="",D68="",E68="",F68="",G68="",H68="",J68="",T68="Duplicate ID",AND(H68="Yes",J68&lt;&gt;"Closed",I68=""),AND(H68="Yes",J68="Closed",OR(K68="",L68="",M68="")),AND(H68="No",J68&lt;&gt;"No Callback Needed"),AND(Q68&lt;&gt;"",Q68&lt;0)),"Data Issue",IF(H68="No","No Callback Needed",IF(J68="Closed","Completed",IF(P68&lt;NOW(),"Overdue",IF(P68-NOW()&lt;=Dashboard!$B$9/24,"Due Soon","Open"))))))</f>
        <v/>
      </c>
      <c r="S68" s="31">
        <f>IF(OR(A68="",B68="",Dashboard!$B$4="",Dashboard!$B$5="",Dashboard!$B$5&lt;Dashboard!$B$4,Dashboard!$B$5-Dashboard!$B$4&gt;30),"",IF(AND(B68&gt;=Dashboard!$B$4,B68&lt;=Dashboard!$B$5,OR(Dashboard!$B$6="All Clinics",D68=Dashboard!$B$6),OR(Dashboard!$B$7="All Queues",E68=Dashboard!$B$7)),1,0))</f>
        <v/>
      </c>
      <c r="T68" s="30">
        <f>IF(A68="","",IF(COUNTIF($A$2:$A$501,A68)&gt;1,"Duplicate ID",""))</f>
        <v/>
      </c>
    </row>
    <row r="69">
      <c r="A69" s="13" t="n"/>
      <c r="B69" s="41" t="n"/>
      <c r="C69" s="26" t="n"/>
      <c r="D69" s="13" t="n"/>
      <c r="E69" s="13" t="n"/>
      <c r="F69" s="13" t="n"/>
      <c r="G69" s="13" t="n"/>
      <c r="H69" s="13" t="n"/>
      <c r="I69" s="13" t="n"/>
      <c r="J69" s="13" t="n"/>
      <c r="K69" s="41" t="n"/>
      <c r="L69" s="26" t="n"/>
      <c r="M69" s="13" t="n"/>
      <c r="N69" s="27" t="n"/>
      <c r="O69" s="48">
        <f>IF(OR(B69="",C69=""),"",B69+C69)</f>
        <v/>
      </c>
      <c r="P69" s="48">
        <f>IF(OR(O69="",H69&lt;&gt;"Yes"),"",O69+(Dashboard!$B$8/24))</f>
        <v/>
      </c>
      <c r="Q69" s="29">
        <f>IF(OR(H69&lt;&gt;"Yes",O69="",K69="",L69=""),"",ROUND(((K69+L69)-O69)*24,2))</f>
        <v/>
      </c>
      <c r="R69" s="30">
        <f>IF(A69="","",IF(OR(B69="",C69="",D69="",E69="",F69="",G69="",H69="",J69="",T69="Duplicate ID",AND(H69="Yes",J69&lt;&gt;"Closed",I69=""),AND(H69="Yes",J69="Closed",OR(K69="",L69="",M69="")),AND(H69="No",J69&lt;&gt;"No Callback Needed"),AND(Q69&lt;&gt;"",Q69&lt;0)),"Data Issue",IF(H69="No","No Callback Needed",IF(J69="Closed","Completed",IF(P69&lt;NOW(),"Overdue",IF(P69-NOW()&lt;=Dashboard!$B$9/24,"Due Soon","Open"))))))</f>
        <v/>
      </c>
      <c r="S69" s="31">
        <f>IF(OR(A69="",B69="",Dashboard!$B$4="",Dashboard!$B$5="",Dashboard!$B$5&lt;Dashboard!$B$4,Dashboard!$B$5-Dashboard!$B$4&gt;30),"",IF(AND(B69&gt;=Dashboard!$B$4,B69&lt;=Dashboard!$B$5,OR(Dashboard!$B$6="All Clinics",D69=Dashboard!$B$6),OR(Dashboard!$B$7="All Queues",E69=Dashboard!$B$7)),1,0))</f>
        <v/>
      </c>
      <c r="T69" s="30">
        <f>IF(A69="","",IF(COUNTIF($A$2:$A$501,A69)&gt;1,"Duplicate ID",""))</f>
        <v/>
      </c>
    </row>
    <row r="70">
      <c r="A70" s="13" t="n"/>
      <c r="B70" s="41" t="n"/>
      <c r="C70" s="26" t="n"/>
      <c r="D70" s="13" t="n"/>
      <c r="E70" s="13" t="n"/>
      <c r="F70" s="13" t="n"/>
      <c r="G70" s="13" t="n"/>
      <c r="H70" s="13" t="n"/>
      <c r="I70" s="13" t="n"/>
      <c r="J70" s="13" t="n"/>
      <c r="K70" s="41" t="n"/>
      <c r="L70" s="26" t="n"/>
      <c r="M70" s="13" t="n"/>
      <c r="N70" s="27" t="n"/>
      <c r="O70" s="48">
        <f>IF(OR(B70="",C70=""),"",B70+C70)</f>
        <v/>
      </c>
      <c r="P70" s="48">
        <f>IF(OR(O70="",H70&lt;&gt;"Yes"),"",O70+(Dashboard!$B$8/24))</f>
        <v/>
      </c>
      <c r="Q70" s="29">
        <f>IF(OR(H70&lt;&gt;"Yes",O70="",K70="",L70=""),"",ROUND(((K70+L70)-O70)*24,2))</f>
        <v/>
      </c>
      <c r="R70" s="30">
        <f>IF(A70="","",IF(OR(B70="",C70="",D70="",E70="",F70="",G70="",H70="",J70="",T70="Duplicate ID",AND(H70="Yes",J70&lt;&gt;"Closed",I70=""),AND(H70="Yes",J70="Closed",OR(K70="",L70="",M70="")),AND(H70="No",J70&lt;&gt;"No Callback Needed"),AND(Q70&lt;&gt;"",Q70&lt;0)),"Data Issue",IF(H70="No","No Callback Needed",IF(J70="Closed","Completed",IF(P70&lt;NOW(),"Overdue",IF(P70-NOW()&lt;=Dashboard!$B$9/24,"Due Soon","Open"))))))</f>
        <v/>
      </c>
      <c r="S70" s="31">
        <f>IF(OR(A70="",B70="",Dashboard!$B$4="",Dashboard!$B$5="",Dashboard!$B$5&lt;Dashboard!$B$4,Dashboard!$B$5-Dashboard!$B$4&gt;30),"",IF(AND(B70&gt;=Dashboard!$B$4,B70&lt;=Dashboard!$B$5,OR(Dashboard!$B$6="All Clinics",D70=Dashboard!$B$6),OR(Dashboard!$B$7="All Queues",E70=Dashboard!$B$7)),1,0))</f>
        <v/>
      </c>
      <c r="T70" s="30">
        <f>IF(A70="","",IF(COUNTIF($A$2:$A$501,A70)&gt;1,"Duplicate ID",""))</f>
        <v/>
      </c>
    </row>
    <row r="71">
      <c r="A71" s="13" t="n"/>
      <c r="B71" s="41" t="n"/>
      <c r="C71" s="26" t="n"/>
      <c r="D71" s="13" t="n"/>
      <c r="E71" s="13" t="n"/>
      <c r="F71" s="13" t="n"/>
      <c r="G71" s="13" t="n"/>
      <c r="H71" s="13" t="n"/>
      <c r="I71" s="13" t="n"/>
      <c r="J71" s="13" t="n"/>
      <c r="K71" s="41" t="n"/>
      <c r="L71" s="26" t="n"/>
      <c r="M71" s="13" t="n"/>
      <c r="N71" s="27" t="n"/>
      <c r="O71" s="48">
        <f>IF(OR(B71="",C71=""),"",B71+C71)</f>
        <v/>
      </c>
      <c r="P71" s="48">
        <f>IF(OR(O71="",H71&lt;&gt;"Yes"),"",O71+(Dashboard!$B$8/24))</f>
        <v/>
      </c>
      <c r="Q71" s="29">
        <f>IF(OR(H71&lt;&gt;"Yes",O71="",K71="",L71=""),"",ROUND(((K71+L71)-O71)*24,2))</f>
        <v/>
      </c>
      <c r="R71" s="30">
        <f>IF(A71="","",IF(OR(B71="",C71="",D71="",E71="",F71="",G71="",H71="",J71="",T71="Duplicate ID",AND(H71="Yes",J71&lt;&gt;"Closed",I71=""),AND(H71="Yes",J71="Closed",OR(K71="",L71="",M71="")),AND(H71="No",J71&lt;&gt;"No Callback Needed"),AND(Q71&lt;&gt;"",Q71&lt;0)),"Data Issue",IF(H71="No","No Callback Needed",IF(J71="Closed","Completed",IF(P71&lt;NOW(),"Overdue",IF(P71-NOW()&lt;=Dashboard!$B$9/24,"Due Soon","Open"))))))</f>
        <v/>
      </c>
      <c r="S71" s="31">
        <f>IF(OR(A71="",B71="",Dashboard!$B$4="",Dashboard!$B$5="",Dashboard!$B$5&lt;Dashboard!$B$4,Dashboard!$B$5-Dashboard!$B$4&gt;30),"",IF(AND(B71&gt;=Dashboard!$B$4,B71&lt;=Dashboard!$B$5,OR(Dashboard!$B$6="All Clinics",D71=Dashboard!$B$6),OR(Dashboard!$B$7="All Queues",E71=Dashboard!$B$7)),1,0))</f>
        <v/>
      </c>
      <c r="T71" s="30">
        <f>IF(A71="","",IF(COUNTIF($A$2:$A$501,A71)&gt;1,"Duplicate ID",""))</f>
        <v/>
      </c>
    </row>
    <row r="72">
      <c r="A72" s="13" t="n"/>
      <c r="B72" s="41" t="n"/>
      <c r="C72" s="26" t="n"/>
      <c r="D72" s="13" t="n"/>
      <c r="E72" s="13" t="n"/>
      <c r="F72" s="13" t="n"/>
      <c r="G72" s="13" t="n"/>
      <c r="H72" s="13" t="n"/>
      <c r="I72" s="13" t="n"/>
      <c r="J72" s="13" t="n"/>
      <c r="K72" s="41" t="n"/>
      <c r="L72" s="26" t="n"/>
      <c r="M72" s="13" t="n"/>
      <c r="N72" s="27" t="n"/>
      <c r="O72" s="48">
        <f>IF(OR(B72="",C72=""),"",B72+C72)</f>
        <v/>
      </c>
      <c r="P72" s="48">
        <f>IF(OR(O72="",H72&lt;&gt;"Yes"),"",O72+(Dashboard!$B$8/24))</f>
        <v/>
      </c>
      <c r="Q72" s="29">
        <f>IF(OR(H72&lt;&gt;"Yes",O72="",K72="",L72=""),"",ROUND(((K72+L72)-O72)*24,2))</f>
        <v/>
      </c>
      <c r="R72" s="30">
        <f>IF(A72="","",IF(OR(B72="",C72="",D72="",E72="",F72="",G72="",H72="",J72="",T72="Duplicate ID",AND(H72="Yes",J72&lt;&gt;"Closed",I72=""),AND(H72="Yes",J72="Closed",OR(K72="",L72="",M72="")),AND(H72="No",J72&lt;&gt;"No Callback Needed"),AND(Q72&lt;&gt;"",Q72&lt;0)),"Data Issue",IF(H72="No","No Callback Needed",IF(J72="Closed","Completed",IF(P72&lt;NOW(),"Overdue",IF(P72-NOW()&lt;=Dashboard!$B$9/24,"Due Soon","Open"))))))</f>
        <v/>
      </c>
      <c r="S72" s="31">
        <f>IF(OR(A72="",B72="",Dashboard!$B$4="",Dashboard!$B$5="",Dashboard!$B$5&lt;Dashboard!$B$4,Dashboard!$B$5-Dashboard!$B$4&gt;30),"",IF(AND(B72&gt;=Dashboard!$B$4,B72&lt;=Dashboard!$B$5,OR(Dashboard!$B$6="All Clinics",D72=Dashboard!$B$6),OR(Dashboard!$B$7="All Queues",E72=Dashboard!$B$7)),1,0))</f>
        <v/>
      </c>
      <c r="T72" s="30">
        <f>IF(A72="","",IF(COUNTIF($A$2:$A$501,A72)&gt;1,"Duplicate ID",""))</f>
        <v/>
      </c>
    </row>
    <row r="73">
      <c r="A73" s="13" t="n"/>
      <c r="B73" s="41" t="n"/>
      <c r="C73" s="26" t="n"/>
      <c r="D73" s="13" t="n"/>
      <c r="E73" s="13" t="n"/>
      <c r="F73" s="13" t="n"/>
      <c r="G73" s="13" t="n"/>
      <c r="H73" s="13" t="n"/>
      <c r="I73" s="13" t="n"/>
      <c r="J73" s="13" t="n"/>
      <c r="K73" s="41" t="n"/>
      <c r="L73" s="26" t="n"/>
      <c r="M73" s="13" t="n"/>
      <c r="N73" s="27" t="n"/>
      <c r="O73" s="48">
        <f>IF(OR(B73="",C73=""),"",B73+C73)</f>
        <v/>
      </c>
      <c r="P73" s="48">
        <f>IF(OR(O73="",H73&lt;&gt;"Yes"),"",O73+(Dashboard!$B$8/24))</f>
        <v/>
      </c>
      <c r="Q73" s="29">
        <f>IF(OR(H73&lt;&gt;"Yes",O73="",K73="",L73=""),"",ROUND(((K73+L73)-O73)*24,2))</f>
        <v/>
      </c>
      <c r="R73" s="30">
        <f>IF(A73="","",IF(OR(B73="",C73="",D73="",E73="",F73="",G73="",H73="",J73="",T73="Duplicate ID",AND(H73="Yes",J73&lt;&gt;"Closed",I73=""),AND(H73="Yes",J73="Closed",OR(K73="",L73="",M73="")),AND(H73="No",J73&lt;&gt;"No Callback Needed"),AND(Q73&lt;&gt;"",Q73&lt;0)),"Data Issue",IF(H73="No","No Callback Needed",IF(J73="Closed","Completed",IF(P73&lt;NOW(),"Overdue",IF(P73-NOW()&lt;=Dashboard!$B$9/24,"Due Soon","Open"))))))</f>
        <v/>
      </c>
      <c r="S73" s="31">
        <f>IF(OR(A73="",B73="",Dashboard!$B$4="",Dashboard!$B$5="",Dashboard!$B$5&lt;Dashboard!$B$4,Dashboard!$B$5-Dashboard!$B$4&gt;30),"",IF(AND(B73&gt;=Dashboard!$B$4,B73&lt;=Dashboard!$B$5,OR(Dashboard!$B$6="All Clinics",D73=Dashboard!$B$6),OR(Dashboard!$B$7="All Queues",E73=Dashboard!$B$7)),1,0))</f>
        <v/>
      </c>
      <c r="T73" s="30">
        <f>IF(A73="","",IF(COUNTIF($A$2:$A$501,A73)&gt;1,"Duplicate ID",""))</f>
        <v/>
      </c>
    </row>
    <row r="74">
      <c r="A74" s="13" t="n"/>
      <c r="B74" s="41" t="n"/>
      <c r="C74" s="26" t="n"/>
      <c r="D74" s="13" t="n"/>
      <c r="E74" s="13" t="n"/>
      <c r="F74" s="13" t="n"/>
      <c r="G74" s="13" t="n"/>
      <c r="H74" s="13" t="n"/>
      <c r="I74" s="13" t="n"/>
      <c r="J74" s="13" t="n"/>
      <c r="K74" s="41" t="n"/>
      <c r="L74" s="26" t="n"/>
      <c r="M74" s="13" t="n"/>
      <c r="N74" s="27" t="n"/>
      <c r="O74" s="48">
        <f>IF(OR(B74="",C74=""),"",B74+C74)</f>
        <v/>
      </c>
      <c r="P74" s="48">
        <f>IF(OR(O74="",H74&lt;&gt;"Yes"),"",O74+(Dashboard!$B$8/24))</f>
        <v/>
      </c>
      <c r="Q74" s="29">
        <f>IF(OR(H74&lt;&gt;"Yes",O74="",K74="",L74=""),"",ROUND(((K74+L74)-O74)*24,2))</f>
        <v/>
      </c>
      <c r="R74" s="30">
        <f>IF(A74="","",IF(OR(B74="",C74="",D74="",E74="",F74="",G74="",H74="",J74="",T74="Duplicate ID",AND(H74="Yes",J74&lt;&gt;"Closed",I74=""),AND(H74="Yes",J74="Closed",OR(K74="",L74="",M74="")),AND(H74="No",J74&lt;&gt;"No Callback Needed"),AND(Q74&lt;&gt;"",Q74&lt;0)),"Data Issue",IF(H74="No","No Callback Needed",IF(J74="Closed","Completed",IF(P74&lt;NOW(),"Overdue",IF(P74-NOW()&lt;=Dashboard!$B$9/24,"Due Soon","Open"))))))</f>
        <v/>
      </c>
      <c r="S74" s="31">
        <f>IF(OR(A74="",B74="",Dashboard!$B$4="",Dashboard!$B$5="",Dashboard!$B$5&lt;Dashboard!$B$4,Dashboard!$B$5-Dashboard!$B$4&gt;30),"",IF(AND(B74&gt;=Dashboard!$B$4,B74&lt;=Dashboard!$B$5,OR(Dashboard!$B$6="All Clinics",D74=Dashboard!$B$6),OR(Dashboard!$B$7="All Queues",E74=Dashboard!$B$7)),1,0))</f>
        <v/>
      </c>
      <c r="T74" s="30">
        <f>IF(A74="","",IF(COUNTIF($A$2:$A$501,A74)&gt;1,"Duplicate ID",""))</f>
        <v/>
      </c>
    </row>
    <row r="75">
      <c r="A75" s="13" t="n"/>
      <c r="B75" s="41" t="n"/>
      <c r="C75" s="26" t="n"/>
      <c r="D75" s="13" t="n"/>
      <c r="E75" s="13" t="n"/>
      <c r="F75" s="13" t="n"/>
      <c r="G75" s="13" t="n"/>
      <c r="H75" s="13" t="n"/>
      <c r="I75" s="13" t="n"/>
      <c r="J75" s="13" t="n"/>
      <c r="K75" s="41" t="n"/>
      <c r="L75" s="26" t="n"/>
      <c r="M75" s="13" t="n"/>
      <c r="N75" s="27" t="n"/>
      <c r="O75" s="48">
        <f>IF(OR(B75="",C75=""),"",B75+C75)</f>
        <v/>
      </c>
      <c r="P75" s="48">
        <f>IF(OR(O75="",H75&lt;&gt;"Yes"),"",O75+(Dashboard!$B$8/24))</f>
        <v/>
      </c>
      <c r="Q75" s="29">
        <f>IF(OR(H75&lt;&gt;"Yes",O75="",K75="",L75=""),"",ROUND(((K75+L75)-O75)*24,2))</f>
        <v/>
      </c>
      <c r="R75" s="30">
        <f>IF(A75="","",IF(OR(B75="",C75="",D75="",E75="",F75="",G75="",H75="",J75="",T75="Duplicate ID",AND(H75="Yes",J75&lt;&gt;"Closed",I75=""),AND(H75="Yes",J75="Closed",OR(K75="",L75="",M75="")),AND(H75="No",J75&lt;&gt;"No Callback Needed"),AND(Q75&lt;&gt;"",Q75&lt;0)),"Data Issue",IF(H75="No","No Callback Needed",IF(J75="Closed","Completed",IF(P75&lt;NOW(),"Overdue",IF(P75-NOW()&lt;=Dashboard!$B$9/24,"Due Soon","Open"))))))</f>
        <v/>
      </c>
      <c r="S75" s="31">
        <f>IF(OR(A75="",B75="",Dashboard!$B$4="",Dashboard!$B$5="",Dashboard!$B$5&lt;Dashboard!$B$4,Dashboard!$B$5-Dashboard!$B$4&gt;30),"",IF(AND(B75&gt;=Dashboard!$B$4,B75&lt;=Dashboard!$B$5,OR(Dashboard!$B$6="All Clinics",D75=Dashboard!$B$6),OR(Dashboard!$B$7="All Queues",E75=Dashboard!$B$7)),1,0))</f>
        <v/>
      </c>
      <c r="T75" s="30">
        <f>IF(A75="","",IF(COUNTIF($A$2:$A$501,A75)&gt;1,"Duplicate ID",""))</f>
        <v/>
      </c>
    </row>
    <row r="76">
      <c r="A76" s="13" t="n"/>
      <c r="B76" s="41" t="n"/>
      <c r="C76" s="26" t="n"/>
      <c r="D76" s="13" t="n"/>
      <c r="E76" s="13" t="n"/>
      <c r="F76" s="13" t="n"/>
      <c r="G76" s="13" t="n"/>
      <c r="H76" s="13" t="n"/>
      <c r="I76" s="13" t="n"/>
      <c r="J76" s="13" t="n"/>
      <c r="K76" s="41" t="n"/>
      <c r="L76" s="26" t="n"/>
      <c r="M76" s="13" t="n"/>
      <c r="N76" s="27" t="n"/>
      <c r="O76" s="48">
        <f>IF(OR(B76="",C76=""),"",B76+C76)</f>
        <v/>
      </c>
      <c r="P76" s="48">
        <f>IF(OR(O76="",H76&lt;&gt;"Yes"),"",O76+(Dashboard!$B$8/24))</f>
        <v/>
      </c>
      <c r="Q76" s="29">
        <f>IF(OR(H76&lt;&gt;"Yes",O76="",K76="",L76=""),"",ROUND(((K76+L76)-O76)*24,2))</f>
        <v/>
      </c>
      <c r="R76" s="30">
        <f>IF(A76="","",IF(OR(B76="",C76="",D76="",E76="",F76="",G76="",H76="",J76="",T76="Duplicate ID",AND(H76="Yes",J76&lt;&gt;"Closed",I76=""),AND(H76="Yes",J76="Closed",OR(K76="",L76="",M76="")),AND(H76="No",J76&lt;&gt;"No Callback Needed"),AND(Q76&lt;&gt;"",Q76&lt;0)),"Data Issue",IF(H76="No","No Callback Needed",IF(J76="Closed","Completed",IF(P76&lt;NOW(),"Overdue",IF(P76-NOW()&lt;=Dashboard!$B$9/24,"Due Soon","Open"))))))</f>
        <v/>
      </c>
      <c r="S76" s="31">
        <f>IF(OR(A76="",B76="",Dashboard!$B$4="",Dashboard!$B$5="",Dashboard!$B$5&lt;Dashboard!$B$4,Dashboard!$B$5-Dashboard!$B$4&gt;30),"",IF(AND(B76&gt;=Dashboard!$B$4,B76&lt;=Dashboard!$B$5,OR(Dashboard!$B$6="All Clinics",D76=Dashboard!$B$6),OR(Dashboard!$B$7="All Queues",E76=Dashboard!$B$7)),1,0))</f>
        <v/>
      </c>
      <c r="T76" s="30">
        <f>IF(A76="","",IF(COUNTIF($A$2:$A$501,A76)&gt;1,"Duplicate ID",""))</f>
        <v/>
      </c>
    </row>
    <row r="77">
      <c r="A77" s="13" t="n"/>
      <c r="B77" s="41" t="n"/>
      <c r="C77" s="26" t="n"/>
      <c r="D77" s="13" t="n"/>
      <c r="E77" s="13" t="n"/>
      <c r="F77" s="13" t="n"/>
      <c r="G77" s="13" t="n"/>
      <c r="H77" s="13" t="n"/>
      <c r="I77" s="13" t="n"/>
      <c r="J77" s="13" t="n"/>
      <c r="K77" s="41" t="n"/>
      <c r="L77" s="26" t="n"/>
      <c r="M77" s="13" t="n"/>
      <c r="N77" s="27" t="n"/>
      <c r="O77" s="48">
        <f>IF(OR(B77="",C77=""),"",B77+C77)</f>
        <v/>
      </c>
      <c r="P77" s="48">
        <f>IF(OR(O77="",H77&lt;&gt;"Yes"),"",O77+(Dashboard!$B$8/24))</f>
        <v/>
      </c>
      <c r="Q77" s="29">
        <f>IF(OR(H77&lt;&gt;"Yes",O77="",K77="",L77=""),"",ROUND(((K77+L77)-O77)*24,2))</f>
        <v/>
      </c>
      <c r="R77" s="30">
        <f>IF(A77="","",IF(OR(B77="",C77="",D77="",E77="",F77="",G77="",H77="",J77="",T77="Duplicate ID",AND(H77="Yes",J77&lt;&gt;"Closed",I77=""),AND(H77="Yes",J77="Closed",OR(K77="",L77="",M77="")),AND(H77="No",J77&lt;&gt;"No Callback Needed"),AND(Q77&lt;&gt;"",Q77&lt;0)),"Data Issue",IF(H77="No","No Callback Needed",IF(J77="Closed","Completed",IF(P77&lt;NOW(),"Overdue",IF(P77-NOW()&lt;=Dashboard!$B$9/24,"Due Soon","Open"))))))</f>
        <v/>
      </c>
      <c r="S77" s="31">
        <f>IF(OR(A77="",B77="",Dashboard!$B$4="",Dashboard!$B$5="",Dashboard!$B$5&lt;Dashboard!$B$4,Dashboard!$B$5-Dashboard!$B$4&gt;30),"",IF(AND(B77&gt;=Dashboard!$B$4,B77&lt;=Dashboard!$B$5,OR(Dashboard!$B$6="All Clinics",D77=Dashboard!$B$6),OR(Dashboard!$B$7="All Queues",E77=Dashboard!$B$7)),1,0))</f>
        <v/>
      </c>
      <c r="T77" s="30">
        <f>IF(A77="","",IF(COUNTIF($A$2:$A$501,A77)&gt;1,"Duplicate ID",""))</f>
        <v/>
      </c>
    </row>
    <row r="78">
      <c r="A78" s="13" t="n"/>
      <c r="B78" s="41" t="n"/>
      <c r="C78" s="26" t="n"/>
      <c r="D78" s="13" t="n"/>
      <c r="E78" s="13" t="n"/>
      <c r="F78" s="13" t="n"/>
      <c r="G78" s="13" t="n"/>
      <c r="H78" s="13" t="n"/>
      <c r="I78" s="13" t="n"/>
      <c r="J78" s="13" t="n"/>
      <c r="K78" s="41" t="n"/>
      <c r="L78" s="26" t="n"/>
      <c r="M78" s="13" t="n"/>
      <c r="N78" s="27" t="n"/>
      <c r="O78" s="48">
        <f>IF(OR(B78="",C78=""),"",B78+C78)</f>
        <v/>
      </c>
      <c r="P78" s="48">
        <f>IF(OR(O78="",H78&lt;&gt;"Yes"),"",O78+(Dashboard!$B$8/24))</f>
        <v/>
      </c>
      <c r="Q78" s="29">
        <f>IF(OR(H78&lt;&gt;"Yes",O78="",K78="",L78=""),"",ROUND(((K78+L78)-O78)*24,2))</f>
        <v/>
      </c>
      <c r="R78" s="30">
        <f>IF(A78="","",IF(OR(B78="",C78="",D78="",E78="",F78="",G78="",H78="",J78="",T78="Duplicate ID",AND(H78="Yes",J78&lt;&gt;"Closed",I78=""),AND(H78="Yes",J78="Closed",OR(K78="",L78="",M78="")),AND(H78="No",J78&lt;&gt;"No Callback Needed"),AND(Q78&lt;&gt;"",Q78&lt;0)),"Data Issue",IF(H78="No","No Callback Needed",IF(J78="Closed","Completed",IF(P78&lt;NOW(),"Overdue",IF(P78-NOW()&lt;=Dashboard!$B$9/24,"Due Soon","Open"))))))</f>
        <v/>
      </c>
      <c r="S78" s="31">
        <f>IF(OR(A78="",B78="",Dashboard!$B$4="",Dashboard!$B$5="",Dashboard!$B$5&lt;Dashboard!$B$4,Dashboard!$B$5-Dashboard!$B$4&gt;30),"",IF(AND(B78&gt;=Dashboard!$B$4,B78&lt;=Dashboard!$B$5,OR(Dashboard!$B$6="All Clinics",D78=Dashboard!$B$6),OR(Dashboard!$B$7="All Queues",E78=Dashboard!$B$7)),1,0))</f>
        <v/>
      </c>
      <c r="T78" s="30">
        <f>IF(A78="","",IF(COUNTIF($A$2:$A$501,A78)&gt;1,"Duplicate ID",""))</f>
        <v/>
      </c>
    </row>
    <row r="79">
      <c r="A79" s="13" t="n"/>
      <c r="B79" s="41" t="n"/>
      <c r="C79" s="26" t="n"/>
      <c r="D79" s="13" t="n"/>
      <c r="E79" s="13" t="n"/>
      <c r="F79" s="13" t="n"/>
      <c r="G79" s="13" t="n"/>
      <c r="H79" s="13" t="n"/>
      <c r="I79" s="13" t="n"/>
      <c r="J79" s="13" t="n"/>
      <c r="K79" s="41" t="n"/>
      <c r="L79" s="26" t="n"/>
      <c r="M79" s="13" t="n"/>
      <c r="N79" s="27" t="n"/>
      <c r="O79" s="48">
        <f>IF(OR(B79="",C79=""),"",B79+C79)</f>
        <v/>
      </c>
      <c r="P79" s="48">
        <f>IF(OR(O79="",H79&lt;&gt;"Yes"),"",O79+(Dashboard!$B$8/24))</f>
        <v/>
      </c>
      <c r="Q79" s="29">
        <f>IF(OR(H79&lt;&gt;"Yes",O79="",K79="",L79=""),"",ROUND(((K79+L79)-O79)*24,2))</f>
        <v/>
      </c>
      <c r="R79" s="30">
        <f>IF(A79="","",IF(OR(B79="",C79="",D79="",E79="",F79="",G79="",H79="",J79="",T79="Duplicate ID",AND(H79="Yes",J79&lt;&gt;"Closed",I79=""),AND(H79="Yes",J79="Closed",OR(K79="",L79="",M79="")),AND(H79="No",J79&lt;&gt;"No Callback Needed"),AND(Q79&lt;&gt;"",Q79&lt;0)),"Data Issue",IF(H79="No","No Callback Needed",IF(J79="Closed","Completed",IF(P79&lt;NOW(),"Overdue",IF(P79-NOW()&lt;=Dashboard!$B$9/24,"Due Soon","Open"))))))</f>
        <v/>
      </c>
      <c r="S79" s="31">
        <f>IF(OR(A79="",B79="",Dashboard!$B$4="",Dashboard!$B$5="",Dashboard!$B$5&lt;Dashboard!$B$4,Dashboard!$B$5-Dashboard!$B$4&gt;30),"",IF(AND(B79&gt;=Dashboard!$B$4,B79&lt;=Dashboard!$B$5,OR(Dashboard!$B$6="All Clinics",D79=Dashboard!$B$6),OR(Dashboard!$B$7="All Queues",E79=Dashboard!$B$7)),1,0))</f>
        <v/>
      </c>
      <c r="T79" s="30">
        <f>IF(A79="","",IF(COUNTIF($A$2:$A$501,A79)&gt;1,"Duplicate ID",""))</f>
        <v/>
      </c>
    </row>
    <row r="80">
      <c r="A80" s="13" t="n"/>
      <c r="B80" s="41" t="n"/>
      <c r="C80" s="26" t="n"/>
      <c r="D80" s="13" t="n"/>
      <c r="E80" s="13" t="n"/>
      <c r="F80" s="13" t="n"/>
      <c r="G80" s="13" t="n"/>
      <c r="H80" s="13" t="n"/>
      <c r="I80" s="13" t="n"/>
      <c r="J80" s="13" t="n"/>
      <c r="K80" s="41" t="n"/>
      <c r="L80" s="26" t="n"/>
      <c r="M80" s="13" t="n"/>
      <c r="N80" s="27" t="n"/>
      <c r="O80" s="48">
        <f>IF(OR(B80="",C80=""),"",B80+C80)</f>
        <v/>
      </c>
      <c r="P80" s="48">
        <f>IF(OR(O80="",H80&lt;&gt;"Yes"),"",O80+(Dashboard!$B$8/24))</f>
        <v/>
      </c>
      <c r="Q80" s="29">
        <f>IF(OR(H80&lt;&gt;"Yes",O80="",K80="",L80=""),"",ROUND(((K80+L80)-O80)*24,2))</f>
        <v/>
      </c>
      <c r="R80" s="30">
        <f>IF(A80="","",IF(OR(B80="",C80="",D80="",E80="",F80="",G80="",H80="",J80="",T80="Duplicate ID",AND(H80="Yes",J80&lt;&gt;"Closed",I80=""),AND(H80="Yes",J80="Closed",OR(K80="",L80="",M80="")),AND(H80="No",J80&lt;&gt;"No Callback Needed"),AND(Q80&lt;&gt;"",Q80&lt;0)),"Data Issue",IF(H80="No","No Callback Needed",IF(J80="Closed","Completed",IF(P80&lt;NOW(),"Overdue",IF(P80-NOW()&lt;=Dashboard!$B$9/24,"Due Soon","Open"))))))</f>
        <v/>
      </c>
      <c r="S80" s="31">
        <f>IF(OR(A80="",B80="",Dashboard!$B$4="",Dashboard!$B$5="",Dashboard!$B$5&lt;Dashboard!$B$4,Dashboard!$B$5-Dashboard!$B$4&gt;30),"",IF(AND(B80&gt;=Dashboard!$B$4,B80&lt;=Dashboard!$B$5,OR(Dashboard!$B$6="All Clinics",D80=Dashboard!$B$6),OR(Dashboard!$B$7="All Queues",E80=Dashboard!$B$7)),1,0))</f>
        <v/>
      </c>
      <c r="T80" s="30">
        <f>IF(A80="","",IF(COUNTIF($A$2:$A$501,A80)&gt;1,"Duplicate ID",""))</f>
        <v/>
      </c>
    </row>
    <row r="81">
      <c r="A81" s="13" t="n"/>
      <c r="B81" s="41" t="n"/>
      <c r="C81" s="26" t="n"/>
      <c r="D81" s="13" t="n"/>
      <c r="E81" s="13" t="n"/>
      <c r="F81" s="13" t="n"/>
      <c r="G81" s="13" t="n"/>
      <c r="H81" s="13" t="n"/>
      <c r="I81" s="13" t="n"/>
      <c r="J81" s="13" t="n"/>
      <c r="K81" s="41" t="n"/>
      <c r="L81" s="26" t="n"/>
      <c r="M81" s="13" t="n"/>
      <c r="N81" s="27" t="n"/>
      <c r="O81" s="48">
        <f>IF(OR(B81="",C81=""),"",B81+C81)</f>
        <v/>
      </c>
      <c r="P81" s="48">
        <f>IF(OR(O81="",H81&lt;&gt;"Yes"),"",O81+(Dashboard!$B$8/24))</f>
        <v/>
      </c>
      <c r="Q81" s="29">
        <f>IF(OR(H81&lt;&gt;"Yes",O81="",K81="",L81=""),"",ROUND(((K81+L81)-O81)*24,2))</f>
        <v/>
      </c>
      <c r="R81" s="30">
        <f>IF(A81="","",IF(OR(B81="",C81="",D81="",E81="",F81="",G81="",H81="",J81="",T81="Duplicate ID",AND(H81="Yes",J81&lt;&gt;"Closed",I81=""),AND(H81="Yes",J81="Closed",OR(K81="",L81="",M81="")),AND(H81="No",J81&lt;&gt;"No Callback Needed"),AND(Q81&lt;&gt;"",Q81&lt;0)),"Data Issue",IF(H81="No","No Callback Needed",IF(J81="Closed","Completed",IF(P81&lt;NOW(),"Overdue",IF(P81-NOW()&lt;=Dashboard!$B$9/24,"Due Soon","Open"))))))</f>
        <v/>
      </c>
      <c r="S81" s="31">
        <f>IF(OR(A81="",B81="",Dashboard!$B$4="",Dashboard!$B$5="",Dashboard!$B$5&lt;Dashboard!$B$4,Dashboard!$B$5-Dashboard!$B$4&gt;30),"",IF(AND(B81&gt;=Dashboard!$B$4,B81&lt;=Dashboard!$B$5,OR(Dashboard!$B$6="All Clinics",D81=Dashboard!$B$6),OR(Dashboard!$B$7="All Queues",E81=Dashboard!$B$7)),1,0))</f>
        <v/>
      </c>
      <c r="T81" s="30">
        <f>IF(A81="","",IF(COUNTIF($A$2:$A$501,A81)&gt;1,"Duplicate ID",""))</f>
        <v/>
      </c>
    </row>
    <row r="82">
      <c r="A82" s="13" t="n"/>
      <c r="B82" s="41" t="n"/>
      <c r="C82" s="26" t="n"/>
      <c r="D82" s="13" t="n"/>
      <c r="E82" s="13" t="n"/>
      <c r="F82" s="13" t="n"/>
      <c r="G82" s="13" t="n"/>
      <c r="H82" s="13" t="n"/>
      <c r="I82" s="13" t="n"/>
      <c r="J82" s="13" t="n"/>
      <c r="K82" s="41" t="n"/>
      <c r="L82" s="26" t="n"/>
      <c r="M82" s="13" t="n"/>
      <c r="N82" s="27" t="n"/>
      <c r="O82" s="48">
        <f>IF(OR(B82="",C82=""),"",B82+C82)</f>
        <v/>
      </c>
      <c r="P82" s="48">
        <f>IF(OR(O82="",H82&lt;&gt;"Yes"),"",O82+(Dashboard!$B$8/24))</f>
        <v/>
      </c>
      <c r="Q82" s="29">
        <f>IF(OR(H82&lt;&gt;"Yes",O82="",K82="",L82=""),"",ROUND(((K82+L82)-O82)*24,2))</f>
        <v/>
      </c>
      <c r="R82" s="30">
        <f>IF(A82="","",IF(OR(B82="",C82="",D82="",E82="",F82="",G82="",H82="",J82="",T82="Duplicate ID",AND(H82="Yes",J82&lt;&gt;"Closed",I82=""),AND(H82="Yes",J82="Closed",OR(K82="",L82="",M82="")),AND(H82="No",J82&lt;&gt;"No Callback Needed"),AND(Q82&lt;&gt;"",Q82&lt;0)),"Data Issue",IF(H82="No","No Callback Needed",IF(J82="Closed","Completed",IF(P82&lt;NOW(),"Overdue",IF(P82-NOW()&lt;=Dashboard!$B$9/24,"Due Soon","Open"))))))</f>
        <v/>
      </c>
      <c r="S82" s="31">
        <f>IF(OR(A82="",B82="",Dashboard!$B$4="",Dashboard!$B$5="",Dashboard!$B$5&lt;Dashboard!$B$4,Dashboard!$B$5-Dashboard!$B$4&gt;30),"",IF(AND(B82&gt;=Dashboard!$B$4,B82&lt;=Dashboard!$B$5,OR(Dashboard!$B$6="All Clinics",D82=Dashboard!$B$6),OR(Dashboard!$B$7="All Queues",E82=Dashboard!$B$7)),1,0))</f>
        <v/>
      </c>
      <c r="T82" s="30">
        <f>IF(A82="","",IF(COUNTIF($A$2:$A$501,A82)&gt;1,"Duplicate ID",""))</f>
        <v/>
      </c>
    </row>
    <row r="83">
      <c r="A83" s="13" t="n"/>
      <c r="B83" s="41" t="n"/>
      <c r="C83" s="26" t="n"/>
      <c r="D83" s="13" t="n"/>
      <c r="E83" s="13" t="n"/>
      <c r="F83" s="13" t="n"/>
      <c r="G83" s="13" t="n"/>
      <c r="H83" s="13" t="n"/>
      <c r="I83" s="13" t="n"/>
      <c r="J83" s="13" t="n"/>
      <c r="K83" s="41" t="n"/>
      <c r="L83" s="26" t="n"/>
      <c r="M83" s="13" t="n"/>
      <c r="N83" s="27" t="n"/>
      <c r="O83" s="48">
        <f>IF(OR(B83="",C83=""),"",B83+C83)</f>
        <v/>
      </c>
      <c r="P83" s="48">
        <f>IF(OR(O83="",H83&lt;&gt;"Yes"),"",O83+(Dashboard!$B$8/24))</f>
        <v/>
      </c>
      <c r="Q83" s="29">
        <f>IF(OR(H83&lt;&gt;"Yes",O83="",K83="",L83=""),"",ROUND(((K83+L83)-O83)*24,2))</f>
        <v/>
      </c>
      <c r="R83" s="30">
        <f>IF(A83="","",IF(OR(B83="",C83="",D83="",E83="",F83="",G83="",H83="",J83="",T83="Duplicate ID",AND(H83="Yes",J83&lt;&gt;"Closed",I83=""),AND(H83="Yes",J83="Closed",OR(K83="",L83="",M83="")),AND(H83="No",J83&lt;&gt;"No Callback Needed"),AND(Q83&lt;&gt;"",Q83&lt;0)),"Data Issue",IF(H83="No","No Callback Needed",IF(J83="Closed","Completed",IF(P83&lt;NOW(),"Overdue",IF(P83-NOW()&lt;=Dashboard!$B$9/24,"Due Soon","Open"))))))</f>
        <v/>
      </c>
      <c r="S83" s="31">
        <f>IF(OR(A83="",B83="",Dashboard!$B$4="",Dashboard!$B$5="",Dashboard!$B$5&lt;Dashboard!$B$4,Dashboard!$B$5-Dashboard!$B$4&gt;30),"",IF(AND(B83&gt;=Dashboard!$B$4,B83&lt;=Dashboard!$B$5,OR(Dashboard!$B$6="All Clinics",D83=Dashboard!$B$6),OR(Dashboard!$B$7="All Queues",E83=Dashboard!$B$7)),1,0))</f>
        <v/>
      </c>
      <c r="T83" s="30">
        <f>IF(A83="","",IF(COUNTIF($A$2:$A$501,A83)&gt;1,"Duplicate ID",""))</f>
        <v/>
      </c>
    </row>
    <row r="84">
      <c r="A84" s="13" t="n"/>
      <c r="B84" s="41" t="n"/>
      <c r="C84" s="26" t="n"/>
      <c r="D84" s="13" t="n"/>
      <c r="E84" s="13" t="n"/>
      <c r="F84" s="13" t="n"/>
      <c r="G84" s="13" t="n"/>
      <c r="H84" s="13" t="n"/>
      <c r="I84" s="13" t="n"/>
      <c r="J84" s="13" t="n"/>
      <c r="K84" s="41" t="n"/>
      <c r="L84" s="26" t="n"/>
      <c r="M84" s="13" t="n"/>
      <c r="N84" s="27" t="n"/>
      <c r="O84" s="48">
        <f>IF(OR(B84="",C84=""),"",B84+C84)</f>
        <v/>
      </c>
      <c r="P84" s="48">
        <f>IF(OR(O84="",H84&lt;&gt;"Yes"),"",O84+(Dashboard!$B$8/24))</f>
        <v/>
      </c>
      <c r="Q84" s="29">
        <f>IF(OR(H84&lt;&gt;"Yes",O84="",K84="",L84=""),"",ROUND(((K84+L84)-O84)*24,2))</f>
        <v/>
      </c>
      <c r="R84" s="30">
        <f>IF(A84="","",IF(OR(B84="",C84="",D84="",E84="",F84="",G84="",H84="",J84="",T84="Duplicate ID",AND(H84="Yes",J84&lt;&gt;"Closed",I84=""),AND(H84="Yes",J84="Closed",OR(K84="",L84="",M84="")),AND(H84="No",J84&lt;&gt;"No Callback Needed"),AND(Q84&lt;&gt;"",Q84&lt;0)),"Data Issue",IF(H84="No","No Callback Needed",IF(J84="Closed","Completed",IF(P84&lt;NOW(),"Overdue",IF(P84-NOW()&lt;=Dashboard!$B$9/24,"Due Soon","Open"))))))</f>
        <v/>
      </c>
      <c r="S84" s="31">
        <f>IF(OR(A84="",B84="",Dashboard!$B$4="",Dashboard!$B$5="",Dashboard!$B$5&lt;Dashboard!$B$4,Dashboard!$B$5-Dashboard!$B$4&gt;30),"",IF(AND(B84&gt;=Dashboard!$B$4,B84&lt;=Dashboard!$B$5,OR(Dashboard!$B$6="All Clinics",D84=Dashboard!$B$6),OR(Dashboard!$B$7="All Queues",E84=Dashboard!$B$7)),1,0))</f>
        <v/>
      </c>
      <c r="T84" s="30">
        <f>IF(A84="","",IF(COUNTIF($A$2:$A$501,A84)&gt;1,"Duplicate ID",""))</f>
        <v/>
      </c>
    </row>
    <row r="85">
      <c r="A85" s="13" t="n"/>
      <c r="B85" s="41" t="n"/>
      <c r="C85" s="26" t="n"/>
      <c r="D85" s="13" t="n"/>
      <c r="E85" s="13" t="n"/>
      <c r="F85" s="13" t="n"/>
      <c r="G85" s="13" t="n"/>
      <c r="H85" s="13" t="n"/>
      <c r="I85" s="13" t="n"/>
      <c r="J85" s="13" t="n"/>
      <c r="K85" s="41" t="n"/>
      <c r="L85" s="26" t="n"/>
      <c r="M85" s="13" t="n"/>
      <c r="N85" s="27" t="n"/>
      <c r="O85" s="48">
        <f>IF(OR(B85="",C85=""),"",B85+C85)</f>
        <v/>
      </c>
      <c r="P85" s="48">
        <f>IF(OR(O85="",H85&lt;&gt;"Yes"),"",O85+(Dashboard!$B$8/24))</f>
        <v/>
      </c>
      <c r="Q85" s="29">
        <f>IF(OR(H85&lt;&gt;"Yes",O85="",K85="",L85=""),"",ROUND(((K85+L85)-O85)*24,2))</f>
        <v/>
      </c>
      <c r="R85" s="30">
        <f>IF(A85="","",IF(OR(B85="",C85="",D85="",E85="",F85="",G85="",H85="",J85="",T85="Duplicate ID",AND(H85="Yes",J85&lt;&gt;"Closed",I85=""),AND(H85="Yes",J85="Closed",OR(K85="",L85="",M85="")),AND(H85="No",J85&lt;&gt;"No Callback Needed"),AND(Q85&lt;&gt;"",Q85&lt;0)),"Data Issue",IF(H85="No","No Callback Needed",IF(J85="Closed","Completed",IF(P85&lt;NOW(),"Overdue",IF(P85-NOW()&lt;=Dashboard!$B$9/24,"Due Soon","Open"))))))</f>
        <v/>
      </c>
      <c r="S85" s="31">
        <f>IF(OR(A85="",B85="",Dashboard!$B$4="",Dashboard!$B$5="",Dashboard!$B$5&lt;Dashboard!$B$4,Dashboard!$B$5-Dashboard!$B$4&gt;30),"",IF(AND(B85&gt;=Dashboard!$B$4,B85&lt;=Dashboard!$B$5,OR(Dashboard!$B$6="All Clinics",D85=Dashboard!$B$6),OR(Dashboard!$B$7="All Queues",E85=Dashboard!$B$7)),1,0))</f>
        <v/>
      </c>
      <c r="T85" s="30">
        <f>IF(A85="","",IF(COUNTIF($A$2:$A$501,A85)&gt;1,"Duplicate ID",""))</f>
        <v/>
      </c>
    </row>
    <row r="86">
      <c r="A86" s="13" t="n"/>
      <c r="B86" s="41" t="n"/>
      <c r="C86" s="26" t="n"/>
      <c r="D86" s="13" t="n"/>
      <c r="E86" s="13" t="n"/>
      <c r="F86" s="13" t="n"/>
      <c r="G86" s="13" t="n"/>
      <c r="H86" s="13" t="n"/>
      <c r="I86" s="13" t="n"/>
      <c r="J86" s="13" t="n"/>
      <c r="K86" s="41" t="n"/>
      <c r="L86" s="26" t="n"/>
      <c r="M86" s="13" t="n"/>
      <c r="N86" s="27" t="n"/>
      <c r="O86" s="48">
        <f>IF(OR(B86="",C86=""),"",B86+C86)</f>
        <v/>
      </c>
      <c r="P86" s="48">
        <f>IF(OR(O86="",H86&lt;&gt;"Yes"),"",O86+(Dashboard!$B$8/24))</f>
        <v/>
      </c>
      <c r="Q86" s="29">
        <f>IF(OR(H86&lt;&gt;"Yes",O86="",K86="",L86=""),"",ROUND(((K86+L86)-O86)*24,2))</f>
        <v/>
      </c>
      <c r="R86" s="30">
        <f>IF(A86="","",IF(OR(B86="",C86="",D86="",E86="",F86="",G86="",H86="",J86="",T86="Duplicate ID",AND(H86="Yes",J86&lt;&gt;"Closed",I86=""),AND(H86="Yes",J86="Closed",OR(K86="",L86="",M86="")),AND(H86="No",J86&lt;&gt;"No Callback Needed"),AND(Q86&lt;&gt;"",Q86&lt;0)),"Data Issue",IF(H86="No","No Callback Needed",IF(J86="Closed","Completed",IF(P86&lt;NOW(),"Overdue",IF(P86-NOW()&lt;=Dashboard!$B$9/24,"Due Soon","Open"))))))</f>
        <v/>
      </c>
      <c r="S86" s="31">
        <f>IF(OR(A86="",B86="",Dashboard!$B$4="",Dashboard!$B$5="",Dashboard!$B$5&lt;Dashboard!$B$4,Dashboard!$B$5-Dashboard!$B$4&gt;30),"",IF(AND(B86&gt;=Dashboard!$B$4,B86&lt;=Dashboard!$B$5,OR(Dashboard!$B$6="All Clinics",D86=Dashboard!$B$6),OR(Dashboard!$B$7="All Queues",E86=Dashboard!$B$7)),1,0))</f>
        <v/>
      </c>
      <c r="T86" s="30">
        <f>IF(A86="","",IF(COUNTIF($A$2:$A$501,A86)&gt;1,"Duplicate ID",""))</f>
        <v/>
      </c>
    </row>
    <row r="87">
      <c r="A87" s="13" t="n"/>
      <c r="B87" s="41" t="n"/>
      <c r="C87" s="26" t="n"/>
      <c r="D87" s="13" t="n"/>
      <c r="E87" s="13" t="n"/>
      <c r="F87" s="13" t="n"/>
      <c r="G87" s="13" t="n"/>
      <c r="H87" s="13" t="n"/>
      <c r="I87" s="13" t="n"/>
      <c r="J87" s="13" t="n"/>
      <c r="K87" s="41" t="n"/>
      <c r="L87" s="26" t="n"/>
      <c r="M87" s="13" t="n"/>
      <c r="N87" s="27" t="n"/>
      <c r="O87" s="48">
        <f>IF(OR(B87="",C87=""),"",B87+C87)</f>
        <v/>
      </c>
      <c r="P87" s="48">
        <f>IF(OR(O87="",H87&lt;&gt;"Yes"),"",O87+(Dashboard!$B$8/24))</f>
        <v/>
      </c>
      <c r="Q87" s="29">
        <f>IF(OR(H87&lt;&gt;"Yes",O87="",K87="",L87=""),"",ROUND(((K87+L87)-O87)*24,2))</f>
        <v/>
      </c>
      <c r="R87" s="30">
        <f>IF(A87="","",IF(OR(B87="",C87="",D87="",E87="",F87="",G87="",H87="",J87="",T87="Duplicate ID",AND(H87="Yes",J87&lt;&gt;"Closed",I87=""),AND(H87="Yes",J87="Closed",OR(K87="",L87="",M87="")),AND(H87="No",J87&lt;&gt;"No Callback Needed"),AND(Q87&lt;&gt;"",Q87&lt;0)),"Data Issue",IF(H87="No","No Callback Needed",IF(J87="Closed","Completed",IF(P87&lt;NOW(),"Overdue",IF(P87-NOW()&lt;=Dashboard!$B$9/24,"Due Soon","Open"))))))</f>
        <v/>
      </c>
      <c r="S87" s="31">
        <f>IF(OR(A87="",B87="",Dashboard!$B$4="",Dashboard!$B$5="",Dashboard!$B$5&lt;Dashboard!$B$4,Dashboard!$B$5-Dashboard!$B$4&gt;30),"",IF(AND(B87&gt;=Dashboard!$B$4,B87&lt;=Dashboard!$B$5,OR(Dashboard!$B$6="All Clinics",D87=Dashboard!$B$6),OR(Dashboard!$B$7="All Queues",E87=Dashboard!$B$7)),1,0))</f>
        <v/>
      </c>
      <c r="T87" s="30">
        <f>IF(A87="","",IF(COUNTIF($A$2:$A$501,A87)&gt;1,"Duplicate ID",""))</f>
        <v/>
      </c>
    </row>
    <row r="88">
      <c r="A88" s="13" t="n"/>
      <c r="B88" s="41" t="n"/>
      <c r="C88" s="26" t="n"/>
      <c r="D88" s="13" t="n"/>
      <c r="E88" s="13" t="n"/>
      <c r="F88" s="13" t="n"/>
      <c r="G88" s="13" t="n"/>
      <c r="H88" s="13" t="n"/>
      <c r="I88" s="13" t="n"/>
      <c r="J88" s="13" t="n"/>
      <c r="K88" s="41" t="n"/>
      <c r="L88" s="26" t="n"/>
      <c r="M88" s="13" t="n"/>
      <c r="N88" s="27" t="n"/>
      <c r="O88" s="48">
        <f>IF(OR(B88="",C88=""),"",B88+C88)</f>
        <v/>
      </c>
      <c r="P88" s="48">
        <f>IF(OR(O88="",H88&lt;&gt;"Yes"),"",O88+(Dashboard!$B$8/24))</f>
        <v/>
      </c>
      <c r="Q88" s="29">
        <f>IF(OR(H88&lt;&gt;"Yes",O88="",K88="",L88=""),"",ROUND(((K88+L88)-O88)*24,2))</f>
        <v/>
      </c>
      <c r="R88" s="30">
        <f>IF(A88="","",IF(OR(B88="",C88="",D88="",E88="",F88="",G88="",H88="",J88="",T88="Duplicate ID",AND(H88="Yes",J88&lt;&gt;"Closed",I88=""),AND(H88="Yes",J88="Closed",OR(K88="",L88="",M88="")),AND(H88="No",J88&lt;&gt;"No Callback Needed"),AND(Q88&lt;&gt;"",Q88&lt;0)),"Data Issue",IF(H88="No","No Callback Needed",IF(J88="Closed","Completed",IF(P88&lt;NOW(),"Overdue",IF(P88-NOW()&lt;=Dashboard!$B$9/24,"Due Soon","Open"))))))</f>
        <v/>
      </c>
      <c r="S88" s="31">
        <f>IF(OR(A88="",B88="",Dashboard!$B$4="",Dashboard!$B$5="",Dashboard!$B$5&lt;Dashboard!$B$4,Dashboard!$B$5-Dashboard!$B$4&gt;30),"",IF(AND(B88&gt;=Dashboard!$B$4,B88&lt;=Dashboard!$B$5,OR(Dashboard!$B$6="All Clinics",D88=Dashboard!$B$6),OR(Dashboard!$B$7="All Queues",E88=Dashboard!$B$7)),1,0))</f>
        <v/>
      </c>
      <c r="T88" s="30">
        <f>IF(A88="","",IF(COUNTIF($A$2:$A$501,A88)&gt;1,"Duplicate ID",""))</f>
        <v/>
      </c>
    </row>
    <row r="89">
      <c r="A89" s="13" t="n"/>
      <c r="B89" s="41" t="n"/>
      <c r="C89" s="26" t="n"/>
      <c r="D89" s="13" t="n"/>
      <c r="E89" s="13" t="n"/>
      <c r="F89" s="13" t="n"/>
      <c r="G89" s="13" t="n"/>
      <c r="H89" s="13" t="n"/>
      <c r="I89" s="13" t="n"/>
      <c r="J89" s="13" t="n"/>
      <c r="K89" s="41" t="n"/>
      <c r="L89" s="26" t="n"/>
      <c r="M89" s="13" t="n"/>
      <c r="N89" s="27" t="n"/>
      <c r="O89" s="48">
        <f>IF(OR(B89="",C89=""),"",B89+C89)</f>
        <v/>
      </c>
      <c r="P89" s="48">
        <f>IF(OR(O89="",H89&lt;&gt;"Yes"),"",O89+(Dashboard!$B$8/24))</f>
        <v/>
      </c>
      <c r="Q89" s="29">
        <f>IF(OR(H89&lt;&gt;"Yes",O89="",K89="",L89=""),"",ROUND(((K89+L89)-O89)*24,2))</f>
        <v/>
      </c>
      <c r="R89" s="30">
        <f>IF(A89="","",IF(OR(B89="",C89="",D89="",E89="",F89="",G89="",H89="",J89="",T89="Duplicate ID",AND(H89="Yes",J89&lt;&gt;"Closed",I89=""),AND(H89="Yes",J89="Closed",OR(K89="",L89="",M89="")),AND(H89="No",J89&lt;&gt;"No Callback Needed"),AND(Q89&lt;&gt;"",Q89&lt;0)),"Data Issue",IF(H89="No","No Callback Needed",IF(J89="Closed","Completed",IF(P89&lt;NOW(),"Overdue",IF(P89-NOW()&lt;=Dashboard!$B$9/24,"Due Soon","Open"))))))</f>
        <v/>
      </c>
      <c r="S89" s="31">
        <f>IF(OR(A89="",B89="",Dashboard!$B$4="",Dashboard!$B$5="",Dashboard!$B$5&lt;Dashboard!$B$4,Dashboard!$B$5-Dashboard!$B$4&gt;30),"",IF(AND(B89&gt;=Dashboard!$B$4,B89&lt;=Dashboard!$B$5,OR(Dashboard!$B$6="All Clinics",D89=Dashboard!$B$6),OR(Dashboard!$B$7="All Queues",E89=Dashboard!$B$7)),1,0))</f>
        <v/>
      </c>
      <c r="T89" s="30">
        <f>IF(A89="","",IF(COUNTIF($A$2:$A$501,A89)&gt;1,"Duplicate ID",""))</f>
        <v/>
      </c>
    </row>
    <row r="90">
      <c r="A90" s="13" t="n"/>
      <c r="B90" s="41" t="n"/>
      <c r="C90" s="26" t="n"/>
      <c r="D90" s="13" t="n"/>
      <c r="E90" s="13" t="n"/>
      <c r="F90" s="13" t="n"/>
      <c r="G90" s="13" t="n"/>
      <c r="H90" s="13" t="n"/>
      <c r="I90" s="13" t="n"/>
      <c r="J90" s="13" t="n"/>
      <c r="K90" s="41" t="n"/>
      <c r="L90" s="26" t="n"/>
      <c r="M90" s="13" t="n"/>
      <c r="N90" s="27" t="n"/>
      <c r="O90" s="48">
        <f>IF(OR(B90="",C90=""),"",B90+C90)</f>
        <v/>
      </c>
      <c r="P90" s="48">
        <f>IF(OR(O90="",H90&lt;&gt;"Yes"),"",O90+(Dashboard!$B$8/24))</f>
        <v/>
      </c>
      <c r="Q90" s="29">
        <f>IF(OR(H90&lt;&gt;"Yes",O90="",K90="",L90=""),"",ROUND(((K90+L90)-O90)*24,2))</f>
        <v/>
      </c>
      <c r="R90" s="30">
        <f>IF(A90="","",IF(OR(B90="",C90="",D90="",E90="",F90="",G90="",H90="",J90="",T90="Duplicate ID",AND(H90="Yes",J90&lt;&gt;"Closed",I90=""),AND(H90="Yes",J90="Closed",OR(K90="",L90="",M90="")),AND(H90="No",J90&lt;&gt;"No Callback Needed"),AND(Q90&lt;&gt;"",Q90&lt;0)),"Data Issue",IF(H90="No","No Callback Needed",IF(J90="Closed","Completed",IF(P90&lt;NOW(),"Overdue",IF(P90-NOW()&lt;=Dashboard!$B$9/24,"Due Soon","Open"))))))</f>
        <v/>
      </c>
      <c r="S90" s="31">
        <f>IF(OR(A90="",B90="",Dashboard!$B$4="",Dashboard!$B$5="",Dashboard!$B$5&lt;Dashboard!$B$4,Dashboard!$B$5-Dashboard!$B$4&gt;30),"",IF(AND(B90&gt;=Dashboard!$B$4,B90&lt;=Dashboard!$B$5,OR(Dashboard!$B$6="All Clinics",D90=Dashboard!$B$6),OR(Dashboard!$B$7="All Queues",E90=Dashboard!$B$7)),1,0))</f>
        <v/>
      </c>
      <c r="T90" s="30">
        <f>IF(A90="","",IF(COUNTIF($A$2:$A$501,A90)&gt;1,"Duplicate ID",""))</f>
        <v/>
      </c>
    </row>
    <row r="91">
      <c r="A91" s="13" t="n"/>
      <c r="B91" s="41" t="n"/>
      <c r="C91" s="26" t="n"/>
      <c r="D91" s="13" t="n"/>
      <c r="E91" s="13" t="n"/>
      <c r="F91" s="13" t="n"/>
      <c r="G91" s="13" t="n"/>
      <c r="H91" s="13" t="n"/>
      <c r="I91" s="13" t="n"/>
      <c r="J91" s="13" t="n"/>
      <c r="K91" s="41" t="n"/>
      <c r="L91" s="26" t="n"/>
      <c r="M91" s="13" t="n"/>
      <c r="N91" s="27" t="n"/>
      <c r="O91" s="48">
        <f>IF(OR(B91="",C91=""),"",B91+C91)</f>
        <v/>
      </c>
      <c r="P91" s="48">
        <f>IF(OR(O91="",H91&lt;&gt;"Yes"),"",O91+(Dashboard!$B$8/24))</f>
        <v/>
      </c>
      <c r="Q91" s="29">
        <f>IF(OR(H91&lt;&gt;"Yes",O91="",K91="",L91=""),"",ROUND(((K91+L91)-O91)*24,2))</f>
        <v/>
      </c>
      <c r="R91" s="30">
        <f>IF(A91="","",IF(OR(B91="",C91="",D91="",E91="",F91="",G91="",H91="",J91="",T91="Duplicate ID",AND(H91="Yes",J91&lt;&gt;"Closed",I91=""),AND(H91="Yes",J91="Closed",OR(K91="",L91="",M91="")),AND(H91="No",J91&lt;&gt;"No Callback Needed"),AND(Q91&lt;&gt;"",Q91&lt;0)),"Data Issue",IF(H91="No","No Callback Needed",IF(J91="Closed","Completed",IF(P91&lt;NOW(),"Overdue",IF(P91-NOW()&lt;=Dashboard!$B$9/24,"Due Soon","Open"))))))</f>
        <v/>
      </c>
      <c r="S91" s="31">
        <f>IF(OR(A91="",B91="",Dashboard!$B$4="",Dashboard!$B$5="",Dashboard!$B$5&lt;Dashboard!$B$4,Dashboard!$B$5-Dashboard!$B$4&gt;30),"",IF(AND(B91&gt;=Dashboard!$B$4,B91&lt;=Dashboard!$B$5,OR(Dashboard!$B$6="All Clinics",D91=Dashboard!$B$6),OR(Dashboard!$B$7="All Queues",E91=Dashboard!$B$7)),1,0))</f>
        <v/>
      </c>
      <c r="T91" s="30">
        <f>IF(A91="","",IF(COUNTIF($A$2:$A$501,A91)&gt;1,"Duplicate ID",""))</f>
        <v/>
      </c>
    </row>
    <row r="92">
      <c r="A92" s="13" t="n"/>
      <c r="B92" s="41" t="n"/>
      <c r="C92" s="26" t="n"/>
      <c r="D92" s="13" t="n"/>
      <c r="E92" s="13" t="n"/>
      <c r="F92" s="13" t="n"/>
      <c r="G92" s="13" t="n"/>
      <c r="H92" s="13" t="n"/>
      <c r="I92" s="13" t="n"/>
      <c r="J92" s="13" t="n"/>
      <c r="K92" s="41" t="n"/>
      <c r="L92" s="26" t="n"/>
      <c r="M92" s="13" t="n"/>
      <c r="N92" s="27" t="n"/>
      <c r="O92" s="48">
        <f>IF(OR(B92="",C92=""),"",B92+C92)</f>
        <v/>
      </c>
      <c r="P92" s="48">
        <f>IF(OR(O92="",H92&lt;&gt;"Yes"),"",O92+(Dashboard!$B$8/24))</f>
        <v/>
      </c>
      <c r="Q92" s="29">
        <f>IF(OR(H92&lt;&gt;"Yes",O92="",K92="",L92=""),"",ROUND(((K92+L92)-O92)*24,2))</f>
        <v/>
      </c>
      <c r="R92" s="30">
        <f>IF(A92="","",IF(OR(B92="",C92="",D92="",E92="",F92="",G92="",H92="",J92="",T92="Duplicate ID",AND(H92="Yes",J92&lt;&gt;"Closed",I92=""),AND(H92="Yes",J92="Closed",OR(K92="",L92="",M92="")),AND(H92="No",J92&lt;&gt;"No Callback Needed"),AND(Q92&lt;&gt;"",Q92&lt;0)),"Data Issue",IF(H92="No","No Callback Needed",IF(J92="Closed","Completed",IF(P92&lt;NOW(),"Overdue",IF(P92-NOW()&lt;=Dashboard!$B$9/24,"Due Soon","Open"))))))</f>
        <v/>
      </c>
      <c r="S92" s="31">
        <f>IF(OR(A92="",B92="",Dashboard!$B$4="",Dashboard!$B$5="",Dashboard!$B$5&lt;Dashboard!$B$4,Dashboard!$B$5-Dashboard!$B$4&gt;30),"",IF(AND(B92&gt;=Dashboard!$B$4,B92&lt;=Dashboard!$B$5,OR(Dashboard!$B$6="All Clinics",D92=Dashboard!$B$6),OR(Dashboard!$B$7="All Queues",E92=Dashboard!$B$7)),1,0))</f>
        <v/>
      </c>
      <c r="T92" s="30">
        <f>IF(A92="","",IF(COUNTIF($A$2:$A$501,A92)&gt;1,"Duplicate ID",""))</f>
        <v/>
      </c>
    </row>
    <row r="93">
      <c r="A93" s="13" t="n"/>
      <c r="B93" s="41" t="n"/>
      <c r="C93" s="26" t="n"/>
      <c r="D93" s="13" t="n"/>
      <c r="E93" s="13" t="n"/>
      <c r="F93" s="13" t="n"/>
      <c r="G93" s="13" t="n"/>
      <c r="H93" s="13" t="n"/>
      <c r="I93" s="13" t="n"/>
      <c r="J93" s="13" t="n"/>
      <c r="K93" s="41" t="n"/>
      <c r="L93" s="26" t="n"/>
      <c r="M93" s="13" t="n"/>
      <c r="N93" s="27" t="n"/>
      <c r="O93" s="48">
        <f>IF(OR(B93="",C93=""),"",B93+C93)</f>
        <v/>
      </c>
      <c r="P93" s="48">
        <f>IF(OR(O93="",H93&lt;&gt;"Yes"),"",O93+(Dashboard!$B$8/24))</f>
        <v/>
      </c>
      <c r="Q93" s="29">
        <f>IF(OR(H93&lt;&gt;"Yes",O93="",K93="",L93=""),"",ROUND(((K93+L93)-O93)*24,2))</f>
        <v/>
      </c>
      <c r="R93" s="30">
        <f>IF(A93="","",IF(OR(B93="",C93="",D93="",E93="",F93="",G93="",H93="",J93="",T93="Duplicate ID",AND(H93="Yes",J93&lt;&gt;"Closed",I93=""),AND(H93="Yes",J93="Closed",OR(K93="",L93="",M93="")),AND(H93="No",J93&lt;&gt;"No Callback Needed"),AND(Q93&lt;&gt;"",Q93&lt;0)),"Data Issue",IF(H93="No","No Callback Needed",IF(J93="Closed","Completed",IF(P93&lt;NOW(),"Overdue",IF(P93-NOW()&lt;=Dashboard!$B$9/24,"Due Soon","Open"))))))</f>
        <v/>
      </c>
      <c r="S93" s="31">
        <f>IF(OR(A93="",B93="",Dashboard!$B$4="",Dashboard!$B$5="",Dashboard!$B$5&lt;Dashboard!$B$4,Dashboard!$B$5-Dashboard!$B$4&gt;30),"",IF(AND(B93&gt;=Dashboard!$B$4,B93&lt;=Dashboard!$B$5,OR(Dashboard!$B$6="All Clinics",D93=Dashboard!$B$6),OR(Dashboard!$B$7="All Queues",E93=Dashboard!$B$7)),1,0))</f>
        <v/>
      </c>
      <c r="T93" s="30">
        <f>IF(A93="","",IF(COUNTIF($A$2:$A$501,A93)&gt;1,"Duplicate ID",""))</f>
        <v/>
      </c>
    </row>
    <row r="94">
      <c r="A94" s="13" t="n"/>
      <c r="B94" s="41" t="n"/>
      <c r="C94" s="26" t="n"/>
      <c r="D94" s="13" t="n"/>
      <c r="E94" s="13" t="n"/>
      <c r="F94" s="13" t="n"/>
      <c r="G94" s="13" t="n"/>
      <c r="H94" s="13" t="n"/>
      <c r="I94" s="13" t="n"/>
      <c r="J94" s="13" t="n"/>
      <c r="K94" s="41" t="n"/>
      <c r="L94" s="26" t="n"/>
      <c r="M94" s="13" t="n"/>
      <c r="N94" s="27" t="n"/>
      <c r="O94" s="48">
        <f>IF(OR(B94="",C94=""),"",B94+C94)</f>
        <v/>
      </c>
      <c r="P94" s="48">
        <f>IF(OR(O94="",H94&lt;&gt;"Yes"),"",O94+(Dashboard!$B$8/24))</f>
        <v/>
      </c>
      <c r="Q94" s="29">
        <f>IF(OR(H94&lt;&gt;"Yes",O94="",K94="",L94=""),"",ROUND(((K94+L94)-O94)*24,2))</f>
        <v/>
      </c>
      <c r="R94" s="30">
        <f>IF(A94="","",IF(OR(B94="",C94="",D94="",E94="",F94="",G94="",H94="",J94="",T94="Duplicate ID",AND(H94="Yes",J94&lt;&gt;"Closed",I94=""),AND(H94="Yes",J94="Closed",OR(K94="",L94="",M94="")),AND(H94="No",J94&lt;&gt;"No Callback Needed"),AND(Q94&lt;&gt;"",Q94&lt;0)),"Data Issue",IF(H94="No","No Callback Needed",IF(J94="Closed","Completed",IF(P94&lt;NOW(),"Overdue",IF(P94-NOW()&lt;=Dashboard!$B$9/24,"Due Soon","Open"))))))</f>
        <v/>
      </c>
      <c r="S94" s="31">
        <f>IF(OR(A94="",B94="",Dashboard!$B$4="",Dashboard!$B$5="",Dashboard!$B$5&lt;Dashboard!$B$4,Dashboard!$B$5-Dashboard!$B$4&gt;30),"",IF(AND(B94&gt;=Dashboard!$B$4,B94&lt;=Dashboard!$B$5,OR(Dashboard!$B$6="All Clinics",D94=Dashboard!$B$6),OR(Dashboard!$B$7="All Queues",E94=Dashboard!$B$7)),1,0))</f>
        <v/>
      </c>
      <c r="T94" s="30">
        <f>IF(A94="","",IF(COUNTIF($A$2:$A$501,A94)&gt;1,"Duplicate ID",""))</f>
        <v/>
      </c>
    </row>
    <row r="95">
      <c r="A95" s="13" t="n"/>
      <c r="B95" s="41" t="n"/>
      <c r="C95" s="26" t="n"/>
      <c r="D95" s="13" t="n"/>
      <c r="E95" s="13" t="n"/>
      <c r="F95" s="13" t="n"/>
      <c r="G95" s="13" t="n"/>
      <c r="H95" s="13" t="n"/>
      <c r="I95" s="13" t="n"/>
      <c r="J95" s="13" t="n"/>
      <c r="K95" s="41" t="n"/>
      <c r="L95" s="26" t="n"/>
      <c r="M95" s="13" t="n"/>
      <c r="N95" s="27" t="n"/>
      <c r="O95" s="48">
        <f>IF(OR(B95="",C95=""),"",B95+C95)</f>
        <v/>
      </c>
      <c r="P95" s="48">
        <f>IF(OR(O95="",H95&lt;&gt;"Yes"),"",O95+(Dashboard!$B$8/24))</f>
        <v/>
      </c>
      <c r="Q95" s="29">
        <f>IF(OR(H95&lt;&gt;"Yes",O95="",K95="",L95=""),"",ROUND(((K95+L95)-O95)*24,2))</f>
        <v/>
      </c>
      <c r="R95" s="30">
        <f>IF(A95="","",IF(OR(B95="",C95="",D95="",E95="",F95="",G95="",H95="",J95="",T95="Duplicate ID",AND(H95="Yes",J95&lt;&gt;"Closed",I95=""),AND(H95="Yes",J95="Closed",OR(K95="",L95="",M95="")),AND(H95="No",J95&lt;&gt;"No Callback Needed"),AND(Q95&lt;&gt;"",Q95&lt;0)),"Data Issue",IF(H95="No","No Callback Needed",IF(J95="Closed","Completed",IF(P95&lt;NOW(),"Overdue",IF(P95-NOW()&lt;=Dashboard!$B$9/24,"Due Soon","Open"))))))</f>
        <v/>
      </c>
      <c r="S95" s="31">
        <f>IF(OR(A95="",B95="",Dashboard!$B$4="",Dashboard!$B$5="",Dashboard!$B$5&lt;Dashboard!$B$4,Dashboard!$B$5-Dashboard!$B$4&gt;30),"",IF(AND(B95&gt;=Dashboard!$B$4,B95&lt;=Dashboard!$B$5,OR(Dashboard!$B$6="All Clinics",D95=Dashboard!$B$6),OR(Dashboard!$B$7="All Queues",E95=Dashboard!$B$7)),1,0))</f>
        <v/>
      </c>
      <c r="T95" s="30">
        <f>IF(A95="","",IF(COUNTIF($A$2:$A$501,A95)&gt;1,"Duplicate ID",""))</f>
        <v/>
      </c>
    </row>
    <row r="96">
      <c r="A96" s="13" t="n"/>
      <c r="B96" s="41" t="n"/>
      <c r="C96" s="26" t="n"/>
      <c r="D96" s="13" t="n"/>
      <c r="E96" s="13" t="n"/>
      <c r="F96" s="13" t="n"/>
      <c r="G96" s="13" t="n"/>
      <c r="H96" s="13" t="n"/>
      <c r="I96" s="13" t="n"/>
      <c r="J96" s="13" t="n"/>
      <c r="K96" s="41" t="n"/>
      <c r="L96" s="26" t="n"/>
      <c r="M96" s="13" t="n"/>
      <c r="N96" s="27" t="n"/>
      <c r="O96" s="48">
        <f>IF(OR(B96="",C96=""),"",B96+C96)</f>
        <v/>
      </c>
      <c r="P96" s="48">
        <f>IF(OR(O96="",H96&lt;&gt;"Yes"),"",O96+(Dashboard!$B$8/24))</f>
        <v/>
      </c>
      <c r="Q96" s="29">
        <f>IF(OR(H96&lt;&gt;"Yes",O96="",K96="",L96=""),"",ROUND(((K96+L96)-O96)*24,2))</f>
        <v/>
      </c>
      <c r="R96" s="30">
        <f>IF(A96="","",IF(OR(B96="",C96="",D96="",E96="",F96="",G96="",H96="",J96="",T96="Duplicate ID",AND(H96="Yes",J96&lt;&gt;"Closed",I96=""),AND(H96="Yes",J96="Closed",OR(K96="",L96="",M96="")),AND(H96="No",J96&lt;&gt;"No Callback Needed"),AND(Q96&lt;&gt;"",Q96&lt;0)),"Data Issue",IF(H96="No","No Callback Needed",IF(J96="Closed","Completed",IF(P96&lt;NOW(),"Overdue",IF(P96-NOW()&lt;=Dashboard!$B$9/24,"Due Soon","Open"))))))</f>
        <v/>
      </c>
      <c r="S96" s="31">
        <f>IF(OR(A96="",B96="",Dashboard!$B$4="",Dashboard!$B$5="",Dashboard!$B$5&lt;Dashboard!$B$4,Dashboard!$B$5-Dashboard!$B$4&gt;30),"",IF(AND(B96&gt;=Dashboard!$B$4,B96&lt;=Dashboard!$B$5,OR(Dashboard!$B$6="All Clinics",D96=Dashboard!$B$6),OR(Dashboard!$B$7="All Queues",E96=Dashboard!$B$7)),1,0))</f>
        <v/>
      </c>
      <c r="T96" s="30">
        <f>IF(A96="","",IF(COUNTIF($A$2:$A$501,A96)&gt;1,"Duplicate ID",""))</f>
        <v/>
      </c>
    </row>
    <row r="97">
      <c r="A97" s="13" t="n"/>
      <c r="B97" s="41" t="n"/>
      <c r="C97" s="26" t="n"/>
      <c r="D97" s="13" t="n"/>
      <c r="E97" s="13" t="n"/>
      <c r="F97" s="13" t="n"/>
      <c r="G97" s="13" t="n"/>
      <c r="H97" s="13" t="n"/>
      <c r="I97" s="13" t="n"/>
      <c r="J97" s="13" t="n"/>
      <c r="K97" s="41" t="n"/>
      <c r="L97" s="26" t="n"/>
      <c r="M97" s="13" t="n"/>
      <c r="N97" s="27" t="n"/>
      <c r="O97" s="48">
        <f>IF(OR(B97="",C97=""),"",B97+C97)</f>
        <v/>
      </c>
      <c r="P97" s="48">
        <f>IF(OR(O97="",H97&lt;&gt;"Yes"),"",O97+(Dashboard!$B$8/24))</f>
        <v/>
      </c>
      <c r="Q97" s="29">
        <f>IF(OR(H97&lt;&gt;"Yes",O97="",K97="",L97=""),"",ROUND(((K97+L97)-O97)*24,2))</f>
        <v/>
      </c>
      <c r="R97" s="30">
        <f>IF(A97="","",IF(OR(B97="",C97="",D97="",E97="",F97="",G97="",H97="",J97="",T97="Duplicate ID",AND(H97="Yes",J97&lt;&gt;"Closed",I97=""),AND(H97="Yes",J97="Closed",OR(K97="",L97="",M97="")),AND(H97="No",J97&lt;&gt;"No Callback Needed"),AND(Q97&lt;&gt;"",Q97&lt;0)),"Data Issue",IF(H97="No","No Callback Needed",IF(J97="Closed","Completed",IF(P97&lt;NOW(),"Overdue",IF(P97-NOW()&lt;=Dashboard!$B$9/24,"Due Soon","Open"))))))</f>
        <v/>
      </c>
      <c r="S97" s="31">
        <f>IF(OR(A97="",B97="",Dashboard!$B$4="",Dashboard!$B$5="",Dashboard!$B$5&lt;Dashboard!$B$4,Dashboard!$B$5-Dashboard!$B$4&gt;30),"",IF(AND(B97&gt;=Dashboard!$B$4,B97&lt;=Dashboard!$B$5,OR(Dashboard!$B$6="All Clinics",D97=Dashboard!$B$6),OR(Dashboard!$B$7="All Queues",E97=Dashboard!$B$7)),1,0))</f>
        <v/>
      </c>
      <c r="T97" s="30">
        <f>IF(A97="","",IF(COUNTIF($A$2:$A$501,A97)&gt;1,"Duplicate ID",""))</f>
        <v/>
      </c>
    </row>
    <row r="98">
      <c r="A98" s="13" t="n"/>
      <c r="B98" s="41" t="n"/>
      <c r="C98" s="26" t="n"/>
      <c r="D98" s="13" t="n"/>
      <c r="E98" s="13" t="n"/>
      <c r="F98" s="13" t="n"/>
      <c r="G98" s="13" t="n"/>
      <c r="H98" s="13" t="n"/>
      <c r="I98" s="13" t="n"/>
      <c r="J98" s="13" t="n"/>
      <c r="K98" s="41" t="n"/>
      <c r="L98" s="26" t="n"/>
      <c r="M98" s="13" t="n"/>
      <c r="N98" s="27" t="n"/>
      <c r="O98" s="48">
        <f>IF(OR(B98="",C98=""),"",B98+C98)</f>
        <v/>
      </c>
      <c r="P98" s="48">
        <f>IF(OR(O98="",H98&lt;&gt;"Yes"),"",O98+(Dashboard!$B$8/24))</f>
        <v/>
      </c>
      <c r="Q98" s="29">
        <f>IF(OR(H98&lt;&gt;"Yes",O98="",K98="",L98=""),"",ROUND(((K98+L98)-O98)*24,2))</f>
        <v/>
      </c>
      <c r="R98" s="30">
        <f>IF(A98="","",IF(OR(B98="",C98="",D98="",E98="",F98="",G98="",H98="",J98="",T98="Duplicate ID",AND(H98="Yes",J98&lt;&gt;"Closed",I98=""),AND(H98="Yes",J98="Closed",OR(K98="",L98="",M98="")),AND(H98="No",J98&lt;&gt;"No Callback Needed"),AND(Q98&lt;&gt;"",Q98&lt;0)),"Data Issue",IF(H98="No","No Callback Needed",IF(J98="Closed","Completed",IF(P98&lt;NOW(),"Overdue",IF(P98-NOW()&lt;=Dashboard!$B$9/24,"Due Soon","Open"))))))</f>
        <v/>
      </c>
      <c r="S98" s="31">
        <f>IF(OR(A98="",B98="",Dashboard!$B$4="",Dashboard!$B$5="",Dashboard!$B$5&lt;Dashboard!$B$4,Dashboard!$B$5-Dashboard!$B$4&gt;30),"",IF(AND(B98&gt;=Dashboard!$B$4,B98&lt;=Dashboard!$B$5,OR(Dashboard!$B$6="All Clinics",D98=Dashboard!$B$6),OR(Dashboard!$B$7="All Queues",E98=Dashboard!$B$7)),1,0))</f>
        <v/>
      </c>
      <c r="T98" s="30">
        <f>IF(A98="","",IF(COUNTIF($A$2:$A$501,A98)&gt;1,"Duplicate ID",""))</f>
        <v/>
      </c>
    </row>
    <row r="99">
      <c r="A99" s="13" t="n"/>
      <c r="B99" s="41" t="n"/>
      <c r="C99" s="26" t="n"/>
      <c r="D99" s="13" t="n"/>
      <c r="E99" s="13" t="n"/>
      <c r="F99" s="13" t="n"/>
      <c r="G99" s="13" t="n"/>
      <c r="H99" s="13" t="n"/>
      <c r="I99" s="13" t="n"/>
      <c r="J99" s="13" t="n"/>
      <c r="K99" s="41" t="n"/>
      <c r="L99" s="26" t="n"/>
      <c r="M99" s="13" t="n"/>
      <c r="N99" s="27" t="n"/>
      <c r="O99" s="48">
        <f>IF(OR(B99="",C99=""),"",B99+C99)</f>
        <v/>
      </c>
      <c r="P99" s="48">
        <f>IF(OR(O99="",H99&lt;&gt;"Yes"),"",O99+(Dashboard!$B$8/24))</f>
        <v/>
      </c>
      <c r="Q99" s="29">
        <f>IF(OR(H99&lt;&gt;"Yes",O99="",K99="",L99=""),"",ROUND(((K99+L99)-O99)*24,2))</f>
        <v/>
      </c>
      <c r="R99" s="30">
        <f>IF(A99="","",IF(OR(B99="",C99="",D99="",E99="",F99="",G99="",H99="",J99="",T99="Duplicate ID",AND(H99="Yes",J99&lt;&gt;"Closed",I99=""),AND(H99="Yes",J99="Closed",OR(K99="",L99="",M99="")),AND(H99="No",J99&lt;&gt;"No Callback Needed"),AND(Q99&lt;&gt;"",Q99&lt;0)),"Data Issue",IF(H99="No","No Callback Needed",IF(J99="Closed","Completed",IF(P99&lt;NOW(),"Overdue",IF(P99-NOW()&lt;=Dashboard!$B$9/24,"Due Soon","Open"))))))</f>
        <v/>
      </c>
      <c r="S99" s="31">
        <f>IF(OR(A99="",B99="",Dashboard!$B$4="",Dashboard!$B$5="",Dashboard!$B$5&lt;Dashboard!$B$4,Dashboard!$B$5-Dashboard!$B$4&gt;30),"",IF(AND(B99&gt;=Dashboard!$B$4,B99&lt;=Dashboard!$B$5,OR(Dashboard!$B$6="All Clinics",D99=Dashboard!$B$6),OR(Dashboard!$B$7="All Queues",E99=Dashboard!$B$7)),1,0))</f>
        <v/>
      </c>
      <c r="T99" s="30">
        <f>IF(A99="","",IF(COUNTIF($A$2:$A$501,A99)&gt;1,"Duplicate ID",""))</f>
        <v/>
      </c>
    </row>
    <row r="100">
      <c r="A100" s="13" t="n"/>
      <c r="B100" s="41" t="n"/>
      <c r="C100" s="26" t="n"/>
      <c r="D100" s="13" t="n"/>
      <c r="E100" s="13" t="n"/>
      <c r="F100" s="13" t="n"/>
      <c r="G100" s="13" t="n"/>
      <c r="H100" s="13" t="n"/>
      <c r="I100" s="13" t="n"/>
      <c r="J100" s="13" t="n"/>
      <c r="K100" s="41" t="n"/>
      <c r="L100" s="26" t="n"/>
      <c r="M100" s="13" t="n"/>
      <c r="N100" s="27" t="n"/>
      <c r="O100" s="48">
        <f>IF(OR(B100="",C100=""),"",B100+C100)</f>
        <v/>
      </c>
      <c r="P100" s="48">
        <f>IF(OR(O100="",H100&lt;&gt;"Yes"),"",O100+(Dashboard!$B$8/24))</f>
        <v/>
      </c>
      <c r="Q100" s="29">
        <f>IF(OR(H100&lt;&gt;"Yes",O100="",K100="",L100=""),"",ROUND(((K100+L100)-O100)*24,2))</f>
        <v/>
      </c>
      <c r="R100" s="30">
        <f>IF(A100="","",IF(OR(B100="",C100="",D100="",E100="",F100="",G100="",H100="",J100="",T100="Duplicate ID",AND(H100="Yes",J100&lt;&gt;"Closed",I100=""),AND(H100="Yes",J100="Closed",OR(K100="",L100="",M100="")),AND(H100="No",J100&lt;&gt;"No Callback Needed"),AND(Q100&lt;&gt;"",Q100&lt;0)),"Data Issue",IF(H100="No","No Callback Needed",IF(J100="Closed","Completed",IF(P100&lt;NOW(),"Overdue",IF(P100-NOW()&lt;=Dashboard!$B$9/24,"Due Soon","Open"))))))</f>
        <v/>
      </c>
      <c r="S100" s="31">
        <f>IF(OR(A100="",B100="",Dashboard!$B$4="",Dashboard!$B$5="",Dashboard!$B$5&lt;Dashboard!$B$4,Dashboard!$B$5-Dashboard!$B$4&gt;30),"",IF(AND(B100&gt;=Dashboard!$B$4,B100&lt;=Dashboard!$B$5,OR(Dashboard!$B$6="All Clinics",D100=Dashboard!$B$6),OR(Dashboard!$B$7="All Queues",E100=Dashboard!$B$7)),1,0))</f>
        <v/>
      </c>
      <c r="T100" s="30">
        <f>IF(A100="","",IF(COUNTIF($A$2:$A$501,A100)&gt;1,"Duplicate ID",""))</f>
        <v/>
      </c>
    </row>
    <row r="101">
      <c r="A101" s="13" t="n"/>
      <c r="B101" s="41" t="n"/>
      <c r="C101" s="26" t="n"/>
      <c r="D101" s="13" t="n"/>
      <c r="E101" s="13" t="n"/>
      <c r="F101" s="13" t="n"/>
      <c r="G101" s="13" t="n"/>
      <c r="H101" s="13" t="n"/>
      <c r="I101" s="13" t="n"/>
      <c r="J101" s="13" t="n"/>
      <c r="K101" s="41" t="n"/>
      <c r="L101" s="26" t="n"/>
      <c r="M101" s="13" t="n"/>
      <c r="N101" s="27" t="n"/>
      <c r="O101" s="48">
        <f>IF(OR(B101="",C101=""),"",B101+C101)</f>
        <v/>
      </c>
      <c r="P101" s="48">
        <f>IF(OR(O101="",H101&lt;&gt;"Yes"),"",O101+(Dashboard!$B$8/24))</f>
        <v/>
      </c>
      <c r="Q101" s="29">
        <f>IF(OR(H101&lt;&gt;"Yes",O101="",K101="",L101=""),"",ROUND(((K101+L101)-O101)*24,2))</f>
        <v/>
      </c>
      <c r="R101" s="30">
        <f>IF(A101="","",IF(OR(B101="",C101="",D101="",E101="",F101="",G101="",H101="",J101="",T101="Duplicate ID",AND(H101="Yes",J101&lt;&gt;"Closed",I101=""),AND(H101="Yes",J101="Closed",OR(K101="",L101="",M101="")),AND(H101="No",J101&lt;&gt;"No Callback Needed"),AND(Q101&lt;&gt;"",Q101&lt;0)),"Data Issue",IF(H101="No","No Callback Needed",IF(J101="Closed","Completed",IF(P101&lt;NOW(),"Overdue",IF(P101-NOW()&lt;=Dashboard!$B$9/24,"Due Soon","Open"))))))</f>
        <v/>
      </c>
      <c r="S101" s="31">
        <f>IF(OR(A101="",B101="",Dashboard!$B$4="",Dashboard!$B$5="",Dashboard!$B$5&lt;Dashboard!$B$4,Dashboard!$B$5-Dashboard!$B$4&gt;30),"",IF(AND(B101&gt;=Dashboard!$B$4,B101&lt;=Dashboard!$B$5,OR(Dashboard!$B$6="All Clinics",D101=Dashboard!$B$6),OR(Dashboard!$B$7="All Queues",E101=Dashboard!$B$7)),1,0))</f>
        <v/>
      </c>
      <c r="T101" s="30">
        <f>IF(A101="","",IF(COUNTIF($A$2:$A$501,A101)&gt;1,"Duplicate ID",""))</f>
        <v/>
      </c>
    </row>
    <row r="102">
      <c r="A102" s="13" t="n"/>
      <c r="B102" s="41" t="n"/>
      <c r="C102" s="26" t="n"/>
      <c r="D102" s="13" t="n"/>
      <c r="E102" s="13" t="n"/>
      <c r="F102" s="13" t="n"/>
      <c r="G102" s="13" t="n"/>
      <c r="H102" s="13" t="n"/>
      <c r="I102" s="13" t="n"/>
      <c r="J102" s="13" t="n"/>
      <c r="K102" s="41" t="n"/>
      <c r="L102" s="26" t="n"/>
      <c r="M102" s="13" t="n"/>
      <c r="N102" s="27" t="n"/>
      <c r="O102" s="48">
        <f>IF(OR(B102="",C102=""),"",B102+C102)</f>
        <v/>
      </c>
      <c r="P102" s="48">
        <f>IF(OR(O102="",H102&lt;&gt;"Yes"),"",O102+(Dashboard!$B$8/24))</f>
        <v/>
      </c>
      <c r="Q102" s="29">
        <f>IF(OR(H102&lt;&gt;"Yes",O102="",K102="",L102=""),"",ROUND(((K102+L102)-O102)*24,2))</f>
        <v/>
      </c>
      <c r="R102" s="30">
        <f>IF(A102="","",IF(OR(B102="",C102="",D102="",E102="",F102="",G102="",H102="",J102="",T102="Duplicate ID",AND(H102="Yes",J102&lt;&gt;"Closed",I102=""),AND(H102="Yes",J102="Closed",OR(K102="",L102="",M102="")),AND(H102="No",J102&lt;&gt;"No Callback Needed"),AND(Q102&lt;&gt;"",Q102&lt;0)),"Data Issue",IF(H102="No","No Callback Needed",IF(J102="Closed","Completed",IF(P102&lt;NOW(),"Overdue",IF(P102-NOW()&lt;=Dashboard!$B$9/24,"Due Soon","Open"))))))</f>
        <v/>
      </c>
      <c r="S102" s="31">
        <f>IF(OR(A102="",B102="",Dashboard!$B$4="",Dashboard!$B$5="",Dashboard!$B$5&lt;Dashboard!$B$4,Dashboard!$B$5-Dashboard!$B$4&gt;30),"",IF(AND(B102&gt;=Dashboard!$B$4,B102&lt;=Dashboard!$B$5,OR(Dashboard!$B$6="All Clinics",D102=Dashboard!$B$6),OR(Dashboard!$B$7="All Queues",E102=Dashboard!$B$7)),1,0))</f>
        <v/>
      </c>
      <c r="T102" s="30">
        <f>IF(A102="","",IF(COUNTIF($A$2:$A$501,A102)&gt;1,"Duplicate ID",""))</f>
        <v/>
      </c>
    </row>
    <row r="103">
      <c r="A103" s="13" t="n"/>
      <c r="B103" s="41" t="n"/>
      <c r="C103" s="26" t="n"/>
      <c r="D103" s="13" t="n"/>
      <c r="E103" s="13" t="n"/>
      <c r="F103" s="13" t="n"/>
      <c r="G103" s="13" t="n"/>
      <c r="H103" s="13" t="n"/>
      <c r="I103" s="13" t="n"/>
      <c r="J103" s="13" t="n"/>
      <c r="K103" s="41" t="n"/>
      <c r="L103" s="26" t="n"/>
      <c r="M103" s="13" t="n"/>
      <c r="N103" s="27" t="n"/>
      <c r="O103" s="48">
        <f>IF(OR(B103="",C103=""),"",B103+C103)</f>
        <v/>
      </c>
      <c r="P103" s="48">
        <f>IF(OR(O103="",H103&lt;&gt;"Yes"),"",O103+(Dashboard!$B$8/24))</f>
        <v/>
      </c>
      <c r="Q103" s="29">
        <f>IF(OR(H103&lt;&gt;"Yes",O103="",K103="",L103=""),"",ROUND(((K103+L103)-O103)*24,2))</f>
        <v/>
      </c>
      <c r="R103" s="30">
        <f>IF(A103="","",IF(OR(B103="",C103="",D103="",E103="",F103="",G103="",H103="",J103="",T103="Duplicate ID",AND(H103="Yes",J103&lt;&gt;"Closed",I103=""),AND(H103="Yes",J103="Closed",OR(K103="",L103="",M103="")),AND(H103="No",J103&lt;&gt;"No Callback Needed"),AND(Q103&lt;&gt;"",Q103&lt;0)),"Data Issue",IF(H103="No","No Callback Needed",IF(J103="Closed","Completed",IF(P103&lt;NOW(),"Overdue",IF(P103-NOW()&lt;=Dashboard!$B$9/24,"Due Soon","Open"))))))</f>
        <v/>
      </c>
      <c r="S103" s="31">
        <f>IF(OR(A103="",B103="",Dashboard!$B$4="",Dashboard!$B$5="",Dashboard!$B$5&lt;Dashboard!$B$4,Dashboard!$B$5-Dashboard!$B$4&gt;30),"",IF(AND(B103&gt;=Dashboard!$B$4,B103&lt;=Dashboard!$B$5,OR(Dashboard!$B$6="All Clinics",D103=Dashboard!$B$6),OR(Dashboard!$B$7="All Queues",E103=Dashboard!$B$7)),1,0))</f>
        <v/>
      </c>
      <c r="T103" s="30">
        <f>IF(A103="","",IF(COUNTIF($A$2:$A$501,A103)&gt;1,"Duplicate ID",""))</f>
        <v/>
      </c>
    </row>
    <row r="104">
      <c r="A104" s="13" t="n"/>
      <c r="B104" s="41" t="n"/>
      <c r="C104" s="26" t="n"/>
      <c r="D104" s="13" t="n"/>
      <c r="E104" s="13" t="n"/>
      <c r="F104" s="13" t="n"/>
      <c r="G104" s="13" t="n"/>
      <c r="H104" s="13" t="n"/>
      <c r="I104" s="13" t="n"/>
      <c r="J104" s="13" t="n"/>
      <c r="K104" s="41" t="n"/>
      <c r="L104" s="26" t="n"/>
      <c r="M104" s="13" t="n"/>
      <c r="N104" s="27" t="n"/>
      <c r="O104" s="48">
        <f>IF(OR(B104="",C104=""),"",B104+C104)</f>
        <v/>
      </c>
      <c r="P104" s="48">
        <f>IF(OR(O104="",H104&lt;&gt;"Yes"),"",O104+(Dashboard!$B$8/24))</f>
        <v/>
      </c>
      <c r="Q104" s="29">
        <f>IF(OR(H104&lt;&gt;"Yes",O104="",K104="",L104=""),"",ROUND(((K104+L104)-O104)*24,2))</f>
        <v/>
      </c>
      <c r="R104" s="30">
        <f>IF(A104="","",IF(OR(B104="",C104="",D104="",E104="",F104="",G104="",H104="",J104="",T104="Duplicate ID",AND(H104="Yes",J104&lt;&gt;"Closed",I104=""),AND(H104="Yes",J104="Closed",OR(K104="",L104="",M104="")),AND(H104="No",J104&lt;&gt;"No Callback Needed"),AND(Q104&lt;&gt;"",Q104&lt;0)),"Data Issue",IF(H104="No","No Callback Needed",IF(J104="Closed","Completed",IF(P104&lt;NOW(),"Overdue",IF(P104-NOW()&lt;=Dashboard!$B$9/24,"Due Soon","Open"))))))</f>
        <v/>
      </c>
      <c r="S104" s="31">
        <f>IF(OR(A104="",B104="",Dashboard!$B$4="",Dashboard!$B$5="",Dashboard!$B$5&lt;Dashboard!$B$4,Dashboard!$B$5-Dashboard!$B$4&gt;30),"",IF(AND(B104&gt;=Dashboard!$B$4,B104&lt;=Dashboard!$B$5,OR(Dashboard!$B$6="All Clinics",D104=Dashboard!$B$6),OR(Dashboard!$B$7="All Queues",E104=Dashboard!$B$7)),1,0))</f>
        <v/>
      </c>
      <c r="T104" s="30">
        <f>IF(A104="","",IF(COUNTIF($A$2:$A$501,A104)&gt;1,"Duplicate ID",""))</f>
        <v/>
      </c>
    </row>
    <row r="105">
      <c r="A105" s="13" t="n"/>
      <c r="B105" s="41" t="n"/>
      <c r="C105" s="26" t="n"/>
      <c r="D105" s="13" t="n"/>
      <c r="E105" s="13" t="n"/>
      <c r="F105" s="13" t="n"/>
      <c r="G105" s="13" t="n"/>
      <c r="H105" s="13" t="n"/>
      <c r="I105" s="13" t="n"/>
      <c r="J105" s="13" t="n"/>
      <c r="K105" s="41" t="n"/>
      <c r="L105" s="26" t="n"/>
      <c r="M105" s="13" t="n"/>
      <c r="N105" s="27" t="n"/>
      <c r="O105" s="48">
        <f>IF(OR(B105="",C105=""),"",B105+C105)</f>
        <v/>
      </c>
      <c r="P105" s="48">
        <f>IF(OR(O105="",H105&lt;&gt;"Yes"),"",O105+(Dashboard!$B$8/24))</f>
        <v/>
      </c>
      <c r="Q105" s="29">
        <f>IF(OR(H105&lt;&gt;"Yes",O105="",K105="",L105=""),"",ROUND(((K105+L105)-O105)*24,2))</f>
        <v/>
      </c>
      <c r="R105" s="30">
        <f>IF(A105="","",IF(OR(B105="",C105="",D105="",E105="",F105="",G105="",H105="",J105="",T105="Duplicate ID",AND(H105="Yes",J105&lt;&gt;"Closed",I105=""),AND(H105="Yes",J105="Closed",OR(K105="",L105="",M105="")),AND(H105="No",J105&lt;&gt;"No Callback Needed"),AND(Q105&lt;&gt;"",Q105&lt;0)),"Data Issue",IF(H105="No","No Callback Needed",IF(J105="Closed","Completed",IF(P105&lt;NOW(),"Overdue",IF(P105-NOW()&lt;=Dashboard!$B$9/24,"Due Soon","Open"))))))</f>
        <v/>
      </c>
      <c r="S105" s="31">
        <f>IF(OR(A105="",B105="",Dashboard!$B$4="",Dashboard!$B$5="",Dashboard!$B$5&lt;Dashboard!$B$4,Dashboard!$B$5-Dashboard!$B$4&gt;30),"",IF(AND(B105&gt;=Dashboard!$B$4,B105&lt;=Dashboard!$B$5,OR(Dashboard!$B$6="All Clinics",D105=Dashboard!$B$6),OR(Dashboard!$B$7="All Queues",E105=Dashboard!$B$7)),1,0))</f>
        <v/>
      </c>
      <c r="T105" s="30">
        <f>IF(A105="","",IF(COUNTIF($A$2:$A$501,A105)&gt;1,"Duplicate ID",""))</f>
        <v/>
      </c>
    </row>
    <row r="106">
      <c r="A106" s="13" t="n"/>
      <c r="B106" s="41" t="n"/>
      <c r="C106" s="26" t="n"/>
      <c r="D106" s="13" t="n"/>
      <c r="E106" s="13" t="n"/>
      <c r="F106" s="13" t="n"/>
      <c r="G106" s="13" t="n"/>
      <c r="H106" s="13" t="n"/>
      <c r="I106" s="13" t="n"/>
      <c r="J106" s="13" t="n"/>
      <c r="K106" s="41" t="n"/>
      <c r="L106" s="26" t="n"/>
      <c r="M106" s="13" t="n"/>
      <c r="N106" s="27" t="n"/>
      <c r="O106" s="48">
        <f>IF(OR(B106="",C106=""),"",B106+C106)</f>
        <v/>
      </c>
      <c r="P106" s="48">
        <f>IF(OR(O106="",H106&lt;&gt;"Yes"),"",O106+(Dashboard!$B$8/24))</f>
        <v/>
      </c>
      <c r="Q106" s="29">
        <f>IF(OR(H106&lt;&gt;"Yes",O106="",K106="",L106=""),"",ROUND(((K106+L106)-O106)*24,2))</f>
        <v/>
      </c>
      <c r="R106" s="30">
        <f>IF(A106="","",IF(OR(B106="",C106="",D106="",E106="",F106="",G106="",H106="",J106="",T106="Duplicate ID",AND(H106="Yes",J106&lt;&gt;"Closed",I106=""),AND(H106="Yes",J106="Closed",OR(K106="",L106="",M106="")),AND(H106="No",J106&lt;&gt;"No Callback Needed"),AND(Q106&lt;&gt;"",Q106&lt;0)),"Data Issue",IF(H106="No","No Callback Needed",IF(J106="Closed","Completed",IF(P106&lt;NOW(),"Overdue",IF(P106-NOW()&lt;=Dashboard!$B$9/24,"Due Soon","Open"))))))</f>
        <v/>
      </c>
      <c r="S106" s="31">
        <f>IF(OR(A106="",B106="",Dashboard!$B$4="",Dashboard!$B$5="",Dashboard!$B$5&lt;Dashboard!$B$4,Dashboard!$B$5-Dashboard!$B$4&gt;30),"",IF(AND(B106&gt;=Dashboard!$B$4,B106&lt;=Dashboard!$B$5,OR(Dashboard!$B$6="All Clinics",D106=Dashboard!$B$6),OR(Dashboard!$B$7="All Queues",E106=Dashboard!$B$7)),1,0))</f>
        <v/>
      </c>
      <c r="T106" s="30">
        <f>IF(A106="","",IF(COUNTIF($A$2:$A$501,A106)&gt;1,"Duplicate ID",""))</f>
        <v/>
      </c>
    </row>
    <row r="107">
      <c r="A107" s="13" t="n"/>
      <c r="B107" s="41" t="n"/>
      <c r="C107" s="26" t="n"/>
      <c r="D107" s="13" t="n"/>
      <c r="E107" s="13" t="n"/>
      <c r="F107" s="13" t="n"/>
      <c r="G107" s="13" t="n"/>
      <c r="H107" s="13" t="n"/>
      <c r="I107" s="13" t="n"/>
      <c r="J107" s="13" t="n"/>
      <c r="K107" s="41" t="n"/>
      <c r="L107" s="26" t="n"/>
      <c r="M107" s="13" t="n"/>
      <c r="N107" s="27" t="n"/>
      <c r="O107" s="48">
        <f>IF(OR(B107="",C107=""),"",B107+C107)</f>
        <v/>
      </c>
      <c r="P107" s="48">
        <f>IF(OR(O107="",H107&lt;&gt;"Yes"),"",O107+(Dashboard!$B$8/24))</f>
        <v/>
      </c>
      <c r="Q107" s="29">
        <f>IF(OR(H107&lt;&gt;"Yes",O107="",K107="",L107=""),"",ROUND(((K107+L107)-O107)*24,2))</f>
        <v/>
      </c>
      <c r="R107" s="30">
        <f>IF(A107="","",IF(OR(B107="",C107="",D107="",E107="",F107="",G107="",H107="",J107="",T107="Duplicate ID",AND(H107="Yes",J107&lt;&gt;"Closed",I107=""),AND(H107="Yes",J107="Closed",OR(K107="",L107="",M107="")),AND(H107="No",J107&lt;&gt;"No Callback Needed"),AND(Q107&lt;&gt;"",Q107&lt;0)),"Data Issue",IF(H107="No","No Callback Needed",IF(J107="Closed","Completed",IF(P107&lt;NOW(),"Overdue",IF(P107-NOW()&lt;=Dashboard!$B$9/24,"Due Soon","Open"))))))</f>
        <v/>
      </c>
      <c r="S107" s="31">
        <f>IF(OR(A107="",B107="",Dashboard!$B$4="",Dashboard!$B$5="",Dashboard!$B$5&lt;Dashboard!$B$4,Dashboard!$B$5-Dashboard!$B$4&gt;30),"",IF(AND(B107&gt;=Dashboard!$B$4,B107&lt;=Dashboard!$B$5,OR(Dashboard!$B$6="All Clinics",D107=Dashboard!$B$6),OR(Dashboard!$B$7="All Queues",E107=Dashboard!$B$7)),1,0))</f>
        <v/>
      </c>
      <c r="T107" s="30">
        <f>IF(A107="","",IF(COUNTIF($A$2:$A$501,A107)&gt;1,"Duplicate ID",""))</f>
        <v/>
      </c>
    </row>
    <row r="108">
      <c r="A108" s="13" t="n"/>
      <c r="B108" s="41" t="n"/>
      <c r="C108" s="26" t="n"/>
      <c r="D108" s="13" t="n"/>
      <c r="E108" s="13" t="n"/>
      <c r="F108" s="13" t="n"/>
      <c r="G108" s="13" t="n"/>
      <c r="H108" s="13" t="n"/>
      <c r="I108" s="13" t="n"/>
      <c r="J108" s="13" t="n"/>
      <c r="K108" s="41" t="n"/>
      <c r="L108" s="26" t="n"/>
      <c r="M108" s="13" t="n"/>
      <c r="N108" s="27" t="n"/>
      <c r="O108" s="48">
        <f>IF(OR(B108="",C108=""),"",B108+C108)</f>
        <v/>
      </c>
      <c r="P108" s="48">
        <f>IF(OR(O108="",H108&lt;&gt;"Yes"),"",O108+(Dashboard!$B$8/24))</f>
        <v/>
      </c>
      <c r="Q108" s="29">
        <f>IF(OR(H108&lt;&gt;"Yes",O108="",K108="",L108=""),"",ROUND(((K108+L108)-O108)*24,2))</f>
        <v/>
      </c>
      <c r="R108" s="30">
        <f>IF(A108="","",IF(OR(B108="",C108="",D108="",E108="",F108="",G108="",H108="",J108="",T108="Duplicate ID",AND(H108="Yes",J108&lt;&gt;"Closed",I108=""),AND(H108="Yes",J108="Closed",OR(K108="",L108="",M108="")),AND(H108="No",J108&lt;&gt;"No Callback Needed"),AND(Q108&lt;&gt;"",Q108&lt;0)),"Data Issue",IF(H108="No","No Callback Needed",IF(J108="Closed","Completed",IF(P108&lt;NOW(),"Overdue",IF(P108-NOW()&lt;=Dashboard!$B$9/24,"Due Soon","Open"))))))</f>
        <v/>
      </c>
      <c r="S108" s="31">
        <f>IF(OR(A108="",B108="",Dashboard!$B$4="",Dashboard!$B$5="",Dashboard!$B$5&lt;Dashboard!$B$4,Dashboard!$B$5-Dashboard!$B$4&gt;30),"",IF(AND(B108&gt;=Dashboard!$B$4,B108&lt;=Dashboard!$B$5,OR(Dashboard!$B$6="All Clinics",D108=Dashboard!$B$6),OR(Dashboard!$B$7="All Queues",E108=Dashboard!$B$7)),1,0))</f>
        <v/>
      </c>
      <c r="T108" s="30">
        <f>IF(A108="","",IF(COUNTIF($A$2:$A$501,A108)&gt;1,"Duplicate ID",""))</f>
        <v/>
      </c>
    </row>
    <row r="109">
      <c r="A109" s="13" t="n"/>
      <c r="B109" s="41" t="n"/>
      <c r="C109" s="26" t="n"/>
      <c r="D109" s="13" t="n"/>
      <c r="E109" s="13" t="n"/>
      <c r="F109" s="13" t="n"/>
      <c r="G109" s="13" t="n"/>
      <c r="H109" s="13" t="n"/>
      <c r="I109" s="13" t="n"/>
      <c r="J109" s="13" t="n"/>
      <c r="K109" s="41" t="n"/>
      <c r="L109" s="26" t="n"/>
      <c r="M109" s="13" t="n"/>
      <c r="N109" s="27" t="n"/>
      <c r="O109" s="48">
        <f>IF(OR(B109="",C109=""),"",B109+C109)</f>
        <v/>
      </c>
      <c r="P109" s="48">
        <f>IF(OR(O109="",H109&lt;&gt;"Yes"),"",O109+(Dashboard!$B$8/24))</f>
        <v/>
      </c>
      <c r="Q109" s="29">
        <f>IF(OR(H109&lt;&gt;"Yes",O109="",K109="",L109=""),"",ROUND(((K109+L109)-O109)*24,2))</f>
        <v/>
      </c>
      <c r="R109" s="30">
        <f>IF(A109="","",IF(OR(B109="",C109="",D109="",E109="",F109="",G109="",H109="",J109="",T109="Duplicate ID",AND(H109="Yes",J109&lt;&gt;"Closed",I109=""),AND(H109="Yes",J109="Closed",OR(K109="",L109="",M109="")),AND(H109="No",J109&lt;&gt;"No Callback Needed"),AND(Q109&lt;&gt;"",Q109&lt;0)),"Data Issue",IF(H109="No","No Callback Needed",IF(J109="Closed","Completed",IF(P109&lt;NOW(),"Overdue",IF(P109-NOW()&lt;=Dashboard!$B$9/24,"Due Soon","Open"))))))</f>
        <v/>
      </c>
      <c r="S109" s="31">
        <f>IF(OR(A109="",B109="",Dashboard!$B$4="",Dashboard!$B$5="",Dashboard!$B$5&lt;Dashboard!$B$4,Dashboard!$B$5-Dashboard!$B$4&gt;30),"",IF(AND(B109&gt;=Dashboard!$B$4,B109&lt;=Dashboard!$B$5,OR(Dashboard!$B$6="All Clinics",D109=Dashboard!$B$6),OR(Dashboard!$B$7="All Queues",E109=Dashboard!$B$7)),1,0))</f>
        <v/>
      </c>
      <c r="T109" s="30">
        <f>IF(A109="","",IF(COUNTIF($A$2:$A$501,A109)&gt;1,"Duplicate ID",""))</f>
        <v/>
      </c>
    </row>
    <row r="110">
      <c r="A110" s="13" t="n"/>
      <c r="B110" s="41" t="n"/>
      <c r="C110" s="26" t="n"/>
      <c r="D110" s="13" t="n"/>
      <c r="E110" s="13" t="n"/>
      <c r="F110" s="13" t="n"/>
      <c r="G110" s="13" t="n"/>
      <c r="H110" s="13" t="n"/>
      <c r="I110" s="13" t="n"/>
      <c r="J110" s="13" t="n"/>
      <c r="K110" s="41" t="n"/>
      <c r="L110" s="26" t="n"/>
      <c r="M110" s="13" t="n"/>
      <c r="N110" s="27" t="n"/>
      <c r="O110" s="48">
        <f>IF(OR(B110="",C110=""),"",B110+C110)</f>
        <v/>
      </c>
      <c r="P110" s="48">
        <f>IF(OR(O110="",H110&lt;&gt;"Yes"),"",O110+(Dashboard!$B$8/24))</f>
        <v/>
      </c>
      <c r="Q110" s="29">
        <f>IF(OR(H110&lt;&gt;"Yes",O110="",K110="",L110=""),"",ROUND(((K110+L110)-O110)*24,2))</f>
        <v/>
      </c>
      <c r="R110" s="30">
        <f>IF(A110="","",IF(OR(B110="",C110="",D110="",E110="",F110="",G110="",H110="",J110="",T110="Duplicate ID",AND(H110="Yes",J110&lt;&gt;"Closed",I110=""),AND(H110="Yes",J110="Closed",OR(K110="",L110="",M110="")),AND(H110="No",J110&lt;&gt;"No Callback Needed"),AND(Q110&lt;&gt;"",Q110&lt;0)),"Data Issue",IF(H110="No","No Callback Needed",IF(J110="Closed","Completed",IF(P110&lt;NOW(),"Overdue",IF(P110-NOW()&lt;=Dashboard!$B$9/24,"Due Soon","Open"))))))</f>
        <v/>
      </c>
      <c r="S110" s="31">
        <f>IF(OR(A110="",B110="",Dashboard!$B$4="",Dashboard!$B$5="",Dashboard!$B$5&lt;Dashboard!$B$4,Dashboard!$B$5-Dashboard!$B$4&gt;30),"",IF(AND(B110&gt;=Dashboard!$B$4,B110&lt;=Dashboard!$B$5,OR(Dashboard!$B$6="All Clinics",D110=Dashboard!$B$6),OR(Dashboard!$B$7="All Queues",E110=Dashboard!$B$7)),1,0))</f>
        <v/>
      </c>
      <c r="T110" s="30">
        <f>IF(A110="","",IF(COUNTIF($A$2:$A$501,A110)&gt;1,"Duplicate ID",""))</f>
        <v/>
      </c>
    </row>
    <row r="111">
      <c r="A111" s="13" t="n"/>
      <c r="B111" s="41" t="n"/>
      <c r="C111" s="26" t="n"/>
      <c r="D111" s="13" t="n"/>
      <c r="E111" s="13" t="n"/>
      <c r="F111" s="13" t="n"/>
      <c r="G111" s="13" t="n"/>
      <c r="H111" s="13" t="n"/>
      <c r="I111" s="13" t="n"/>
      <c r="J111" s="13" t="n"/>
      <c r="K111" s="41" t="n"/>
      <c r="L111" s="26" t="n"/>
      <c r="M111" s="13" t="n"/>
      <c r="N111" s="27" t="n"/>
      <c r="O111" s="48">
        <f>IF(OR(B111="",C111=""),"",B111+C111)</f>
        <v/>
      </c>
      <c r="P111" s="48">
        <f>IF(OR(O111="",H111&lt;&gt;"Yes"),"",O111+(Dashboard!$B$8/24))</f>
        <v/>
      </c>
      <c r="Q111" s="29">
        <f>IF(OR(H111&lt;&gt;"Yes",O111="",K111="",L111=""),"",ROUND(((K111+L111)-O111)*24,2))</f>
        <v/>
      </c>
      <c r="R111" s="30">
        <f>IF(A111="","",IF(OR(B111="",C111="",D111="",E111="",F111="",G111="",H111="",J111="",T111="Duplicate ID",AND(H111="Yes",J111&lt;&gt;"Closed",I111=""),AND(H111="Yes",J111="Closed",OR(K111="",L111="",M111="")),AND(H111="No",J111&lt;&gt;"No Callback Needed"),AND(Q111&lt;&gt;"",Q111&lt;0)),"Data Issue",IF(H111="No","No Callback Needed",IF(J111="Closed","Completed",IF(P111&lt;NOW(),"Overdue",IF(P111-NOW()&lt;=Dashboard!$B$9/24,"Due Soon","Open"))))))</f>
        <v/>
      </c>
      <c r="S111" s="31">
        <f>IF(OR(A111="",B111="",Dashboard!$B$4="",Dashboard!$B$5="",Dashboard!$B$5&lt;Dashboard!$B$4,Dashboard!$B$5-Dashboard!$B$4&gt;30),"",IF(AND(B111&gt;=Dashboard!$B$4,B111&lt;=Dashboard!$B$5,OR(Dashboard!$B$6="All Clinics",D111=Dashboard!$B$6),OR(Dashboard!$B$7="All Queues",E111=Dashboard!$B$7)),1,0))</f>
        <v/>
      </c>
      <c r="T111" s="30">
        <f>IF(A111="","",IF(COUNTIF($A$2:$A$501,A111)&gt;1,"Duplicate ID",""))</f>
        <v/>
      </c>
    </row>
    <row r="112">
      <c r="A112" s="13" t="n"/>
      <c r="B112" s="41" t="n"/>
      <c r="C112" s="26" t="n"/>
      <c r="D112" s="13" t="n"/>
      <c r="E112" s="13" t="n"/>
      <c r="F112" s="13" t="n"/>
      <c r="G112" s="13" t="n"/>
      <c r="H112" s="13" t="n"/>
      <c r="I112" s="13" t="n"/>
      <c r="J112" s="13" t="n"/>
      <c r="K112" s="41" t="n"/>
      <c r="L112" s="26" t="n"/>
      <c r="M112" s="13" t="n"/>
      <c r="N112" s="27" t="n"/>
      <c r="O112" s="48">
        <f>IF(OR(B112="",C112=""),"",B112+C112)</f>
        <v/>
      </c>
      <c r="P112" s="48">
        <f>IF(OR(O112="",H112&lt;&gt;"Yes"),"",O112+(Dashboard!$B$8/24))</f>
        <v/>
      </c>
      <c r="Q112" s="29">
        <f>IF(OR(H112&lt;&gt;"Yes",O112="",K112="",L112=""),"",ROUND(((K112+L112)-O112)*24,2))</f>
        <v/>
      </c>
      <c r="R112" s="30">
        <f>IF(A112="","",IF(OR(B112="",C112="",D112="",E112="",F112="",G112="",H112="",J112="",T112="Duplicate ID",AND(H112="Yes",J112&lt;&gt;"Closed",I112=""),AND(H112="Yes",J112="Closed",OR(K112="",L112="",M112="")),AND(H112="No",J112&lt;&gt;"No Callback Needed"),AND(Q112&lt;&gt;"",Q112&lt;0)),"Data Issue",IF(H112="No","No Callback Needed",IF(J112="Closed","Completed",IF(P112&lt;NOW(),"Overdue",IF(P112-NOW()&lt;=Dashboard!$B$9/24,"Due Soon","Open"))))))</f>
        <v/>
      </c>
      <c r="S112" s="31">
        <f>IF(OR(A112="",B112="",Dashboard!$B$4="",Dashboard!$B$5="",Dashboard!$B$5&lt;Dashboard!$B$4,Dashboard!$B$5-Dashboard!$B$4&gt;30),"",IF(AND(B112&gt;=Dashboard!$B$4,B112&lt;=Dashboard!$B$5,OR(Dashboard!$B$6="All Clinics",D112=Dashboard!$B$6),OR(Dashboard!$B$7="All Queues",E112=Dashboard!$B$7)),1,0))</f>
        <v/>
      </c>
      <c r="T112" s="30">
        <f>IF(A112="","",IF(COUNTIF($A$2:$A$501,A112)&gt;1,"Duplicate ID",""))</f>
        <v/>
      </c>
    </row>
    <row r="113">
      <c r="A113" s="13" t="n"/>
      <c r="B113" s="41" t="n"/>
      <c r="C113" s="26" t="n"/>
      <c r="D113" s="13" t="n"/>
      <c r="E113" s="13" t="n"/>
      <c r="F113" s="13" t="n"/>
      <c r="G113" s="13" t="n"/>
      <c r="H113" s="13" t="n"/>
      <c r="I113" s="13" t="n"/>
      <c r="J113" s="13" t="n"/>
      <c r="K113" s="41" t="n"/>
      <c r="L113" s="26" t="n"/>
      <c r="M113" s="13" t="n"/>
      <c r="N113" s="27" t="n"/>
      <c r="O113" s="48">
        <f>IF(OR(B113="",C113=""),"",B113+C113)</f>
        <v/>
      </c>
      <c r="P113" s="48">
        <f>IF(OR(O113="",H113&lt;&gt;"Yes"),"",O113+(Dashboard!$B$8/24))</f>
        <v/>
      </c>
      <c r="Q113" s="29">
        <f>IF(OR(H113&lt;&gt;"Yes",O113="",K113="",L113=""),"",ROUND(((K113+L113)-O113)*24,2))</f>
        <v/>
      </c>
      <c r="R113" s="30">
        <f>IF(A113="","",IF(OR(B113="",C113="",D113="",E113="",F113="",G113="",H113="",J113="",T113="Duplicate ID",AND(H113="Yes",J113&lt;&gt;"Closed",I113=""),AND(H113="Yes",J113="Closed",OR(K113="",L113="",M113="")),AND(H113="No",J113&lt;&gt;"No Callback Needed"),AND(Q113&lt;&gt;"",Q113&lt;0)),"Data Issue",IF(H113="No","No Callback Needed",IF(J113="Closed","Completed",IF(P113&lt;NOW(),"Overdue",IF(P113-NOW()&lt;=Dashboard!$B$9/24,"Due Soon","Open"))))))</f>
        <v/>
      </c>
      <c r="S113" s="31">
        <f>IF(OR(A113="",B113="",Dashboard!$B$4="",Dashboard!$B$5="",Dashboard!$B$5&lt;Dashboard!$B$4,Dashboard!$B$5-Dashboard!$B$4&gt;30),"",IF(AND(B113&gt;=Dashboard!$B$4,B113&lt;=Dashboard!$B$5,OR(Dashboard!$B$6="All Clinics",D113=Dashboard!$B$6),OR(Dashboard!$B$7="All Queues",E113=Dashboard!$B$7)),1,0))</f>
        <v/>
      </c>
      <c r="T113" s="30">
        <f>IF(A113="","",IF(COUNTIF($A$2:$A$501,A113)&gt;1,"Duplicate ID",""))</f>
        <v/>
      </c>
    </row>
    <row r="114">
      <c r="A114" s="13" t="n"/>
      <c r="B114" s="41" t="n"/>
      <c r="C114" s="26" t="n"/>
      <c r="D114" s="13" t="n"/>
      <c r="E114" s="13" t="n"/>
      <c r="F114" s="13" t="n"/>
      <c r="G114" s="13" t="n"/>
      <c r="H114" s="13" t="n"/>
      <c r="I114" s="13" t="n"/>
      <c r="J114" s="13" t="n"/>
      <c r="K114" s="41" t="n"/>
      <c r="L114" s="26" t="n"/>
      <c r="M114" s="13" t="n"/>
      <c r="N114" s="27" t="n"/>
      <c r="O114" s="48">
        <f>IF(OR(B114="",C114=""),"",B114+C114)</f>
        <v/>
      </c>
      <c r="P114" s="48">
        <f>IF(OR(O114="",H114&lt;&gt;"Yes"),"",O114+(Dashboard!$B$8/24))</f>
        <v/>
      </c>
      <c r="Q114" s="29">
        <f>IF(OR(H114&lt;&gt;"Yes",O114="",K114="",L114=""),"",ROUND(((K114+L114)-O114)*24,2))</f>
        <v/>
      </c>
      <c r="R114" s="30">
        <f>IF(A114="","",IF(OR(B114="",C114="",D114="",E114="",F114="",G114="",H114="",J114="",T114="Duplicate ID",AND(H114="Yes",J114&lt;&gt;"Closed",I114=""),AND(H114="Yes",J114="Closed",OR(K114="",L114="",M114="")),AND(H114="No",J114&lt;&gt;"No Callback Needed"),AND(Q114&lt;&gt;"",Q114&lt;0)),"Data Issue",IF(H114="No","No Callback Needed",IF(J114="Closed","Completed",IF(P114&lt;NOW(),"Overdue",IF(P114-NOW()&lt;=Dashboard!$B$9/24,"Due Soon","Open"))))))</f>
        <v/>
      </c>
      <c r="S114" s="31">
        <f>IF(OR(A114="",B114="",Dashboard!$B$4="",Dashboard!$B$5="",Dashboard!$B$5&lt;Dashboard!$B$4,Dashboard!$B$5-Dashboard!$B$4&gt;30),"",IF(AND(B114&gt;=Dashboard!$B$4,B114&lt;=Dashboard!$B$5,OR(Dashboard!$B$6="All Clinics",D114=Dashboard!$B$6),OR(Dashboard!$B$7="All Queues",E114=Dashboard!$B$7)),1,0))</f>
        <v/>
      </c>
      <c r="T114" s="30">
        <f>IF(A114="","",IF(COUNTIF($A$2:$A$501,A114)&gt;1,"Duplicate ID",""))</f>
        <v/>
      </c>
    </row>
    <row r="115">
      <c r="A115" s="13" t="n"/>
      <c r="B115" s="41" t="n"/>
      <c r="C115" s="26" t="n"/>
      <c r="D115" s="13" t="n"/>
      <c r="E115" s="13" t="n"/>
      <c r="F115" s="13" t="n"/>
      <c r="G115" s="13" t="n"/>
      <c r="H115" s="13" t="n"/>
      <c r="I115" s="13" t="n"/>
      <c r="J115" s="13" t="n"/>
      <c r="K115" s="41" t="n"/>
      <c r="L115" s="26" t="n"/>
      <c r="M115" s="13" t="n"/>
      <c r="N115" s="27" t="n"/>
      <c r="O115" s="48">
        <f>IF(OR(B115="",C115=""),"",B115+C115)</f>
        <v/>
      </c>
      <c r="P115" s="48">
        <f>IF(OR(O115="",H115&lt;&gt;"Yes"),"",O115+(Dashboard!$B$8/24))</f>
        <v/>
      </c>
      <c r="Q115" s="29">
        <f>IF(OR(H115&lt;&gt;"Yes",O115="",K115="",L115=""),"",ROUND(((K115+L115)-O115)*24,2))</f>
        <v/>
      </c>
      <c r="R115" s="30">
        <f>IF(A115="","",IF(OR(B115="",C115="",D115="",E115="",F115="",G115="",H115="",J115="",T115="Duplicate ID",AND(H115="Yes",J115&lt;&gt;"Closed",I115=""),AND(H115="Yes",J115="Closed",OR(K115="",L115="",M115="")),AND(H115="No",J115&lt;&gt;"No Callback Needed"),AND(Q115&lt;&gt;"",Q115&lt;0)),"Data Issue",IF(H115="No","No Callback Needed",IF(J115="Closed","Completed",IF(P115&lt;NOW(),"Overdue",IF(P115-NOW()&lt;=Dashboard!$B$9/24,"Due Soon","Open"))))))</f>
        <v/>
      </c>
      <c r="S115" s="31">
        <f>IF(OR(A115="",B115="",Dashboard!$B$4="",Dashboard!$B$5="",Dashboard!$B$5&lt;Dashboard!$B$4,Dashboard!$B$5-Dashboard!$B$4&gt;30),"",IF(AND(B115&gt;=Dashboard!$B$4,B115&lt;=Dashboard!$B$5,OR(Dashboard!$B$6="All Clinics",D115=Dashboard!$B$6),OR(Dashboard!$B$7="All Queues",E115=Dashboard!$B$7)),1,0))</f>
        <v/>
      </c>
      <c r="T115" s="30">
        <f>IF(A115="","",IF(COUNTIF($A$2:$A$501,A115)&gt;1,"Duplicate ID",""))</f>
        <v/>
      </c>
    </row>
    <row r="116">
      <c r="A116" s="13" t="n"/>
      <c r="B116" s="41" t="n"/>
      <c r="C116" s="26" t="n"/>
      <c r="D116" s="13" t="n"/>
      <c r="E116" s="13" t="n"/>
      <c r="F116" s="13" t="n"/>
      <c r="G116" s="13" t="n"/>
      <c r="H116" s="13" t="n"/>
      <c r="I116" s="13" t="n"/>
      <c r="J116" s="13" t="n"/>
      <c r="K116" s="41" t="n"/>
      <c r="L116" s="26" t="n"/>
      <c r="M116" s="13" t="n"/>
      <c r="N116" s="27" t="n"/>
      <c r="O116" s="48">
        <f>IF(OR(B116="",C116=""),"",B116+C116)</f>
        <v/>
      </c>
      <c r="P116" s="48">
        <f>IF(OR(O116="",H116&lt;&gt;"Yes"),"",O116+(Dashboard!$B$8/24))</f>
        <v/>
      </c>
      <c r="Q116" s="29">
        <f>IF(OR(H116&lt;&gt;"Yes",O116="",K116="",L116=""),"",ROUND(((K116+L116)-O116)*24,2))</f>
        <v/>
      </c>
      <c r="R116" s="30">
        <f>IF(A116="","",IF(OR(B116="",C116="",D116="",E116="",F116="",G116="",H116="",J116="",T116="Duplicate ID",AND(H116="Yes",J116&lt;&gt;"Closed",I116=""),AND(H116="Yes",J116="Closed",OR(K116="",L116="",M116="")),AND(H116="No",J116&lt;&gt;"No Callback Needed"),AND(Q116&lt;&gt;"",Q116&lt;0)),"Data Issue",IF(H116="No","No Callback Needed",IF(J116="Closed","Completed",IF(P116&lt;NOW(),"Overdue",IF(P116-NOW()&lt;=Dashboard!$B$9/24,"Due Soon","Open"))))))</f>
        <v/>
      </c>
      <c r="S116" s="31">
        <f>IF(OR(A116="",B116="",Dashboard!$B$4="",Dashboard!$B$5="",Dashboard!$B$5&lt;Dashboard!$B$4,Dashboard!$B$5-Dashboard!$B$4&gt;30),"",IF(AND(B116&gt;=Dashboard!$B$4,B116&lt;=Dashboard!$B$5,OR(Dashboard!$B$6="All Clinics",D116=Dashboard!$B$6),OR(Dashboard!$B$7="All Queues",E116=Dashboard!$B$7)),1,0))</f>
        <v/>
      </c>
      <c r="T116" s="30">
        <f>IF(A116="","",IF(COUNTIF($A$2:$A$501,A116)&gt;1,"Duplicate ID",""))</f>
        <v/>
      </c>
    </row>
    <row r="117">
      <c r="A117" s="13" t="n"/>
      <c r="B117" s="41" t="n"/>
      <c r="C117" s="26" t="n"/>
      <c r="D117" s="13" t="n"/>
      <c r="E117" s="13" t="n"/>
      <c r="F117" s="13" t="n"/>
      <c r="G117" s="13" t="n"/>
      <c r="H117" s="13" t="n"/>
      <c r="I117" s="13" t="n"/>
      <c r="J117" s="13" t="n"/>
      <c r="K117" s="41" t="n"/>
      <c r="L117" s="26" t="n"/>
      <c r="M117" s="13" t="n"/>
      <c r="N117" s="27" t="n"/>
      <c r="O117" s="48">
        <f>IF(OR(B117="",C117=""),"",B117+C117)</f>
        <v/>
      </c>
      <c r="P117" s="48">
        <f>IF(OR(O117="",H117&lt;&gt;"Yes"),"",O117+(Dashboard!$B$8/24))</f>
        <v/>
      </c>
      <c r="Q117" s="29">
        <f>IF(OR(H117&lt;&gt;"Yes",O117="",K117="",L117=""),"",ROUND(((K117+L117)-O117)*24,2))</f>
        <v/>
      </c>
      <c r="R117" s="30">
        <f>IF(A117="","",IF(OR(B117="",C117="",D117="",E117="",F117="",G117="",H117="",J117="",T117="Duplicate ID",AND(H117="Yes",J117&lt;&gt;"Closed",I117=""),AND(H117="Yes",J117="Closed",OR(K117="",L117="",M117="")),AND(H117="No",J117&lt;&gt;"No Callback Needed"),AND(Q117&lt;&gt;"",Q117&lt;0)),"Data Issue",IF(H117="No","No Callback Needed",IF(J117="Closed","Completed",IF(P117&lt;NOW(),"Overdue",IF(P117-NOW()&lt;=Dashboard!$B$9/24,"Due Soon","Open"))))))</f>
        <v/>
      </c>
      <c r="S117" s="31">
        <f>IF(OR(A117="",B117="",Dashboard!$B$4="",Dashboard!$B$5="",Dashboard!$B$5&lt;Dashboard!$B$4,Dashboard!$B$5-Dashboard!$B$4&gt;30),"",IF(AND(B117&gt;=Dashboard!$B$4,B117&lt;=Dashboard!$B$5,OR(Dashboard!$B$6="All Clinics",D117=Dashboard!$B$6),OR(Dashboard!$B$7="All Queues",E117=Dashboard!$B$7)),1,0))</f>
        <v/>
      </c>
      <c r="T117" s="30">
        <f>IF(A117="","",IF(COUNTIF($A$2:$A$501,A117)&gt;1,"Duplicate ID",""))</f>
        <v/>
      </c>
    </row>
    <row r="118">
      <c r="A118" s="13" t="n"/>
      <c r="B118" s="41" t="n"/>
      <c r="C118" s="26" t="n"/>
      <c r="D118" s="13" t="n"/>
      <c r="E118" s="13" t="n"/>
      <c r="F118" s="13" t="n"/>
      <c r="G118" s="13" t="n"/>
      <c r="H118" s="13" t="n"/>
      <c r="I118" s="13" t="n"/>
      <c r="J118" s="13" t="n"/>
      <c r="K118" s="41" t="n"/>
      <c r="L118" s="26" t="n"/>
      <c r="M118" s="13" t="n"/>
      <c r="N118" s="27" t="n"/>
      <c r="O118" s="48">
        <f>IF(OR(B118="",C118=""),"",B118+C118)</f>
        <v/>
      </c>
      <c r="P118" s="48">
        <f>IF(OR(O118="",H118&lt;&gt;"Yes"),"",O118+(Dashboard!$B$8/24))</f>
        <v/>
      </c>
      <c r="Q118" s="29">
        <f>IF(OR(H118&lt;&gt;"Yes",O118="",K118="",L118=""),"",ROUND(((K118+L118)-O118)*24,2))</f>
        <v/>
      </c>
      <c r="R118" s="30">
        <f>IF(A118="","",IF(OR(B118="",C118="",D118="",E118="",F118="",G118="",H118="",J118="",T118="Duplicate ID",AND(H118="Yes",J118&lt;&gt;"Closed",I118=""),AND(H118="Yes",J118="Closed",OR(K118="",L118="",M118="")),AND(H118="No",J118&lt;&gt;"No Callback Needed"),AND(Q118&lt;&gt;"",Q118&lt;0)),"Data Issue",IF(H118="No","No Callback Needed",IF(J118="Closed","Completed",IF(P118&lt;NOW(),"Overdue",IF(P118-NOW()&lt;=Dashboard!$B$9/24,"Due Soon","Open"))))))</f>
        <v/>
      </c>
      <c r="S118" s="31">
        <f>IF(OR(A118="",B118="",Dashboard!$B$4="",Dashboard!$B$5="",Dashboard!$B$5&lt;Dashboard!$B$4,Dashboard!$B$5-Dashboard!$B$4&gt;30),"",IF(AND(B118&gt;=Dashboard!$B$4,B118&lt;=Dashboard!$B$5,OR(Dashboard!$B$6="All Clinics",D118=Dashboard!$B$6),OR(Dashboard!$B$7="All Queues",E118=Dashboard!$B$7)),1,0))</f>
        <v/>
      </c>
      <c r="T118" s="30">
        <f>IF(A118="","",IF(COUNTIF($A$2:$A$501,A118)&gt;1,"Duplicate ID",""))</f>
        <v/>
      </c>
    </row>
    <row r="119">
      <c r="A119" s="13" t="n"/>
      <c r="B119" s="41" t="n"/>
      <c r="C119" s="26" t="n"/>
      <c r="D119" s="13" t="n"/>
      <c r="E119" s="13" t="n"/>
      <c r="F119" s="13" t="n"/>
      <c r="G119" s="13" t="n"/>
      <c r="H119" s="13" t="n"/>
      <c r="I119" s="13" t="n"/>
      <c r="J119" s="13" t="n"/>
      <c r="K119" s="41" t="n"/>
      <c r="L119" s="26" t="n"/>
      <c r="M119" s="13" t="n"/>
      <c r="N119" s="27" t="n"/>
      <c r="O119" s="48">
        <f>IF(OR(B119="",C119=""),"",B119+C119)</f>
        <v/>
      </c>
      <c r="P119" s="48">
        <f>IF(OR(O119="",H119&lt;&gt;"Yes"),"",O119+(Dashboard!$B$8/24))</f>
        <v/>
      </c>
      <c r="Q119" s="29">
        <f>IF(OR(H119&lt;&gt;"Yes",O119="",K119="",L119=""),"",ROUND(((K119+L119)-O119)*24,2))</f>
        <v/>
      </c>
      <c r="R119" s="30">
        <f>IF(A119="","",IF(OR(B119="",C119="",D119="",E119="",F119="",G119="",H119="",J119="",T119="Duplicate ID",AND(H119="Yes",J119&lt;&gt;"Closed",I119=""),AND(H119="Yes",J119="Closed",OR(K119="",L119="",M119="")),AND(H119="No",J119&lt;&gt;"No Callback Needed"),AND(Q119&lt;&gt;"",Q119&lt;0)),"Data Issue",IF(H119="No","No Callback Needed",IF(J119="Closed","Completed",IF(P119&lt;NOW(),"Overdue",IF(P119-NOW()&lt;=Dashboard!$B$9/24,"Due Soon","Open"))))))</f>
        <v/>
      </c>
      <c r="S119" s="31">
        <f>IF(OR(A119="",B119="",Dashboard!$B$4="",Dashboard!$B$5="",Dashboard!$B$5&lt;Dashboard!$B$4,Dashboard!$B$5-Dashboard!$B$4&gt;30),"",IF(AND(B119&gt;=Dashboard!$B$4,B119&lt;=Dashboard!$B$5,OR(Dashboard!$B$6="All Clinics",D119=Dashboard!$B$6),OR(Dashboard!$B$7="All Queues",E119=Dashboard!$B$7)),1,0))</f>
        <v/>
      </c>
      <c r="T119" s="30">
        <f>IF(A119="","",IF(COUNTIF($A$2:$A$501,A119)&gt;1,"Duplicate ID",""))</f>
        <v/>
      </c>
    </row>
    <row r="120">
      <c r="A120" s="13" t="n"/>
      <c r="B120" s="41" t="n"/>
      <c r="C120" s="26" t="n"/>
      <c r="D120" s="13" t="n"/>
      <c r="E120" s="13" t="n"/>
      <c r="F120" s="13" t="n"/>
      <c r="G120" s="13" t="n"/>
      <c r="H120" s="13" t="n"/>
      <c r="I120" s="13" t="n"/>
      <c r="J120" s="13" t="n"/>
      <c r="K120" s="41" t="n"/>
      <c r="L120" s="26" t="n"/>
      <c r="M120" s="13" t="n"/>
      <c r="N120" s="27" t="n"/>
      <c r="O120" s="48">
        <f>IF(OR(B120="",C120=""),"",B120+C120)</f>
        <v/>
      </c>
      <c r="P120" s="48">
        <f>IF(OR(O120="",H120&lt;&gt;"Yes"),"",O120+(Dashboard!$B$8/24))</f>
        <v/>
      </c>
      <c r="Q120" s="29">
        <f>IF(OR(H120&lt;&gt;"Yes",O120="",K120="",L120=""),"",ROUND(((K120+L120)-O120)*24,2))</f>
        <v/>
      </c>
      <c r="R120" s="30">
        <f>IF(A120="","",IF(OR(B120="",C120="",D120="",E120="",F120="",G120="",H120="",J120="",T120="Duplicate ID",AND(H120="Yes",J120&lt;&gt;"Closed",I120=""),AND(H120="Yes",J120="Closed",OR(K120="",L120="",M120="")),AND(H120="No",J120&lt;&gt;"No Callback Needed"),AND(Q120&lt;&gt;"",Q120&lt;0)),"Data Issue",IF(H120="No","No Callback Needed",IF(J120="Closed","Completed",IF(P120&lt;NOW(),"Overdue",IF(P120-NOW()&lt;=Dashboard!$B$9/24,"Due Soon","Open"))))))</f>
        <v/>
      </c>
      <c r="S120" s="31">
        <f>IF(OR(A120="",B120="",Dashboard!$B$4="",Dashboard!$B$5="",Dashboard!$B$5&lt;Dashboard!$B$4,Dashboard!$B$5-Dashboard!$B$4&gt;30),"",IF(AND(B120&gt;=Dashboard!$B$4,B120&lt;=Dashboard!$B$5,OR(Dashboard!$B$6="All Clinics",D120=Dashboard!$B$6),OR(Dashboard!$B$7="All Queues",E120=Dashboard!$B$7)),1,0))</f>
        <v/>
      </c>
      <c r="T120" s="30">
        <f>IF(A120="","",IF(COUNTIF($A$2:$A$501,A120)&gt;1,"Duplicate ID",""))</f>
        <v/>
      </c>
    </row>
    <row r="121">
      <c r="A121" s="13" t="n"/>
      <c r="B121" s="41" t="n"/>
      <c r="C121" s="26" t="n"/>
      <c r="D121" s="13" t="n"/>
      <c r="E121" s="13" t="n"/>
      <c r="F121" s="13" t="n"/>
      <c r="G121" s="13" t="n"/>
      <c r="H121" s="13" t="n"/>
      <c r="I121" s="13" t="n"/>
      <c r="J121" s="13" t="n"/>
      <c r="K121" s="41" t="n"/>
      <c r="L121" s="26" t="n"/>
      <c r="M121" s="13" t="n"/>
      <c r="N121" s="27" t="n"/>
      <c r="O121" s="48">
        <f>IF(OR(B121="",C121=""),"",B121+C121)</f>
        <v/>
      </c>
      <c r="P121" s="48">
        <f>IF(OR(O121="",H121&lt;&gt;"Yes"),"",O121+(Dashboard!$B$8/24))</f>
        <v/>
      </c>
      <c r="Q121" s="29">
        <f>IF(OR(H121&lt;&gt;"Yes",O121="",K121="",L121=""),"",ROUND(((K121+L121)-O121)*24,2))</f>
        <v/>
      </c>
      <c r="R121" s="30">
        <f>IF(A121="","",IF(OR(B121="",C121="",D121="",E121="",F121="",G121="",H121="",J121="",T121="Duplicate ID",AND(H121="Yes",J121&lt;&gt;"Closed",I121=""),AND(H121="Yes",J121="Closed",OR(K121="",L121="",M121="")),AND(H121="No",J121&lt;&gt;"No Callback Needed"),AND(Q121&lt;&gt;"",Q121&lt;0)),"Data Issue",IF(H121="No","No Callback Needed",IF(J121="Closed","Completed",IF(P121&lt;NOW(),"Overdue",IF(P121-NOW()&lt;=Dashboard!$B$9/24,"Due Soon","Open"))))))</f>
        <v/>
      </c>
      <c r="S121" s="31">
        <f>IF(OR(A121="",B121="",Dashboard!$B$4="",Dashboard!$B$5="",Dashboard!$B$5&lt;Dashboard!$B$4,Dashboard!$B$5-Dashboard!$B$4&gt;30),"",IF(AND(B121&gt;=Dashboard!$B$4,B121&lt;=Dashboard!$B$5,OR(Dashboard!$B$6="All Clinics",D121=Dashboard!$B$6),OR(Dashboard!$B$7="All Queues",E121=Dashboard!$B$7)),1,0))</f>
        <v/>
      </c>
      <c r="T121" s="30">
        <f>IF(A121="","",IF(COUNTIF($A$2:$A$501,A121)&gt;1,"Duplicate ID",""))</f>
        <v/>
      </c>
    </row>
    <row r="122">
      <c r="A122" s="13" t="n"/>
      <c r="B122" s="41" t="n"/>
      <c r="C122" s="26" t="n"/>
      <c r="D122" s="13" t="n"/>
      <c r="E122" s="13" t="n"/>
      <c r="F122" s="13" t="n"/>
      <c r="G122" s="13" t="n"/>
      <c r="H122" s="13" t="n"/>
      <c r="I122" s="13" t="n"/>
      <c r="J122" s="13" t="n"/>
      <c r="K122" s="41" t="n"/>
      <c r="L122" s="26" t="n"/>
      <c r="M122" s="13" t="n"/>
      <c r="N122" s="27" t="n"/>
      <c r="O122" s="48">
        <f>IF(OR(B122="",C122=""),"",B122+C122)</f>
        <v/>
      </c>
      <c r="P122" s="48">
        <f>IF(OR(O122="",H122&lt;&gt;"Yes"),"",O122+(Dashboard!$B$8/24))</f>
        <v/>
      </c>
      <c r="Q122" s="29">
        <f>IF(OR(H122&lt;&gt;"Yes",O122="",K122="",L122=""),"",ROUND(((K122+L122)-O122)*24,2))</f>
        <v/>
      </c>
      <c r="R122" s="30">
        <f>IF(A122="","",IF(OR(B122="",C122="",D122="",E122="",F122="",G122="",H122="",J122="",T122="Duplicate ID",AND(H122="Yes",J122&lt;&gt;"Closed",I122=""),AND(H122="Yes",J122="Closed",OR(K122="",L122="",M122="")),AND(H122="No",J122&lt;&gt;"No Callback Needed"),AND(Q122&lt;&gt;"",Q122&lt;0)),"Data Issue",IF(H122="No","No Callback Needed",IF(J122="Closed","Completed",IF(P122&lt;NOW(),"Overdue",IF(P122-NOW()&lt;=Dashboard!$B$9/24,"Due Soon","Open"))))))</f>
        <v/>
      </c>
      <c r="S122" s="31">
        <f>IF(OR(A122="",B122="",Dashboard!$B$4="",Dashboard!$B$5="",Dashboard!$B$5&lt;Dashboard!$B$4,Dashboard!$B$5-Dashboard!$B$4&gt;30),"",IF(AND(B122&gt;=Dashboard!$B$4,B122&lt;=Dashboard!$B$5,OR(Dashboard!$B$6="All Clinics",D122=Dashboard!$B$6),OR(Dashboard!$B$7="All Queues",E122=Dashboard!$B$7)),1,0))</f>
        <v/>
      </c>
      <c r="T122" s="30">
        <f>IF(A122="","",IF(COUNTIF($A$2:$A$501,A122)&gt;1,"Duplicate ID",""))</f>
        <v/>
      </c>
    </row>
    <row r="123">
      <c r="A123" s="13" t="n"/>
      <c r="B123" s="41" t="n"/>
      <c r="C123" s="26" t="n"/>
      <c r="D123" s="13" t="n"/>
      <c r="E123" s="13" t="n"/>
      <c r="F123" s="13" t="n"/>
      <c r="G123" s="13" t="n"/>
      <c r="H123" s="13" t="n"/>
      <c r="I123" s="13" t="n"/>
      <c r="J123" s="13" t="n"/>
      <c r="K123" s="41" t="n"/>
      <c r="L123" s="26" t="n"/>
      <c r="M123" s="13" t="n"/>
      <c r="N123" s="27" t="n"/>
      <c r="O123" s="48">
        <f>IF(OR(B123="",C123=""),"",B123+C123)</f>
        <v/>
      </c>
      <c r="P123" s="48">
        <f>IF(OR(O123="",H123&lt;&gt;"Yes"),"",O123+(Dashboard!$B$8/24))</f>
        <v/>
      </c>
      <c r="Q123" s="29">
        <f>IF(OR(H123&lt;&gt;"Yes",O123="",K123="",L123=""),"",ROUND(((K123+L123)-O123)*24,2))</f>
        <v/>
      </c>
      <c r="R123" s="30">
        <f>IF(A123="","",IF(OR(B123="",C123="",D123="",E123="",F123="",G123="",H123="",J123="",T123="Duplicate ID",AND(H123="Yes",J123&lt;&gt;"Closed",I123=""),AND(H123="Yes",J123="Closed",OR(K123="",L123="",M123="")),AND(H123="No",J123&lt;&gt;"No Callback Needed"),AND(Q123&lt;&gt;"",Q123&lt;0)),"Data Issue",IF(H123="No","No Callback Needed",IF(J123="Closed","Completed",IF(P123&lt;NOW(),"Overdue",IF(P123-NOW()&lt;=Dashboard!$B$9/24,"Due Soon","Open"))))))</f>
        <v/>
      </c>
      <c r="S123" s="31">
        <f>IF(OR(A123="",B123="",Dashboard!$B$4="",Dashboard!$B$5="",Dashboard!$B$5&lt;Dashboard!$B$4,Dashboard!$B$5-Dashboard!$B$4&gt;30),"",IF(AND(B123&gt;=Dashboard!$B$4,B123&lt;=Dashboard!$B$5,OR(Dashboard!$B$6="All Clinics",D123=Dashboard!$B$6),OR(Dashboard!$B$7="All Queues",E123=Dashboard!$B$7)),1,0))</f>
        <v/>
      </c>
      <c r="T123" s="30">
        <f>IF(A123="","",IF(COUNTIF($A$2:$A$501,A123)&gt;1,"Duplicate ID",""))</f>
        <v/>
      </c>
    </row>
    <row r="124">
      <c r="A124" s="13" t="n"/>
      <c r="B124" s="41" t="n"/>
      <c r="C124" s="26" t="n"/>
      <c r="D124" s="13" t="n"/>
      <c r="E124" s="13" t="n"/>
      <c r="F124" s="13" t="n"/>
      <c r="G124" s="13" t="n"/>
      <c r="H124" s="13" t="n"/>
      <c r="I124" s="13" t="n"/>
      <c r="J124" s="13" t="n"/>
      <c r="K124" s="41" t="n"/>
      <c r="L124" s="26" t="n"/>
      <c r="M124" s="13" t="n"/>
      <c r="N124" s="27" t="n"/>
      <c r="O124" s="48">
        <f>IF(OR(B124="",C124=""),"",B124+C124)</f>
        <v/>
      </c>
      <c r="P124" s="48">
        <f>IF(OR(O124="",H124&lt;&gt;"Yes"),"",O124+(Dashboard!$B$8/24))</f>
        <v/>
      </c>
      <c r="Q124" s="29">
        <f>IF(OR(H124&lt;&gt;"Yes",O124="",K124="",L124=""),"",ROUND(((K124+L124)-O124)*24,2))</f>
        <v/>
      </c>
      <c r="R124" s="30">
        <f>IF(A124="","",IF(OR(B124="",C124="",D124="",E124="",F124="",G124="",H124="",J124="",T124="Duplicate ID",AND(H124="Yes",J124&lt;&gt;"Closed",I124=""),AND(H124="Yes",J124="Closed",OR(K124="",L124="",M124="")),AND(H124="No",J124&lt;&gt;"No Callback Needed"),AND(Q124&lt;&gt;"",Q124&lt;0)),"Data Issue",IF(H124="No","No Callback Needed",IF(J124="Closed","Completed",IF(P124&lt;NOW(),"Overdue",IF(P124-NOW()&lt;=Dashboard!$B$9/24,"Due Soon","Open"))))))</f>
        <v/>
      </c>
      <c r="S124" s="31">
        <f>IF(OR(A124="",B124="",Dashboard!$B$4="",Dashboard!$B$5="",Dashboard!$B$5&lt;Dashboard!$B$4,Dashboard!$B$5-Dashboard!$B$4&gt;30),"",IF(AND(B124&gt;=Dashboard!$B$4,B124&lt;=Dashboard!$B$5,OR(Dashboard!$B$6="All Clinics",D124=Dashboard!$B$6),OR(Dashboard!$B$7="All Queues",E124=Dashboard!$B$7)),1,0))</f>
        <v/>
      </c>
      <c r="T124" s="30">
        <f>IF(A124="","",IF(COUNTIF($A$2:$A$501,A124)&gt;1,"Duplicate ID",""))</f>
        <v/>
      </c>
    </row>
    <row r="125">
      <c r="A125" s="13" t="n"/>
      <c r="B125" s="41" t="n"/>
      <c r="C125" s="26" t="n"/>
      <c r="D125" s="13" t="n"/>
      <c r="E125" s="13" t="n"/>
      <c r="F125" s="13" t="n"/>
      <c r="G125" s="13" t="n"/>
      <c r="H125" s="13" t="n"/>
      <c r="I125" s="13" t="n"/>
      <c r="J125" s="13" t="n"/>
      <c r="K125" s="41" t="n"/>
      <c r="L125" s="26" t="n"/>
      <c r="M125" s="13" t="n"/>
      <c r="N125" s="27" t="n"/>
      <c r="O125" s="48">
        <f>IF(OR(B125="",C125=""),"",B125+C125)</f>
        <v/>
      </c>
      <c r="P125" s="48">
        <f>IF(OR(O125="",H125&lt;&gt;"Yes"),"",O125+(Dashboard!$B$8/24))</f>
        <v/>
      </c>
      <c r="Q125" s="29">
        <f>IF(OR(H125&lt;&gt;"Yes",O125="",K125="",L125=""),"",ROUND(((K125+L125)-O125)*24,2))</f>
        <v/>
      </c>
      <c r="R125" s="30">
        <f>IF(A125="","",IF(OR(B125="",C125="",D125="",E125="",F125="",G125="",H125="",J125="",T125="Duplicate ID",AND(H125="Yes",J125&lt;&gt;"Closed",I125=""),AND(H125="Yes",J125="Closed",OR(K125="",L125="",M125="")),AND(H125="No",J125&lt;&gt;"No Callback Needed"),AND(Q125&lt;&gt;"",Q125&lt;0)),"Data Issue",IF(H125="No","No Callback Needed",IF(J125="Closed","Completed",IF(P125&lt;NOW(),"Overdue",IF(P125-NOW()&lt;=Dashboard!$B$9/24,"Due Soon","Open"))))))</f>
        <v/>
      </c>
      <c r="S125" s="31">
        <f>IF(OR(A125="",B125="",Dashboard!$B$4="",Dashboard!$B$5="",Dashboard!$B$5&lt;Dashboard!$B$4,Dashboard!$B$5-Dashboard!$B$4&gt;30),"",IF(AND(B125&gt;=Dashboard!$B$4,B125&lt;=Dashboard!$B$5,OR(Dashboard!$B$6="All Clinics",D125=Dashboard!$B$6),OR(Dashboard!$B$7="All Queues",E125=Dashboard!$B$7)),1,0))</f>
        <v/>
      </c>
      <c r="T125" s="30">
        <f>IF(A125="","",IF(COUNTIF($A$2:$A$501,A125)&gt;1,"Duplicate ID",""))</f>
        <v/>
      </c>
    </row>
    <row r="126">
      <c r="A126" s="13" t="n"/>
      <c r="B126" s="41" t="n"/>
      <c r="C126" s="26" t="n"/>
      <c r="D126" s="13" t="n"/>
      <c r="E126" s="13" t="n"/>
      <c r="F126" s="13" t="n"/>
      <c r="G126" s="13" t="n"/>
      <c r="H126" s="13" t="n"/>
      <c r="I126" s="13" t="n"/>
      <c r="J126" s="13" t="n"/>
      <c r="K126" s="41" t="n"/>
      <c r="L126" s="26" t="n"/>
      <c r="M126" s="13" t="n"/>
      <c r="N126" s="27" t="n"/>
      <c r="O126" s="48">
        <f>IF(OR(B126="",C126=""),"",B126+C126)</f>
        <v/>
      </c>
      <c r="P126" s="48">
        <f>IF(OR(O126="",H126&lt;&gt;"Yes"),"",O126+(Dashboard!$B$8/24))</f>
        <v/>
      </c>
      <c r="Q126" s="29">
        <f>IF(OR(H126&lt;&gt;"Yes",O126="",K126="",L126=""),"",ROUND(((K126+L126)-O126)*24,2))</f>
        <v/>
      </c>
      <c r="R126" s="30">
        <f>IF(A126="","",IF(OR(B126="",C126="",D126="",E126="",F126="",G126="",H126="",J126="",T126="Duplicate ID",AND(H126="Yes",J126&lt;&gt;"Closed",I126=""),AND(H126="Yes",J126="Closed",OR(K126="",L126="",M126="")),AND(H126="No",J126&lt;&gt;"No Callback Needed"),AND(Q126&lt;&gt;"",Q126&lt;0)),"Data Issue",IF(H126="No","No Callback Needed",IF(J126="Closed","Completed",IF(P126&lt;NOW(),"Overdue",IF(P126-NOW()&lt;=Dashboard!$B$9/24,"Due Soon","Open"))))))</f>
        <v/>
      </c>
      <c r="S126" s="31">
        <f>IF(OR(A126="",B126="",Dashboard!$B$4="",Dashboard!$B$5="",Dashboard!$B$5&lt;Dashboard!$B$4,Dashboard!$B$5-Dashboard!$B$4&gt;30),"",IF(AND(B126&gt;=Dashboard!$B$4,B126&lt;=Dashboard!$B$5,OR(Dashboard!$B$6="All Clinics",D126=Dashboard!$B$6),OR(Dashboard!$B$7="All Queues",E126=Dashboard!$B$7)),1,0))</f>
        <v/>
      </c>
      <c r="T126" s="30">
        <f>IF(A126="","",IF(COUNTIF($A$2:$A$501,A126)&gt;1,"Duplicate ID",""))</f>
        <v/>
      </c>
    </row>
    <row r="127">
      <c r="A127" s="13" t="n"/>
      <c r="B127" s="41" t="n"/>
      <c r="C127" s="26" t="n"/>
      <c r="D127" s="13" t="n"/>
      <c r="E127" s="13" t="n"/>
      <c r="F127" s="13" t="n"/>
      <c r="G127" s="13" t="n"/>
      <c r="H127" s="13" t="n"/>
      <c r="I127" s="13" t="n"/>
      <c r="J127" s="13" t="n"/>
      <c r="K127" s="41" t="n"/>
      <c r="L127" s="26" t="n"/>
      <c r="M127" s="13" t="n"/>
      <c r="N127" s="27" t="n"/>
      <c r="O127" s="48">
        <f>IF(OR(B127="",C127=""),"",B127+C127)</f>
        <v/>
      </c>
      <c r="P127" s="48">
        <f>IF(OR(O127="",H127&lt;&gt;"Yes"),"",O127+(Dashboard!$B$8/24))</f>
        <v/>
      </c>
      <c r="Q127" s="29">
        <f>IF(OR(H127&lt;&gt;"Yes",O127="",K127="",L127=""),"",ROUND(((K127+L127)-O127)*24,2))</f>
        <v/>
      </c>
      <c r="R127" s="30">
        <f>IF(A127="","",IF(OR(B127="",C127="",D127="",E127="",F127="",G127="",H127="",J127="",T127="Duplicate ID",AND(H127="Yes",J127&lt;&gt;"Closed",I127=""),AND(H127="Yes",J127="Closed",OR(K127="",L127="",M127="")),AND(H127="No",J127&lt;&gt;"No Callback Needed"),AND(Q127&lt;&gt;"",Q127&lt;0)),"Data Issue",IF(H127="No","No Callback Needed",IF(J127="Closed","Completed",IF(P127&lt;NOW(),"Overdue",IF(P127-NOW()&lt;=Dashboard!$B$9/24,"Due Soon","Open"))))))</f>
        <v/>
      </c>
      <c r="S127" s="31">
        <f>IF(OR(A127="",B127="",Dashboard!$B$4="",Dashboard!$B$5="",Dashboard!$B$5&lt;Dashboard!$B$4,Dashboard!$B$5-Dashboard!$B$4&gt;30),"",IF(AND(B127&gt;=Dashboard!$B$4,B127&lt;=Dashboard!$B$5,OR(Dashboard!$B$6="All Clinics",D127=Dashboard!$B$6),OR(Dashboard!$B$7="All Queues",E127=Dashboard!$B$7)),1,0))</f>
        <v/>
      </c>
      <c r="T127" s="30">
        <f>IF(A127="","",IF(COUNTIF($A$2:$A$501,A127)&gt;1,"Duplicate ID",""))</f>
        <v/>
      </c>
    </row>
    <row r="128">
      <c r="A128" s="13" t="n"/>
      <c r="B128" s="41" t="n"/>
      <c r="C128" s="26" t="n"/>
      <c r="D128" s="13" t="n"/>
      <c r="E128" s="13" t="n"/>
      <c r="F128" s="13" t="n"/>
      <c r="G128" s="13" t="n"/>
      <c r="H128" s="13" t="n"/>
      <c r="I128" s="13" t="n"/>
      <c r="J128" s="13" t="n"/>
      <c r="K128" s="41" t="n"/>
      <c r="L128" s="26" t="n"/>
      <c r="M128" s="13" t="n"/>
      <c r="N128" s="27" t="n"/>
      <c r="O128" s="48">
        <f>IF(OR(B128="",C128=""),"",B128+C128)</f>
        <v/>
      </c>
      <c r="P128" s="48">
        <f>IF(OR(O128="",H128&lt;&gt;"Yes"),"",O128+(Dashboard!$B$8/24))</f>
        <v/>
      </c>
      <c r="Q128" s="29">
        <f>IF(OR(H128&lt;&gt;"Yes",O128="",K128="",L128=""),"",ROUND(((K128+L128)-O128)*24,2))</f>
        <v/>
      </c>
      <c r="R128" s="30">
        <f>IF(A128="","",IF(OR(B128="",C128="",D128="",E128="",F128="",G128="",H128="",J128="",T128="Duplicate ID",AND(H128="Yes",J128&lt;&gt;"Closed",I128=""),AND(H128="Yes",J128="Closed",OR(K128="",L128="",M128="")),AND(H128="No",J128&lt;&gt;"No Callback Needed"),AND(Q128&lt;&gt;"",Q128&lt;0)),"Data Issue",IF(H128="No","No Callback Needed",IF(J128="Closed","Completed",IF(P128&lt;NOW(),"Overdue",IF(P128-NOW()&lt;=Dashboard!$B$9/24,"Due Soon","Open"))))))</f>
        <v/>
      </c>
      <c r="S128" s="31">
        <f>IF(OR(A128="",B128="",Dashboard!$B$4="",Dashboard!$B$5="",Dashboard!$B$5&lt;Dashboard!$B$4,Dashboard!$B$5-Dashboard!$B$4&gt;30),"",IF(AND(B128&gt;=Dashboard!$B$4,B128&lt;=Dashboard!$B$5,OR(Dashboard!$B$6="All Clinics",D128=Dashboard!$B$6),OR(Dashboard!$B$7="All Queues",E128=Dashboard!$B$7)),1,0))</f>
        <v/>
      </c>
      <c r="T128" s="30">
        <f>IF(A128="","",IF(COUNTIF($A$2:$A$501,A128)&gt;1,"Duplicate ID",""))</f>
        <v/>
      </c>
    </row>
    <row r="129">
      <c r="A129" s="13" t="n"/>
      <c r="B129" s="41" t="n"/>
      <c r="C129" s="26" t="n"/>
      <c r="D129" s="13" t="n"/>
      <c r="E129" s="13" t="n"/>
      <c r="F129" s="13" t="n"/>
      <c r="G129" s="13" t="n"/>
      <c r="H129" s="13" t="n"/>
      <c r="I129" s="13" t="n"/>
      <c r="J129" s="13" t="n"/>
      <c r="K129" s="41" t="n"/>
      <c r="L129" s="26" t="n"/>
      <c r="M129" s="13" t="n"/>
      <c r="N129" s="27" t="n"/>
      <c r="O129" s="48">
        <f>IF(OR(B129="",C129=""),"",B129+C129)</f>
        <v/>
      </c>
      <c r="P129" s="48">
        <f>IF(OR(O129="",H129&lt;&gt;"Yes"),"",O129+(Dashboard!$B$8/24))</f>
        <v/>
      </c>
      <c r="Q129" s="29">
        <f>IF(OR(H129&lt;&gt;"Yes",O129="",K129="",L129=""),"",ROUND(((K129+L129)-O129)*24,2))</f>
        <v/>
      </c>
      <c r="R129" s="30">
        <f>IF(A129="","",IF(OR(B129="",C129="",D129="",E129="",F129="",G129="",H129="",J129="",T129="Duplicate ID",AND(H129="Yes",J129&lt;&gt;"Closed",I129=""),AND(H129="Yes",J129="Closed",OR(K129="",L129="",M129="")),AND(H129="No",J129&lt;&gt;"No Callback Needed"),AND(Q129&lt;&gt;"",Q129&lt;0)),"Data Issue",IF(H129="No","No Callback Needed",IF(J129="Closed","Completed",IF(P129&lt;NOW(),"Overdue",IF(P129-NOW()&lt;=Dashboard!$B$9/24,"Due Soon","Open"))))))</f>
        <v/>
      </c>
      <c r="S129" s="31">
        <f>IF(OR(A129="",B129="",Dashboard!$B$4="",Dashboard!$B$5="",Dashboard!$B$5&lt;Dashboard!$B$4,Dashboard!$B$5-Dashboard!$B$4&gt;30),"",IF(AND(B129&gt;=Dashboard!$B$4,B129&lt;=Dashboard!$B$5,OR(Dashboard!$B$6="All Clinics",D129=Dashboard!$B$6),OR(Dashboard!$B$7="All Queues",E129=Dashboard!$B$7)),1,0))</f>
        <v/>
      </c>
      <c r="T129" s="30">
        <f>IF(A129="","",IF(COUNTIF($A$2:$A$501,A129)&gt;1,"Duplicate ID",""))</f>
        <v/>
      </c>
    </row>
    <row r="130">
      <c r="A130" s="13" t="n"/>
      <c r="B130" s="41" t="n"/>
      <c r="C130" s="26" t="n"/>
      <c r="D130" s="13" t="n"/>
      <c r="E130" s="13" t="n"/>
      <c r="F130" s="13" t="n"/>
      <c r="G130" s="13" t="n"/>
      <c r="H130" s="13" t="n"/>
      <c r="I130" s="13" t="n"/>
      <c r="J130" s="13" t="n"/>
      <c r="K130" s="41" t="n"/>
      <c r="L130" s="26" t="n"/>
      <c r="M130" s="13" t="n"/>
      <c r="N130" s="27" t="n"/>
      <c r="O130" s="48">
        <f>IF(OR(B130="",C130=""),"",B130+C130)</f>
        <v/>
      </c>
      <c r="P130" s="48">
        <f>IF(OR(O130="",H130&lt;&gt;"Yes"),"",O130+(Dashboard!$B$8/24))</f>
        <v/>
      </c>
      <c r="Q130" s="29">
        <f>IF(OR(H130&lt;&gt;"Yes",O130="",K130="",L130=""),"",ROUND(((K130+L130)-O130)*24,2))</f>
        <v/>
      </c>
      <c r="R130" s="30">
        <f>IF(A130="","",IF(OR(B130="",C130="",D130="",E130="",F130="",G130="",H130="",J130="",T130="Duplicate ID",AND(H130="Yes",J130&lt;&gt;"Closed",I130=""),AND(H130="Yes",J130="Closed",OR(K130="",L130="",M130="")),AND(H130="No",J130&lt;&gt;"No Callback Needed"),AND(Q130&lt;&gt;"",Q130&lt;0)),"Data Issue",IF(H130="No","No Callback Needed",IF(J130="Closed","Completed",IF(P130&lt;NOW(),"Overdue",IF(P130-NOW()&lt;=Dashboard!$B$9/24,"Due Soon","Open"))))))</f>
        <v/>
      </c>
      <c r="S130" s="31">
        <f>IF(OR(A130="",B130="",Dashboard!$B$4="",Dashboard!$B$5="",Dashboard!$B$5&lt;Dashboard!$B$4,Dashboard!$B$5-Dashboard!$B$4&gt;30),"",IF(AND(B130&gt;=Dashboard!$B$4,B130&lt;=Dashboard!$B$5,OR(Dashboard!$B$6="All Clinics",D130=Dashboard!$B$6),OR(Dashboard!$B$7="All Queues",E130=Dashboard!$B$7)),1,0))</f>
        <v/>
      </c>
      <c r="T130" s="30">
        <f>IF(A130="","",IF(COUNTIF($A$2:$A$501,A130)&gt;1,"Duplicate ID",""))</f>
        <v/>
      </c>
    </row>
    <row r="131">
      <c r="A131" s="13" t="n"/>
      <c r="B131" s="41" t="n"/>
      <c r="C131" s="26" t="n"/>
      <c r="D131" s="13" t="n"/>
      <c r="E131" s="13" t="n"/>
      <c r="F131" s="13" t="n"/>
      <c r="G131" s="13" t="n"/>
      <c r="H131" s="13" t="n"/>
      <c r="I131" s="13" t="n"/>
      <c r="J131" s="13" t="n"/>
      <c r="K131" s="41" t="n"/>
      <c r="L131" s="26" t="n"/>
      <c r="M131" s="13" t="n"/>
      <c r="N131" s="27" t="n"/>
      <c r="O131" s="48">
        <f>IF(OR(B131="",C131=""),"",B131+C131)</f>
        <v/>
      </c>
      <c r="P131" s="48">
        <f>IF(OR(O131="",H131&lt;&gt;"Yes"),"",O131+(Dashboard!$B$8/24))</f>
        <v/>
      </c>
      <c r="Q131" s="29">
        <f>IF(OR(H131&lt;&gt;"Yes",O131="",K131="",L131=""),"",ROUND(((K131+L131)-O131)*24,2))</f>
        <v/>
      </c>
      <c r="R131" s="30">
        <f>IF(A131="","",IF(OR(B131="",C131="",D131="",E131="",F131="",G131="",H131="",J131="",T131="Duplicate ID",AND(H131="Yes",J131&lt;&gt;"Closed",I131=""),AND(H131="Yes",J131="Closed",OR(K131="",L131="",M131="")),AND(H131="No",J131&lt;&gt;"No Callback Needed"),AND(Q131&lt;&gt;"",Q131&lt;0)),"Data Issue",IF(H131="No","No Callback Needed",IF(J131="Closed","Completed",IF(P131&lt;NOW(),"Overdue",IF(P131-NOW()&lt;=Dashboard!$B$9/24,"Due Soon","Open"))))))</f>
        <v/>
      </c>
      <c r="S131" s="31">
        <f>IF(OR(A131="",B131="",Dashboard!$B$4="",Dashboard!$B$5="",Dashboard!$B$5&lt;Dashboard!$B$4,Dashboard!$B$5-Dashboard!$B$4&gt;30),"",IF(AND(B131&gt;=Dashboard!$B$4,B131&lt;=Dashboard!$B$5,OR(Dashboard!$B$6="All Clinics",D131=Dashboard!$B$6),OR(Dashboard!$B$7="All Queues",E131=Dashboard!$B$7)),1,0))</f>
        <v/>
      </c>
      <c r="T131" s="30">
        <f>IF(A131="","",IF(COUNTIF($A$2:$A$501,A131)&gt;1,"Duplicate ID",""))</f>
        <v/>
      </c>
    </row>
    <row r="132">
      <c r="A132" s="13" t="n"/>
      <c r="B132" s="41" t="n"/>
      <c r="C132" s="26" t="n"/>
      <c r="D132" s="13" t="n"/>
      <c r="E132" s="13" t="n"/>
      <c r="F132" s="13" t="n"/>
      <c r="G132" s="13" t="n"/>
      <c r="H132" s="13" t="n"/>
      <c r="I132" s="13" t="n"/>
      <c r="J132" s="13" t="n"/>
      <c r="K132" s="41" t="n"/>
      <c r="L132" s="26" t="n"/>
      <c r="M132" s="13" t="n"/>
      <c r="N132" s="27" t="n"/>
      <c r="O132" s="48">
        <f>IF(OR(B132="",C132=""),"",B132+C132)</f>
        <v/>
      </c>
      <c r="P132" s="48">
        <f>IF(OR(O132="",H132&lt;&gt;"Yes"),"",O132+(Dashboard!$B$8/24))</f>
        <v/>
      </c>
      <c r="Q132" s="29">
        <f>IF(OR(H132&lt;&gt;"Yes",O132="",K132="",L132=""),"",ROUND(((K132+L132)-O132)*24,2))</f>
        <v/>
      </c>
      <c r="R132" s="30">
        <f>IF(A132="","",IF(OR(B132="",C132="",D132="",E132="",F132="",G132="",H132="",J132="",T132="Duplicate ID",AND(H132="Yes",J132&lt;&gt;"Closed",I132=""),AND(H132="Yes",J132="Closed",OR(K132="",L132="",M132="")),AND(H132="No",J132&lt;&gt;"No Callback Needed"),AND(Q132&lt;&gt;"",Q132&lt;0)),"Data Issue",IF(H132="No","No Callback Needed",IF(J132="Closed","Completed",IF(P132&lt;NOW(),"Overdue",IF(P132-NOW()&lt;=Dashboard!$B$9/24,"Due Soon","Open"))))))</f>
        <v/>
      </c>
      <c r="S132" s="31">
        <f>IF(OR(A132="",B132="",Dashboard!$B$4="",Dashboard!$B$5="",Dashboard!$B$5&lt;Dashboard!$B$4,Dashboard!$B$5-Dashboard!$B$4&gt;30),"",IF(AND(B132&gt;=Dashboard!$B$4,B132&lt;=Dashboard!$B$5,OR(Dashboard!$B$6="All Clinics",D132=Dashboard!$B$6),OR(Dashboard!$B$7="All Queues",E132=Dashboard!$B$7)),1,0))</f>
        <v/>
      </c>
      <c r="T132" s="30">
        <f>IF(A132="","",IF(COUNTIF($A$2:$A$501,A132)&gt;1,"Duplicate ID",""))</f>
        <v/>
      </c>
    </row>
    <row r="133">
      <c r="A133" s="13" t="n"/>
      <c r="B133" s="41" t="n"/>
      <c r="C133" s="26" t="n"/>
      <c r="D133" s="13" t="n"/>
      <c r="E133" s="13" t="n"/>
      <c r="F133" s="13" t="n"/>
      <c r="G133" s="13" t="n"/>
      <c r="H133" s="13" t="n"/>
      <c r="I133" s="13" t="n"/>
      <c r="J133" s="13" t="n"/>
      <c r="K133" s="41" t="n"/>
      <c r="L133" s="26" t="n"/>
      <c r="M133" s="13" t="n"/>
      <c r="N133" s="27" t="n"/>
      <c r="O133" s="48">
        <f>IF(OR(B133="",C133=""),"",B133+C133)</f>
        <v/>
      </c>
      <c r="P133" s="48">
        <f>IF(OR(O133="",H133&lt;&gt;"Yes"),"",O133+(Dashboard!$B$8/24))</f>
        <v/>
      </c>
      <c r="Q133" s="29">
        <f>IF(OR(H133&lt;&gt;"Yes",O133="",K133="",L133=""),"",ROUND(((K133+L133)-O133)*24,2))</f>
        <v/>
      </c>
      <c r="R133" s="30">
        <f>IF(A133="","",IF(OR(B133="",C133="",D133="",E133="",F133="",G133="",H133="",J133="",T133="Duplicate ID",AND(H133="Yes",J133&lt;&gt;"Closed",I133=""),AND(H133="Yes",J133="Closed",OR(K133="",L133="",M133="")),AND(H133="No",J133&lt;&gt;"No Callback Needed"),AND(Q133&lt;&gt;"",Q133&lt;0)),"Data Issue",IF(H133="No","No Callback Needed",IF(J133="Closed","Completed",IF(P133&lt;NOW(),"Overdue",IF(P133-NOW()&lt;=Dashboard!$B$9/24,"Due Soon","Open"))))))</f>
        <v/>
      </c>
      <c r="S133" s="31">
        <f>IF(OR(A133="",B133="",Dashboard!$B$4="",Dashboard!$B$5="",Dashboard!$B$5&lt;Dashboard!$B$4,Dashboard!$B$5-Dashboard!$B$4&gt;30),"",IF(AND(B133&gt;=Dashboard!$B$4,B133&lt;=Dashboard!$B$5,OR(Dashboard!$B$6="All Clinics",D133=Dashboard!$B$6),OR(Dashboard!$B$7="All Queues",E133=Dashboard!$B$7)),1,0))</f>
        <v/>
      </c>
      <c r="T133" s="30">
        <f>IF(A133="","",IF(COUNTIF($A$2:$A$501,A133)&gt;1,"Duplicate ID",""))</f>
        <v/>
      </c>
    </row>
    <row r="134">
      <c r="A134" s="13" t="n"/>
      <c r="B134" s="41" t="n"/>
      <c r="C134" s="26" t="n"/>
      <c r="D134" s="13" t="n"/>
      <c r="E134" s="13" t="n"/>
      <c r="F134" s="13" t="n"/>
      <c r="G134" s="13" t="n"/>
      <c r="H134" s="13" t="n"/>
      <c r="I134" s="13" t="n"/>
      <c r="J134" s="13" t="n"/>
      <c r="K134" s="41" t="n"/>
      <c r="L134" s="26" t="n"/>
      <c r="M134" s="13" t="n"/>
      <c r="N134" s="27" t="n"/>
      <c r="O134" s="48">
        <f>IF(OR(B134="",C134=""),"",B134+C134)</f>
        <v/>
      </c>
      <c r="P134" s="48">
        <f>IF(OR(O134="",H134&lt;&gt;"Yes"),"",O134+(Dashboard!$B$8/24))</f>
        <v/>
      </c>
      <c r="Q134" s="29">
        <f>IF(OR(H134&lt;&gt;"Yes",O134="",K134="",L134=""),"",ROUND(((K134+L134)-O134)*24,2))</f>
        <v/>
      </c>
      <c r="R134" s="30">
        <f>IF(A134="","",IF(OR(B134="",C134="",D134="",E134="",F134="",G134="",H134="",J134="",T134="Duplicate ID",AND(H134="Yes",J134&lt;&gt;"Closed",I134=""),AND(H134="Yes",J134="Closed",OR(K134="",L134="",M134="")),AND(H134="No",J134&lt;&gt;"No Callback Needed"),AND(Q134&lt;&gt;"",Q134&lt;0)),"Data Issue",IF(H134="No","No Callback Needed",IF(J134="Closed","Completed",IF(P134&lt;NOW(),"Overdue",IF(P134-NOW()&lt;=Dashboard!$B$9/24,"Due Soon","Open"))))))</f>
        <v/>
      </c>
      <c r="S134" s="31">
        <f>IF(OR(A134="",B134="",Dashboard!$B$4="",Dashboard!$B$5="",Dashboard!$B$5&lt;Dashboard!$B$4,Dashboard!$B$5-Dashboard!$B$4&gt;30),"",IF(AND(B134&gt;=Dashboard!$B$4,B134&lt;=Dashboard!$B$5,OR(Dashboard!$B$6="All Clinics",D134=Dashboard!$B$6),OR(Dashboard!$B$7="All Queues",E134=Dashboard!$B$7)),1,0))</f>
        <v/>
      </c>
      <c r="T134" s="30">
        <f>IF(A134="","",IF(COUNTIF($A$2:$A$501,A134)&gt;1,"Duplicate ID",""))</f>
        <v/>
      </c>
    </row>
    <row r="135">
      <c r="A135" s="13" t="n"/>
      <c r="B135" s="41" t="n"/>
      <c r="C135" s="26" t="n"/>
      <c r="D135" s="13" t="n"/>
      <c r="E135" s="13" t="n"/>
      <c r="F135" s="13" t="n"/>
      <c r="G135" s="13" t="n"/>
      <c r="H135" s="13" t="n"/>
      <c r="I135" s="13" t="n"/>
      <c r="J135" s="13" t="n"/>
      <c r="K135" s="41" t="n"/>
      <c r="L135" s="26" t="n"/>
      <c r="M135" s="13" t="n"/>
      <c r="N135" s="27" t="n"/>
      <c r="O135" s="48">
        <f>IF(OR(B135="",C135=""),"",B135+C135)</f>
        <v/>
      </c>
      <c r="P135" s="48">
        <f>IF(OR(O135="",H135&lt;&gt;"Yes"),"",O135+(Dashboard!$B$8/24))</f>
        <v/>
      </c>
      <c r="Q135" s="29">
        <f>IF(OR(H135&lt;&gt;"Yes",O135="",K135="",L135=""),"",ROUND(((K135+L135)-O135)*24,2))</f>
        <v/>
      </c>
      <c r="R135" s="30">
        <f>IF(A135="","",IF(OR(B135="",C135="",D135="",E135="",F135="",G135="",H135="",J135="",T135="Duplicate ID",AND(H135="Yes",J135&lt;&gt;"Closed",I135=""),AND(H135="Yes",J135="Closed",OR(K135="",L135="",M135="")),AND(H135="No",J135&lt;&gt;"No Callback Needed"),AND(Q135&lt;&gt;"",Q135&lt;0)),"Data Issue",IF(H135="No","No Callback Needed",IF(J135="Closed","Completed",IF(P135&lt;NOW(),"Overdue",IF(P135-NOW()&lt;=Dashboard!$B$9/24,"Due Soon","Open"))))))</f>
        <v/>
      </c>
      <c r="S135" s="31">
        <f>IF(OR(A135="",B135="",Dashboard!$B$4="",Dashboard!$B$5="",Dashboard!$B$5&lt;Dashboard!$B$4,Dashboard!$B$5-Dashboard!$B$4&gt;30),"",IF(AND(B135&gt;=Dashboard!$B$4,B135&lt;=Dashboard!$B$5,OR(Dashboard!$B$6="All Clinics",D135=Dashboard!$B$6),OR(Dashboard!$B$7="All Queues",E135=Dashboard!$B$7)),1,0))</f>
        <v/>
      </c>
      <c r="T135" s="30">
        <f>IF(A135="","",IF(COUNTIF($A$2:$A$501,A135)&gt;1,"Duplicate ID",""))</f>
        <v/>
      </c>
    </row>
    <row r="136">
      <c r="A136" s="13" t="n"/>
      <c r="B136" s="41" t="n"/>
      <c r="C136" s="26" t="n"/>
      <c r="D136" s="13" t="n"/>
      <c r="E136" s="13" t="n"/>
      <c r="F136" s="13" t="n"/>
      <c r="G136" s="13" t="n"/>
      <c r="H136" s="13" t="n"/>
      <c r="I136" s="13" t="n"/>
      <c r="J136" s="13" t="n"/>
      <c r="K136" s="41" t="n"/>
      <c r="L136" s="26" t="n"/>
      <c r="M136" s="13" t="n"/>
      <c r="N136" s="27" t="n"/>
      <c r="O136" s="48">
        <f>IF(OR(B136="",C136=""),"",B136+C136)</f>
        <v/>
      </c>
      <c r="P136" s="48">
        <f>IF(OR(O136="",H136&lt;&gt;"Yes"),"",O136+(Dashboard!$B$8/24))</f>
        <v/>
      </c>
      <c r="Q136" s="29">
        <f>IF(OR(H136&lt;&gt;"Yes",O136="",K136="",L136=""),"",ROUND(((K136+L136)-O136)*24,2))</f>
        <v/>
      </c>
      <c r="R136" s="30">
        <f>IF(A136="","",IF(OR(B136="",C136="",D136="",E136="",F136="",G136="",H136="",J136="",T136="Duplicate ID",AND(H136="Yes",J136&lt;&gt;"Closed",I136=""),AND(H136="Yes",J136="Closed",OR(K136="",L136="",M136="")),AND(H136="No",J136&lt;&gt;"No Callback Needed"),AND(Q136&lt;&gt;"",Q136&lt;0)),"Data Issue",IF(H136="No","No Callback Needed",IF(J136="Closed","Completed",IF(P136&lt;NOW(),"Overdue",IF(P136-NOW()&lt;=Dashboard!$B$9/24,"Due Soon","Open"))))))</f>
        <v/>
      </c>
      <c r="S136" s="31">
        <f>IF(OR(A136="",B136="",Dashboard!$B$4="",Dashboard!$B$5="",Dashboard!$B$5&lt;Dashboard!$B$4,Dashboard!$B$5-Dashboard!$B$4&gt;30),"",IF(AND(B136&gt;=Dashboard!$B$4,B136&lt;=Dashboard!$B$5,OR(Dashboard!$B$6="All Clinics",D136=Dashboard!$B$6),OR(Dashboard!$B$7="All Queues",E136=Dashboard!$B$7)),1,0))</f>
        <v/>
      </c>
      <c r="T136" s="30">
        <f>IF(A136="","",IF(COUNTIF($A$2:$A$501,A136)&gt;1,"Duplicate ID",""))</f>
        <v/>
      </c>
    </row>
    <row r="137">
      <c r="A137" s="13" t="n"/>
      <c r="B137" s="41" t="n"/>
      <c r="C137" s="26" t="n"/>
      <c r="D137" s="13" t="n"/>
      <c r="E137" s="13" t="n"/>
      <c r="F137" s="13" t="n"/>
      <c r="G137" s="13" t="n"/>
      <c r="H137" s="13" t="n"/>
      <c r="I137" s="13" t="n"/>
      <c r="J137" s="13" t="n"/>
      <c r="K137" s="41" t="n"/>
      <c r="L137" s="26" t="n"/>
      <c r="M137" s="13" t="n"/>
      <c r="N137" s="27" t="n"/>
      <c r="O137" s="48">
        <f>IF(OR(B137="",C137=""),"",B137+C137)</f>
        <v/>
      </c>
      <c r="P137" s="48">
        <f>IF(OR(O137="",H137&lt;&gt;"Yes"),"",O137+(Dashboard!$B$8/24))</f>
        <v/>
      </c>
      <c r="Q137" s="29">
        <f>IF(OR(H137&lt;&gt;"Yes",O137="",K137="",L137=""),"",ROUND(((K137+L137)-O137)*24,2))</f>
        <v/>
      </c>
      <c r="R137" s="30">
        <f>IF(A137="","",IF(OR(B137="",C137="",D137="",E137="",F137="",G137="",H137="",J137="",T137="Duplicate ID",AND(H137="Yes",J137&lt;&gt;"Closed",I137=""),AND(H137="Yes",J137="Closed",OR(K137="",L137="",M137="")),AND(H137="No",J137&lt;&gt;"No Callback Needed"),AND(Q137&lt;&gt;"",Q137&lt;0)),"Data Issue",IF(H137="No","No Callback Needed",IF(J137="Closed","Completed",IF(P137&lt;NOW(),"Overdue",IF(P137-NOW()&lt;=Dashboard!$B$9/24,"Due Soon","Open"))))))</f>
        <v/>
      </c>
      <c r="S137" s="31">
        <f>IF(OR(A137="",B137="",Dashboard!$B$4="",Dashboard!$B$5="",Dashboard!$B$5&lt;Dashboard!$B$4,Dashboard!$B$5-Dashboard!$B$4&gt;30),"",IF(AND(B137&gt;=Dashboard!$B$4,B137&lt;=Dashboard!$B$5,OR(Dashboard!$B$6="All Clinics",D137=Dashboard!$B$6),OR(Dashboard!$B$7="All Queues",E137=Dashboard!$B$7)),1,0))</f>
        <v/>
      </c>
      <c r="T137" s="30">
        <f>IF(A137="","",IF(COUNTIF($A$2:$A$501,A137)&gt;1,"Duplicate ID",""))</f>
        <v/>
      </c>
    </row>
    <row r="138">
      <c r="A138" s="13" t="n"/>
      <c r="B138" s="41" t="n"/>
      <c r="C138" s="26" t="n"/>
      <c r="D138" s="13" t="n"/>
      <c r="E138" s="13" t="n"/>
      <c r="F138" s="13" t="n"/>
      <c r="G138" s="13" t="n"/>
      <c r="H138" s="13" t="n"/>
      <c r="I138" s="13" t="n"/>
      <c r="J138" s="13" t="n"/>
      <c r="K138" s="41" t="n"/>
      <c r="L138" s="26" t="n"/>
      <c r="M138" s="13" t="n"/>
      <c r="N138" s="27" t="n"/>
      <c r="O138" s="48">
        <f>IF(OR(B138="",C138=""),"",B138+C138)</f>
        <v/>
      </c>
      <c r="P138" s="48">
        <f>IF(OR(O138="",H138&lt;&gt;"Yes"),"",O138+(Dashboard!$B$8/24))</f>
        <v/>
      </c>
      <c r="Q138" s="29">
        <f>IF(OR(H138&lt;&gt;"Yes",O138="",K138="",L138=""),"",ROUND(((K138+L138)-O138)*24,2))</f>
        <v/>
      </c>
      <c r="R138" s="30">
        <f>IF(A138="","",IF(OR(B138="",C138="",D138="",E138="",F138="",G138="",H138="",J138="",T138="Duplicate ID",AND(H138="Yes",J138&lt;&gt;"Closed",I138=""),AND(H138="Yes",J138="Closed",OR(K138="",L138="",M138="")),AND(H138="No",J138&lt;&gt;"No Callback Needed"),AND(Q138&lt;&gt;"",Q138&lt;0)),"Data Issue",IF(H138="No","No Callback Needed",IF(J138="Closed","Completed",IF(P138&lt;NOW(),"Overdue",IF(P138-NOW()&lt;=Dashboard!$B$9/24,"Due Soon","Open"))))))</f>
        <v/>
      </c>
      <c r="S138" s="31">
        <f>IF(OR(A138="",B138="",Dashboard!$B$4="",Dashboard!$B$5="",Dashboard!$B$5&lt;Dashboard!$B$4,Dashboard!$B$5-Dashboard!$B$4&gt;30),"",IF(AND(B138&gt;=Dashboard!$B$4,B138&lt;=Dashboard!$B$5,OR(Dashboard!$B$6="All Clinics",D138=Dashboard!$B$6),OR(Dashboard!$B$7="All Queues",E138=Dashboard!$B$7)),1,0))</f>
        <v/>
      </c>
      <c r="T138" s="30">
        <f>IF(A138="","",IF(COUNTIF($A$2:$A$501,A138)&gt;1,"Duplicate ID",""))</f>
        <v/>
      </c>
    </row>
    <row r="139">
      <c r="A139" s="13" t="n"/>
      <c r="B139" s="41" t="n"/>
      <c r="C139" s="26" t="n"/>
      <c r="D139" s="13" t="n"/>
      <c r="E139" s="13" t="n"/>
      <c r="F139" s="13" t="n"/>
      <c r="G139" s="13" t="n"/>
      <c r="H139" s="13" t="n"/>
      <c r="I139" s="13" t="n"/>
      <c r="J139" s="13" t="n"/>
      <c r="K139" s="41" t="n"/>
      <c r="L139" s="26" t="n"/>
      <c r="M139" s="13" t="n"/>
      <c r="N139" s="27" t="n"/>
      <c r="O139" s="48">
        <f>IF(OR(B139="",C139=""),"",B139+C139)</f>
        <v/>
      </c>
      <c r="P139" s="48">
        <f>IF(OR(O139="",H139&lt;&gt;"Yes"),"",O139+(Dashboard!$B$8/24))</f>
        <v/>
      </c>
      <c r="Q139" s="29">
        <f>IF(OR(H139&lt;&gt;"Yes",O139="",K139="",L139=""),"",ROUND(((K139+L139)-O139)*24,2))</f>
        <v/>
      </c>
      <c r="R139" s="30">
        <f>IF(A139="","",IF(OR(B139="",C139="",D139="",E139="",F139="",G139="",H139="",J139="",T139="Duplicate ID",AND(H139="Yes",J139&lt;&gt;"Closed",I139=""),AND(H139="Yes",J139="Closed",OR(K139="",L139="",M139="")),AND(H139="No",J139&lt;&gt;"No Callback Needed"),AND(Q139&lt;&gt;"",Q139&lt;0)),"Data Issue",IF(H139="No","No Callback Needed",IF(J139="Closed","Completed",IF(P139&lt;NOW(),"Overdue",IF(P139-NOW()&lt;=Dashboard!$B$9/24,"Due Soon","Open"))))))</f>
        <v/>
      </c>
      <c r="S139" s="31">
        <f>IF(OR(A139="",B139="",Dashboard!$B$4="",Dashboard!$B$5="",Dashboard!$B$5&lt;Dashboard!$B$4,Dashboard!$B$5-Dashboard!$B$4&gt;30),"",IF(AND(B139&gt;=Dashboard!$B$4,B139&lt;=Dashboard!$B$5,OR(Dashboard!$B$6="All Clinics",D139=Dashboard!$B$6),OR(Dashboard!$B$7="All Queues",E139=Dashboard!$B$7)),1,0))</f>
        <v/>
      </c>
      <c r="T139" s="30">
        <f>IF(A139="","",IF(COUNTIF($A$2:$A$501,A139)&gt;1,"Duplicate ID",""))</f>
        <v/>
      </c>
    </row>
    <row r="140">
      <c r="A140" s="13" t="n"/>
      <c r="B140" s="41" t="n"/>
      <c r="C140" s="26" t="n"/>
      <c r="D140" s="13" t="n"/>
      <c r="E140" s="13" t="n"/>
      <c r="F140" s="13" t="n"/>
      <c r="G140" s="13" t="n"/>
      <c r="H140" s="13" t="n"/>
      <c r="I140" s="13" t="n"/>
      <c r="J140" s="13" t="n"/>
      <c r="K140" s="41" t="n"/>
      <c r="L140" s="26" t="n"/>
      <c r="M140" s="13" t="n"/>
      <c r="N140" s="27" t="n"/>
      <c r="O140" s="48">
        <f>IF(OR(B140="",C140=""),"",B140+C140)</f>
        <v/>
      </c>
      <c r="P140" s="48">
        <f>IF(OR(O140="",H140&lt;&gt;"Yes"),"",O140+(Dashboard!$B$8/24))</f>
        <v/>
      </c>
      <c r="Q140" s="29">
        <f>IF(OR(H140&lt;&gt;"Yes",O140="",K140="",L140=""),"",ROUND(((K140+L140)-O140)*24,2))</f>
        <v/>
      </c>
      <c r="R140" s="30">
        <f>IF(A140="","",IF(OR(B140="",C140="",D140="",E140="",F140="",G140="",H140="",J140="",T140="Duplicate ID",AND(H140="Yes",J140&lt;&gt;"Closed",I140=""),AND(H140="Yes",J140="Closed",OR(K140="",L140="",M140="")),AND(H140="No",J140&lt;&gt;"No Callback Needed"),AND(Q140&lt;&gt;"",Q140&lt;0)),"Data Issue",IF(H140="No","No Callback Needed",IF(J140="Closed","Completed",IF(P140&lt;NOW(),"Overdue",IF(P140-NOW()&lt;=Dashboard!$B$9/24,"Due Soon","Open"))))))</f>
        <v/>
      </c>
      <c r="S140" s="31">
        <f>IF(OR(A140="",B140="",Dashboard!$B$4="",Dashboard!$B$5="",Dashboard!$B$5&lt;Dashboard!$B$4,Dashboard!$B$5-Dashboard!$B$4&gt;30),"",IF(AND(B140&gt;=Dashboard!$B$4,B140&lt;=Dashboard!$B$5,OR(Dashboard!$B$6="All Clinics",D140=Dashboard!$B$6),OR(Dashboard!$B$7="All Queues",E140=Dashboard!$B$7)),1,0))</f>
        <v/>
      </c>
      <c r="T140" s="30">
        <f>IF(A140="","",IF(COUNTIF($A$2:$A$501,A140)&gt;1,"Duplicate ID",""))</f>
        <v/>
      </c>
    </row>
    <row r="141">
      <c r="A141" s="13" t="n"/>
      <c r="B141" s="41" t="n"/>
      <c r="C141" s="26" t="n"/>
      <c r="D141" s="13" t="n"/>
      <c r="E141" s="13" t="n"/>
      <c r="F141" s="13" t="n"/>
      <c r="G141" s="13" t="n"/>
      <c r="H141" s="13" t="n"/>
      <c r="I141" s="13" t="n"/>
      <c r="J141" s="13" t="n"/>
      <c r="K141" s="41" t="n"/>
      <c r="L141" s="26" t="n"/>
      <c r="M141" s="13" t="n"/>
      <c r="N141" s="27" t="n"/>
      <c r="O141" s="48">
        <f>IF(OR(B141="",C141=""),"",B141+C141)</f>
        <v/>
      </c>
      <c r="P141" s="48">
        <f>IF(OR(O141="",H141&lt;&gt;"Yes"),"",O141+(Dashboard!$B$8/24))</f>
        <v/>
      </c>
      <c r="Q141" s="29">
        <f>IF(OR(H141&lt;&gt;"Yes",O141="",K141="",L141=""),"",ROUND(((K141+L141)-O141)*24,2))</f>
        <v/>
      </c>
      <c r="R141" s="30">
        <f>IF(A141="","",IF(OR(B141="",C141="",D141="",E141="",F141="",G141="",H141="",J141="",T141="Duplicate ID",AND(H141="Yes",J141&lt;&gt;"Closed",I141=""),AND(H141="Yes",J141="Closed",OR(K141="",L141="",M141="")),AND(H141="No",J141&lt;&gt;"No Callback Needed"),AND(Q141&lt;&gt;"",Q141&lt;0)),"Data Issue",IF(H141="No","No Callback Needed",IF(J141="Closed","Completed",IF(P141&lt;NOW(),"Overdue",IF(P141-NOW()&lt;=Dashboard!$B$9/24,"Due Soon","Open"))))))</f>
        <v/>
      </c>
      <c r="S141" s="31">
        <f>IF(OR(A141="",B141="",Dashboard!$B$4="",Dashboard!$B$5="",Dashboard!$B$5&lt;Dashboard!$B$4,Dashboard!$B$5-Dashboard!$B$4&gt;30),"",IF(AND(B141&gt;=Dashboard!$B$4,B141&lt;=Dashboard!$B$5,OR(Dashboard!$B$6="All Clinics",D141=Dashboard!$B$6),OR(Dashboard!$B$7="All Queues",E141=Dashboard!$B$7)),1,0))</f>
        <v/>
      </c>
      <c r="T141" s="30">
        <f>IF(A141="","",IF(COUNTIF($A$2:$A$501,A141)&gt;1,"Duplicate ID",""))</f>
        <v/>
      </c>
    </row>
    <row r="142">
      <c r="A142" s="13" t="n"/>
      <c r="B142" s="41" t="n"/>
      <c r="C142" s="26" t="n"/>
      <c r="D142" s="13" t="n"/>
      <c r="E142" s="13" t="n"/>
      <c r="F142" s="13" t="n"/>
      <c r="G142" s="13" t="n"/>
      <c r="H142" s="13" t="n"/>
      <c r="I142" s="13" t="n"/>
      <c r="J142" s="13" t="n"/>
      <c r="K142" s="41" t="n"/>
      <c r="L142" s="26" t="n"/>
      <c r="M142" s="13" t="n"/>
      <c r="N142" s="27" t="n"/>
      <c r="O142" s="48">
        <f>IF(OR(B142="",C142=""),"",B142+C142)</f>
        <v/>
      </c>
      <c r="P142" s="48">
        <f>IF(OR(O142="",H142&lt;&gt;"Yes"),"",O142+(Dashboard!$B$8/24))</f>
        <v/>
      </c>
      <c r="Q142" s="29">
        <f>IF(OR(H142&lt;&gt;"Yes",O142="",K142="",L142=""),"",ROUND(((K142+L142)-O142)*24,2))</f>
        <v/>
      </c>
      <c r="R142" s="30">
        <f>IF(A142="","",IF(OR(B142="",C142="",D142="",E142="",F142="",G142="",H142="",J142="",T142="Duplicate ID",AND(H142="Yes",J142&lt;&gt;"Closed",I142=""),AND(H142="Yes",J142="Closed",OR(K142="",L142="",M142="")),AND(H142="No",J142&lt;&gt;"No Callback Needed"),AND(Q142&lt;&gt;"",Q142&lt;0)),"Data Issue",IF(H142="No","No Callback Needed",IF(J142="Closed","Completed",IF(P142&lt;NOW(),"Overdue",IF(P142-NOW()&lt;=Dashboard!$B$9/24,"Due Soon","Open"))))))</f>
        <v/>
      </c>
      <c r="S142" s="31">
        <f>IF(OR(A142="",B142="",Dashboard!$B$4="",Dashboard!$B$5="",Dashboard!$B$5&lt;Dashboard!$B$4,Dashboard!$B$5-Dashboard!$B$4&gt;30),"",IF(AND(B142&gt;=Dashboard!$B$4,B142&lt;=Dashboard!$B$5,OR(Dashboard!$B$6="All Clinics",D142=Dashboard!$B$6),OR(Dashboard!$B$7="All Queues",E142=Dashboard!$B$7)),1,0))</f>
        <v/>
      </c>
      <c r="T142" s="30">
        <f>IF(A142="","",IF(COUNTIF($A$2:$A$501,A142)&gt;1,"Duplicate ID",""))</f>
        <v/>
      </c>
    </row>
    <row r="143">
      <c r="A143" s="13" t="n"/>
      <c r="B143" s="41" t="n"/>
      <c r="C143" s="26" t="n"/>
      <c r="D143" s="13" t="n"/>
      <c r="E143" s="13" t="n"/>
      <c r="F143" s="13" t="n"/>
      <c r="G143" s="13" t="n"/>
      <c r="H143" s="13" t="n"/>
      <c r="I143" s="13" t="n"/>
      <c r="J143" s="13" t="n"/>
      <c r="K143" s="41" t="n"/>
      <c r="L143" s="26" t="n"/>
      <c r="M143" s="13" t="n"/>
      <c r="N143" s="27" t="n"/>
      <c r="O143" s="48">
        <f>IF(OR(B143="",C143=""),"",B143+C143)</f>
        <v/>
      </c>
      <c r="P143" s="48">
        <f>IF(OR(O143="",H143&lt;&gt;"Yes"),"",O143+(Dashboard!$B$8/24))</f>
        <v/>
      </c>
      <c r="Q143" s="29">
        <f>IF(OR(H143&lt;&gt;"Yes",O143="",K143="",L143=""),"",ROUND(((K143+L143)-O143)*24,2))</f>
        <v/>
      </c>
      <c r="R143" s="30">
        <f>IF(A143="","",IF(OR(B143="",C143="",D143="",E143="",F143="",G143="",H143="",J143="",T143="Duplicate ID",AND(H143="Yes",J143&lt;&gt;"Closed",I143=""),AND(H143="Yes",J143="Closed",OR(K143="",L143="",M143="")),AND(H143="No",J143&lt;&gt;"No Callback Needed"),AND(Q143&lt;&gt;"",Q143&lt;0)),"Data Issue",IF(H143="No","No Callback Needed",IF(J143="Closed","Completed",IF(P143&lt;NOW(),"Overdue",IF(P143-NOW()&lt;=Dashboard!$B$9/24,"Due Soon","Open"))))))</f>
        <v/>
      </c>
      <c r="S143" s="31">
        <f>IF(OR(A143="",B143="",Dashboard!$B$4="",Dashboard!$B$5="",Dashboard!$B$5&lt;Dashboard!$B$4,Dashboard!$B$5-Dashboard!$B$4&gt;30),"",IF(AND(B143&gt;=Dashboard!$B$4,B143&lt;=Dashboard!$B$5,OR(Dashboard!$B$6="All Clinics",D143=Dashboard!$B$6),OR(Dashboard!$B$7="All Queues",E143=Dashboard!$B$7)),1,0))</f>
        <v/>
      </c>
      <c r="T143" s="30">
        <f>IF(A143="","",IF(COUNTIF($A$2:$A$501,A143)&gt;1,"Duplicate ID",""))</f>
        <v/>
      </c>
    </row>
    <row r="144">
      <c r="A144" s="13" t="n"/>
      <c r="B144" s="41" t="n"/>
      <c r="C144" s="26" t="n"/>
      <c r="D144" s="13" t="n"/>
      <c r="E144" s="13" t="n"/>
      <c r="F144" s="13" t="n"/>
      <c r="G144" s="13" t="n"/>
      <c r="H144" s="13" t="n"/>
      <c r="I144" s="13" t="n"/>
      <c r="J144" s="13" t="n"/>
      <c r="K144" s="41" t="n"/>
      <c r="L144" s="26" t="n"/>
      <c r="M144" s="13" t="n"/>
      <c r="N144" s="27" t="n"/>
      <c r="O144" s="48">
        <f>IF(OR(B144="",C144=""),"",B144+C144)</f>
        <v/>
      </c>
      <c r="P144" s="48">
        <f>IF(OR(O144="",H144&lt;&gt;"Yes"),"",O144+(Dashboard!$B$8/24))</f>
        <v/>
      </c>
      <c r="Q144" s="29">
        <f>IF(OR(H144&lt;&gt;"Yes",O144="",K144="",L144=""),"",ROUND(((K144+L144)-O144)*24,2))</f>
        <v/>
      </c>
      <c r="R144" s="30">
        <f>IF(A144="","",IF(OR(B144="",C144="",D144="",E144="",F144="",G144="",H144="",J144="",T144="Duplicate ID",AND(H144="Yes",J144&lt;&gt;"Closed",I144=""),AND(H144="Yes",J144="Closed",OR(K144="",L144="",M144="")),AND(H144="No",J144&lt;&gt;"No Callback Needed"),AND(Q144&lt;&gt;"",Q144&lt;0)),"Data Issue",IF(H144="No","No Callback Needed",IF(J144="Closed","Completed",IF(P144&lt;NOW(),"Overdue",IF(P144-NOW()&lt;=Dashboard!$B$9/24,"Due Soon","Open"))))))</f>
        <v/>
      </c>
      <c r="S144" s="31">
        <f>IF(OR(A144="",B144="",Dashboard!$B$4="",Dashboard!$B$5="",Dashboard!$B$5&lt;Dashboard!$B$4,Dashboard!$B$5-Dashboard!$B$4&gt;30),"",IF(AND(B144&gt;=Dashboard!$B$4,B144&lt;=Dashboard!$B$5,OR(Dashboard!$B$6="All Clinics",D144=Dashboard!$B$6),OR(Dashboard!$B$7="All Queues",E144=Dashboard!$B$7)),1,0))</f>
        <v/>
      </c>
      <c r="T144" s="30">
        <f>IF(A144="","",IF(COUNTIF($A$2:$A$501,A144)&gt;1,"Duplicate ID",""))</f>
        <v/>
      </c>
    </row>
    <row r="145">
      <c r="A145" s="13" t="n"/>
      <c r="B145" s="41" t="n"/>
      <c r="C145" s="26" t="n"/>
      <c r="D145" s="13" t="n"/>
      <c r="E145" s="13" t="n"/>
      <c r="F145" s="13" t="n"/>
      <c r="G145" s="13" t="n"/>
      <c r="H145" s="13" t="n"/>
      <c r="I145" s="13" t="n"/>
      <c r="J145" s="13" t="n"/>
      <c r="K145" s="41" t="n"/>
      <c r="L145" s="26" t="n"/>
      <c r="M145" s="13" t="n"/>
      <c r="N145" s="27" t="n"/>
      <c r="O145" s="48">
        <f>IF(OR(B145="",C145=""),"",B145+C145)</f>
        <v/>
      </c>
      <c r="P145" s="48">
        <f>IF(OR(O145="",H145&lt;&gt;"Yes"),"",O145+(Dashboard!$B$8/24))</f>
        <v/>
      </c>
      <c r="Q145" s="29">
        <f>IF(OR(H145&lt;&gt;"Yes",O145="",K145="",L145=""),"",ROUND(((K145+L145)-O145)*24,2))</f>
        <v/>
      </c>
      <c r="R145" s="30">
        <f>IF(A145="","",IF(OR(B145="",C145="",D145="",E145="",F145="",G145="",H145="",J145="",T145="Duplicate ID",AND(H145="Yes",J145&lt;&gt;"Closed",I145=""),AND(H145="Yes",J145="Closed",OR(K145="",L145="",M145="")),AND(H145="No",J145&lt;&gt;"No Callback Needed"),AND(Q145&lt;&gt;"",Q145&lt;0)),"Data Issue",IF(H145="No","No Callback Needed",IF(J145="Closed","Completed",IF(P145&lt;NOW(),"Overdue",IF(P145-NOW()&lt;=Dashboard!$B$9/24,"Due Soon","Open"))))))</f>
        <v/>
      </c>
      <c r="S145" s="31">
        <f>IF(OR(A145="",B145="",Dashboard!$B$4="",Dashboard!$B$5="",Dashboard!$B$5&lt;Dashboard!$B$4,Dashboard!$B$5-Dashboard!$B$4&gt;30),"",IF(AND(B145&gt;=Dashboard!$B$4,B145&lt;=Dashboard!$B$5,OR(Dashboard!$B$6="All Clinics",D145=Dashboard!$B$6),OR(Dashboard!$B$7="All Queues",E145=Dashboard!$B$7)),1,0))</f>
        <v/>
      </c>
      <c r="T145" s="30">
        <f>IF(A145="","",IF(COUNTIF($A$2:$A$501,A145)&gt;1,"Duplicate ID",""))</f>
        <v/>
      </c>
    </row>
    <row r="146">
      <c r="A146" s="13" t="n"/>
      <c r="B146" s="41" t="n"/>
      <c r="C146" s="26" t="n"/>
      <c r="D146" s="13" t="n"/>
      <c r="E146" s="13" t="n"/>
      <c r="F146" s="13" t="n"/>
      <c r="G146" s="13" t="n"/>
      <c r="H146" s="13" t="n"/>
      <c r="I146" s="13" t="n"/>
      <c r="J146" s="13" t="n"/>
      <c r="K146" s="41" t="n"/>
      <c r="L146" s="26" t="n"/>
      <c r="M146" s="13" t="n"/>
      <c r="N146" s="27" t="n"/>
      <c r="O146" s="48">
        <f>IF(OR(B146="",C146=""),"",B146+C146)</f>
        <v/>
      </c>
      <c r="P146" s="48">
        <f>IF(OR(O146="",H146&lt;&gt;"Yes"),"",O146+(Dashboard!$B$8/24))</f>
        <v/>
      </c>
      <c r="Q146" s="29">
        <f>IF(OR(H146&lt;&gt;"Yes",O146="",K146="",L146=""),"",ROUND(((K146+L146)-O146)*24,2))</f>
        <v/>
      </c>
      <c r="R146" s="30">
        <f>IF(A146="","",IF(OR(B146="",C146="",D146="",E146="",F146="",G146="",H146="",J146="",T146="Duplicate ID",AND(H146="Yes",J146&lt;&gt;"Closed",I146=""),AND(H146="Yes",J146="Closed",OR(K146="",L146="",M146="")),AND(H146="No",J146&lt;&gt;"No Callback Needed"),AND(Q146&lt;&gt;"",Q146&lt;0)),"Data Issue",IF(H146="No","No Callback Needed",IF(J146="Closed","Completed",IF(P146&lt;NOW(),"Overdue",IF(P146-NOW()&lt;=Dashboard!$B$9/24,"Due Soon","Open"))))))</f>
        <v/>
      </c>
      <c r="S146" s="31">
        <f>IF(OR(A146="",B146="",Dashboard!$B$4="",Dashboard!$B$5="",Dashboard!$B$5&lt;Dashboard!$B$4,Dashboard!$B$5-Dashboard!$B$4&gt;30),"",IF(AND(B146&gt;=Dashboard!$B$4,B146&lt;=Dashboard!$B$5,OR(Dashboard!$B$6="All Clinics",D146=Dashboard!$B$6),OR(Dashboard!$B$7="All Queues",E146=Dashboard!$B$7)),1,0))</f>
        <v/>
      </c>
      <c r="T146" s="30">
        <f>IF(A146="","",IF(COUNTIF($A$2:$A$501,A146)&gt;1,"Duplicate ID",""))</f>
        <v/>
      </c>
    </row>
    <row r="147">
      <c r="A147" s="13" t="n"/>
      <c r="B147" s="41" t="n"/>
      <c r="C147" s="26" t="n"/>
      <c r="D147" s="13" t="n"/>
      <c r="E147" s="13" t="n"/>
      <c r="F147" s="13" t="n"/>
      <c r="G147" s="13" t="n"/>
      <c r="H147" s="13" t="n"/>
      <c r="I147" s="13" t="n"/>
      <c r="J147" s="13" t="n"/>
      <c r="K147" s="41" t="n"/>
      <c r="L147" s="26" t="n"/>
      <c r="M147" s="13" t="n"/>
      <c r="N147" s="27" t="n"/>
      <c r="O147" s="48">
        <f>IF(OR(B147="",C147=""),"",B147+C147)</f>
        <v/>
      </c>
      <c r="P147" s="48">
        <f>IF(OR(O147="",H147&lt;&gt;"Yes"),"",O147+(Dashboard!$B$8/24))</f>
        <v/>
      </c>
      <c r="Q147" s="29">
        <f>IF(OR(H147&lt;&gt;"Yes",O147="",K147="",L147=""),"",ROUND(((K147+L147)-O147)*24,2))</f>
        <v/>
      </c>
      <c r="R147" s="30">
        <f>IF(A147="","",IF(OR(B147="",C147="",D147="",E147="",F147="",G147="",H147="",J147="",T147="Duplicate ID",AND(H147="Yes",J147&lt;&gt;"Closed",I147=""),AND(H147="Yes",J147="Closed",OR(K147="",L147="",M147="")),AND(H147="No",J147&lt;&gt;"No Callback Needed"),AND(Q147&lt;&gt;"",Q147&lt;0)),"Data Issue",IF(H147="No","No Callback Needed",IF(J147="Closed","Completed",IF(P147&lt;NOW(),"Overdue",IF(P147-NOW()&lt;=Dashboard!$B$9/24,"Due Soon","Open"))))))</f>
        <v/>
      </c>
      <c r="S147" s="31">
        <f>IF(OR(A147="",B147="",Dashboard!$B$4="",Dashboard!$B$5="",Dashboard!$B$5&lt;Dashboard!$B$4,Dashboard!$B$5-Dashboard!$B$4&gt;30),"",IF(AND(B147&gt;=Dashboard!$B$4,B147&lt;=Dashboard!$B$5,OR(Dashboard!$B$6="All Clinics",D147=Dashboard!$B$6),OR(Dashboard!$B$7="All Queues",E147=Dashboard!$B$7)),1,0))</f>
        <v/>
      </c>
      <c r="T147" s="30">
        <f>IF(A147="","",IF(COUNTIF($A$2:$A$501,A147)&gt;1,"Duplicate ID",""))</f>
        <v/>
      </c>
    </row>
    <row r="148">
      <c r="A148" s="13" t="n"/>
      <c r="B148" s="41" t="n"/>
      <c r="C148" s="26" t="n"/>
      <c r="D148" s="13" t="n"/>
      <c r="E148" s="13" t="n"/>
      <c r="F148" s="13" t="n"/>
      <c r="G148" s="13" t="n"/>
      <c r="H148" s="13" t="n"/>
      <c r="I148" s="13" t="n"/>
      <c r="J148" s="13" t="n"/>
      <c r="K148" s="41" t="n"/>
      <c r="L148" s="26" t="n"/>
      <c r="M148" s="13" t="n"/>
      <c r="N148" s="27" t="n"/>
      <c r="O148" s="48">
        <f>IF(OR(B148="",C148=""),"",B148+C148)</f>
        <v/>
      </c>
      <c r="P148" s="48">
        <f>IF(OR(O148="",H148&lt;&gt;"Yes"),"",O148+(Dashboard!$B$8/24))</f>
        <v/>
      </c>
      <c r="Q148" s="29">
        <f>IF(OR(H148&lt;&gt;"Yes",O148="",K148="",L148=""),"",ROUND(((K148+L148)-O148)*24,2))</f>
        <v/>
      </c>
      <c r="R148" s="30">
        <f>IF(A148="","",IF(OR(B148="",C148="",D148="",E148="",F148="",G148="",H148="",J148="",T148="Duplicate ID",AND(H148="Yes",J148&lt;&gt;"Closed",I148=""),AND(H148="Yes",J148="Closed",OR(K148="",L148="",M148="")),AND(H148="No",J148&lt;&gt;"No Callback Needed"),AND(Q148&lt;&gt;"",Q148&lt;0)),"Data Issue",IF(H148="No","No Callback Needed",IF(J148="Closed","Completed",IF(P148&lt;NOW(),"Overdue",IF(P148-NOW()&lt;=Dashboard!$B$9/24,"Due Soon","Open"))))))</f>
        <v/>
      </c>
      <c r="S148" s="31">
        <f>IF(OR(A148="",B148="",Dashboard!$B$4="",Dashboard!$B$5="",Dashboard!$B$5&lt;Dashboard!$B$4,Dashboard!$B$5-Dashboard!$B$4&gt;30),"",IF(AND(B148&gt;=Dashboard!$B$4,B148&lt;=Dashboard!$B$5,OR(Dashboard!$B$6="All Clinics",D148=Dashboard!$B$6),OR(Dashboard!$B$7="All Queues",E148=Dashboard!$B$7)),1,0))</f>
        <v/>
      </c>
      <c r="T148" s="30">
        <f>IF(A148="","",IF(COUNTIF($A$2:$A$501,A148)&gt;1,"Duplicate ID",""))</f>
        <v/>
      </c>
    </row>
    <row r="149">
      <c r="A149" s="13" t="n"/>
      <c r="B149" s="41" t="n"/>
      <c r="C149" s="26" t="n"/>
      <c r="D149" s="13" t="n"/>
      <c r="E149" s="13" t="n"/>
      <c r="F149" s="13" t="n"/>
      <c r="G149" s="13" t="n"/>
      <c r="H149" s="13" t="n"/>
      <c r="I149" s="13" t="n"/>
      <c r="J149" s="13" t="n"/>
      <c r="K149" s="41" t="n"/>
      <c r="L149" s="26" t="n"/>
      <c r="M149" s="13" t="n"/>
      <c r="N149" s="27" t="n"/>
      <c r="O149" s="48">
        <f>IF(OR(B149="",C149=""),"",B149+C149)</f>
        <v/>
      </c>
      <c r="P149" s="48">
        <f>IF(OR(O149="",H149&lt;&gt;"Yes"),"",O149+(Dashboard!$B$8/24))</f>
        <v/>
      </c>
      <c r="Q149" s="29">
        <f>IF(OR(H149&lt;&gt;"Yes",O149="",K149="",L149=""),"",ROUND(((K149+L149)-O149)*24,2))</f>
        <v/>
      </c>
      <c r="R149" s="30">
        <f>IF(A149="","",IF(OR(B149="",C149="",D149="",E149="",F149="",G149="",H149="",J149="",T149="Duplicate ID",AND(H149="Yes",J149&lt;&gt;"Closed",I149=""),AND(H149="Yes",J149="Closed",OR(K149="",L149="",M149="")),AND(H149="No",J149&lt;&gt;"No Callback Needed"),AND(Q149&lt;&gt;"",Q149&lt;0)),"Data Issue",IF(H149="No","No Callback Needed",IF(J149="Closed","Completed",IF(P149&lt;NOW(),"Overdue",IF(P149-NOW()&lt;=Dashboard!$B$9/24,"Due Soon","Open"))))))</f>
        <v/>
      </c>
      <c r="S149" s="31">
        <f>IF(OR(A149="",B149="",Dashboard!$B$4="",Dashboard!$B$5="",Dashboard!$B$5&lt;Dashboard!$B$4,Dashboard!$B$5-Dashboard!$B$4&gt;30),"",IF(AND(B149&gt;=Dashboard!$B$4,B149&lt;=Dashboard!$B$5,OR(Dashboard!$B$6="All Clinics",D149=Dashboard!$B$6),OR(Dashboard!$B$7="All Queues",E149=Dashboard!$B$7)),1,0))</f>
        <v/>
      </c>
      <c r="T149" s="30">
        <f>IF(A149="","",IF(COUNTIF($A$2:$A$501,A149)&gt;1,"Duplicate ID",""))</f>
        <v/>
      </c>
    </row>
    <row r="150">
      <c r="A150" s="13" t="n"/>
      <c r="B150" s="41" t="n"/>
      <c r="C150" s="26" t="n"/>
      <c r="D150" s="13" t="n"/>
      <c r="E150" s="13" t="n"/>
      <c r="F150" s="13" t="n"/>
      <c r="G150" s="13" t="n"/>
      <c r="H150" s="13" t="n"/>
      <c r="I150" s="13" t="n"/>
      <c r="J150" s="13" t="n"/>
      <c r="K150" s="41" t="n"/>
      <c r="L150" s="26" t="n"/>
      <c r="M150" s="13" t="n"/>
      <c r="N150" s="27" t="n"/>
      <c r="O150" s="48">
        <f>IF(OR(B150="",C150=""),"",B150+C150)</f>
        <v/>
      </c>
      <c r="P150" s="48">
        <f>IF(OR(O150="",H150&lt;&gt;"Yes"),"",O150+(Dashboard!$B$8/24))</f>
        <v/>
      </c>
      <c r="Q150" s="29">
        <f>IF(OR(H150&lt;&gt;"Yes",O150="",K150="",L150=""),"",ROUND(((K150+L150)-O150)*24,2))</f>
        <v/>
      </c>
      <c r="R150" s="30">
        <f>IF(A150="","",IF(OR(B150="",C150="",D150="",E150="",F150="",G150="",H150="",J150="",T150="Duplicate ID",AND(H150="Yes",J150&lt;&gt;"Closed",I150=""),AND(H150="Yes",J150="Closed",OR(K150="",L150="",M150="")),AND(H150="No",J150&lt;&gt;"No Callback Needed"),AND(Q150&lt;&gt;"",Q150&lt;0)),"Data Issue",IF(H150="No","No Callback Needed",IF(J150="Closed","Completed",IF(P150&lt;NOW(),"Overdue",IF(P150-NOW()&lt;=Dashboard!$B$9/24,"Due Soon","Open"))))))</f>
        <v/>
      </c>
      <c r="S150" s="31">
        <f>IF(OR(A150="",B150="",Dashboard!$B$4="",Dashboard!$B$5="",Dashboard!$B$5&lt;Dashboard!$B$4,Dashboard!$B$5-Dashboard!$B$4&gt;30),"",IF(AND(B150&gt;=Dashboard!$B$4,B150&lt;=Dashboard!$B$5,OR(Dashboard!$B$6="All Clinics",D150=Dashboard!$B$6),OR(Dashboard!$B$7="All Queues",E150=Dashboard!$B$7)),1,0))</f>
        <v/>
      </c>
      <c r="T150" s="30">
        <f>IF(A150="","",IF(COUNTIF($A$2:$A$501,A150)&gt;1,"Duplicate ID",""))</f>
        <v/>
      </c>
    </row>
    <row r="151">
      <c r="A151" s="13" t="n"/>
      <c r="B151" s="41" t="n"/>
      <c r="C151" s="26" t="n"/>
      <c r="D151" s="13" t="n"/>
      <c r="E151" s="13" t="n"/>
      <c r="F151" s="13" t="n"/>
      <c r="G151" s="13" t="n"/>
      <c r="H151" s="13" t="n"/>
      <c r="I151" s="13" t="n"/>
      <c r="J151" s="13" t="n"/>
      <c r="K151" s="41" t="n"/>
      <c r="L151" s="26" t="n"/>
      <c r="M151" s="13" t="n"/>
      <c r="N151" s="27" t="n"/>
      <c r="O151" s="48">
        <f>IF(OR(B151="",C151=""),"",B151+C151)</f>
        <v/>
      </c>
      <c r="P151" s="48">
        <f>IF(OR(O151="",H151&lt;&gt;"Yes"),"",O151+(Dashboard!$B$8/24))</f>
        <v/>
      </c>
      <c r="Q151" s="29">
        <f>IF(OR(H151&lt;&gt;"Yes",O151="",K151="",L151=""),"",ROUND(((K151+L151)-O151)*24,2))</f>
        <v/>
      </c>
      <c r="R151" s="30">
        <f>IF(A151="","",IF(OR(B151="",C151="",D151="",E151="",F151="",G151="",H151="",J151="",T151="Duplicate ID",AND(H151="Yes",J151&lt;&gt;"Closed",I151=""),AND(H151="Yes",J151="Closed",OR(K151="",L151="",M151="")),AND(H151="No",J151&lt;&gt;"No Callback Needed"),AND(Q151&lt;&gt;"",Q151&lt;0)),"Data Issue",IF(H151="No","No Callback Needed",IF(J151="Closed","Completed",IF(P151&lt;NOW(),"Overdue",IF(P151-NOW()&lt;=Dashboard!$B$9/24,"Due Soon","Open"))))))</f>
        <v/>
      </c>
      <c r="S151" s="31">
        <f>IF(OR(A151="",B151="",Dashboard!$B$4="",Dashboard!$B$5="",Dashboard!$B$5&lt;Dashboard!$B$4,Dashboard!$B$5-Dashboard!$B$4&gt;30),"",IF(AND(B151&gt;=Dashboard!$B$4,B151&lt;=Dashboard!$B$5,OR(Dashboard!$B$6="All Clinics",D151=Dashboard!$B$6),OR(Dashboard!$B$7="All Queues",E151=Dashboard!$B$7)),1,0))</f>
        <v/>
      </c>
      <c r="T151" s="30">
        <f>IF(A151="","",IF(COUNTIF($A$2:$A$501,A151)&gt;1,"Duplicate ID",""))</f>
        <v/>
      </c>
    </row>
    <row r="152">
      <c r="A152" s="13" t="n"/>
      <c r="B152" s="41" t="n"/>
      <c r="C152" s="26" t="n"/>
      <c r="D152" s="13" t="n"/>
      <c r="E152" s="13" t="n"/>
      <c r="F152" s="13" t="n"/>
      <c r="G152" s="13" t="n"/>
      <c r="H152" s="13" t="n"/>
      <c r="I152" s="13" t="n"/>
      <c r="J152" s="13" t="n"/>
      <c r="K152" s="41" t="n"/>
      <c r="L152" s="26" t="n"/>
      <c r="M152" s="13" t="n"/>
      <c r="N152" s="27" t="n"/>
      <c r="O152" s="48">
        <f>IF(OR(B152="",C152=""),"",B152+C152)</f>
        <v/>
      </c>
      <c r="P152" s="48">
        <f>IF(OR(O152="",H152&lt;&gt;"Yes"),"",O152+(Dashboard!$B$8/24))</f>
        <v/>
      </c>
      <c r="Q152" s="29">
        <f>IF(OR(H152&lt;&gt;"Yes",O152="",K152="",L152=""),"",ROUND(((K152+L152)-O152)*24,2))</f>
        <v/>
      </c>
      <c r="R152" s="30">
        <f>IF(A152="","",IF(OR(B152="",C152="",D152="",E152="",F152="",G152="",H152="",J152="",T152="Duplicate ID",AND(H152="Yes",J152&lt;&gt;"Closed",I152=""),AND(H152="Yes",J152="Closed",OR(K152="",L152="",M152="")),AND(H152="No",J152&lt;&gt;"No Callback Needed"),AND(Q152&lt;&gt;"",Q152&lt;0)),"Data Issue",IF(H152="No","No Callback Needed",IF(J152="Closed","Completed",IF(P152&lt;NOW(),"Overdue",IF(P152-NOW()&lt;=Dashboard!$B$9/24,"Due Soon","Open"))))))</f>
        <v/>
      </c>
      <c r="S152" s="31">
        <f>IF(OR(A152="",B152="",Dashboard!$B$4="",Dashboard!$B$5="",Dashboard!$B$5&lt;Dashboard!$B$4,Dashboard!$B$5-Dashboard!$B$4&gt;30),"",IF(AND(B152&gt;=Dashboard!$B$4,B152&lt;=Dashboard!$B$5,OR(Dashboard!$B$6="All Clinics",D152=Dashboard!$B$6),OR(Dashboard!$B$7="All Queues",E152=Dashboard!$B$7)),1,0))</f>
        <v/>
      </c>
      <c r="T152" s="30">
        <f>IF(A152="","",IF(COUNTIF($A$2:$A$501,A152)&gt;1,"Duplicate ID",""))</f>
        <v/>
      </c>
    </row>
    <row r="153">
      <c r="A153" s="13" t="n"/>
      <c r="B153" s="41" t="n"/>
      <c r="C153" s="26" t="n"/>
      <c r="D153" s="13" t="n"/>
      <c r="E153" s="13" t="n"/>
      <c r="F153" s="13" t="n"/>
      <c r="G153" s="13" t="n"/>
      <c r="H153" s="13" t="n"/>
      <c r="I153" s="13" t="n"/>
      <c r="J153" s="13" t="n"/>
      <c r="K153" s="41" t="n"/>
      <c r="L153" s="26" t="n"/>
      <c r="M153" s="13" t="n"/>
      <c r="N153" s="27" t="n"/>
      <c r="O153" s="48">
        <f>IF(OR(B153="",C153=""),"",B153+C153)</f>
        <v/>
      </c>
      <c r="P153" s="48">
        <f>IF(OR(O153="",H153&lt;&gt;"Yes"),"",O153+(Dashboard!$B$8/24))</f>
        <v/>
      </c>
      <c r="Q153" s="29">
        <f>IF(OR(H153&lt;&gt;"Yes",O153="",K153="",L153=""),"",ROUND(((K153+L153)-O153)*24,2))</f>
        <v/>
      </c>
      <c r="R153" s="30">
        <f>IF(A153="","",IF(OR(B153="",C153="",D153="",E153="",F153="",G153="",H153="",J153="",T153="Duplicate ID",AND(H153="Yes",J153&lt;&gt;"Closed",I153=""),AND(H153="Yes",J153="Closed",OR(K153="",L153="",M153="")),AND(H153="No",J153&lt;&gt;"No Callback Needed"),AND(Q153&lt;&gt;"",Q153&lt;0)),"Data Issue",IF(H153="No","No Callback Needed",IF(J153="Closed","Completed",IF(P153&lt;NOW(),"Overdue",IF(P153-NOW()&lt;=Dashboard!$B$9/24,"Due Soon","Open"))))))</f>
        <v/>
      </c>
      <c r="S153" s="31">
        <f>IF(OR(A153="",B153="",Dashboard!$B$4="",Dashboard!$B$5="",Dashboard!$B$5&lt;Dashboard!$B$4,Dashboard!$B$5-Dashboard!$B$4&gt;30),"",IF(AND(B153&gt;=Dashboard!$B$4,B153&lt;=Dashboard!$B$5,OR(Dashboard!$B$6="All Clinics",D153=Dashboard!$B$6),OR(Dashboard!$B$7="All Queues",E153=Dashboard!$B$7)),1,0))</f>
        <v/>
      </c>
      <c r="T153" s="30">
        <f>IF(A153="","",IF(COUNTIF($A$2:$A$501,A153)&gt;1,"Duplicate ID",""))</f>
        <v/>
      </c>
    </row>
    <row r="154">
      <c r="A154" s="13" t="n"/>
      <c r="B154" s="41" t="n"/>
      <c r="C154" s="26" t="n"/>
      <c r="D154" s="13" t="n"/>
      <c r="E154" s="13" t="n"/>
      <c r="F154" s="13" t="n"/>
      <c r="G154" s="13" t="n"/>
      <c r="H154" s="13" t="n"/>
      <c r="I154" s="13" t="n"/>
      <c r="J154" s="13" t="n"/>
      <c r="K154" s="41" t="n"/>
      <c r="L154" s="26" t="n"/>
      <c r="M154" s="13" t="n"/>
      <c r="N154" s="27" t="n"/>
      <c r="O154" s="48">
        <f>IF(OR(B154="",C154=""),"",B154+C154)</f>
        <v/>
      </c>
      <c r="P154" s="48">
        <f>IF(OR(O154="",H154&lt;&gt;"Yes"),"",O154+(Dashboard!$B$8/24))</f>
        <v/>
      </c>
      <c r="Q154" s="29">
        <f>IF(OR(H154&lt;&gt;"Yes",O154="",K154="",L154=""),"",ROUND(((K154+L154)-O154)*24,2))</f>
        <v/>
      </c>
      <c r="R154" s="30">
        <f>IF(A154="","",IF(OR(B154="",C154="",D154="",E154="",F154="",G154="",H154="",J154="",T154="Duplicate ID",AND(H154="Yes",J154&lt;&gt;"Closed",I154=""),AND(H154="Yes",J154="Closed",OR(K154="",L154="",M154="")),AND(H154="No",J154&lt;&gt;"No Callback Needed"),AND(Q154&lt;&gt;"",Q154&lt;0)),"Data Issue",IF(H154="No","No Callback Needed",IF(J154="Closed","Completed",IF(P154&lt;NOW(),"Overdue",IF(P154-NOW()&lt;=Dashboard!$B$9/24,"Due Soon","Open"))))))</f>
        <v/>
      </c>
      <c r="S154" s="31">
        <f>IF(OR(A154="",B154="",Dashboard!$B$4="",Dashboard!$B$5="",Dashboard!$B$5&lt;Dashboard!$B$4,Dashboard!$B$5-Dashboard!$B$4&gt;30),"",IF(AND(B154&gt;=Dashboard!$B$4,B154&lt;=Dashboard!$B$5,OR(Dashboard!$B$6="All Clinics",D154=Dashboard!$B$6),OR(Dashboard!$B$7="All Queues",E154=Dashboard!$B$7)),1,0))</f>
        <v/>
      </c>
      <c r="T154" s="30">
        <f>IF(A154="","",IF(COUNTIF($A$2:$A$501,A154)&gt;1,"Duplicate ID",""))</f>
        <v/>
      </c>
    </row>
    <row r="155">
      <c r="A155" s="13" t="n"/>
      <c r="B155" s="41" t="n"/>
      <c r="C155" s="26" t="n"/>
      <c r="D155" s="13" t="n"/>
      <c r="E155" s="13" t="n"/>
      <c r="F155" s="13" t="n"/>
      <c r="G155" s="13" t="n"/>
      <c r="H155" s="13" t="n"/>
      <c r="I155" s="13" t="n"/>
      <c r="J155" s="13" t="n"/>
      <c r="K155" s="41" t="n"/>
      <c r="L155" s="26" t="n"/>
      <c r="M155" s="13" t="n"/>
      <c r="N155" s="27" t="n"/>
      <c r="O155" s="48">
        <f>IF(OR(B155="",C155=""),"",B155+C155)</f>
        <v/>
      </c>
      <c r="P155" s="48">
        <f>IF(OR(O155="",H155&lt;&gt;"Yes"),"",O155+(Dashboard!$B$8/24))</f>
        <v/>
      </c>
      <c r="Q155" s="29">
        <f>IF(OR(H155&lt;&gt;"Yes",O155="",K155="",L155=""),"",ROUND(((K155+L155)-O155)*24,2))</f>
        <v/>
      </c>
      <c r="R155" s="30">
        <f>IF(A155="","",IF(OR(B155="",C155="",D155="",E155="",F155="",G155="",H155="",J155="",T155="Duplicate ID",AND(H155="Yes",J155&lt;&gt;"Closed",I155=""),AND(H155="Yes",J155="Closed",OR(K155="",L155="",M155="")),AND(H155="No",J155&lt;&gt;"No Callback Needed"),AND(Q155&lt;&gt;"",Q155&lt;0)),"Data Issue",IF(H155="No","No Callback Needed",IF(J155="Closed","Completed",IF(P155&lt;NOW(),"Overdue",IF(P155-NOW()&lt;=Dashboard!$B$9/24,"Due Soon","Open"))))))</f>
        <v/>
      </c>
      <c r="S155" s="31">
        <f>IF(OR(A155="",B155="",Dashboard!$B$4="",Dashboard!$B$5="",Dashboard!$B$5&lt;Dashboard!$B$4,Dashboard!$B$5-Dashboard!$B$4&gt;30),"",IF(AND(B155&gt;=Dashboard!$B$4,B155&lt;=Dashboard!$B$5,OR(Dashboard!$B$6="All Clinics",D155=Dashboard!$B$6),OR(Dashboard!$B$7="All Queues",E155=Dashboard!$B$7)),1,0))</f>
        <v/>
      </c>
      <c r="T155" s="30">
        <f>IF(A155="","",IF(COUNTIF($A$2:$A$501,A155)&gt;1,"Duplicate ID",""))</f>
        <v/>
      </c>
    </row>
    <row r="156">
      <c r="A156" s="13" t="n"/>
      <c r="B156" s="41" t="n"/>
      <c r="C156" s="26" t="n"/>
      <c r="D156" s="13" t="n"/>
      <c r="E156" s="13" t="n"/>
      <c r="F156" s="13" t="n"/>
      <c r="G156" s="13" t="n"/>
      <c r="H156" s="13" t="n"/>
      <c r="I156" s="13" t="n"/>
      <c r="J156" s="13" t="n"/>
      <c r="K156" s="41" t="n"/>
      <c r="L156" s="26" t="n"/>
      <c r="M156" s="13" t="n"/>
      <c r="N156" s="27" t="n"/>
      <c r="O156" s="48">
        <f>IF(OR(B156="",C156=""),"",B156+C156)</f>
        <v/>
      </c>
      <c r="P156" s="48">
        <f>IF(OR(O156="",H156&lt;&gt;"Yes"),"",O156+(Dashboard!$B$8/24))</f>
        <v/>
      </c>
      <c r="Q156" s="29">
        <f>IF(OR(H156&lt;&gt;"Yes",O156="",K156="",L156=""),"",ROUND(((K156+L156)-O156)*24,2))</f>
        <v/>
      </c>
      <c r="R156" s="30">
        <f>IF(A156="","",IF(OR(B156="",C156="",D156="",E156="",F156="",G156="",H156="",J156="",T156="Duplicate ID",AND(H156="Yes",J156&lt;&gt;"Closed",I156=""),AND(H156="Yes",J156="Closed",OR(K156="",L156="",M156="")),AND(H156="No",J156&lt;&gt;"No Callback Needed"),AND(Q156&lt;&gt;"",Q156&lt;0)),"Data Issue",IF(H156="No","No Callback Needed",IF(J156="Closed","Completed",IF(P156&lt;NOW(),"Overdue",IF(P156-NOW()&lt;=Dashboard!$B$9/24,"Due Soon","Open"))))))</f>
        <v/>
      </c>
      <c r="S156" s="31">
        <f>IF(OR(A156="",B156="",Dashboard!$B$4="",Dashboard!$B$5="",Dashboard!$B$5&lt;Dashboard!$B$4,Dashboard!$B$5-Dashboard!$B$4&gt;30),"",IF(AND(B156&gt;=Dashboard!$B$4,B156&lt;=Dashboard!$B$5,OR(Dashboard!$B$6="All Clinics",D156=Dashboard!$B$6),OR(Dashboard!$B$7="All Queues",E156=Dashboard!$B$7)),1,0))</f>
        <v/>
      </c>
      <c r="T156" s="30">
        <f>IF(A156="","",IF(COUNTIF($A$2:$A$501,A156)&gt;1,"Duplicate ID",""))</f>
        <v/>
      </c>
    </row>
    <row r="157">
      <c r="A157" s="13" t="n"/>
      <c r="B157" s="41" t="n"/>
      <c r="C157" s="26" t="n"/>
      <c r="D157" s="13" t="n"/>
      <c r="E157" s="13" t="n"/>
      <c r="F157" s="13" t="n"/>
      <c r="G157" s="13" t="n"/>
      <c r="H157" s="13" t="n"/>
      <c r="I157" s="13" t="n"/>
      <c r="J157" s="13" t="n"/>
      <c r="K157" s="41" t="n"/>
      <c r="L157" s="26" t="n"/>
      <c r="M157" s="13" t="n"/>
      <c r="N157" s="27" t="n"/>
      <c r="O157" s="48">
        <f>IF(OR(B157="",C157=""),"",B157+C157)</f>
        <v/>
      </c>
      <c r="P157" s="48">
        <f>IF(OR(O157="",H157&lt;&gt;"Yes"),"",O157+(Dashboard!$B$8/24))</f>
        <v/>
      </c>
      <c r="Q157" s="29">
        <f>IF(OR(H157&lt;&gt;"Yes",O157="",K157="",L157=""),"",ROUND(((K157+L157)-O157)*24,2))</f>
        <v/>
      </c>
      <c r="R157" s="30">
        <f>IF(A157="","",IF(OR(B157="",C157="",D157="",E157="",F157="",G157="",H157="",J157="",T157="Duplicate ID",AND(H157="Yes",J157&lt;&gt;"Closed",I157=""),AND(H157="Yes",J157="Closed",OR(K157="",L157="",M157="")),AND(H157="No",J157&lt;&gt;"No Callback Needed"),AND(Q157&lt;&gt;"",Q157&lt;0)),"Data Issue",IF(H157="No","No Callback Needed",IF(J157="Closed","Completed",IF(P157&lt;NOW(),"Overdue",IF(P157-NOW()&lt;=Dashboard!$B$9/24,"Due Soon","Open"))))))</f>
        <v/>
      </c>
      <c r="S157" s="31">
        <f>IF(OR(A157="",B157="",Dashboard!$B$4="",Dashboard!$B$5="",Dashboard!$B$5&lt;Dashboard!$B$4,Dashboard!$B$5-Dashboard!$B$4&gt;30),"",IF(AND(B157&gt;=Dashboard!$B$4,B157&lt;=Dashboard!$B$5,OR(Dashboard!$B$6="All Clinics",D157=Dashboard!$B$6),OR(Dashboard!$B$7="All Queues",E157=Dashboard!$B$7)),1,0))</f>
        <v/>
      </c>
      <c r="T157" s="30">
        <f>IF(A157="","",IF(COUNTIF($A$2:$A$501,A157)&gt;1,"Duplicate ID",""))</f>
        <v/>
      </c>
    </row>
    <row r="158">
      <c r="A158" s="13" t="n"/>
      <c r="B158" s="41" t="n"/>
      <c r="C158" s="26" t="n"/>
      <c r="D158" s="13" t="n"/>
      <c r="E158" s="13" t="n"/>
      <c r="F158" s="13" t="n"/>
      <c r="G158" s="13" t="n"/>
      <c r="H158" s="13" t="n"/>
      <c r="I158" s="13" t="n"/>
      <c r="J158" s="13" t="n"/>
      <c r="K158" s="41" t="n"/>
      <c r="L158" s="26" t="n"/>
      <c r="M158" s="13" t="n"/>
      <c r="N158" s="27" t="n"/>
      <c r="O158" s="48">
        <f>IF(OR(B158="",C158=""),"",B158+C158)</f>
        <v/>
      </c>
      <c r="P158" s="48">
        <f>IF(OR(O158="",H158&lt;&gt;"Yes"),"",O158+(Dashboard!$B$8/24))</f>
        <v/>
      </c>
      <c r="Q158" s="29">
        <f>IF(OR(H158&lt;&gt;"Yes",O158="",K158="",L158=""),"",ROUND(((K158+L158)-O158)*24,2))</f>
        <v/>
      </c>
      <c r="R158" s="30">
        <f>IF(A158="","",IF(OR(B158="",C158="",D158="",E158="",F158="",G158="",H158="",J158="",T158="Duplicate ID",AND(H158="Yes",J158&lt;&gt;"Closed",I158=""),AND(H158="Yes",J158="Closed",OR(K158="",L158="",M158="")),AND(H158="No",J158&lt;&gt;"No Callback Needed"),AND(Q158&lt;&gt;"",Q158&lt;0)),"Data Issue",IF(H158="No","No Callback Needed",IF(J158="Closed","Completed",IF(P158&lt;NOW(),"Overdue",IF(P158-NOW()&lt;=Dashboard!$B$9/24,"Due Soon","Open"))))))</f>
        <v/>
      </c>
      <c r="S158" s="31">
        <f>IF(OR(A158="",B158="",Dashboard!$B$4="",Dashboard!$B$5="",Dashboard!$B$5&lt;Dashboard!$B$4,Dashboard!$B$5-Dashboard!$B$4&gt;30),"",IF(AND(B158&gt;=Dashboard!$B$4,B158&lt;=Dashboard!$B$5,OR(Dashboard!$B$6="All Clinics",D158=Dashboard!$B$6),OR(Dashboard!$B$7="All Queues",E158=Dashboard!$B$7)),1,0))</f>
        <v/>
      </c>
      <c r="T158" s="30">
        <f>IF(A158="","",IF(COUNTIF($A$2:$A$501,A158)&gt;1,"Duplicate ID",""))</f>
        <v/>
      </c>
    </row>
    <row r="159">
      <c r="A159" s="13" t="n"/>
      <c r="B159" s="41" t="n"/>
      <c r="C159" s="26" t="n"/>
      <c r="D159" s="13" t="n"/>
      <c r="E159" s="13" t="n"/>
      <c r="F159" s="13" t="n"/>
      <c r="G159" s="13" t="n"/>
      <c r="H159" s="13" t="n"/>
      <c r="I159" s="13" t="n"/>
      <c r="J159" s="13" t="n"/>
      <c r="K159" s="41" t="n"/>
      <c r="L159" s="26" t="n"/>
      <c r="M159" s="13" t="n"/>
      <c r="N159" s="27" t="n"/>
      <c r="O159" s="48">
        <f>IF(OR(B159="",C159=""),"",B159+C159)</f>
        <v/>
      </c>
      <c r="P159" s="48">
        <f>IF(OR(O159="",H159&lt;&gt;"Yes"),"",O159+(Dashboard!$B$8/24))</f>
        <v/>
      </c>
      <c r="Q159" s="29">
        <f>IF(OR(H159&lt;&gt;"Yes",O159="",K159="",L159=""),"",ROUND(((K159+L159)-O159)*24,2))</f>
        <v/>
      </c>
      <c r="R159" s="30">
        <f>IF(A159="","",IF(OR(B159="",C159="",D159="",E159="",F159="",G159="",H159="",J159="",T159="Duplicate ID",AND(H159="Yes",J159&lt;&gt;"Closed",I159=""),AND(H159="Yes",J159="Closed",OR(K159="",L159="",M159="")),AND(H159="No",J159&lt;&gt;"No Callback Needed"),AND(Q159&lt;&gt;"",Q159&lt;0)),"Data Issue",IF(H159="No","No Callback Needed",IF(J159="Closed","Completed",IF(P159&lt;NOW(),"Overdue",IF(P159-NOW()&lt;=Dashboard!$B$9/24,"Due Soon","Open"))))))</f>
        <v/>
      </c>
      <c r="S159" s="31">
        <f>IF(OR(A159="",B159="",Dashboard!$B$4="",Dashboard!$B$5="",Dashboard!$B$5&lt;Dashboard!$B$4,Dashboard!$B$5-Dashboard!$B$4&gt;30),"",IF(AND(B159&gt;=Dashboard!$B$4,B159&lt;=Dashboard!$B$5,OR(Dashboard!$B$6="All Clinics",D159=Dashboard!$B$6),OR(Dashboard!$B$7="All Queues",E159=Dashboard!$B$7)),1,0))</f>
        <v/>
      </c>
      <c r="T159" s="30">
        <f>IF(A159="","",IF(COUNTIF($A$2:$A$501,A159)&gt;1,"Duplicate ID",""))</f>
        <v/>
      </c>
    </row>
    <row r="160">
      <c r="A160" s="13" t="n"/>
      <c r="B160" s="41" t="n"/>
      <c r="C160" s="26" t="n"/>
      <c r="D160" s="13" t="n"/>
      <c r="E160" s="13" t="n"/>
      <c r="F160" s="13" t="n"/>
      <c r="G160" s="13" t="n"/>
      <c r="H160" s="13" t="n"/>
      <c r="I160" s="13" t="n"/>
      <c r="J160" s="13" t="n"/>
      <c r="K160" s="41" t="n"/>
      <c r="L160" s="26" t="n"/>
      <c r="M160" s="13" t="n"/>
      <c r="N160" s="27" t="n"/>
      <c r="O160" s="48">
        <f>IF(OR(B160="",C160=""),"",B160+C160)</f>
        <v/>
      </c>
      <c r="P160" s="48">
        <f>IF(OR(O160="",H160&lt;&gt;"Yes"),"",O160+(Dashboard!$B$8/24))</f>
        <v/>
      </c>
      <c r="Q160" s="29">
        <f>IF(OR(H160&lt;&gt;"Yes",O160="",K160="",L160=""),"",ROUND(((K160+L160)-O160)*24,2))</f>
        <v/>
      </c>
      <c r="R160" s="30">
        <f>IF(A160="","",IF(OR(B160="",C160="",D160="",E160="",F160="",G160="",H160="",J160="",T160="Duplicate ID",AND(H160="Yes",J160&lt;&gt;"Closed",I160=""),AND(H160="Yes",J160="Closed",OR(K160="",L160="",M160="")),AND(H160="No",J160&lt;&gt;"No Callback Needed"),AND(Q160&lt;&gt;"",Q160&lt;0)),"Data Issue",IF(H160="No","No Callback Needed",IF(J160="Closed","Completed",IF(P160&lt;NOW(),"Overdue",IF(P160-NOW()&lt;=Dashboard!$B$9/24,"Due Soon","Open"))))))</f>
        <v/>
      </c>
      <c r="S160" s="31">
        <f>IF(OR(A160="",B160="",Dashboard!$B$4="",Dashboard!$B$5="",Dashboard!$B$5&lt;Dashboard!$B$4,Dashboard!$B$5-Dashboard!$B$4&gt;30),"",IF(AND(B160&gt;=Dashboard!$B$4,B160&lt;=Dashboard!$B$5,OR(Dashboard!$B$6="All Clinics",D160=Dashboard!$B$6),OR(Dashboard!$B$7="All Queues",E160=Dashboard!$B$7)),1,0))</f>
        <v/>
      </c>
      <c r="T160" s="30">
        <f>IF(A160="","",IF(COUNTIF($A$2:$A$501,A160)&gt;1,"Duplicate ID",""))</f>
        <v/>
      </c>
    </row>
    <row r="161">
      <c r="A161" s="13" t="n"/>
      <c r="B161" s="41" t="n"/>
      <c r="C161" s="26" t="n"/>
      <c r="D161" s="13" t="n"/>
      <c r="E161" s="13" t="n"/>
      <c r="F161" s="13" t="n"/>
      <c r="G161" s="13" t="n"/>
      <c r="H161" s="13" t="n"/>
      <c r="I161" s="13" t="n"/>
      <c r="J161" s="13" t="n"/>
      <c r="K161" s="41" t="n"/>
      <c r="L161" s="26" t="n"/>
      <c r="M161" s="13" t="n"/>
      <c r="N161" s="27" t="n"/>
      <c r="O161" s="48">
        <f>IF(OR(B161="",C161=""),"",B161+C161)</f>
        <v/>
      </c>
      <c r="P161" s="48">
        <f>IF(OR(O161="",H161&lt;&gt;"Yes"),"",O161+(Dashboard!$B$8/24))</f>
        <v/>
      </c>
      <c r="Q161" s="29">
        <f>IF(OR(H161&lt;&gt;"Yes",O161="",K161="",L161=""),"",ROUND(((K161+L161)-O161)*24,2))</f>
        <v/>
      </c>
      <c r="R161" s="30">
        <f>IF(A161="","",IF(OR(B161="",C161="",D161="",E161="",F161="",G161="",H161="",J161="",T161="Duplicate ID",AND(H161="Yes",J161&lt;&gt;"Closed",I161=""),AND(H161="Yes",J161="Closed",OR(K161="",L161="",M161="")),AND(H161="No",J161&lt;&gt;"No Callback Needed"),AND(Q161&lt;&gt;"",Q161&lt;0)),"Data Issue",IF(H161="No","No Callback Needed",IF(J161="Closed","Completed",IF(P161&lt;NOW(),"Overdue",IF(P161-NOW()&lt;=Dashboard!$B$9/24,"Due Soon","Open"))))))</f>
        <v/>
      </c>
      <c r="S161" s="31">
        <f>IF(OR(A161="",B161="",Dashboard!$B$4="",Dashboard!$B$5="",Dashboard!$B$5&lt;Dashboard!$B$4,Dashboard!$B$5-Dashboard!$B$4&gt;30),"",IF(AND(B161&gt;=Dashboard!$B$4,B161&lt;=Dashboard!$B$5,OR(Dashboard!$B$6="All Clinics",D161=Dashboard!$B$6),OR(Dashboard!$B$7="All Queues",E161=Dashboard!$B$7)),1,0))</f>
        <v/>
      </c>
      <c r="T161" s="30">
        <f>IF(A161="","",IF(COUNTIF($A$2:$A$501,A161)&gt;1,"Duplicate ID",""))</f>
        <v/>
      </c>
    </row>
    <row r="162">
      <c r="A162" s="13" t="n"/>
      <c r="B162" s="41" t="n"/>
      <c r="C162" s="26" t="n"/>
      <c r="D162" s="13" t="n"/>
      <c r="E162" s="13" t="n"/>
      <c r="F162" s="13" t="n"/>
      <c r="G162" s="13" t="n"/>
      <c r="H162" s="13" t="n"/>
      <c r="I162" s="13" t="n"/>
      <c r="J162" s="13" t="n"/>
      <c r="K162" s="41" t="n"/>
      <c r="L162" s="26" t="n"/>
      <c r="M162" s="13" t="n"/>
      <c r="N162" s="27" t="n"/>
      <c r="O162" s="48">
        <f>IF(OR(B162="",C162=""),"",B162+C162)</f>
        <v/>
      </c>
      <c r="P162" s="48">
        <f>IF(OR(O162="",H162&lt;&gt;"Yes"),"",O162+(Dashboard!$B$8/24))</f>
        <v/>
      </c>
      <c r="Q162" s="29">
        <f>IF(OR(H162&lt;&gt;"Yes",O162="",K162="",L162=""),"",ROUND(((K162+L162)-O162)*24,2))</f>
        <v/>
      </c>
      <c r="R162" s="30">
        <f>IF(A162="","",IF(OR(B162="",C162="",D162="",E162="",F162="",G162="",H162="",J162="",T162="Duplicate ID",AND(H162="Yes",J162&lt;&gt;"Closed",I162=""),AND(H162="Yes",J162="Closed",OR(K162="",L162="",M162="")),AND(H162="No",J162&lt;&gt;"No Callback Needed"),AND(Q162&lt;&gt;"",Q162&lt;0)),"Data Issue",IF(H162="No","No Callback Needed",IF(J162="Closed","Completed",IF(P162&lt;NOW(),"Overdue",IF(P162-NOW()&lt;=Dashboard!$B$9/24,"Due Soon","Open"))))))</f>
        <v/>
      </c>
      <c r="S162" s="31">
        <f>IF(OR(A162="",B162="",Dashboard!$B$4="",Dashboard!$B$5="",Dashboard!$B$5&lt;Dashboard!$B$4,Dashboard!$B$5-Dashboard!$B$4&gt;30),"",IF(AND(B162&gt;=Dashboard!$B$4,B162&lt;=Dashboard!$B$5,OR(Dashboard!$B$6="All Clinics",D162=Dashboard!$B$6),OR(Dashboard!$B$7="All Queues",E162=Dashboard!$B$7)),1,0))</f>
        <v/>
      </c>
      <c r="T162" s="30">
        <f>IF(A162="","",IF(COUNTIF($A$2:$A$501,A162)&gt;1,"Duplicate ID",""))</f>
        <v/>
      </c>
    </row>
    <row r="163">
      <c r="A163" s="13" t="n"/>
      <c r="B163" s="41" t="n"/>
      <c r="C163" s="26" t="n"/>
      <c r="D163" s="13" t="n"/>
      <c r="E163" s="13" t="n"/>
      <c r="F163" s="13" t="n"/>
      <c r="G163" s="13" t="n"/>
      <c r="H163" s="13" t="n"/>
      <c r="I163" s="13" t="n"/>
      <c r="J163" s="13" t="n"/>
      <c r="K163" s="41" t="n"/>
      <c r="L163" s="26" t="n"/>
      <c r="M163" s="13" t="n"/>
      <c r="N163" s="27" t="n"/>
      <c r="O163" s="48">
        <f>IF(OR(B163="",C163=""),"",B163+C163)</f>
        <v/>
      </c>
      <c r="P163" s="48">
        <f>IF(OR(O163="",H163&lt;&gt;"Yes"),"",O163+(Dashboard!$B$8/24))</f>
        <v/>
      </c>
      <c r="Q163" s="29">
        <f>IF(OR(H163&lt;&gt;"Yes",O163="",K163="",L163=""),"",ROUND(((K163+L163)-O163)*24,2))</f>
        <v/>
      </c>
      <c r="R163" s="30">
        <f>IF(A163="","",IF(OR(B163="",C163="",D163="",E163="",F163="",G163="",H163="",J163="",T163="Duplicate ID",AND(H163="Yes",J163&lt;&gt;"Closed",I163=""),AND(H163="Yes",J163="Closed",OR(K163="",L163="",M163="")),AND(H163="No",J163&lt;&gt;"No Callback Needed"),AND(Q163&lt;&gt;"",Q163&lt;0)),"Data Issue",IF(H163="No","No Callback Needed",IF(J163="Closed","Completed",IF(P163&lt;NOW(),"Overdue",IF(P163-NOW()&lt;=Dashboard!$B$9/24,"Due Soon","Open"))))))</f>
        <v/>
      </c>
      <c r="S163" s="31">
        <f>IF(OR(A163="",B163="",Dashboard!$B$4="",Dashboard!$B$5="",Dashboard!$B$5&lt;Dashboard!$B$4,Dashboard!$B$5-Dashboard!$B$4&gt;30),"",IF(AND(B163&gt;=Dashboard!$B$4,B163&lt;=Dashboard!$B$5,OR(Dashboard!$B$6="All Clinics",D163=Dashboard!$B$6),OR(Dashboard!$B$7="All Queues",E163=Dashboard!$B$7)),1,0))</f>
        <v/>
      </c>
      <c r="T163" s="30">
        <f>IF(A163="","",IF(COUNTIF($A$2:$A$501,A163)&gt;1,"Duplicate ID",""))</f>
        <v/>
      </c>
    </row>
    <row r="164">
      <c r="A164" s="13" t="n"/>
      <c r="B164" s="41" t="n"/>
      <c r="C164" s="26" t="n"/>
      <c r="D164" s="13" t="n"/>
      <c r="E164" s="13" t="n"/>
      <c r="F164" s="13" t="n"/>
      <c r="G164" s="13" t="n"/>
      <c r="H164" s="13" t="n"/>
      <c r="I164" s="13" t="n"/>
      <c r="J164" s="13" t="n"/>
      <c r="K164" s="41" t="n"/>
      <c r="L164" s="26" t="n"/>
      <c r="M164" s="13" t="n"/>
      <c r="N164" s="27" t="n"/>
      <c r="O164" s="48">
        <f>IF(OR(B164="",C164=""),"",B164+C164)</f>
        <v/>
      </c>
      <c r="P164" s="48">
        <f>IF(OR(O164="",H164&lt;&gt;"Yes"),"",O164+(Dashboard!$B$8/24))</f>
        <v/>
      </c>
      <c r="Q164" s="29">
        <f>IF(OR(H164&lt;&gt;"Yes",O164="",K164="",L164=""),"",ROUND(((K164+L164)-O164)*24,2))</f>
        <v/>
      </c>
      <c r="R164" s="30">
        <f>IF(A164="","",IF(OR(B164="",C164="",D164="",E164="",F164="",G164="",H164="",J164="",T164="Duplicate ID",AND(H164="Yes",J164&lt;&gt;"Closed",I164=""),AND(H164="Yes",J164="Closed",OR(K164="",L164="",M164="")),AND(H164="No",J164&lt;&gt;"No Callback Needed"),AND(Q164&lt;&gt;"",Q164&lt;0)),"Data Issue",IF(H164="No","No Callback Needed",IF(J164="Closed","Completed",IF(P164&lt;NOW(),"Overdue",IF(P164-NOW()&lt;=Dashboard!$B$9/24,"Due Soon","Open"))))))</f>
        <v/>
      </c>
      <c r="S164" s="31">
        <f>IF(OR(A164="",B164="",Dashboard!$B$4="",Dashboard!$B$5="",Dashboard!$B$5&lt;Dashboard!$B$4,Dashboard!$B$5-Dashboard!$B$4&gt;30),"",IF(AND(B164&gt;=Dashboard!$B$4,B164&lt;=Dashboard!$B$5,OR(Dashboard!$B$6="All Clinics",D164=Dashboard!$B$6),OR(Dashboard!$B$7="All Queues",E164=Dashboard!$B$7)),1,0))</f>
        <v/>
      </c>
      <c r="T164" s="30">
        <f>IF(A164="","",IF(COUNTIF($A$2:$A$501,A164)&gt;1,"Duplicate ID",""))</f>
        <v/>
      </c>
    </row>
    <row r="165">
      <c r="A165" s="13" t="n"/>
      <c r="B165" s="41" t="n"/>
      <c r="C165" s="26" t="n"/>
      <c r="D165" s="13" t="n"/>
      <c r="E165" s="13" t="n"/>
      <c r="F165" s="13" t="n"/>
      <c r="G165" s="13" t="n"/>
      <c r="H165" s="13" t="n"/>
      <c r="I165" s="13" t="n"/>
      <c r="J165" s="13" t="n"/>
      <c r="K165" s="41" t="n"/>
      <c r="L165" s="26" t="n"/>
      <c r="M165" s="13" t="n"/>
      <c r="N165" s="27" t="n"/>
      <c r="O165" s="48">
        <f>IF(OR(B165="",C165=""),"",B165+C165)</f>
        <v/>
      </c>
      <c r="P165" s="48">
        <f>IF(OR(O165="",H165&lt;&gt;"Yes"),"",O165+(Dashboard!$B$8/24))</f>
        <v/>
      </c>
      <c r="Q165" s="29">
        <f>IF(OR(H165&lt;&gt;"Yes",O165="",K165="",L165=""),"",ROUND(((K165+L165)-O165)*24,2))</f>
        <v/>
      </c>
      <c r="R165" s="30">
        <f>IF(A165="","",IF(OR(B165="",C165="",D165="",E165="",F165="",G165="",H165="",J165="",T165="Duplicate ID",AND(H165="Yes",J165&lt;&gt;"Closed",I165=""),AND(H165="Yes",J165="Closed",OR(K165="",L165="",M165="")),AND(H165="No",J165&lt;&gt;"No Callback Needed"),AND(Q165&lt;&gt;"",Q165&lt;0)),"Data Issue",IF(H165="No","No Callback Needed",IF(J165="Closed","Completed",IF(P165&lt;NOW(),"Overdue",IF(P165-NOW()&lt;=Dashboard!$B$9/24,"Due Soon","Open"))))))</f>
        <v/>
      </c>
      <c r="S165" s="31">
        <f>IF(OR(A165="",B165="",Dashboard!$B$4="",Dashboard!$B$5="",Dashboard!$B$5&lt;Dashboard!$B$4,Dashboard!$B$5-Dashboard!$B$4&gt;30),"",IF(AND(B165&gt;=Dashboard!$B$4,B165&lt;=Dashboard!$B$5,OR(Dashboard!$B$6="All Clinics",D165=Dashboard!$B$6),OR(Dashboard!$B$7="All Queues",E165=Dashboard!$B$7)),1,0))</f>
        <v/>
      </c>
      <c r="T165" s="30">
        <f>IF(A165="","",IF(COUNTIF($A$2:$A$501,A165)&gt;1,"Duplicate ID",""))</f>
        <v/>
      </c>
    </row>
    <row r="166">
      <c r="A166" s="13" t="n"/>
      <c r="B166" s="41" t="n"/>
      <c r="C166" s="26" t="n"/>
      <c r="D166" s="13" t="n"/>
      <c r="E166" s="13" t="n"/>
      <c r="F166" s="13" t="n"/>
      <c r="G166" s="13" t="n"/>
      <c r="H166" s="13" t="n"/>
      <c r="I166" s="13" t="n"/>
      <c r="J166" s="13" t="n"/>
      <c r="K166" s="41" t="n"/>
      <c r="L166" s="26" t="n"/>
      <c r="M166" s="13" t="n"/>
      <c r="N166" s="27" t="n"/>
      <c r="O166" s="48">
        <f>IF(OR(B166="",C166=""),"",B166+C166)</f>
        <v/>
      </c>
      <c r="P166" s="48">
        <f>IF(OR(O166="",H166&lt;&gt;"Yes"),"",O166+(Dashboard!$B$8/24))</f>
        <v/>
      </c>
      <c r="Q166" s="29">
        <f>IF(OR(H166&lt;&gt;"Yes",O166="",K166="",L166=""),"",ROUND(((K166+L166)-O166)*24,2))</f>
        <v/>
      </c>
      <c r="R166" s="30">
        <f>IF(A166="","",IF(OR(B166="",C166="",D166="",E166="",F166="",G166="",H166="",J166="",T166="Duplicate ID",AND(H166="Yes",J166&lt;&gt;"Closed",I166=""),AND(H166="Yes",J166="Closed",OR(K166="",L166="",M166="")),AND(H166="No",J166&lt;&gt;"No Callback Needed"),AND(Q166&lt;&gt;"",Q166&lt;0)),"Data Issue",IF(H166="No","No Callback Needed",IF(J166="Closed","Completed",IF(P166&lt;NOW(),"Overdue",IF(P166-NOW()&lt;=Dashboard!$B$9/24,"Due Soon","Open"))))))</f>
        <v/>
      </c>
      <c r="S166" s="31">
        <f>IF(OR(A166="",B166="",Dashboard!$B$4="",Dashboard!$B$5="",Dashboard!$B$5&lt;Dashboard!$B$4,Dashboard!$B$5-Dashboard!$B$4&gt;30),"",IF(AND(B166&gt;=Dashboard!$B$4,B166&lt;=Dashboard!$B$5,OR(Dashboard!$B$6="All Clinics",D166=Dashboard!$B$6),OR(Dashboard!$B$7="All Queues",E166=Dashboard!$B$7)),1,0))</f>
        <v/>
      </c>
      <c r="T166" s="30">
        <f>IF(A166="","",IF(COUNTIF($A$2:$A$501,A166)&gt;1,"Duplicate ID",""))</f>
        <v/>
      </c>
    </row>
    <row r="167">
      <c r="A167" s="13" t="n"/>
      <c r="B167" s="41" t="n"/>
      <c r="C167" s="26" t="n"/>
      <c r="D167" s="13" t="n"/>
      <c r="E167" s="13" t="n"/>
      <c r="F167" s="13" t="n"/>
      <c r="G167" s="13" t="n"/>
      <c r="H167" s="13" t="n"/>
      <c r="I167" s="13" t="n"/>
      <c r="J167" s="13" t="n"/>
      <c r="K167" s="41" t="n"/>
      <c r="L167" s="26" t="n"/>
      <c r="M167" s="13" t="n"/>
      <c r="N167" s="27" t="n"/>
      <c r="O167" s="48">
        <f>IF(OR(B167="",C167=""),"",B167+C167)</f>
        <v/>
      </c>
      <c r="P167" s="48">
        <f>IF(OR(O167="",H167&lt;&gt;"Yes"),"",O167+(Dashboard!$B$8/24))</f>
        <v/>
      </c>
      <c r="Q167" s="29">
        <f>IF(OR(H167&lt;&gt;"Yes",O167="",K167="",L167=""),"",ROUND(((K167+L167)-O167)*24,2))</f>
        <v/>
      </c>
      <c r="R167" s="30">
        <f>IF(A167="","",IF(OR(B167="",C167="",D167="",E167="",F167="",G167="",H167="",J167="",T167="Duplicate ID",AND(H167="Yes",J167&lt;&gt;"Closed",I167=""),AND(H167="Yes",J167="Closed",OR(K167="",L167="",M167="")),AND(H167="No",J167&lt;&gt;"No Callback Needed"),AND(Q167&lt;&gt;"",Q167&lt;0)),"Data Issue",IF(H167="No","No Callback Needed",IF(J167="Closed","Completed",IF(P167&lt;NOW(),"Overdue",IF(P167-NOW()&lt;=Dashboard!$B$9/24,"Due Soon","Open"))))))</f>
        <v/>
      </c>
      <c r="S167" s="31">
        <f>IF(OR(A167="",B167="",Dashboard!$B$4="",Dashboard!$B$5="",Dashboard!$B$5&lt;Dashboard!$B$4,Dashboard!$B$5-Dashboard!$B$4&gt;30),"",IF(AND(B167&gt;=Dashboard!$B$4,B167&lt;=Dashboard!$B$5,OR(Dashboard!$B$6="All Clinics",D167=Dashboard!$B$6),OR(Dashboard!$B$7="All Queues",E167=Dashboard!$B$7)),1,0))</f>
        <v/>
      </c>
      <c r="T167" s="30">
        <f>IF(A167="","",IF(COUNTIF($A$2:$A$501,A167)&gt;1,"Duplicate ID",""))</f>
        <v/>
      </c>
    </row>
    <row r="168">
      <c r="A168" s="13" t="n"/>
      <c r="B168" s="41" t="n"/>
      <c r="C168" s="26" t="n"/>
      <c r="D168" s="13" t="n"/>
      <c r="E168" s="13" t="n"/>
      <c r="F168" s="13" t="n"/>
      <c r="G168" s="13" t="n"/>
      <c r="H168" s="13" t="n"/>
      <c r="I168" s="13" t="n"/>
      <c r="J168" s="13" t="n"/>
      <c r="K168" s="41" t="n"/>
      <c r="L168" s="26" t="n"/>
      <c r="M168" s="13" t="n"/>
      <c r="N168" s="27" t="n"/>
      <c r="O168" s="48">
        <f>IF(OR(B168="",C168=""),"",B168+C168)</f>
        <v/>
      </c>
      <c r="P168" s="48">
        <f>IF(OR(O168="",H168&lt;&gt;"Yes"),"",O168+(Dashboard!$B$8/24))</f>
        <v/>
      </c>
      <c r="Q168" s="29">
        <f>IF(OR(H168&lt;&gt;"Yes",O168="",K168="",L168=""),"",ROUND(((K168+L168)-O168)*24,2))</f>
        <v/>
      </c>
      <c r="R168" s="30">
        <f>IF(A168="","",IF(OR(B168="",C168="",D168="",E168="",F168="",G168="",H168="",J168="",T168="Duplicate ID",AND(H168="Yes",J168&lt;&gt;"Closed",I168=""),AND(H168="Yes",J168="Closed",OR(K168="",L168="",M168="")),AND(H168="No",J168&lt;&gt;"No Callback Needed"),AND(Q168&lt;&gt;"",Q168&lt;0)),"Data Issue",IF(H168="No","No Callback Needed",IF(J168="Closed","Completed",IF(P168&lt;NOW(),"Overdue",IF(P168-NOW()&lt;=Dashboard!$B$9/24,"Due Soon","Open"))))))</f>
        <v/>
      </c>
      <c r="S168" s="31">
        <f>IF(OR(A168="",B168="",Dashboard!$B$4="",Dashboard!$B$5="",Dashboard!$B$5&lt;Dashboard!$B$4,Dashboard!$B$5-Dashboard!$B$4&gt;30),"",IF(AND(B168&gt;=Dashboard!$B$4,B168&lt;=Dashboard!$B$5,OR(Dashboard!$B$6="All Clinics",D168=Dashboard!$B$6),OR(Dashboard!$B$7="All Queues",E168=Dashboard!$B$7)),1,0))</f>
        <v/>
      </c>
      <c r="T168" s="30">
        <f>IF(A168="","",IF(COUNTIF($A$2:$A$501,A168)&gt;1,"Duplicate ID",""))</f>
        <v/>
      </c>
    </row>
    <row r="169">
      <c r="A169" s="13" t="n"/>
      <c r="B169" s="41" t="n"/>
      <c r="C169" s="26" t="n"/>
      <c r="D169" s="13" t="n"/>
      <c r="E169" s="13" t="n"/>
      <c r="F169" s="13" t="n"/>
      <c r="G169" s="13" t="n"/>
      <c r="H169" s="13" t="n"/>
      <c r="I169" s="13" t="n"/>
      <c r="J169" s="13" t="n"/>
      <c r="K169" s="41" t="n"/>
      <c r="L169" s="26" t="n"/>
      <c r="M169" s="13" t="n"/>
      <c r="N169" s="27" t="n"/>
      <c r="O169" s="48">
        <f>IF(OR(B169="",C169=""),"",B169+C169)</f>
        <v/>
      </c>
      <c r="P169" s="48">
        <f>IF(OR(O169="",H169&lt;&gt;"Yes"),"",O169+(Dashboard!$B$8/24))</f>
        <v/>
      </c>
      <c r="Q169" s="29">
        <f>IF(OR(H169&lt;&gt;"Yes",O169="",K169="",L169=""),"",ROUND(((K169+L169)-O169)*24,2))</f>
        <v/>
      </c>
      <c r="R169" s="30">
        <f>IF(A169="","",IF(OR(B169="",C169="",D169="",E169="",F169="",G169="",H169="",J169="",T169="Duplicate ID",AND(H169="Yes",J169&lt;&gt;"Closed",I169=""),AND(H169="Yes",J169="Closed",OR(K169="",L169="",M169="")),AND(H169="No",J169&lt;&gt;"No Callback Needed"),AND(Q169&lt;&gt;"",Q169&lt;0)),"Data Issue",IF(H169="No","No Callback Needed",IF(J169="Closed","Completed",IF(P169&lt;NOW(),"Overdue",IF(P169-NOW()&lt;=Dashboard!$B$9/24,"Due Soon","Open"))))))</f>
        <v/>
      </c>
      <c r="S169" s="31">
        <f>IF(OR(A169="",B169="",Dashboard!$B$4="",Dashboard!$B$5="",Dashboard!$B$5&lt;Dashboard!$B$4,Dashboard!$B$5-Dashboard!$B$4&gt;30),"",IF(AND(B169&gt;=Dashboard!$B$4,B169&lt;=Dashboard!$B$5,OR(Dashboard!$B$6="All Clinics",D169=Dashboard!$B$6),OR(Dashboard!$B$7="All Queues",E169=Dashboard!$B$7)),1,0))</f>
        <v/>
      </c>
      <c r="T169" s="30">
        <f>IF(A169="","",IF(COUNTIF($A$2:$A$501,A169)&gt;1,"Duplicate ID",""))</f>
        <v/>
      </c>
    </row>
    <row r="170">
      <c r="A170" s="13" t="n"/>
      <c r="B170" s="41" t="n"/>
      <c r="C170" s="26" t="n"/>
      <c r="D170" s="13" t="n"/>
      <c r="E170" s="13" t="n"/>
      <c r="F170" s="13" t="n"/>
      <c r="G170" s="13" t="n"/>
      <c r="H170" s="13" t="n"/>
      <c r="I170" s="13" t="n"/>
      <c r="J170" s="13" t="n"/>
      <c r="K170" s="41" t="n"/>
      <c r="L170" s="26" t="n"/>
      <c r="M170" s="13" t="n"/>
      <c r="N170" s="27" t="n"/>
      <c r="O170" s="48">
        <f>IF(OR(B170="",C170=""),"",B170+C170)</f>
        <v/>
      </c>
      <c r="P170" s="48">
        <f>IF(OR(O170="",H170&lt;&gt;"Yes"),"",O170+(Dashboard!$B$8/24))</f>
        <v/>
      </c>
      <c r="Q170" s="29">
        <f>IF(OR(H170&lt;&gt;"Yes",O170="",K170="",L170=""),"",ROUND(((K170+L170)-O170)*24,2))</f>
        <v/>
      </c>
      <c r="R170" s="30">
        <f>IF(A170="","",IF(OR(B170="",C170="",D170="",E170="",F170="",G170="",H170="",J170="",T170="Duplicate ID",AND(H170="Yes",J170&lt;&gt;"Closed",I170=""),AND(H170="Yes",J170="Closed",OR(K170="",L170="",M170="")),AND(H170="No",J170&lt;&gt;"No Callback Needed"),AND(Q170&lt;&gt;"",Q170&lt;0)),"Data Issue",IF(H170="No","No Callback Needed",IF(J170="Closed","Completed",IF(P170&lt;NOW(),"Overdue",IF(P170-NOW()&lt;=Dashboard!$B$9/24,"Due Soon","Open"))))))</f>
        <v/>
      </c>
      <c r="S170" s="31">
        <f>IF(OR(A170="",B170="",Dashboard!$B$4="",Dashboard!$B$5="",Dashboard!$B$5&lt;Dashboard!$B$4,Dashboard!$B$5-Dashboard!$B$4&gt;30),"",IF(AND(B170&gt;=Dashboard!$B$4,B170&lt;=Dashboard!$B$5,OR(Dashboard!$B$6="All Clinics",D170=Dashboard!$B$6),OR(Dashboard!$B$7="All Queues",E170=Dashboard!$B$7)),1,0))</f>
        <v/>
      </c>
      <c r="T170" s="30">
        <f>IF(A170="","",IF(COUNTIF($A$2:$A$501,A170)&gt;1,"Duplicate ID",""))</f>
        <v/>
      </c>
    </row>
    <row r="171">
      <c r="A171" s="13" t="n"/>
      <c r="B171" s="41" t="n"/>
      <c r="C171" s="26" t="n"/>
      <c r="D171" s="13" t="n"/>
      <c r="E171" s="13" t="n"/>
      <c r="F171" s="13" t="n"/>
      <c r="G171" s="13" t="n"/>
      <c r="H171" s="13" t="n"/>
      <c r="I171" s="13" t="n"/>
      <c r="J171" s="13" t="n"/>
      <c r="K171" s="41" t="n"/>
      <c r="L171" s="26" t="n"/>
      <c r="M171" s="13" t="n"/>
      <c r="N171" s="27" t="n"/>
      <c r="O171" s="48">
        <f>IF(OR(B171="",C171=""),"",B171+C171)</f>
        <v/>
      </c>
      <c r="P171" s="48">
        <f>IF(OR(O171="",H171&lt;&gt;"Yes"),"",O171+(Dashboard!$B$8/24))</f>
        <v/>
      </c>
      <c r="Q171" s="29">
        <f>IF(OR(H171&lt;&gt;"Yes",O171="",K171="",L171=""),"",ROUND(((K171+L171)-O171)*24,2))</f>
        <v/>
      </c>
      <c r="R171" s="30">
        <f>IF(A171="","",IF(OR(B171="",C171="",D171="",E171="",F171="",G171="",H171="",J171="",T171="Duplicate ID",AND(H171="Yes",J171&lt;&gt;"Closed",I171=""),AND(H171="Yes",J171="Closed",OR(K171="",L171="",M171="")),AND(H171="No",J171&lt;&gt;"No Callback Needed"),AND(Q171&lt;&gt;"",Q171&lt;0)),"Data Issue",IF(H171="No","No Callback Needed",IF(J171="Closed","Completed",IF(P171&lt;NOW(),"Overdue",IF(P171-NOW()&lt;=Dashboard!$B$9/24,"Due Soon","Open"))))))</f>
        <v/>
      </c>
      <c r="S171" s="31">
        <f>IF(OR(A171="",B171="",Dashboard!$B$4="",Dashboard!$B$5="",Dashboard!$B$5&lt;Dashboard!$B$4,Dashboard!$B$5-Dashboard!$B$4&gt;30),"",IF(AND(B171&gt;=Dashboard!$B$4,B171&lt;=Dashboard!$B$5,OR(Dashboard!$B$6="All Clinics",D171=Dashboard!$B$6),OR(Dashboard!$B$7="All Queues",E171=Dashboard!$B$7)),1,0))</f>
        <v/>
      </c>
      <c r="T171" s="30">
        <f>IF(A171="","",IF(COUNTIF($A$2:$A$501,A171)&gt;1,"Duplicate ID",""))</f>
        <v/>
      </c>
    </row>
    <row r="172">
      <c r="A172" s="13" t="n"/>
      <c r="B172" s="41" t="n"/>
      <c r="C172" s="26" t="n"/>
      <c r="D172" s="13" t="n"/>
      <c r="E172" s="13" t="n"/>
      <c r="F172" s="13" t="n"/>
      <c r="G172" s="13" t="n"/>
      <c r="H172" s="13" t="n"/>
      <c r="I172" s="13" t="n"/>
      <c r="J172" s="13" t="n"/>
      <c r="K172" s="41" t="n"/>
      <c r="L172" s="26" t="n"/>
      <c r="M172" s="13" t="n"/>
      <c r="N172" s="27" t="n"/>
      <c r="O172" s="48">
        <f>IF(OR(B172="",C172=""),"",B172+C172)</f>
        <v/>
      </c>
      <c r="P172" s="48">
        <f>IF(OR(O172="",H172&lt;&gt;"Yes"),"",O172+(Dashboard!$B$8/24))</f>
        <v/>
      </c>
      <c r="Q172" s="29">
        <f>IF(OR(H172&lt;&gt;"Yes",O172="",K172="",L172=""),"",ROUND(((K172+L172)-O172)*24,2))</f>
        <v/>
      </c>
      <c r="R172" s="30">
        <f>IF(A172="","",IF(OR(B172="",C172="",D172="",E172="",F172="",G172="",H172="",J172="",T172="Duplicate ID",AND(H172="Yes",J172&lt;&gt;"Closed",I172=""),AND(H172="Yes",J172="Closed",OR(K172="",L172="",M172="")),AND(H172="No",J172&lt;&gt;"No Callback Needed"),AND(Q172&lt;&gt;"",Q172&lt;0)),"Data Issue",IF(H172="No","No Callback Needed",IF(J172="Closed","Completed",IF(P172&lt;NOW(),"Overdue",IF(P172-NOW()&lt;=Dashboard!$B$9/24,"Due Soon","Open"))))))</f>
        <v/>
      </c>
      <c r="S172" s="31">
        <f>IF(OR(A172="",B172="",Dashboard!$B$4="",Dashboard!$B$5="",Dashboard!$B$5&lt;Dashboard!$B$4,Dashboard!$B$5-Dashboard!$B$4&gt;30),"",IF(AND(B172&gt;=Dashboard!$B$4,B172&lt;=Dashboard!$B$5,OR(Dashboard!$B$6="All Clinics",D172=Dashboard!$B$6),OR(Dashboard!$B$7="All Queues",E172=Dashboard!$B$7)),1,0))</f>
        <v/>
      </c>
      <c r="T172" s="30">
        <f>IF(A172="","",IF(COUNTIF($A$2:$A$501,A172)&gt;1,"Duplicate ID",""))</f>
        <v/>
      </c>
    </row>
    <row r="173">
      <c r="A173" s="13" t="n"/>
      <c r="B173" s="41" t="n"/>
      <c r="C173" s="26" t="n"/>
      <c r="D173" s="13" t="n"/>
      <c r="E173" s="13" t="n"/>
      <c r="F173" s="13" t="n"/>
      <c r="G173" s="13" t="n"/>
      <c r="H173" s="13" t="n"/>
      <c r="I173" s="13" t="n"/>
      <c r="J173" s="13" t="n"/>
      <c r="K173" s="41" t="n"/>
      <c r="L173" s="26" t="n"/>
      <c r="M173" s="13" t="n"/>
      <c r="N173" s="27" t="n"/>
      <c r="O173" s="48">
        <f>IF(OR(B173="",C173=""),"",B173+C173)</f>
        <v/>
      </c>
      <c r="P173" s="48">
        <f>IF(OR(O173="",H173&lt;&gt;"Yes"),"",O173+(Dashboard!$B$8/24))</f>
        <v/>
      </c>
      <c r="Q173" s="29">
        <f>IF(OR(H173&lt;&gt;"Yes",O173="",K173="",L173=""),"",ROUND(((K173+L173)-O173)*24,2))</f>
        <v/>
      </c>
      <c r="R173" s="30">
        <f>IF(A173="","",IF(OR(B173="",C173="",D173="",E173="",F173="",G173="",H173="",J173="",T173="Duplicate ID",AND(H173="Yes",J173&lt;&gt;"Closed",I173=""),AND(H173="Yes",J173="Closed",OR(K173="",L173="",M173="")),AND(H173="No",J173&lt;&gt;"No Callback Needed"),AND(Q173&lt;&gt;"",Q173&lt;0)),"Data Issue",IF(H173="No","No Callback Needed",IF(J173="Closed","Completed",IF(P173&lt;NOW(),"Overdue",IF(P173-NOW()&lt;=Dashboard!$B$9/24,"Due Soon","Open"))))))</f>
        <v/>
      </c>
      <c r="S173" s="31">
        <f>IF(OR(A173="",B173="",Dashboard!$B$4="",Dashboard!$B$5="",Dashboard!$B$5&lt;Dashboard!$B$4,Dashboard!$B$5-Dashboard!$B$4&gt;30),"",IF(AND(B173&gt;=Dashboard!$B$4,B173&lt;=Dashboard!$B$5,OR(Dashboard!$B$6="All Clinics",D173=Dashboard!$B$6),OR(Dashboard!$B$7="All Queues",E173=Dashboard!$B$7)),1,0))</f>
        <v/>
      </c>
      <c r="T173" s="30">
        <f>IF(A173="","",IF(COUNTIF($A$2:$A$501,A173)&gt;1,"Duplicate ID",""))</f>
        <v/>
      </c>
    </row>
    <row r="174">
      <c r="A174" s="13" t="n"/>
      <c r="B174" s="41" t="n"/>
      <c r="C174" s="26" t="n"/>
      <c r="D174" s="13" t="n"/>
      <c r="E174" s="13" t="n"/>
      <c r="F174" s="13" t="n"/>
      <c r="G174" s="13" t="n"/>
      <c r="H174" s="13" t="n"/>
      <c r="I174" s="13" t="n"/>
      <c r="J174" s="13" t="n"/>
      <c r="K174" s="41" t="n"/>
      <c r="L174" s="26" t="n"/>
      <c r="M174" s="13" t="n"/>
      <c r="N174" s="27" t="n"/>
      <c r="O174" s="48">
        <f>IF(OR(B174="",C174=""),"",B174+C174)</f>
        <v/>
      </c>
      <c r="P174" s="48">
        <f>IF(OR(O174="",H174&lt;&gt;"Yes"),"",O174+(Dashboard!$B$8/24))</f>
        <v/>
      </c>
      <c r="Q174" s="29">
        <f>IF(OR(H174&lt;&gt;"Yes",O174="",K174="",L174=""),"",ROUND(((K174+L174)-O174)*24,2))</f>
        <v/>
      </c>
      <c r="R174" s="30">
        <f>IF(A174="","",IF(OR(B174="",C174="",D174="",E174="",F174="",G174="",H174="",J174="",T174="Duplicate ID",AND(H174="Yes",J174&lt;&gt;"Closed",I174=""),AND(H174="Yes",J174="Closed",OR(K174="",L174="",M174="")),AND(H174="No",J174&lt;&gt;"No Callback Needed"),AND(Q174&lt;&gt;"",Q174&lt;0)),"Data Issue",IF(H174="No","No Callback Needed",IF(J174="Closed","Completed",IF(P174&lt;NOW(),"Overdue",IF(P174-NOW()&lt;=Dashboard!$B$9/24,"Due Soon","Open"))))))</f>
        <v/>
      </c>
      <c r="S174" s="31">
        <f>IF(OR(A174="",B174="",Dashboard!$B$4="",Dashboard!$B$5="",Dashboard!$B$5&lt;Dashboard!$B$4,Dashboard!$B$5-Dashboard!$B$4&gt;30),"",IF(AND(B174&gt;=Dashboard!$B$4,B174&lt;=Dashboard!$B$5,OR(Dashboard!$B$6="All Clinics",D174=Dashboard!$B$6),OR(Dashboard!$B$7="All Queues",E174=Dashboard!$B$7)),1,0))</f>
        <v/>
      </c>
      <c r="T174" s="30">
        <f>IF(A174="","",IF(COUNTIF($A$2:$A$501,A174)&gt;1,"Duplicate ID",""))</f>
        <v/>
      </c>
    </row>
    <row r="175">
      <c r="A175" s="13" t="n"/>
      <c r="B175" s="41" t="n"/>
      <c r="C175" s="26" t="n"/>
      <c r="D175" s="13" t="n"/>
      <c r="E175" s="13" t="n"/>
      <c r="F175" s="13" t="n"/>
      <c r="G175" s="13" t="n"/>
      <c r="H175" s="13" t="n"/>
      <c r="I175" s="13" t="n"/>
      <c r="J175" s="13" t="n"/>
      <c r="K175" s="41" t="n"/>
      <c r="L175" s="26" t="n"/>
      <c r="M175" s="13" t="n"/>
      <c r="N175" s="27" t="n"/>
      <c r="O175" s="48">
        <f>IF(OR(B175="",C175=""),"",B175+C175)</f>
        <v/>
      </c>
      <c r="P175" s="48">
        <f>IF(OR(O175="",H175&lt;&gt;"Yes"),"",O175+(Dashboard!$B$8/24))</f>
        <v/>
      </c>
      <c r="Q175" s="29">
        <f>IF(OR(H175&lt;&gt;"Yes",O175="",K175="",L175=""),"",ROUND(((K175+L175)-O175)*24,2))</f>
        <v/>
      </c>
      <c r="R175" s="30">
        <f>IF(A175="","",IF(OR(B175="",C175="",D175="",E175="",F175="",G175="",H175="",J175="",T175="Duplicate ID",AND(H175="Yes",J175&lt;&gt;"Closed",I175=""),AND(H175="Yes",J175="Closed",OR(K175="",L175="",M175="")),AND(H175="No",J175&lt;&gt;"No Callback Needed"),AND(Q175&lt;&gt;"",Q175&lt;0)),"Data Issue",IF(H175="No","No Callback Needed",IF(J175="Closed","Completed",IF(P175&lt;NOW(),"Overdue",IF(P175-NOW()&lt;=Dashboard!$B$9/24,"Due Soon","Open"))))))</f>
        <v/>
      </c>
      <c r="S175" s="31">
        <f>IF(OR(A175="",B175="",Dashboard!$B$4="",Dashboard!$B$5="",Dashboard!$B$5&lt;Dashboard!$B$4,Dashboard!$B$5-Dashboard!$B$4&gt;30),"",IF(AND(B175&gt;=Dashboard!$B$4,B175&lt;=Dashboard!$B$5,OR(Dashboard!$B$6="All Clinics",D175=Dashboard!$B$6),OR(Dashboard!$B$7="All Queues",E175=Dashboard!$B$7)),1,0))</f>
        <v/>
      </c>
      <c r="T175" s="30">
        <f>IF(A175="","",IF(COUNTIF($A$2:$A$501,A175)&gt;1,"Duplicate ID",""))</f>
        <v/>
      </c>
    </row>
    <row r="176">
      <c r="A176" s="13" t="n"/>
      <c r="B176" s="41" t="n"/>
      <c r="C176" s="26" t="n"/>
      <c r="D176" s="13" t="n"/>
      <c r="E176" s="13" t="n"/>
      <c r="F176" s="13" t="n"/>
      <c r="G176" s="13" t="n"/>
      <c r="H176" s="13" t="n"/>
      <c r="I176" s="13" t="n"/>
      <c r="J176" s="13" t="n"/>
      <c r="K176" s="41" t="n"/>
      <c r="L176" s="26" t="n"/>
      <c r="M176" s="13" t="n"/>
      <c r="N176" s="27" t="n"/>
      <c r="O176" s="48">
        <f>IF(OR(B176="",C176=""),"",B176+C176)</f>
        <v/>
      </c>
      <c r="P176" s="48">
        <f>IF(OR(O176="",H176&lt;&gt;"Yes"),"",O176+(Dashboard!$B$8/24))</f>
        <v/>
      </c>
      <c r="Q176" s="29">
        <f>IF(OR(H176&lt;&gt;"Yes",O176="",K176="",L176=""),"",ROUND(((K176+L176)-O176)*24,2))</f>
        <v/>
      </c>
      <c r="R176" s="30">
        <f>IF(A176="","",IF(OR(B176="",C176="",D176="",E176="",F176="",G176="",H176="",J176="",T176="Duplicate ID",AND(H176="Yes",J176&lt;&gt;"Closed",I176=""),AND(H176="Yes",J176="Closed",OR(K176="",L176="",M176="")),AND(H176="No",J176&lt;&gt;"No Callback Needed"),AND(Q176&lt;&gt;"",Q176&lt;0)),"Data Issue",IF(H176="No","No Callback Needed",IF(J176="Closed","Completed",IF(P176&lt;NOW(),"Overdue",IF(P176-NOW()&lt;=Dashboard!$B$9/24,"Due Soon","Open"))))))</f>
        <v/>
      </c>
      <c r="S176" s="31">
        <f>IF(OR(A176="",B176="",Dashboard!$B$4="",Dashboard!$B$5="",Dashboard!$B$5&lt;Dashboard!$B$4,Dashboard!$B$5-Dashboard!$B$4&gt;30),"",IF(AND(B176&gt;=Dashboard!$B$4,B176&lt;=Dashboard!$B$5,OR(Dashboard!$B$6="All Clinics",D176=Dashboard!$B$6),OR(Dashboard!$B$7="All Queues",E176=Dashboard!$B$7)),1,0))</f>
        <v/>
      </c>
      <c r="T176" s="30">
        <f>IF(A176="","",IF(COUNTIF($A$2:$A$501,A176)&gt;1,"Duplicate ID",""))</f>
        <v/>
      </c>
    </row>
    <row r="177">
      <c r="A177" s="13" t="n"/>
      <c r="B177" s="41" t="n"/>
      <c r="C177" s="26" t="n"/>
      <c r="D177" s="13" t="n"/>
      <c r="E177" s="13" t="n"/>
      <c r="F177" s="13" t="n"/>
      <c r="G177" s="13" t="n"/>
      <c r="H177" s="13" t="n"/>
      <c r="I177" s="13" t="n"/>
      <c r="J177" s="13" t="n"/>
      <c r="K177" s="41" t="n"/>
      <c r="L177" s="26" t="n"/>
      <c r="M177" s="13" t="n"/>
      <c r="N177" s="27" t="n"/>
      <c r="O177" s="48">
        <f>IF(OR(B177="",C177=""),"",B177+C177)</f>
        <v/>
      </c>
      <c r="P177" s="48">
        <f>IF(OR(O177="",H177&lt;&gt;"Yes"),"",O177+(Dashboard!$B$8/24))</f>
        <v/>
      </c>
      <c r="Q177" s="29">
        <f>IF(OR(H177&lt;&gt;"Yes",O177="",K177="",L177=""),"",ROUND(((K177+L177)-O177)*24,2))</f>
        <v/>
      </c>
      <c r="R177" s="30">
        <f>IF(A177="","",IF(OR(B177="",C177="",D177="",E177="",F177="",G177="",H177="",J177="",T177="Duplicate ID",AND(H177="Yes",J177&lt;&gt;"Closed",I177=""),AND(H177="Yes",J177="Closed",OR(K177="",L177="",M177="")),AND(H177="No",J177&lt;&gt;"No Callback Needed"),AND(Q177&lt;&gt;"",Q177&lt;0)),"Data Issue",IF(H177="No","No Callback Needed",IF(J177="Closed","Completed",IF(P177&lt;NOW(),"Overdue",IF(P177-NOW()&lt;=Dashboard!$B$9/24,"Due Soon","Open"))))))</f>
        <v/>
      </c>
      <c r="S177" s="31">
        <f>IF(OR(A177="",B177="",Dashboard!$B$4="",Dashboard!$B$5="",Dashboard!$B$5&lt;Dashboard!$B$4,Dashboard!$B$5-Dashboard!$B$4&gt;30),"",IF(AND(B177&gt;=Dashboard!$B$4,B177&lt;=Dashboard!$B$5,OR(Dashboard!$B$6="All Clinics",D177=Dashboard!$B$6),OR(Dashboard!$B$7="All Queues",E177=Dashboard!$B$7)),1,0))</f>
        <v/>
      </c>
      <c r="T177" s="30">
        <f>IF(A177="","",IF(COUNTIF($A$2:$A$501,A177)&gt;1,"Duplicate ID",""))</f>
        <v/>
      </c>
    </row>
    <row r="178">
      <c r="A178" s="13" t="n"/>
      <c r="B178" s="41" t="n"/>
      <c r="C178" s="26" t="n"/>
      <c r="D178" s="13" t="n"/>
      <c r="E178" s="13" t="n"/>
      <c r="F178" s="13" t="n"/>
      <c r="G178" s="13" t="n"/>
      <c r="H178" s="13" t="n"/>
      <c r="I178" s="13" t="n"/>
      <c r="J178" s="13" t="n"/>
      <c r="K178" s="41" t="n"/>
      <c r="L178" s="26" t="n"/>
      <c r="M178" s="13" t="n"/>
      <c r="N178" s="27" t="n"/>
      <c r="O178" s="48">
        <f>IF(OR(B178="",C178=""),"",B178+C178)</f>
        <v/>
      </c>
      <c r="P178" s="48">
        <f>IF(OR(O178="",H178&lt;&gt;"Yes"),"",O178+(Dashboard!$B$8/24))</f>
        <v/>
      </c>
      <c r="Q178" s="29">
        <f>IF(OR(H178&lt;&gt;"Yes",O178="",K178="",L178=""),"",ROUND(((K178+L178)-O178)*24,2))</f>
        <v/>
      </c>
      <c r="R178" s="30">
        <f>IF(A178="","",IF(OR(B178="",C178="",D178="",E178="",F178="",G178="",H178="",J178="",T178="Duplicate ID",AND(H178="Yes",J178&lt;&gt;"Closed",I178=""),AND(H178="Yes",J178="Closed",OR(K178="",L178="",M178="")),AND(H178="No",J178&lt;&gt;"No Callback Needed"),AND(Q178&lt;&gt;"",Q178&lt;0)),"Data Issue",IF(H178="No","No Callback Needed",IF(J178="Closed","Completed",IF(P178&lt;NOW(),"Overdue",IF(P178-NOW()&lt;=Dashboard!$B$9/24,"Due Soon","Open"))))))</f>
        <v/>
      </c>
      <c r="S178" s="31">
        <f>IF(OR(A178="",B178="",Dashboard!$B$4="",Dashboard!$B$5="",Dashboard!$B$5&lt;Dashboard!$B$4,Dashboard!$B$5-Dashboard!$B$4&gt;30),"",IF(AND(B178&gt;=Dashboard!$B$4,B178&lt;=Dashboard!$B$5,OR(Dashboard!$B$6="All Clinics",D178=Dashboard!$B$6),OR(Dashboard!$B$7="All Queues",E178=Dashboard!$B$7)),1,0))</f>
        <v/>
      </c>
      <c r="T178" s="30">
        <f>IF(A178="","",IF(COUNTIF($A$2:$A$501,A178)&gt;1,"Duplicate ID",""))</f>
        <v/>
      </c>
    </row>
    <row r="179">
      <c r="A179" s="13" t="n"/>
      <c r="B179" s="41" t="n"/>
      <c r="C179" s="26" t="n"/>
      <c r="D179" s="13" t="n"/>
      <c r="E179" s="13" t="n"/>
      <c r="F179" s="13" t="n"/>
      <c r="G179" s="13" t="n"/>
      <c r="H179" s="13" t="n"/>
      <c r="I179" s="13" t="n"/>
      <c r="J179" s="13" t="n"/>
      <c r="K179" s="41" t="n"/>
      <c r="L179" s="26" t="n"/>
      <c r="M179" s="13" t="n"/>
      <c r="N179" s="27" t="n"/>
      <c r="O179" s="48">
        <f>IF(OR(B179="",C179=""),"",B179+C179)</f>
        <v/>
      </c>
      <c r="P179" s="48">
        <f>IF(OR(O179="",H179&lt;&gt;"Yes"),"",O179+(Dashboard!$B$8/24))</f>
        <v/>
      </c>
      <c r="Q179" s="29">
        <f>IF(OR(H179&lt;&gt;"Yes",O179="",K179="",L179=""),"",ROUND(((K179+L179)-O179)*24,2))</f>
        <v/>
      </c>
      <c r="R179" s="30">
        <f>IF(A179="","",IF(OR(B179="",C179="",D179="",E179="",F179="",G179="",H179="",J179="",T179="Duplicate ID",AND(H179="Yes",J179&lt;&gt;"Closed",I179=""),AND(H179="Yes",J179="Closed",OR(K179="",L179="",M179="")),AND(H179="No",J179&lt;&gt;"No Callback Needed"),AND(Q179&lt;&gt;"",Q179&lt;0)),"Data Issue",IF(H179="No","No Callback Needed",IF(J179="Closed","Completed",IF(P179&lt;NOW(),"Overdue",IF(P179-NOW()&lt;=Dashboard!$B$9/24,"Due Soon","Open"))))))</f>
        <v/>
      </c>
      <c r="S179" s="31">
        <f>IF(OR(A179="",B179="",Dashboard!$B$4="",Dashboard!$B$5="",Dashboard!$B$5&lt;Dashboard!$B$4,Dashboard!$B$5-Dashboard!$B$4&gt;30),"",IF(AND(B179&gt;=Dashboard!$B$4,B179&lt;=Dashboard!$B$5,OR(Dashboard!$B$6="All Clinics",D179=Dashboard!$B$6),OR(Dashboard!$B$7="All Queues",E179=Dashboard!$B$7)),1,0))</f>
        <v/>
      </c>
      <c r="T179" s="30">
        <f>IF(A179="","",IF(COUNTIF($A$2:$A$501,A179)&gt;1,"Duplicate ID",""))</f>
        <v/>
      </c>
    </row>
    <row r="180">
      <c r="A180" s="13" t="n"/>
      <c r="B180" s="41" t="n"/>
      <c r="C180" s="26" t="n"/>
      <c r="D180" s="13" t="n"/>
      <c r="E180" s="13" t="n"/>
      <c r="F180" s="13" t="n"/>
      <c r="G180" s="13" t="n"/>
      <c r="H180" s="13" t="n"/>
      <c r="I180" s="13" t="n"/>
      <c r="J180" s="13" t="n"/>
      <c r="K180" s="41" t="n"/>
      <c r="L180" s="26" t="n"/>
      <c r="M180" s="13" t="n"/>
      <c r="N180" s="27" t="n"/>
      <c r="O180" s="48">
        <f>IF(OR(B180="",C180=""),"",B180+C180)</f>
        <v/>
      </c>
      <c r="P180" s="48">
        <f>IF(OR(O180="",H180&lt;&gt;"Yes"),"",O180+(Dashboard!$B$8/24))</f>
        <v/>
      </c>
      <c r="Q180" s="29">
        <f>IF(OR(H180&lt;&gt;"Yes",O180="",K180="",L180=""),"",ROUND(((K180+L180)-O180)*24,2))</f>
        <v/>
      </c>
      <c r="R180" s="30">
        <f>IF(A180="","",IF(OR(B180="",C180="",D180="",E180="",F180="",G180="",H180="",J180="",T180="Duplicate ID",AND(H180="Yes",J180&lt;&gt;"Closed",I180=""),AND(H180="Yes",J180="Closed",OR(K180="",L180="",M180="")),AND(H180="No",J180&lt;&gt;"No Callback Needed"),AND(Q180&lt;&gt;"",Q180&lt;0)),"Data Issue",IF(H180="No","No Callback Needed",IF(J180="Closed","Completed",IF(P180&lt;NOW(),"Overdue",IF(P180-NOW()&lt;=Dashboard!$B$9/24,"Due Soon","Open"))))))</f>
        <v/>
      </c>
      <c r="S180" s="31">
        <f>IF(OR(A180="",B180="",Dashboard!$B$4="",Dashboard!$B$5="",Dashboard!$B$5&lt;Dashboard!$B$4,Dashboard!$B$5-Dashboard!$B$4&gt;30),"",IF(AND(B180&gt;=Dashboard!$B$4,B180&lt;=Dashboard!$B$5,OR(Dashboard!$B$6="All Clinics",D180=Dashboard!$B$6),OR(Dashboard!$B$7="All Queues",E180=Dashboard!$B$7)),1,0))</f>
        <v/>
      </c>
      <c r="T180" s="30">
        <f>IF(A180="","",IF(COUNTIF($A$2:$A$501,A180)&gt;1,"Duplicate ID",""))</f>
        <v/>
      </c>
    </row>
    <row r="181">
      <c r="A181" s="13" t="n"/>
      <c r="B181" s="41" t="n"/>
      <c r="C181" s="26" t="n"/>
      <c r="D181" s="13" t="n"/>
      <c r="E181" s="13" t="n"/>
      <c r="F181" s="13" t="n"/>
      <c r="G181" s="13" t="n"/>
      <c r="H181" s="13" t="n"/>
      <c r="I181" s="13" t="n"/>
      <c r="J181" s="13" t="n"/>
      <c r="K181" s="41" t="n"/>
      <c r="L181" s="26" t="n"/>
      <c r="M181" s="13" t="n"/>
      <c r="N181" s="27" t="n"/>
      <c r="O181" s="48">
        <f>IF(OR(B181="",C181=""),"",B181+C181)</f>
        <v/>
      </c>
      <c r="P181" s="48">
        <f>IF(OR(O181="",H181&lt;&gt;"Yes"),"",O181+(Dashboard!$B$8/24))</f>
        <v/>
      </c>
      <c r="Q181" s="29">
        <f>IF(OR(H181&lt;&gt;"Yes",O181="",K181="",L181=""),"",ROUND(((K181+L181)-O181)*24,2))</f>
        <v/>
      </c>
      <c r="R181" s="30">
        <f>IF(A181="","",IF(OR(B181="",C181="",D181="",E181="",F181="",G181="",H181="",J181="",T181="Duplicate ID",AND(H181="Yes",J181&lt;&gt;"Closed",I181=""),AND(H181="Yes",J181="Closed",OR(K181="",L181="",M181="")),AND(H181="No",J181&lt;&gt;"No Callback Needed"),AND(Q181&lt;&gt;"",Q181&lt;0)),"Data Issue",IF(H181="No","No Callback Needed",IF(J181="Closed","Completed",IF(P181&lt;NOW(),"Overdue",IF(P181-NOW()&lt;=Dashboard!$B$9/24,"Due Soon","Open"))))))</f>
        <v/>
      </c>
      <c r="S181" s="31">
        <f>IF(OR(A181="",B181="",Dashboard!$B$4="",Dashboard!$B$5="",Dashboard!$B$5&lt;Dashboard!$B$4,Dashboard!$B$5-Dashboard!$B$4&gt;30),"",IF(AND(B181&gt;=Dashboard!$B$4,B181&lt;=Dashboard!$B$5,OR(Dashboard!$B$6="All Clinics",D181=Dashboard!$B$6),OR(Dashboard!$B$7="All Queues",E181=Dashboard!$B$7)),1,0))</f>
        <v/>
      </c>
      <c r="T181" s="30">
        <f>IF(A181="","",IF(COUNTIF($A$2:$A$501,A181)&gt;1,"Duplicate ID",""))</f>
        <v/>
      </c>
    </row>
    <row r="182">
      <c r="A182" s="13" t="n"/>
      <c r="B182" s="41" t="n"/>
      <c r="C182" s="26" t="n"/>
      <c r="D182" s="13" t="n"/>
      <c r="E182" s="13" t="n"/>
      <c r="F182" s="13" t="n"/>
      <c r="G182" s="13" t="n"/>
      <c r="H182" s="13" t="n"/>
      <c r="I182" s="13" t="n"/>
      <c r="J182" s="13" t="n"/>
      <c r="K182" s="41" t="n"/>
      <c r="L182" s="26" t="n"/>
      <c r="M182" s="13" t="n"/>
      <c r="N182" s="27" t="n"/>
      <c r="O182" s="48">
        <f>IF(OR(B182="",C182=""),"",B182+C182)</f>
        <v/>
      </c>
      <c r="P182" s="48">
        <f>IF(OR(O182="",H182&lt;&gt;"Yes"),"",O182+(Dashboard!$B$8/24))</f>
        <v/>
      </c>
      <c r="Q182" s="29">
        <f>IF(OR(H182&lt;&gt;"Yes",O182="",K182="",L182=""),"",ROUND(((K182+L182)-O182)*24,2))</f>
        <v/>
      </c>
      <c r="R182" s="30">
        <f>IF(A182="","",IF(OR(B182="",C182="",D182="",E182="",F182="",G182="",H182="",J182="",T182="Duplicate ID",AND(H182="Yes",J182&lt;&gt;"Closed",I182=""),AND(H182="Yes",J182="Closed",OR(K182="",L182="",M182="")),AND(H182="No",J182&lt;&gt;"No Callback Needed"),AND(Q182&lt;&gt;"",Q182&lt;0)),"Data Issue",IF(H182="No","No Callback Needed",IF(J182="Closed","Completed",IF(P182&lt;NOW(),"Overdue",IF(P182-NOW()&lt;=Dashboard!$B$9/24,"Due Soon","Open"))))))</f>
        <v/>
      </c>
      <c r="S182" s="31">
        <f>IF(OR(A182="",B182="",Dashboard!$B$4="",Dashboard!$B$5="",Dashboard!$B$5&lt;Dashboard!$B$4,Dashboard!$B$5-Dashboard!$B$4&gt;30),"",IF(AND(B182&gt;=Dashboard!$B$4,B182&lt;=Dashboard!$B$5,OR(Dashboard!$B$6="All Clinics",D182=Dashboard!$B$6),OR(Dashboard!$B$7="All Queues",E182=Dashboard!$B$7)),1,0))</f>
        <v/>
      </c>
      <c r="T182" s="30">
        <f>IF(A182="","",IF(COUNTIF($A$2:$A$501,A182)&gt;1,"Duplicate ID",""))</f>
        <v/>
      </c>
    </row>
    <row r="183">
      <c r="A183" s="13" t="n"/>
      <c r="B183" s="41" t="n"/>
      <c r="C183" s="26" t="n"/>
      <c r="D183" s="13" t="n"/>
      <c r="E183" s="13" t="n"/>
      <c r="F183" s="13" t="n"/>
      <c r="G183" s="13" t="n"/>
      <c r="H183" s="13" t="n"/>
      <c r="I183" s="13" t="n"/>
      <c r="J183" s="13" t="n"/>
      <c r="K183" s="41" t="n"/>
      <c r="L183" s="26" t="n"/>
      <c r="M183" s="13" t="n"/>
      <c r="N183" s="27" t="n"/>
      <c r="O183" s="48">
        <f>IF(OR(B183="",C183=""),"",B183+C183)</f>
        <v/>
      </c>
      <c r="P183" s="48">
        <f>IF(OR(O183="",H183&lt;&gt;"Yes"),"",O183+(Dashboard!$B$8/24))</f>
        <v/>
      </c>
      <c r="Q183" s="29">
        <f>IF(OR(H183&lt;&gt;"Yes",O183="",K183="",L183=""),"",ROUND(((K183+L183)-O183)*24,2))</f>
        <v/>
      </c>
      <c r="R183" s="30">
        <f>IF(A183="","",IF(OR(B183="",C183="",D183="",E183="",F183="",G183="",H183="",J183="",T183="Duplicate ID",AND(H183="Yes",J183&lt;&gt;"Closed",I183=""),AND(H183="Yes",J183="Closed",OR(K183="",L183="",M183="")),AND(H183="No",J183&lt;&gt;"No Callback Needed"),AND(Q183&lt;&gt;"",Q183&lt;0)),"Data Issue",IF(H183="No","No Callback Needed",IF(J183="Closed","Completed",IF(P183&lt;NOW(),"Overdue",IF(P183-NOW()&lt;=Dashboard!$B$9/24,"Due Soon","Open"))))))</f>
        <v/>
      </c>
      <c r="S183" s="31">
        <f>IF(OR(A183="",B183="",Dashboard!$B$4="",Dashboard!$B$5="",Dashboard!$B$5&lt;Dashboard!$B$4,Dashboard!$B$5-Dashboard!$B$4&gt;30),"",IF(AND(B183&gt;=Dashboard!$B$4,B183&lt;=Dashboard!$B$5,OR(Dashboard!$B$6="All Clinics",D183=Dashboard!$B$6),OR(Dashboard!$B$7="All Queues",E183=Dashboard!$B$7)),1,0))</f>
        <v/>
      </c>
      <c r="T183" s="30">
        <f>IF(A183="","",IF(COUNTIF($A$2:$A$501,A183)&gt;1,"Duplicate ID",""))</f>
        <v/>
      </c>
    </row>
    <row r="184">
      <c r="A184" s="13" t="n"/>
      <c r="B184" s="41" t="n"/>
      <c r="C184" s="26" t="n"/>
      <c r="D184" s="13" t="n"/>
      <c r="E184" s="13" t="n"/>
      <c r="F184" s="13" t="n"/>
      <c r="G184" s="13" t="n"/>
      <c r="H184" s="13" t="n"/>
      <c r="I184" s="13" t="n"/>
      <c r="J184" s="13" t="n"/>
      <c r="K184" s="41" t="n"/>
      <c r="L184" s="26" t="n"/>
      <c r="M184" s="13" t="n"/>
      <c r="N184" s="27" t="n"/>
      <c r="O184" s="48">
        <f>IF(OR(B184="",C184=""),"",B184+C184)</f>
        <v/>
      </c>
      <c r="P184" s="48">
        <f>IF(OR(O184="",H184&lt;&gt;"Yes"),"",O184+(Dashboard!$B$8/24))</f>
        <v/>
      </c>
      <c r="Q184" s="29">
        <f>IF(OR(H184&lt;&gt;"Yes",O184="",K184="",L184=""),"",ROUND(((K184+L184)-O184)*24,2))</f>
        <v/>
      </c>
      <c r="R184" s="30">
        <f>IF(A184="","",IF(OR(B184="",C184="",D184="",E184="",F184="",G184="",H184="",J184="",T184="Duplicate ID",AND(H184="Yes",J184&lt;&gt;"Closed",I184=""),AND(H184="Yes",J184="Closed",OR(K184="",L184="",M184="")),AND(H184="No",J184&lt;&gt;"No Callback Needed"),AND(Q184&lt;&gt;"",Q184&lt;0)),"Data Issue",IF(H184="No","No Callback Needed",IF(J184="Closed","Completed",IF(P184&lt;NOW(),"Overdue",IF(P184-NOW()&lt;=Dashboard!$B$9/24,"Due Soon","Open"))))))</f>
        <v/>
      </c>
      <c r="S184" s="31">
        <f>IF(OR(A184="",B184="",Dashboard!$B$4="",Dashboard!$B$5="",Dashboard!$B$5&lt;Dashboard!$B$4,Dashboard!$B$5-Dashboard!$B$4&gt;30),"",IF(AND(B184&gt;=Dashboard!$B$4,B184&lt;=Dashboard!$B$5,OR(Dashboard!$B$6="All Clinics",D184=Dashboard!$B$6),OR(Dashboard!$B$7="All Queues",E184=Dashboard!$B$7)),1,0))</f>
        <v/>
      </c>
      <c r="T184" s="30">
        <f>IF(A184="","",IF(COUNTIF($A$2:$A$501,A184)&gt;1,"Duplicate ID",""))</f>
        <v/>
      </c>
    </row>
    <row r="185">
      <c r="A185" s="13" t="n"/>
      <c r="B185" s="41" t="n"/>
      <c r="C185" s="26" t="n"/>
      <c r="D185" s="13" t="n"/>
      <c r="E185" s="13" t="n"/>
      <c r="F185" s="13" t="n"/>
      <c r="G185" s="13" t="n"/>
      <c r="H185" s="13" t="n"/>
      <c r="I185" s="13" t="n"/>
      <c r="J185" s="13" t="n"/>
      <c r="K185" s="41" t="n"/>
      <c r="L185" s="26" t="n"/>
      <c r="M185" s="13" t="n"/>
      <c r="N185" s="27" t="n"/>
      <c r="O185" s="48">
        <f>IF(OR(B185="",C185=""),"",B185+C185)</f>
        <v/>
      </c>
      <c r="P185" s="48">
        <f>IF(OR(O185="",H185&lt;&gt;"Yes"),"",O185+(Dashboard!$B$8/24))</f>
        <v/>
      </c>
      <c r="Q185" s="29">
        <f>IF(OR(H185&lt;&gt;"Yes",O185="",K185="",L185=""),"",ROUND(((K185+L185)-O185)*24,2))</f>
        <v/>
      </c>
      <c r="R185" s="30">
        <f>IF(A185="","",IF(OR(B185="",C185="",D185="",E185="",F185="",G185="",H185="",J185="",T185="Duplicate ID",AND(H185="Yes",J185&lt;&gt;"Closed",I185=""),AND(H185="Yes",J185="Closed",OR(K185="",L185="",M185="")),AND(H185="No",J185&lt;&gt;"No Callback Needed"),AND(Q185&lt;&gt;"",Q185&lt;0)),"Data Issue",IF(H185="No","No Callback Needed",IF(J185="Closed","Completed",IF(P185&lt;NOW(),"Overdue",IF(P185-NOW()&lt;=Dashboard!$B$9/24,"Due Soon","Open"))))))</f>
        <v/>
      </c>
      <c r="S185" s="31">
        <f>IF(OR(A185="",B185="",Dashboard!$B$4="",Dashboard!$B$5="",Dashboard!$B$5&lt;Dashboard!$B$4,Dashboard!$B$5-Dashboard!$B$4&gt;30),"",IF(AND(B185&gt;=Dashboard!$B$4,B185&lt;=Dashboard!$B$5,OR(Dashboard!$B$6="All Clinics",D185=Dashboard!$B$6),OR(Dashboard!$B$7="All Queues",E185=Dashboard!$B$7)),1,0))</f>
        <v/>
      </c>
      <c r="T185" s="30">
        <f>IF(A185="","",IF(COUNTIF($A$2:$A$501,A185)&gt;1,"Duplicate ID",""))</f>
        <v/>
      </c>
    </row>
    <row r="186">
      <c r="A186" s="13" t="n"/>
      <c r="B186" s="41" t="n"/>
      <c r="C186" s="26" t="n"/>
      <c r="D186" s="13" t="n"/>
      <c r="E186" s="13" t="n"/>
      <c r="F186" s="13" t="n"/>
      <c r="G186" s="13" t="n"/>
      <c r="H186" s="13" t="n"/>
      <c r="I186" s="13" t="n"/>
      <c r="J186" s="13" t="n"/>
      <c r="K186" s="41" t="n"/>
      <c r="L186" s="26" t="n"/>
      <c r="M186" s="13" t="n"/>
      <c r="N186" s="27" t="n"/>
      <c r="O186" s="48">
        <f>IF(OR(B186="",C186=""),"",B186+C186)</f>
        <v/>
      </c>
      <c r="P186" s="48">
        <f>IF(OR(O186="",H186&lt;&gt;"Yes"),"",O186+(Dashboard!$B$8/24))</f>
        <v/>
      </c>
      <c r="Q186" s="29">
        <f>IF(OR(H186&lt;&gt;"Yes",O186="",K186="",L186=""),"",ROUND(((K186+L186)-O186)*24,2))</f>
        <v/>
      </c>
      <c r="R186" s="30">
        <f>IF(A186="","",IF(OR(B186="",C186="",D186="",E186="",F186="",G186="",H186="",J186="",T186="Duplicate ID",AND(H186="Yes",J186&lt;&gt;"Closed",I186=""),AND(H186="Yes",J186="Closed",OR(K186="",L186="",M186="")),AND(H186="No",J186&lt;&gt;"No Callback Needed"),AND(Q186&lt;&gt;"",Q186&lt;0)),"Data Issue",IF(H186="No","No Callback Needed",IF(J186="Closed","Completed",IF(P186&lt;NOW(),"Overdue",IF(P186-NOW()&lt;=Dashboard!$B$9/24,"Due Soon","Open"))))))</f>
        <v/>
      </c>
      <c r="S186" s="31">
        <f>IF(OR(A186="",B186="",Dashboard!$B$4="",Dashboard!$B$5="",Dashboard!$B$5&lt;Dashboard!$B$4,Dashboard!$B$5-Dashboard!$B$4&gt;30),"",IF(AND(B186&gt;=Dashboard!$B$4,B186&lt;=Dashboard!$B$5,OR(Dashboard!$B$6="All Clinics",D186=Dashboard!$B$6),OR(Dashboard!$B$7="All Queues",E186=Dashboard!$B$7)),1,0))</f>
        <v/>
      </c>
      <c r="T186" s="30">
        <f>IF(A186="","",IF(COUNTIF($A$2:$A$501,A186)&gt;1,"Duplicate ID",""))</f>
        <v/>
      </c>
    </row>
    <row r="187">
      <c r="A187" s="13" t="n"/>
      <c r="B187" s="41" t="n"/>
      <c r="C187" s="26" t="n"/>
      <c r="D187" s="13" t="n"/>
      <c r="E187" s="13" t="n"/>
      <c r="F187" s="13" t="n"/>
      <c r="G187" s="13" t="n"/>
      <c r="H187" s="13" t="n"/>
      <c r="I187" s="13" t="n"/>
      <c r="J187" s="13" t="n"/>
      <c r="K187" s="41" t="n"/>
      <c r="L187" s="26" t="n"/>
      <c r="M187" s="13" t="n"/>
      <c r="N187" s="27" t="n"/>
      <c r="O187" s="48">
        <f>IF(OR(B187="",C187=""),"",B187+C187)</f>
        <v/>
      </c>
      <c r="P187" s="48">
        <f>IF(OR(O187="",H187&lt;&gt;"Yes"),"",O187+(Dashboard!$B$8/24))</f>
        <v/>
      </c>
      <c r="Q187" s="29">
        <f>IF(OR(H187&lt;&gt;"Yes",O187="",K187="",L187=""),"",ROUND(((K187+L187)-O187)*24,2))</f>
        <v/>
      </c>
      <c r="R187" s="30">
        <f>IF(A187="","",IF(OR(B187="",C187="",D187="",E187="",F187="",G187="",H187="",J187="",T187="Duplicate ID",AND(H187="Yes",J187&lt;&gt;"Closed",I187=""),AND(H187="Yes",J187="Closed",OR(K187="",L187="",M187="")),AND(H187="No",J187&lt;&gt;"No Callback Needed"),AND(Q187&lt;&gt;"",Q187&lt;0)),"Data Issue",IF(H187="No","No Callback Needed",IF(J187="Closed","Completed",IF(P187&lt;NOW(),"Overdue",IF(P187-NOW()&lt;=Dashboard!$B$9/24,"Due Soon","Open"))))))</f>
        <v/>
      </c>
      <c r="S187" s="31">
        <f>IF(OR(A187="",B187="",Dashboard!$B$4="",Dashboard!$B$5="",Dashboard!$B$5&lt;Dashboard!$B$4,Dashboard!$B$5-Dashboard!$B$4&gt;30),"",IF(AND(B187&gt;=Dashboard!$B$4,B187&lt;=Dashboard!$B$5,OR(Dashboard!$B$6="All Clinics",D187=Dashboard!$B$6),OR(Dashboard!$B$7="All Queues",E187=Dashboard!$B$7)),1,0))</f>
        <v/>
      </c>
      <c r="T187" s="30">
        <f>IF(A187="","",IF(COUNTIF($A$2:$A$501,A187)&gt;1,"Duplicate ID",""))</f>
        <v/>
      </c>
    </row>
    <row r="188">
      <c r="A188" s="13" t="n"/>
      <c r="B188" s="41" t="n"/>
      <c r="C188" s="26" t="n"/>
      <c r="D188" s="13" t="n"/>
      <c r="E188" s="13" t="n"/>
      <c r="F188" s="13" t="n"/>
      <c r="G188" s="13" t="n"/>
      <c r="H188" s="13" t="n"/>
      <c r="I188" s="13" t="n"/>
      <c r="J188" s="13" t="n"/>
      <c r="K188" s="41" t="n"/>
      <c r="L188" s="26" t="n"/>
      <c r="M188" s="13" t="n"/>
      <c r="N188" s="27" t="n"/>
      <c r="O188" s="48">
        <f>IF(OR(B188="",C188=""),"",B188+C188)</f>
        <v/>
      </c>
      <c r="P188" s="48">
        <f>IF(OR(O188="",H188&lt;&gt;"Yes"),"",O188+(Dashboard!$B$8/24))</f>
        <v/>
      </c>
      <c r="Q188" s="29">
        <f>IF(OR(H188&lt;&gt;"Yes",O188="",K188="",L188=""),"",ROUND(((K188+L188)-O188)*24,2))</f>
        <v/>
      </c>
      <c r="R188" s="30">
        <f>IF(A188="","",IF(OR(B188="",C188="",D188="",E188="",F188="",G188="",H188="",J188="",T188="Duplicate ID",AND(H188="Yes",J188&lt;&gt;"Closed",I188=""),AND(H188="Yes",J188="Closed",OR(K188="",L188="",M188="")),AND(H188="No",J188&lt;&gt;"No Callback Needed"),AND(Q188&lt;&gt;"",Q188&lt;0)),"Data Issue",IF(H188="No","No Callback Needed",IF(J188="Closed","Completed",IF(P188&lt;NOW(),"Overdue",IF(P188-NOW()&lt;=Dashboard!$B$9/24,"Due Soon","Open"))))))</f>
        <v/>
      </c>
      <c r="S188" s="31">
        <f>IF(OR(A188="",B188="",Dashboard!$B$4="",Dashboard!$B$5="",Dashboard!$B$5&lt;Dashboard!$B$4,Dashboard!$B$5-Dashboard!$B$4&gt;30),"",IF(AND(B188&gt;=Dashboard!$B$4,B188&lt;=Dashboard!$B$5,OR(Dashboard!$B$6="All Clinics",D188=Dashboard!$B$6),OR(Dashboard!$B$7="All Queues",E188=Dashboard!$B$7)),1,0))</f>
        <v/>
      </c>
      <c r="T188" s="30">
        <f>IF(A188="","",IF(COUNTIF($A$2:$A$501,A188)&gt;1,"Duplicate ID",""))</f>
        <v/>
      </c>
    </row>
    <row r="189">
      <c r="A189" s="13" t="n"/>
      <c r="B189" s="41" t="n"/>
      <c r="C189" s="26" t="n"/>
      <c r="D189" s="13" t="n"/>
      <c r="E189" s="13" t="n"/>
      <c r="F189" s="13" t="n"/>
      <c r="G189" s="13" t="n"/>
      <c r="H189" s="13" t="n"/>
      <c r="I189" s="13" t="n"/>
      <c r="J189" s="13" t="n"/>
      <c r="K189" s="41" t="n"/>
      <c r="L189" s="26" t="n"/>
      <c r="M189" s="13" t="n"/>
      <c r="N189" s="27" t="n"/>
      <c r="O189" s="48">
        <f>IF(OR(B189="",C189=""),"",B189+C189)</f>
        <v/>
      </c>
      <c r="P189" s="48">
        <f>IF(OR(O189="",H189&lt;&gt;"Yes"),"",O189+(Dashboard!$B$8/24))</f>
        <v/>
      </c>
      <c r="Q189" s="29">
        <f>IF(OR(H189&lt;&gt;"Yes",O189="",K189="",L189=""),"",ROUND(((K189+L189)-O189)*24,2))</f>
        <v/>
      </c>
      <c r="R189" s="30">
        <f>IF(A189="","",IF(OR(B189="",C189="",D189="",E189="",F189="",G189="",H189="",J189="",T189="Duplicate ID",AND(H189="Yes",J189&lt;&gt;"Closed",I189=""),AND(H189="Yes",J189="Closed",OR(K189="",L189="",M189="")),AND(H189="No",J189&lt;&gt;"No Callback Needed"),AND(Q189&lt;&gt;"",Q189&lt;0)),"Data Issue",IF(H189="No","No Callback Needed",IF(J189="Closed","Completed",IF(P189&lt;NOW(),"Overdue",IF(P189-NOW()&lt;=Dashboard!$B$9/24,"Due Soon","Open"))))))</f>
        <v/>
      </c>
      <c r="S189" s="31">
        <f>IF(OR(A189="",B189="",Dashboard!$B$4="",Dashboard!$B$5="",Dashboard!$B$5&lt;Dashboard!$B$4,Dashboard!$B$5-Dashboard!$B$4&gt;30),"",IF(AND(B189&gt;=Dashboard!$B$4,B189&lt;=Dashboard!$B$5,OR(Dashboard!$B$6="All Clinics",D189=Dashboard!$B$6),OR(Dashboard!$B$7="All Queues",E189=Dashboard!$B$7)),1,0))</f>
        <v/>
      </c>
      <c r="T189" s="30">
        <f>IF(A189="","",IF(COUNTIF($A$2:$A$501,A189)&gt;1,"Duplicate ID",""))</f>
        <v/>
      </c>
    </row>
    <row r="190">
      <c r="A190" s="13" t="n"/>
      <c r="B190" s="41" t="n"/>
      <c r="C190" s="26" t="n"/>
      <c r="D190" s="13" t="n"/>
      <c r="E190" s="13" t="n"/>
      <c r="F190" s="13" t="n"/>
      <c r="G190" s="13" t="n"/>
      <c r="H190" s="13" t="n"/>
      <c r="I190" s="13" t="n"/>
      <c r="J190" s="13" t="n"/>
      <c r="K190" s="41" t="n"/>
      <c r="L190" s="26" t="n"/>
      <c r="M190" s="13" t="n"/>
      <c r="N190" s="27" t="n"/>
      <c r="O190" s="48">
        <f>IF(OR(B190="",C190=""),"",B190+C190)</f>
        <v/>
      </c>
      <c r="P190" s="48">
        <f>IF(OR(O190="",H190&lt;&gt;"Yes"),"",O190+(Dashboard!$B$8/24))</f>
        <v/>
      </c>
      <c r="Q190" s="29">
        <f>IF(OR(H190&lt;&gt;"Yes",O190="",K190="",L190=""),"",ROUND(((K190+L190)-O190)*24,2))</f>
        <v/>
      </c>
      <c r="R190" s="30">
        <f>IF(A190="","",IF(OR(B190="",C190="",D190="",E190="",F190="",G190="",H190="",J190="",T190="Duplicate ID",AND(H190="Yes",J190&lt;&gt;"Closed",I190=""),AND(H190="Yes",J190="Closed",OR(K190="",L190="",M190="")),AND(H190="No",J190&lt;&gt;"No Callback Needed"),AND(Q190&lt;&gt;"",Q190&lt;0)),"Data Issue",IF(H190="No","No Callback Needed",IF(J190="Closed","Completed",IF(P190&lt;NOW(),"Overdue",IF(P190-NOW()&lt;=Dashboard!$B$9/24,"Due Soon","Open"))))))</f>
        <v/>
      </c>
      <c r="S190" s="31">
        <f>IF(OR(A190="",B190="",Dashboard!$B$4="",Dashboard!$B$5="",Dashboard!$B$5&lt;Dashboard!$B$4,Dashboard!$B$5-Dashboard!$B$4&gt;30),"",IF(AND(B190&gt;=Dashboard!$B$4,B190&lt;=Dashboard!$B$5,OR(Dashboard!$B$6="All Clinics",D190=Dashboard!$B$6),OR(Dashboard!$B$7="All Queues",E190=Dashboard!$B$7)),1,0))</f>
        <v/>
      </c>
      <c r="T190" s="30">
        <f>IF(A190="","",IF(COUNTIF($A$2:$A$501,A190)&gt;1,"Duplicate ID",""))</f>
        <v/>
      </c>
    </row>
    <row r="191">
      <c r="A191" s="13" t="n"/>
      <c r="B191" s="41" t="n"/>
      <c r="C191" s="26" t="n"/>
      <c r="D191" s="13" t="n"/>
      <c r="E191" s="13" t="n"/>
      <c r="F191" s="13" t="n"/>
      <c r="G191" s="13" t="n"/>
      <c r="H191" s="13" t="n"/>
      <c r="I191" s="13" t="n"/>
      <c r="J191" s="13" t="n"/>
      <c r="K191" s="41" t="n"/>
      <c r="L191" s="26" t="n"/>
      <c r="M191" s="13" t="n"/>
      <c r="N191" s="27" t="n"/>
      <c r="O191" s="48">
        <f>IF(OR(B191="",C191=""),"",B191+C191)</f>
        <v/>
      </c>
      <c r="P191" s="48">
        <f>IF(OR(O191="",H191&lt;&gt;"Yes"),"",O191+(Dashboard!$B$8/24))</f>
        <v/>
      </c>
      <c r="Q191" s="29">
        <f>IF(OR(H191&lt;&gt;"Yes",O191="",K191="",L191=""),"",ROUND(((K191+L191)-O191)*24,2))</f>
        <v/>
      </c>
      <c r="R191" s="30">
        <f>IF(A191="","",IF(OR(B191="",C191="",D191="",E191="",F191="",G191="",H191="",J191="",T191="Duplicate ID",AND(H191="Yes",J191&lt;&gt;"Closed",I191=""),AND(H191="Yes",J191="Closed",OR(K191="",L191="",M191="")),AND(H191="No",J191&lt;&gt;"No Callback Needed"),AND(Q191&lt;&gt;"",Q191&lt;0)),"Data Issue",IF(H191="No","No Callback Needed",IF(J191="Closed","Completed",IF(P191&lt;NOW(),"Overdue",IF(P191-NOW()&lt;=Dashboard!$B$9/24,"Due Soon","Open"))))))</f>
        <v/>
      </c>
      <c r="S191" s="31">
        <f>IF(OR(A191="",B191="",Dashboard!$B$4="",Dashboard!$B$5="",Dashboard!$B$5&lt;Dashboard!$B$4,Dashboard!$B$5-Dashboard!$B$4&gt;30),"",IF(AND(B191&gt;=Dashboard!$B$4,B191&lt;=Dashboard!$B$5,OR(Dashboard!$B$6="All Clinics",D191=Dashboard!$B$6),OR(Dashboard!$B$7="All Queues",E191=Dashboard!$B$7)),1,0))</f>
        <v/>
      </c>
      <c r="T191" s="30">
        <f>IF(A191="","",IF(COUNTIF($A$2:$A$501,A191)&gt;1,"Duplicate ID",""))</f>
        <v/>
      </c>
    </row>
    <row r="192">
      <c r="A192" s="13" t="n"/>
      <c r="B192" s="41" t="n"/>
      <c r="C192" s="26" t="n"/>
      <c r="D192" s="13" t="n"/>
      <c r="E192" s="13" t="n"/>
      <c r="F192" s="13" t="n"/>
      <c r="G192" s="13" t="n"/>
      <c r="H192" s="13" t="n"/>
      <c r="I192" s="13" t="n"/>
      <c r="J192" s="13" t="n"/>
      <c r="K192" s="41" t="n"/>
      <c r="L192" s="26" t="n"/>
      <c r="M192" s="13" t="n"/>
      <c r="N192" s="27" t="n"/>
      <c r="O192" s="48">
        <f>IF(OR(B192="",C192=""),"",B192+C192)</f>
        <v/>
      </c>
      <c r="P192" s="48">
        <f>IF(OR(O192="",H192&lt;&gt;"Yes"),"",O192+(Dashboard!$B$8/24))</f>
        <v/>
      </c>
      <c r="Q192" s="29">
        <f>IF(OR(H192&lt;&gt;"Yes",O192="",K192="",L192=""),"",ROUND(((K192+L192)-O192)*24,2))</f>
        <v/>
      </c>
      <c r="R192" s="30">
        <f>IF(A192="","",IF(OR(B192="",C192="",D192="",E192="",F192="",G192="",H192="",J192="",T192="Duplicate ID",AND(H192="Yes",J192&lt;&gt;"Closed",I192=""),AND(H192="Yes",J192="Closed",OR(K192="",L192="",M192="")),AND(H192="No",J192&lt;&gt;"No Callback Needed"),AND(Q192&lt;&gt;"",Q192&lt;0)),"Data Issue",IF(H192="No","No Callback Needed",IF(J192="Closed","Completed",IF(P192&lt;NOW(),"Overdue",IF(P192-NOW()&lt;=Dashboard!$B$9/24,"Due Soon","Open"))))))</f>
        <v/>
      </c>
      <c r="S192" s="31">
        <f>IF(OR(A192="",B192="",Dashboard!$B$4="",Dashboard!$B$5="",Dashboard!$B$5&lt;Dashboard!$B$4,Dashboard!$B$5-Dashboard!$B$4&gt;30),"",IF(AND(B192&gt;=Dashboard!$B$4,B192&lt;=Dashboard!$B$5,OR(Dashboard!$B$6="All Clinics",D192=Dashboard!$B$6),OR(Dashboard!$B$7="All Queues",E192=Dashboard!$B$7)),1,0))</f>
        <v/>
      </c>
      <c r="T192" s="30">
        <f>IF(A192="","",IF(COUNTIF($A$2:$A$501,A192)&gt;1,"Duplicate ID",""))</f>
        <v/>
      </c>
    </row>
    <row r="193">
      <c r="A193" s="13" t="n"/>
      <c r="B193" s="41" t="n"/>
      <c r="C193" s="26" t="n"/>
      <c r="D193" s="13" t="n"/>
      <c r="E193" s="13" t="n"/>
      <c r="F193" s="13" t="n"/>
      <c r="G193" s="13" t="n"/>
      <c r="H193" s="13" t="n"/>
      <c r="I193" s="13" t="n"/>
      <c r="J193" s="13" t="n"/>
      <c r="K193" s="41" t="n"/>
      <c r="L193" s="26" t="n"/>
      <c r="M193" s="13" t="n"/>
      <c r="N193" s="27" t="n"/>
      <c r="O193" s="48">
        <f>IF(OR(B193="",C193=""),"",B193+C193)</f>
        <v/>
      </c>
      <c r="P193" s="48">
        <f>IF(OR(O193="",H193&lt;&gt;"Yes"),"",O193+(Dashboard!$B$8/24))</f>
        <v/>
      </c>
      <c r="Q193" s="29">
        <f>IF(OR(H193&lt;&gt;"Yes",O193="",K193="",L193=""),"",ROUND(((K193+L193)-O193)*24,2))</f>
        <v/>
      </c>
      <c r="R193" s="30">
        <f>IF(A193="","",IF(OR(B193="",C193="",D193="",E193="",F193="",G193="",H193="",J193="",T193="Duplicate ID",AND(H193="Yes",J193&lt;&gt;"Closed",I193=""),AND(H193="Yes",J193="Closed",OR(K193="",L193="",M193="")),AND(H193="No",J193&lt;&gt;"No Callback Needed"),AND(Q193&lt;&gt;"",Q193&lt;0)),"Data Issue",IF(H193="No","No Callback Needed",IF(J193="Closed","Completed",IF(P193&lt;NOW(),"Overdue",IF(P193-NOW()&lt;=Dashboard!$B$9/24,"Due Soon","Open"))))))</f>
        <v/>
      </c>
      <c r="S193" s="31">
        <f>IF(OR(A193="",B193="",Dashboard!$B$4="",Dashboard!$B$5="",Dashboard!$B$5&lt;Dashboard!$B$4,Dashboard!$B$5-Dashboard!$B$4&gt;30),"",IF(AND(B193&gt;=Dashboard!$B$4,B193&lt;=Dashboard!$B$5,OR(Dashboard!$B$6="All Clinics",D193=Dashboard!$B$6),OR(Dashboard!$B$7="All Queues",E193=Dashboard!$B$7)),1,0))</f>
        <v/>
      </c>
      <c r="T193" s="30">
        <f>IF(A193="","",IF(COUNTIF($A$2:$A$501,A193)&gt;1,"Duplicate ID",""))</f>
        <v/>
      </c>
    </row>
    <row r="194">
      <c r="A194" s="13" t="n"/>
      <c r="B194" s="41" t="n"/>
      <c r="C194" s="26" t="n"/>
      <c r="D194" s="13" t="n"/>
      <c r="E194" s="13" t="n"/>
      <c r="F194" s="13" t="n"/>
      <c r="G194" s="13" t="n"/>
      <c r="H194" s="13" t="n"/>
      <c r="I194" s="13" t="n"/>
      <c r="J194" s="13" t="n"/>
      <c r="K194" s="41" t="n"/>
      <c r="L194" s="26" t="n"/>
      <c r="M194" s="13" t="n"/>
      <c r="N194" s="27" t="n"/>
      <c r="O194" s="48">
        <f>IF(OR(B194="",C194=""),"",B194+C194)</f>
        <v/>
      </c>
      <c r="P194" s="48">
        <f>IF(OR(O194="",H194&lt;&gt;"Yes"),"",O194+(Dashboard!$B$8/24))</f>
        <v/>
      </c>
      <c r="Q194" s="29">
        <f>IF(OR(H194&lt;&gt;"Yes",O194="",K194="",L194=""),"",ROUND(((K194+L194)-O194)*24,2))</f>
        <v/>
      </c>
      <c r="R194" s="30">
        <f>IF(A194="","",IF(OR(B194="",C194="",D194="",E194="",F194="",G194="",H194="",J194="",T194="Duplicate ID",AND(H194="Yes",J194&lt;&gt;"Closed",I194=""),AND(H194="Yes",J194="Closed",OR(K194="",L194="",M194="")),AND(H194="No",J194&lt;&gt;"No Callback Needed"),AND(Q194&lt;&gt;"",Q194&lt;0)),"Data Issue",IF(H194="No","No Callback Needed",IF(J194="Closed","Completed",IF(P194&lt;NOW(),"Overdue",IF(P194-NOW()&lt;=Dashboard!$B$9/24,"Due Soon","Open"))))))</f>
        <v/>
      </c>
      <c r="S194" s="31">
        <f>IF(OR(A194="",B194="",Dashboard!$B$4="",Dashboard!$B$5="",Dashboard!$B$5&lt;Dashboard!$B$4,Dashboard!$B$5-Dashboard!$B$4&gt;30),"",IF(AND(B194&gt;=Dashboard!$B$4,B194&lt;=Dashboard!$B$5,OR(Dashboard!$B$6="All Clinics",D194=Dashboard!$B$6),OR(Dashboard!$B$7="All Queues",E194=Dashboard!$B$7)),1,0))</f>
        <v/>
      </c>
      <c r="T194" s="30">
        <f>IF(A194="","",IF(COUNTIF($A$2:$A$501,A194)&gt;1,"Duplicate ID",""))</f>
        <v/>
      </c>
    </row>
    <row r="195">
      <c r="A195" s="13" t="n"/>
      <c r="B195" s="41" t="n"/>
      <c r="C195" s="26" t="n"/>
      <c r="D195" s="13" t="n"/>
      <c r="E195" s="13" t="n"/>
      <c r="F195" s="13" t="n"/>
      <c r="G195" s="13" t="n"/>
      <c r="H195" s="13" t="n"/>
      <c r="I195" s="13" t="n"/>
      <c r="J195" s="13" t="n"/>
      <c r="K195" s="41" t="n"/>
      <c r="L195" s="26" t="n"/>
      <c r="M195" s="13" t="n"/>
      <c r="N195" s="27" t="n"/>
      <c r="O195" s="48">
        <f>IF(OR(B195="",C195=""),"",B195+C195)</f>
        <v/>
      </c>
      <c r="P195" s="48">
        <f>IF(OR(O195="",H195&lt;&gt;"Yes"),"",O195+(Dashboard!$B$8/24))</f>
        <v/>
      </c>
      <c r="Q195" s="29">
        <f>IF(OR(H195&lt;&gt;"Yes",O195="",K195="",L195=""),"",ROUND(((K195+L195)-O195)*24,2))</f>
        <v/>
      </c>
      <c r="R195" s="30">
        <f>IF(A195="","",IF(OR(B195="",C195="",D195="",E195="",F195="",G195="",H195="",J195="",T195="Duplicate ID",AND(H195="Yes",J195&lt;&gt;"Closed",I195=""),AND(H195="Yes",J195="Closed",OR(K195="",L195="",M195="")),AND(H195="No",J195&lt;&gt;"No Callback Needed"),AND(Q195&lt;&gt;"",Q195&lt;0)),"Data Issue",IF(H195="No","No Callback Needed",IF(J195="Closed","Completed",IF(P195&lt;NOW(),"Overdue",IF(P195-NOW()&lt;=Dashboard!$B$9/24,"Due Soon","Open"))))))</f>
        <v/>
      </c>
      <c r="S195" s="31">
        <f>IF(OR(A195="",B195="",Dashboard!$B$4="",Dashboard!$B$5="",Dashboard!$B$5&lt;Dashboard!$B$4,Dashboard!$B$5-Dashboard!$B$4&gt;30),"",IF(AND(B195&gt;=Dashboard!$B$4,B195&lt;=Dashboard!$B$5,OR(Dashboard!$B$6="All Clinics",D195=Dashboard!$B$6),OR(Dashboard!$B$7="All Queues",E195=Dashboard!$B$7)),1,0))</f>
        <v/>
      </c>
      <c r="T195" s="30">
        <f>IF(A195="","",IF(COUNTIF($A$2:$A$501,A195)&gt;1,"Duplicate ID",""))</f>
        <v/>
      </c>
    </row>
    <row r="196">
      <c r="A196" s="13" t="n"/>
      <c r="B196" s="41" t="n"/>
      <c r="C196" s="26" t="n"/>
      <c r="D196" s="13" t="n"/>
      <c r="E196" s="13" t="n"/>
      <c r="F196" s="13" t="n"/>
      <c r="G196" s="13" t="n"/>
      <c r="H196" s="13" t="n"/>
      <c r="I196" s="13" t="n"/>
      <c r="J196" s="13" t="n"/>
      <c r="K196" s="41" t="n"/>
      <c r="L196" s="26" t="n"/>
      <c r="M196" s="13" t="n"/>
      <c r="N196" s="27" t="n"/>
      <c r="O196" s="48">
        <f>IF(OR(B196="",C196=""),"",B196+C196)</f>
        <v/>
      </c>
      <c r="P196" s="48">
        <f>IF(OR(O196="",H196&lt;&gt;"Yes"),"",O196+(Dashboard!$B$8/24))</f>
        <v/>
      </c>
      <c r="Q196" s="29">
        <f>IF(OR(H196&lt;&gt;"Yes",O196="",K196="",L196=""),"",ROUND(((K196+L196)-O196)*24,2))</f>
        <v/>
      </c>
      <c r="R196" s="30">
        <f>IF(A196="","",IF(OR(B196="",C196="",D196="",E196="",F196="",G196="",H196="",J196="",T196="Duplicate ID",AND(H196="Yes",J196&lt;&gt;"Closed",I196=""),AND(H196="Yes",J196="Closed",OR(K196="",L196="",M196="")),AND(H196="No",J196&lt;&gt;"No Callback Needed"),AND(Q196&lt;&gt;"",Q196&lt;0)),"Data Issue",IF(H196="No","No Callback Needed",IF(J196="Closed","Completed",IF(P196&lt;NOW(),"Overdue",IF(P196-NOW()&lt;=Dashboard!$B$9/24,"Due Soon","Open"))))))</f>
        <v/>
      </c>
      <c r="S196" s="31">
        <f>IF(OR(A196="",B196="",Dashboard!$B$4="",Dashboard!$B$5="",Dashboard!$B$5&lt;Dashboard!$B$4,Dashboard!$B$5-Dashboard!$B$4&gt;30),"",IF(AND(B196&gt;=Dashboard!$B$4,B196&lt;=Dashboard!$B$5,OR(Dashboard!$B$6="All Clinics",D196=Dashboard!$B$6),OR(Dashboard!$B$7="All Queues",E196=Dashboard!$B$7)),1,0))</f>
        <v/>
      </c>
      <c r="T196" s="30">
        <f>IF(A196="","",IF(COUNTIF($A$2:$A$501,A196)&gt;1,"Duplicate ID",""))</f>
        <v/>
      </c>
    </row>
    <row r="197">
      <c r="A197" s="13" t="n"/>
      <c r="B197" s="41" t="n"/>
      <c r="C197" s="26" t="n"/>
      <c r="D197" s="13" t="n"/>
      <c r="E197" s="13" t="n"/>
      <c r="F197" s="13" t="n"/>
      <c r="G197" s="13" t="n"/>
      <c r="H197" s="13" t="n"/>
      <c r="I197" s="13" t="n"/>
      <c r="J197" s="13" t="n"/>
      <c r="K197" s="41" t="n"/>
      <c r="L197" s="26" t="n"/>
      <c r="M197" s="13" t="n"/>
      <c r="N197" s="27" t="n"/>
      <c r="O197" s="48">
        <f>IF(OR(B197="",C197=""),"",B197+C197)</f>
        <v/>
      </c>
      <c r="P197" s="48">
        <f>IF(OR(O197="",H197&lt;&gt;"Yes"),"",O197+(Dashboard!$B$8/24))</f>
        <v/>
      </c>
      <c r="Q197" s="29">
        <f>IF(OR(H197&lt;&gt;"Yes",O197="",K197="",L197=""),"",ROUND(((K197+L197)-O197)*24,2))</f>
        <v/>
      </c>
      <c r="R197" s="30">
        <f>IF(A197="","",IF(OR(B197="",C197="",D197="",E197="",F197="",G197="",H197="",J197="",T197="Duplicate ID",AND(H197="Yes",J197&lt;&gt;"Closed",I197=""),AND(H197="Yes",J197="Closed",OR(K197="",L197="",M197="")),AND(H197="No",J197&lt;&gt;"No Callback Needed"),AND(Q197&lt;&gt;"",Q197&lt;0)),"Data Issue",IF(H197="No","No Callback Needed",IF(J197="Closed","Completed",IF(P197&lt;NOW(),"Overdue",IF(P197-NOW()&lt;=Dashboard!$B$9/24,"Due Soon","Open"))))))</f>
        <v/>
      </c>
      <c r="S197" s="31">
        <f>IF(OR(A197="",B197="",Dashboard!$B$4="",Dashboard!$B$5="",Dashboard!$B$5&lt;Dashboard!$B$4,Dashboard!$B$5-Dashboard!$B$4&gt;30),"",IF(AND(B197&gt;=Dashboard!$B$4,B197&lt;=Dashboard!$B$5,OR(Dashboard!$B$6="All Clinics",D197=Dashboard!$B$6),OR(Dashboard!$B$7="All Queues",E197=Dashboard!$B$7)),1,0))</f>
        <v/>
      </c>
      <c r="T197" s="30">
        <f>IF(A197="","",IF(COUNTIF($A$2:$A$501,A197)&gt;1,"Duplicate ID",""))</f>
        <v/>
      </c>
    </row>
    <row r="198">
      <c r="A198" s="13" t="n"/>
      <c r="B198" s="41" t="n"/>
      <c r="C198" s="26" t="n"/>
      <c r="D198" s="13" t="n"/>
      <c r="E198" s="13" t="n"/>
      <c r="F198" s="13" t="n"/>
      <c r="G198" s="13" t="n"/>
      <c r="H198" s="13" t="n"/>
      <c r="I198" s="13" t="n"/>
      <c r="J198" s="13" t="n"/>
      <c r="K198" s="41" t="n"/>
      <c r="L198" s="26" t="n"/>
      <c r="M198" s="13" t="n"/>
      <c r="N198" s="27" t="n"/>
      <c r="O198" s="48">
        <f>IF(OR(B198="",C198=""),"",B198+C198)</f>
        <v/>
      </c>
      <c r="P198" s="48">
        <f>IF(OR(O198="",H198&lt;&gt;"Yes"),"",O198+(Dashboard!$B$8/24))</f>
        <v/>
      </c>
      <c r="Q198" s="29">
        <f>IF(OR(H198&lt;&gt;"Yes",O198="",K198="",L198=""),"",ROUND(((K198+L198)-O198)*24,2))</f>
        <v/>
      </c>
      <c r="R198" s="30">
        <f>IF(A198="","",IF(OR(B198="",C198="",D198="",E198="",F198="",G198="",H198="",J198="",T198="Duplicate ID",AND(H198="Yes",J198&lt;&gt;"Closed",I198=""),AND(H198="Yes",J198="Closed",OR(K198="",L198="",M198="")),AND(H198="No",J198&lt;&gt;"No Callback Needed"),AND(Q198&lt;&gt;"",Q198&lt;0)),"Data Issue",IF(H198="No","No Callback Needed",IF(J198="Closed","Completed",IF(P198&lt;NOW(),"Overdue",IF(P198-NOW()&lt;=Dashboard!$B$9/24,"Due Soon","Open"))))))</f>
        <v/>
      </c>
      <c r="S198" s="31">
        <f>IF(OR(A198="",B198="",Dashboard!$B$4="",Dashboard!$B$5="",Dashboard!$B$5&lt;Dashboard!$B$4,Dashboard!$B$5-Dashboard!$B$4&gt;30),"",IF(AND(B198&gt;=Dashboard!$B$4,B198&lt;=Dashboard!$B$5,OR(Dashboard!$B$6="All Clinics",D198=Dashboard!$B$6),OR(Dashboard!$B$7="All Queues",E198=Dashboard!$B$7)),1,0))</f>
        <v/>
      </c>
      <c r="T198" s="30">
        <f>IF(A198="","",IF(COUNTIF($A$2:$A$501,A198)&gt;1,"Duplicate ID",""))</f>
        <v/>
      </c>
    </row>
    <row r="199">
      <c r="A199" s="13" t="n"/>
      <c r="B199" s="41" t="n"/>
      <c r="C199" s="26" t="n"/>
      <c r="D199" s="13" t="n"/>
      <c r="E199" s="13" t="n"/>
      <c r="F199" s="13" t="n"/>
      <c r="G199" s="13" t="n"/>
      <c r="H199" s="13" t="n"/>
      <c r="I199" s="13" t="n"/>
      <c r="J199" s="13" t="n"/>
      <c r="K199" s="41" t="n"/>
      <c r="L199" s="26" t="n"/>
      <c r="M199" s="13" t="n"/>
      <c r="N199" s="27" t="n"/>
      <c r="O199" s="48">
        <f>IF(OR(B199="",C199=""),"",B199+C199)</f>
        <v/>
      </c>
      <c r="P199" s="48">
        <f>IF(OR(O199="",H199&lt;&gt;"Yes"),"",O199+(Dashboard!$B$8/24))</f>
        <v/>
      </c>
      <c r="Q199" s="29">
        <f>IF(OR(H199&lt;&gt;"Yes",O199="",K199="",L199=""),"",ROUND(((K199+L199)-O199)*24,2))</f>
        <v/>
      </c>
      <c r="R199" s="30">
        <f>IF(A199="","",IF(OR(B199="",C199="",D199="",E199="",F199="",G199="",H199="",J199="",T199="Duplicate ID",AND(H199="Yes",J199&lt;&gt;"Closed",I199=""),AND(H199="Yes",J199="Closed",OR(K199="",L199="",M199="")),AND(H199="No",J199&lt;&gt;"No Callback Needed"),AND(Q199&lt;&gt;"",Q199&lt;0)),"Data Issue",IF(H199="No","No Callback Needed",IF(J199="Closed","Completed",IF(P199&lt;NOW(),"Overdue",IF(P199-NOW()&lt;=Dashboard!$B$9/24,"Due Soon","Open"))))))</f>
        <v/>
      </c>
      <c r="S199" s="31">
        <f>IF(OR(A199="",B199="",Dashboard!$B$4="",Dashboard!$B$5="",Dashboard!$B$5&lt;Dashboard!$B$4,Dashboard!$B$5-Dashboard!$B$4&gt;30),"",IF(AND(B199&gt;=Dashboard!$B$4,B199&lt;=Dashboard!$B$5,OR(Dashboard!$B$6="All Clinics",D199=Dashboard!$B$6),OR(Dashboard!$B$7="All Queues",E199=Dashboard!$B$7)),1,0))</f>
        <v/>
      </c>
      <c r="T199" s="30">
        <f>IF(A199="","",IF(COUNTIF($A$2:$A$501,A199)&gt;1,"Duplicate ID",""))</f>
        <v/>
      </c>
    </row>
    <row r="200">
      <c r="A200" s="13" t="n"/>
      <c r="B200" s="41" t="n"/>
      <c r="C200" s="26" t="n"/>
      <c r="D200" s="13" t="n"/>
      <c r="E200" s="13" t="n"/>
      <c r="F200" s="13" t="n"/>
      <c r="G200" s="13" t="n"/>
      <c r="H200" s="13" t="n"/>
      <c r="I200" s="13" t="n"/>
      <c r="J200" s="13" t="n"/>
      <c r="K200" s="41" t="n"/>
      <c r="L200" s="26" t="n"/>
      <c r="M200" s="13" t="n"/>
      <c r="N200" s="27" t="n"/>
      <c r="O200" s="48">
        <f>IF(OR(B200="",C200=""),"",B200+C200)</f>
        <v/>
      </c>
      <c r="P200" s="48">
        <f>IF(OR(O200="",H200&lt;&gt;"Yes"),"",O200+(Dashboard!$B$8/24))</f>
        <v/>
      </c>
      <c r="Q200" s="29">
        <f>IF(OR(H200&lt;&gt;"Yes",O200="",K200="",L200=""),"",ROUND(((K200+L200)-O200)*24,2))</f>
        <v/>
      </c>
      <c r="R200" s="30">
        <f>IF(A200="","",IF(OR(B200="",C200="",D200="",E200="",F200="",G200="",H200="",J200="",T200="Duplicate ID",AND(H200="Yes",J200&lt;&gt;"Closed",I200=""),AND(H200="Yes",J200="Closed",OR(K200="",L200="",M200="")),AND(H200="No",J200&lt;&gt;"No Callback Needed"),AND(Q200&lt;&gt;"",Q200&lt;0)),"Data Issue",IF(H200="No","No Callback Needed",IF(J200="Closed","Completed",IF(P200&lt;NOW(),"Overdue",IF(P200-NOW()&lt;=Dashboard!$B$9/24,"Due Soon","Open"))))))</f>
        <v/>
      </c>
      <c r="S200" s="31">
        <f>IF(OR(A200="",B200="",Dashboard!$B$4="",Dashboard!$B$5="",Dashboard!$B$5&lt;Dashboard!$B$4,Dashboard!$B$5-Dashboard!$B$4&gt;30),"",IF(AND(B200&gt;=Dashboard!$B$4,B200&lt;=Dashboard!$B$5,OR(Dashboard!$B$6="All Clinics",D200=Dashboard!$B$6),OR(Dashboard!$B$7="All Queues",E200=Dashboard!$B$7)),1,0))</f>
        <v/>
      </c>
      <c r="T200" s="30">
        <f>IF(A200="","",IF(COUNTIF($A$2:$A$501,A200)&gt;1,"Duplicate ID",""))</f>
        <v/>
      </c>
    </row>
    <row r="201">
      <c r="A201" s="13" t="n"/>
      <c r="B201" s="41" t="n"/>
      <c r="C201" s="26" t="n"/>
      <c r="D201" s="13" t="n"/>
      <c r="E201" s="13" t="n"/>
      <c r="F201" s="13" t="n"/>
      <c r="G201" s="13" t="n"/>
      <c r="H201" s="13" t="n"/>
      <c r="I201" s="13" t="n"/>
      <c r="J201" s="13" t="n"/>
      <c r="K201" s="41" t="n"/>
      <c r="L201" s="26" t="n"/>
      <c r="M201" s="13" t="n"/>
      <c r="N201" s="27" t="n"/>
      <c r="O201" s="48">
        <f>IF(OR(B201="",C201=""),"",B201+C201)</f>
        <v/>
      </c>
      <c r="P201" s="48">
        <f>IF(OR(O201="",H201&lt;&gt;"Yes"),"",O201+(Dashboard!$B$8/24))</f>
        <v/>
      </c>
      <c r="Q201" s="29">
        <f>IF(OR(H201&lt;&gt;"Yes",O201="",K201="",L201=""),"",ROUND(((K201+L201)-O201)*24,2))</f>
        <v/>
      </c>
      <c r="R201" s="30">
        <f>IF(A201="","",IF(OR(B201="",C201="",D201="",E201="",F201="",G201="",H201="",J201="",T201="Duplicate ID",AND(H201="Yes",J201&lt;&gt;"Closed",I201=""),AND(H201="Yes",J201="Closed",OR(K201="",L201="",M201="")),AND(H201="No",J201&lt;&gt;"No Callback Needed"),AND(Q201&lt;&gt;"",Q201&lt;0)),"Data Issue",IF(H201="No","No Callback Needed",IF(J201="Closed","Completed",IF(P201&lt;NOW(),"Overdue",IF(P201-NOW()&lt;=Dashboard!$B$9/24,"Due Soon","Open"))))))</f>
        <v/>
      </c>
      <c r="S201" s="31">
        <f>IF(OR(A201="",B201="",Dashboard!$B$4="",Dashboard!$B$5="",Dashboard!$B$5&lt;Dashboard!$B$4,Dashboard!$B$5-Dashboard!$B$4&gt;30),"",IF(AND(B201&gt;=Dashboard!$B$4,B201&lt;=Dashboard!$B$5,OR(Dashboard!$B$6="All Clinics",D201=Dashboard!$B$6),OR(Dashboard!$B$7="All Queues",E201=Dashboard!$B$7)),1,0))</f>
        <v/>
      </c>
      <c r="T201" s="30">
        <f>IF(A201="","",IF(COUNTIF($A$2:$A$501,A201)&gt;1,"Duplicate ID",""))</f>
        <v/>
      </c>
    </row>
    <row r="202">
      <c r="A202" s="13" t="n"/>
      <c r="B202" s="41" t="n"/>
      <c r="C202" s="26" t="n"/>
      <c r="D202" s="13" t="n"/>
      <c r="E202" s="13" t="n"/>
      <c r="F202" s="13" t="n"/>
      <c r="G202" s="13" t="n"/>
      <c r="H202" s="13" t="n"/>
      <c r="I202" s="13" t="n"/>
      <c r="J202" s="13" t="n"/>
      <c r="K202" s="41" t="n"/>
      <c r="L202" s="26" t="n"/>
      <c r="M202" s="13" t="n"/>
      <c r="N202" s="27" t="n"/>
      <c r="O202" s="48">
        <f>IF(OR(B202="",C202=""),"",B202+C202)</f>
        <v/>
      </c>
      <c r="P202" s="48">
        <f>IF(OR(O202="",H202&lt;&gt;"Yes"),"",O202+(Dashboard!$B$8/24))</f>
        <v/>
      </c>
      <c r="Q202" s="29">
        <f>IF(OR(H202&lt;&gt;"Yes",O202="",K202="",L202=""),"",ROUND(((K202+L202)-O202)*24,2))</f>
        <v/>
      </c>
      <c r="R202" s="30">
        <f>IF(A202="","",IF(OR(B202="",C202="",D202="",E202="",F202="",G202="",H202="",J202="",T202="Duplicate ID",AND(H202="Yes",J202&lt;&gt;"Closed",I202=""),AND(H202="Yes",J202="Closed",OR(K202="",L202="",M202="")),AND(H202="No",J202&lt;&gt;"No Callback Needed"),AND(Q202&lt;&gt;"",Q202&lt;0)),"Data Issue",IF(H202="No","No Callback Needed",IF(J202="Closed","Completed",IF(P202&lt;NOW(),"Overdue",IF(P202-NOW()&lt;=Dashboard!$B$9/24,"Due Soon","Open"))))))</f>
        <v/>
      </c>
      <c r="S202" s="31">
        <f>IF(OR(A202="",B202="",Dashboard!$B$4="",Dashboard!$B$5="",Dashboard!$B$5&lt;Dashboard!$B$4,Dashboard!$B$5-Dashboard!$B$4&gt;30),"",IF(AND(B202&gt;=Dashboard!$B$4,B202&lt;=Dashboard!$B$5,OR(Dashboard!$B$6="All Clinics",D202=Dashboard!$B$6),OR(Dashboard!$B$7="All Queues",E202=Dashboard!$B$7)),1,0))</f>
        <v/>
      </c>
      <c r="T202" s="30">
        <f>IF(A202="","",IF(COUNTIF($A$2:$A$501,A202)&gt;1,"Duplicate ID",""))</f>
        <v/>
      </c>
    </row>
    <row r="203">
      <c r="A203" s="13" t="n"/>
      <c r="B203" s="41" t="n"/>
      <c r="C203" s="26" t="n"/>
      <c r="D203" s="13" t="n"/>
      <c r="E203" s="13" t="n"/>
      <c r="F203" s="13" t="n"/>
      <c r="G203" s="13" t="n"/>
      <c r="H203" s="13" t="n"/>
      <c r="I203" s="13" t="n"/>
      <c r="J203" s="13" t="n"/>
      <c r="K203" s="41" t="n"/>
      <c r="L203" s="26" t="n"/>
      <c r="M203" s="13" t="n"/>
      <c r="N203" s="27" t="n"/>
      <c r="O203" s="48">
        <f>IF(OR(B203="",C203=""),"",B203+C203)</f>
        <v/>
      </c>
      <c r="P203" s="48">
        <f>IF(OR(O203="",H203&lt;&gt;"Yes"),"",O203+(Dashboard!$B$8/24))</f>
        <v/>
      </c>
      <c r="Q203" s="29">
        <f>IF(OR(H203&lt;&gt;"Yes",O203="",K203="",L203=""),"",ROUND(((K203+L203)-O203)*24,2))</f>
        <v/>
      </c>
      <c r="R203" s="30">
        <f>IF(A203="","",IF(OR(B203="",C203="",D203="",E203="",F203="",G203="",H203="",J203="",T203="Duplicate ID",AND(H203="Yes",J203&lt;&gt;"Closed",I203=""),AND(H203="Yes",J203="Closed",OR(K203="",L203="",M203="")),AND(H203="No",J203&lt;&gt;"No Callback Needed"),AND(Q203&lt;&gt;"",Q203&lt;0)),"Data Issue",IF(H203="No","No Callback Needed",IF(J203="Closed","Completed",IF(P203&lt;NOW(),"Overdue",IF(P203-NOW()&lt;=Dashboard!$B$9/24,"Due Soon","Open"))))))</f>
        <v/>
      </c>
      <c r="S203" s="31">
        <f>IF(OR(A203="",B203="",Dashboard!$B$4="",Dashboard!$B$5="",Dashboard!$B$5&lt;Dashboard!$B$4,Dashboard!$B$5-Dashboard!$B$4&gt;30),"",IF(AND(B203&gt;=Dashboard!$B$4,B203&lt;=Dashboard!$B$5,OR(Dashboard!$B$6="All Clinics",D203=Dashboard!$B$6),OR(Dashboard!$B$7="All Queues",E203=Dashboard!$B$7)),1,0))</f>
        <v/>
      </c>
      <c r="T203" s="30">
        <f>IF(A203="","",IF(COUNTIF($A$2:$A$501,A203)&gt;1,"Duplicate ID",""))</f>
        <v/>
      </c>
    </row>
    <row r="204">
      <c r="A204" s="13" t="n"/>
      <c r="B204" s="41" t="n"/>
      <c r="C204" s="26" t="n"/>
      <c r="D204" s="13" t="n"/>
      <c r="E204" s="13" t="n"/>
      <c r="F204" s="13" t="n"/>
      <c r="G204" s="13" t="n"/>
      <c r="H204" s="13" t="n"/>
      <c r="I204" s="13" t="n"/>
      <c r="J204" s="13" t="n"/>
      <c r="K204" s="41" t="n"/>
      <c r="L204" s="26" t="n"/>
      <c r="M204" s="13" t="n"/>
      <c r="N204" s="27" t="n"/>
      <c r="O204" s="48">
        <f>IF(OR(B204="",C204=""),"",B204+C204)</f>
        <v/>
      </c>
      <c r="P204" s="48">
        <f>IF(OR(O204="",H204&lt;&gt;"Yes"),"",O204+(Dashboard!$B$8/24))</f>
        <v/>
      </c>
      <c r="Q204" s="29">
        <f>IF(OR(H204&lt;&gt;"Yes",O204="",K204="",L204=""),"",ROUND(((K204+L204)-O204)*24,2))</f>
        <v/>
      </c>
      <c r="R204" s="30">
        <f>IF(A204="","",IF(OR(B204="",C204="",D204="",E204="",F204="",G204="",H204="",J204="",T204="Duplicate ID",AND(H204="Yes",J204&lt;&gt;"Closed",I204=""),AND(H204="Yes",J204="Closed",OR(K204="",L204="",M204="")),AND(H204="No",J204&lt;&gt;"No Callback Needed"),AND(Q204&lt;&gt;"",Q204&lt;0)),"Data Issue",IF(H204="No","No Callback Needed",IF(J204="Closed","Completed",IF(P204&lt;NOW(),"Overdue",IF(P204-NOW()&lt;=Dashboard!$B$9/24,"Due Soon","Open"))))))</f>
        <v/>
      </c>
      <c r="S204" s="31">
        <f>IF(OR(A204="",B204="",Dashboard!$B$4="",Dashboard!$B$5="",Dashboard!$B$5&lt;Dashboard!$B$4,Dashboard!$B$5-Dashboard!$B$4&gt;30),"",IF(AND(B204&gt;=Dashboard!$B$4,B204&lt;=Dashboard!$B$5,OR(Dashboard!$B$6="All Clinics",D204=Dashboard!$B$6),OR(Dashboard!$B$7="All Queues",E204=Dashboard!$B$7)),1,0))</f>
        <v/>
      </c>
      <c r="T204" s="30">
        <f>IF(A204="","",IF(COUNTIF($A$2:$A$501,A204)&gt;1,"Duplicate ID",""))</f>
        <v/>
      </c>
    </row>
    <row r="205">
      <c r="A205" s="13" t="n"/>
      <c r="B205" s="41" t="n"/>
      <c r="C205" s="26" t="n"/>
      <c r="D205" s="13" t="n"/>
      <c r="E205" s="13" t="n"/>
      <c r="F205" s="13" t="n"/>
      <c r="G205" s="13" t="n"/>
      <c r="H205" s="13" t="n"/>
      <c r="I205" s="13" t="n"/>
      <c r="J205" s="13" t="n"/>
      <c r="K205" s="41" t="n"/>
      <c r="L205" s="26" t="n"/>
      <c r="M205" s="13" t="n"/>
      <c r="N205" s="27" t="n"/>
      <c r="O205" s="48">
        <f>IF(OR(B205="",C205=""),"",B205+C205)</f>
        <v/>
      </c>
      <c r="P205" s="48">
        <f>IF(OR(O205="",H205&lt;&gt;"Yes"),"",O205+(Dashboard!$B$8/24))</f>
        <v/>
      </c>
      <c r="Q205" s="29">
        <f>IF(OR(H205&lt;&gt;"Yes",O205="",K205="",L205=""),"",ROUND(((K205+L205)-O205)*24,2))</f>
        <v/>
      </c>
      <c r="R205" s="30">
        <f>IF(A205="","",IF(OR(B205="",C205="",D205="",E205="",F205="",G205="",H205="",J205="",T205="Duplicate ID",AND(H205="Yes",J205&lt;&gt;"Closed",I205=""),AND(H205="Yes",J205="Closed",OR(K205="",L205="",M205="")),AND(H205="No",J205&lt;&gt;"No Callback Needed"),AND(Q205&lt;&gt;"",Q205&lt;0)),"Data Issue",IF(H205="No","No Callback Needed",IF(J205="Closed","Completed",IF(P205&lt;NOW(),"Overdue",IF(P205-NOW()&lt;=Dashboard!$B$9/24,"Due Soon","Open"))))))</f>
        <v/>
      </c>
      <c r="S205" s="31">
        <f>IF(OR(A205="",B205="",Dashboard!$B$4="",Dashboard!$B$5="",Dashboard!$B$5&lt;Dashboard!$B$4,Dashboard!$B$5-Dashboard!$B$4&gt;30),"",IF(AND(B205&gt;=Dashboard!$B$4,B205&lt;=Dashboard!$B$5,OR(Dashboard!$B$6="All Clinics",D205=Dashboard!$B$6),OR(Dashboard!$B$7="All Queues",E205=Dashboard!$B$7)),1,0))</f>
        <v/>
      </c>
      <c r="T205" s="30">
        <f>IF(A205="","",IF(COUNTIF($A$2:$A$501,A205)&gt;1,"Duplicate ID",""))</f>
        <v/>
      </c>
    </row>
    <row r="206">
      <c r="A206" s="13" t="n"/>
      <c r="B206" s="41" t="n"/>
      <c r="C206" s="26" t="n"/>
      <c r="D206" s="13" t="n"/>
      <c r="E206" s="13" t="n"/>
      <c r="F206" s="13" t="n"/>
      <c r="G206" s="13" t="n"/>
      <c r="H206" s="13" t="n"/>
      <c r="I206" s="13" t="n"/>
      <c r="J206" s="13" t="n"/>
      <c r="K206" s="41" t="n"/>
      <c r="L206" s="26" t="n"/>
      <c r="M206" s="13" t="n"/>
      <c r="N206" s="27" t="n"/>
      <c r="O206" s="48">
        <f>IF(OR(B206="",C206=""),"",B206+C206)</f>
        <v/>
      </c>
      <c r="P206" s="48">
        <f>IF(OR(O206="",H206&lt;&gt;"Yes"),"",O206+(Dashboard!$B$8/24))</f>
        <v/>
      </c>
      <c r="Q206" s="29">
        <f>IF(OR(H206&lt;&gt;"Yes",O206="",K206="",L206=""),"",ROUND(((K206+L206)-O206)*24,2))</f>
        <v/>
      </c>
      <c r="R206" s="30">
        <f>IF(A206="","",IF(OR(B206="",C206="",D206="",E206="",F206="",G206="",H206="",J206="",T206="Duplicate ID",AND(H206="Yes",J206&lt;&gt;"Closed",I206=""),AND(H206="Yes",J206="Closed",OR(K206="",L206="",M206="")),AND(H206="No",J206&lt;&gt;"No Callback Needed"),AND(Q206&lt;&gt;"",Q206&lt;0)),"Data Issue",IF(H206="No","No Callback Needed",IF(J206="Closed","Completed",IF(P206&lt;NOW(),"Overdue",IF(P206-NOW()&lt;=Dashboard!$B$9/24,"Due Soon","Open"))))))</f>
        <v/>
      </c>
      <c r="S206" s="31">
        <f>IF(OR(A206="",B206="",Dashboard!$B$4="",Dashboard!$B$5="",Dashboard!$B$5&lt;Dashboard!$B$4,Dashboard!$B$5-Dashboard!$B$4&gt;30),"",IF(AND(B206&gt;=Dashboard!$B$4,B206&lt;=Dashboard!$B$5,OR(Dashboard!$B$6="All Clinics",D206=Dashboard!$B$6),OR(Dashboard!$B$7="All Queues",E206=Dashboard!$B$7)),1,0))</f>
        <v/>
      </c>
      <c r="T206" s="30">
        <f>IF(A206="","",IF(COUNTIF($A$2:$A$501,A206)&gt;1,"Duplicate ID",""))</f>
        <v/>
      </c>
    </row>
    <row r="207">
      <c r="A207" s="13" t="n"/>
      <c r="B207" s="41" t="n"/>
      <c r="C207" s="26" t="n"/>
      <c r="D207" s="13" t="n"/>
      <c r="E207" s="13" t="n"/>
      <c r="F207" s="13" t="n"/>
      <c r="G207" s="13" t="n"/>
      <c r="H207" s="13" t="n"/>
      <c r="I207" s="13" t="n"/>
      <c r="J207" s="13" t="n"/>
      <c r="K207" s="41" t="n"/>
      <c r="L207" s="26" t="n"/>
      <c r="M207" s="13" t="n"/>
      <c r="N207" s="27" t="n"/>
      <c r="O207" s="48">
        <f>IF(OR(B207="",C207=""),"",B207+C207)</f>
        <v/>
      </c>
      <c r="P207" s="48">
        <f>IF(OR(O207="",H207&lt;&gt;"Yes"),"",O207+(Dashboard!$B$8/24))</f>
        <v/>
      </c>
      <c r="Q207" s="29">
        <f>IF(OR(H207&lt;&gt;"Yes",O207="",K207="",L207=""),"",ROUND(((K207+L207)-O207)*24,2))</f>
        <v/>
      </c>
      <c r="R207" s="30">
        <f>IF(A207="","",IF(OR(B207="",C207="",D207="",E207="",F207="",G207="",H207="",J207="",T207="Duplicate ID",AND(H207="Yes",J207&lt;&gt;"Closed",I207=""),AND(H207="Yes",J207="Closed",OR(K207="",L207="",M207="")),AND(H207="No",J207&lt;&gt;"No Callback Needed"),AND(Q207&lt;&gt;"",Q207&lt;0)),"Data Issue",IF(H207="No","No Callback Needed",IF(J207="Closed","Completed",IF(P207&lt;NOW(),"Overdue",IF(P207-NOW()&lt;=Dashboard!$B$9/24,"Due Soon","Open"))))))</f>
        <v/>
      </c>
      <c r="S207" s="31">
        <f>IF(OR(A207="",B207="",Dashboard!$B$4="",Dashboard!$B$5="",Dashboard!$B$5&lt;Dashboard!$B$4,Dashboard!$B$5-Dashboard!$B$4&gt;30),"",IF(AND(B207&gt;=Dashboard!$B$4,B207&lt;=Dashboard!$B$5,OR(Dashboard!$B$6="All Clinics",D207=Dashboard!$B$6),OR(Dashboard!$B$7="All Queues",E207=Dashboard!$B$7)),1,0))</f>
        <v/>
      </c>
      <c r="T207" s="30">
        <f>IF(A207="","",IF(COUNTIF($A$2:$A$501,A207)&gt;1,"Duplicate ID",""))</f>
        <v/>
      </c>
    </row>
    <row r="208">
      <c r="A208" s="13" t="n"/>
      <c r="B208" s="41" t="n"/>
      <c r="C208" s="26" t="n"/>
      <c r="D208" s="13" t="n"/>
      <c r="E208" s="13" t="n"/>
      <c r="F208" s="13" t="n"/>
      <c r="G208" s="13" t="n"/>
      <c r="H208" s="13" t="n"/>
      <c r="I208" s="13" t="n"/>
      <c r="J208" s="13" t="n"/>
      <c r="K208" s="41" t="n"/>
      <c r="L208" s="26" t="n"/>
      <c r="M208" s="13" t="n"/>
      <c r="N208" s="27" t="n"/>
      <c r="O208" s="48">
        <f>IF(OR(B208="",C208=""),"",B208+C208)</f>
        <v/>
      </c>
      <c r="P208" s="48">
        <f>IF(OR(O208="",H208&lt;&gt;"Yes"),"",O208+(Dashboard!$B$8/24))</f>
        <v/>
      </c>
      <c r="Q208" s="29">
        <f>IF(OR(H208&lt;&gt;"Yes",O208="",K208="",L208=""),"",ROUND(((K208+L208)-O208)*24,2))</f>
        <v/>
      </c>
      <c r="R208" s="30">
        <f>IF(A208="","",IF(OR(B208="",C208="",D208="",E208="",F208="",G208="",H208="",J208="",T208="Duplicate ID",AND(H208="Yes",J208&lt;&gt;"Closed",I208=""),AND(H208="Yes",J208="Closed",OR(K208="",L208="",M208="")),AND(H208="No",J208&lt;&gt;"No Callback Needed"),AND(Q208&lt;&gt;"",Q208&lt;0)),"Data Issue",IF(H208="No","No Callback Needed",IF(J208="Closed","Completed",IF(P208&lt;NOW(),"Overdue",IF(P208-NOW()&lt;=Dashboard!$B$9/24,"Due Soon","Open"))))))</f>
        <v/>
      </c>
      <c r="S208" s="31">
        <f>IF(OR(A208="",B208="",Dashboard!$B$4="",Dashboard!$B$5="",Dashboard!$B$5&lt;Dashboard!$B$4,Dashboard!$B$5-Dashboard!$B$4&gt;30),"",IF(AND(B208&gt;=Dashboard!$B$4,B208&lt;=Dashboard!$B$5,OR(Dashboard!$B$6="All Clinics",D208=Dashboard!$B$6),OR(Dashboard!$B$7="All Queues",E208=Dashboard!$B$7)),1,0))</f>
        <v/>
      </c>
      <c r="T208" s="30">
        <f>IF(A208="","",IF(COUNTIF($A$2:$A$501,A208)&gt;1,"Duplicate ID",""))</f>
        <v/>
      </c>
    </row>
    <row r="209">
      <c r="A209" s="13" t="n"/>
      <c r="B209" s="41" t="n"/>
      <c r="C209" s="26" t="n"/>
      <c r="D209" s="13" t="n"/>
      <c r="E209" s="13" t="n"/>
      <c r="F209" s="13" t="n"/>
      <c r="G209" s="13" t="n"/>
      <c r="H209" s="13" t="n"/>
      <c r="I209" s="13" t="n"/>
      <c r="J209" s="13" t="n"/>
      <c r="K209" s="41" t="n"/>
      <c r="L209" s="26" t="n"/>
      <c r="M209" s="13" t="n"/>
      <c r="N209" s="27" t="n"/>
      <c r="O209" s="48">
        <f>IF(OR(B209="",C209=""),"",B209+C209)</f>
        <v/>
      </c>
      <c r="P209" s="48">
        <f>IF(OR(O209="",H209&lt;&gt;"Yes"),"",O209+(Dashboard!$B$8/24))</f>
        <v/>
      </c>
      <c r="Q209" s="29">
        <f>IF(OR(H209&lt;&gt;"Yes",O209="",K209="",L209=""),"",ROUND(((K209+L209)-O209)*24,2))</f>
        <v/>
      </c>
      <c r="R209" s="30">
        <f>IF(A209="","",IF(OR(B209="",C209="",D209="",E209="",F209="",G209="",H209="",J209="",T209="Duplicate ID",AND(H209="Yes",J209&lt;&gt;"Closed",I209=""),AND(H209="Yes",J209="Closed",OR(K209="",L209="",M209="")),AND(H209="No",J209&lt;&gt;"No Callback Needed"),AND(Q209&lt;&gt;"",Q209&lt;0)),"Data Issue",IF(H209="No","No Callback Needed",IF(J209="Closed","Completed",IF(P209&lt;NOW(),"Overdue",IF(P209-NOW()&lt;=Dashboard!$B$9/24,"Due Soon","Open"))))))</f>
        <v/>
      </c>
      <c r="S209" s="31">
        <f>IF(OR(A209="",B209="",Dashboard!$B$4="",Dashboard!$B$5="",Dashboard!$B$5&lt;Dashboard!$B$4,Dashboard!$B$5-Dashboard!$B$4&gt;30),"",IF(AND(B209&gt;=Dashboard!$B$4,B209&lt;=Dashboard!$B$5,OR(Dashboard!$B$6="All Clinics",D209=Dashboard!$B$6),OR(Dashboard!$B$7="All Queues",E209=Dashboard!$B$7)),1,0))</f>
        <v/>
      </c>
      <c r="T209" s="30">
        <f>IF(A209="","",IF(COUNTIF($A$2:$A$501,A209)&gt;1,"Duplicate ID",""))</f>
        <v/>
      </c>
    </row>
    <row r="210">
      <c r="A210" s="13" t="n"/>
      <c r="B210" s="41" t="n"/>
      <c r="C210" s="26" t="n"/>
      <c r="D210" s="13" t="n"/>
      <c r="E210" s="13" t="n"/>
      <c r="F210" s="13" t="n"/>
      <c r="G210" s="13" t="n"/>
      <c r="H210" s="13" t="n"/>
      <c r="I210" s="13" t="n"/>
      <c r="J210" s="13" t="n"/>
      <c r="K210" s="41" t="n"/>
      <c r="L210" s="26" t="n"/>
      <c r="M210" s="13" t="n"/>
      <c r="N210" s="27" t="n"/>
      <c r="O210" s="48">
        <f>IF(OR(B210="",C210=""),"",B210+C210)</f>
        <v/>
      </c>
      <c r="P210" s="48">
        <f>IF(OR(O210="",H210&lt;&gt;"Yes"),"",O210+(Dashboard!$B$8/24))</f>
        <v/>
      </c>
      <c r="Q210" s="29">
        <f>IF(OR(H210&lt;&gt;"Yes",O210="",K210="",L210=""),"",ROUND(((K210+L210)-O210)*24,2))</f>
        <v/>
      </c>
      <c r="R210" s="30">
        <f>IF(A210="","",IF(OR(B210="",C210="",D210="",E210="",F210="",G210="",H210="",J210="",T210="Duplicate ID",AND(H210="Yes",J210&lt;&gt;"Closed",I210=""),AND(H210="Yes",J210="Closed",OR(K210="",L210="",M210="")),AND(H210="No",J210&lt;&gt;"No Callback Needed"),AND(Q210&lt;&gt;"",Q210&lt;0)),"Data Issue",IF(H210="No","No Callback Needed",IF(J210="Closed","Completed",IF(P210&lt;NOW(),"Overdue",IF(P210-NOW()&lt;=Dashboard!$B$9/24,"Due Soon","Open"))))))</f>
        <v/>
      </c>
      <c r="S210" s="31">
        <f>IF(OR(A210="",B210="",Dashboard!$B$4="",Dashboard!$B$5="",Dashboard!$B$5&lt;Dashboard!$B$4,Dashboard!$B$5-Dashboard!$B$4&gt;30),"",IF(AND(B210&gt;=Dashboard!$B$4,B210&lt;=Dashboard!$B$5,OR(Dashboard!$B$6="All Clinics",D210=Dashboard!$B$6),OR(Dashboard!$B$7="All Queues",E210=Dashboard!$B$7)),1,0))</f>
        <v/>
      </c>
      <c r="T210" s="30">
        <f>IF(A210="","",IF(COUNTIF($A$2:$A$501,A210)&gt;1,"Duplicate ID",""))</f>
        <v/>
      </c>
    </row>
    <row r="211">
      <c r="A211" s="13" t="n"/>
      <c r="B211" s="41" t="n"/>
      <c r="C211" s="26" t="n"/>
      <c r="D211" s="13" t="n"/>
      <c r="E211" s="13" t="n"/>
      <c r="F211" s="13" t="n"/>
      <c r="G211" s="13" t="n"/>
      <c r="H211" s="13" t="n"/>
      <c r="I211" s="13" t="n"/>
      <c r="J211" s="13" t="n"/>
      <c r="K211" s="41" t="n"/>
      <c r="L211" s="26" t="n"/>
      <c r="M211" s="13" t="n"/>
      <c r="N211" s="27" t="n"/>
      <c r="O211" s="48">
        <f>IF(OR(B211="",C211=""),"",B211+C211)</f>
        <v/>
      </c>
      <c r="P211" s="48">
        <f>IF(OR(O211="",H211&lt;&gt;"Yes"),"",O211+(Dashboard!$B$8/24))</f>
        <v/>
      </c>
      <c r="Q211" s="29">
        <f>IF(OR(H211&lt;&gt;"Yes",O211="",K211="",L211=""),"",ROUND(((K211+L211)-O211)*24,2))</f>
        <v/>
      </c>
      <c r="R211" s="30">
        <f>IF(A211="","",IF(OR(B211="",C211="",D211="",E211="",F211="",G211="",H211="",J211="",T211="Duplicate ID",AND(H211="Yes",J211&lt;&gt;"Closed",I211=""),AND(H211="Yes",J211="Closed",OR(K211="",L211="",M211="")),AND(H211="No",J211&lt;&gt;"No Callback Needed"),AND(Q211&lt;&gt;"",Q211&lt;0)),"Data Issue",IF(H211="No","No Callback Needed",IF(J211="Closed","Completed",IF(P211&lt;NOW(),"Overdue",IF(P211-NOW()&lt;=Dashboard!$B$9/24,"Due Soon","Open"))))))</f>
        <v/>
      </c>
      <c r="S211" s="31">
        <f>IF(OR(A211="",B211="",Dashboard!$B$4="",Dashboard!$B$5="",Dashboard!$B$5&lt;Dashboard!$B$4,Dashboard!$B$5-Dashboard!$B$4&gt;30),"",IF(AND(B211&gt;=Dashboard!$B$4,B211&lt;=Dashboard!$B$5,OR(Dashboard!$B$6="All Clinics",D211=Dashboard!$B$6),OR(Dashboard!$B$7="All Queues",E211=Dashboard!$B$7)),1,0))</f>
        <v/>
      </c>
      <c r="T211" s="30">
        <f>IF(A211="","",IF(COUNTIF($A$2:$A$501,A211)&gt;1,"Duplicate ID",""))</f>
        <v/>
      </c>
    </row>
    <row r="212">
      <c r="A212" s="13" t="n"/>
      <c r="B212" s="41" t="n"/>
      <c r="C212" s="26" t="n"/>
      <c r="D212" s="13" t="n"/>
      <c r="E212" s="13" t="n"/>
      <c r="F212" s="13" t="n"/>
      <c r="G212" s="13" t="n"/>
      <c r="H212" s="13" t="n"/>
      <c r="I212" s="13" t="n"/>
      <c r="J212" s="13" t="n"/>
      <c r="K212" s="41" t="n"/>
      <c r="L212" s="26" t="n"/>
      <c r="M212" s="13" t="n"/>
      <c r="N212" s="27" t="n"/>
      <c r="O212" s="48">
        <f>IF(OR(B212="",C212=""),"",B212+C212)</f>
        <v/>
      </c>
      <c r="P212" s="48">
        <f>IF(OR(O212="",H212&lt;&gt;"Yes"),"",O212+(Dashboard!$B$8/24))</f>
        <v/>
      </c>
      <c r="Q212" s="29">
        <f>IF(OR(H212&lt;&gt;"Yes",O212="",K212="",L212=""),"",ROUND(((K212+L212)-O212)*24,2))</f>
        <v/>
      </c>
      <c r="R212" s="30">
        <f>IF(A212="","",IF(OR(B212="",C212="",D212="",E212="",F212="",G212="",H212="",J212="",T212="Duplicate ID",AND(H212="Yes",J212&lt;&gt;"Closed",I212=""),AND(H212="Yes",J212="Closed",OR(K212="",L212="",M212="")),AND(H212="No",J212&lt;&gt;"No Callback Needed"),AND(Q212&lt;&gt;"",Q212&lt;0)),"Data Issue",IF(H212="No","No Callback Needed",IF(J212="Closed","Completed",IF(P212&lt;NOW(),"Overdue",IF(P212-NOW()&lt;=Dashboard!$B$9/24,"Due Soon","Open"))))))</f>
        <v/>
      </c>
      <c r="S212" s="31">
        <f>IF(OR(A212="",B212="",Dashboard!$B$4="",Dashboard!$B$5="",Dashboard!$B$5&lt;Dashboard!$B$4,Dashboard!$B$5-Dashboard!$B$4&gt;30),"",IF(AND(B212&gt;=Dashboard!$B$4,B212&lt;=Dashboard!$B$5,OR(Dashboard!$B$6="All Clinics",D212=Dashboard!$B$6),OR(Dashboard!$B$7="All Queues",E212=Dashboard!$B$7)),1,0))</f>
        <v/>
      </c>
      <c r="T212" s="30">
        <f>IF(A212="","",IF(COUNTIF($A$2:$A$501,A212)&gt;1,"Duplicate ID",""))</f>
        <v/>
      </c>
    </row>
    <row r="213">
      <c r="A213" s="13" t="n"/>
      <c r="B213" s="41" t="n"/>
      <c r="C213" s="26" t="n"/>
      <c r="D213" s="13" t="n"/>
      <c r="E213" s="13" t="n"/>
      <c r="F213" s="13" t="n"/>
      <c r="G213" s="13" t="n"/>
      <c r="H213" s="13" t="n"/>
      <c r="I213" s="13" t="n"/>
      <c r="J213" s="13" t="n"/>
      <c r="K213" s="41" t="n"/>
      <c r="L213" s="26" t="n"/>
      <c r="M213" s="13" t="n"/>
      <c r="N213" s="27" t="n"/>
      <c r="O213" s="48">
        <f>IF(OR(B213="",C213=""),"",B213+C213)</f>
        <v/>
      </c>
      <c r="P213" s="48">
        <f>IF(OR(O213="",H213&lt;&gt;"Yes"),"",O213+(Dashboard!$B$8/24))</f>
        <v/>
      </c>
      <c r="Q213" s="29">
        <f>IF(OR(H213&lt;&gt;"Yes",O213="",K213="",L213=""),"",ROUND(((K213+L213)-O213)*24,2))</f>
        <v/>
      </c>
      <c r="R213" s="30">
        <f>IF(A213="","",IF(OR(B213="",C213="",D213="",E213="",F213="",G213="",H213="",J213="",T213="Duplicate ID",AND(H213="Yes",J213&lt;&gt;"Closed",I213=""),AND(H213="Yes",J213="Closed",OR(K213="",L213="",M213="")),AND(H213="No",J213&lt;&gt;"No Callback Needed"),AND(Q213&lt;&gt;"",Q213&lt;0)),"Data Issue",IF(H213="No","No Callback Needed",IF(J213="Closed","Completed",IF(P213&lt;NOW(),"Overdue",IF(P213-NOW()&lt;=Dashboard!$B$9/24,"Due Soon","Open"))))))</f>
        <v/>
      </c>
      <c r="S213" s="31">
        <f>IF(OR(A213="",B213="",Dashboard!$B$4="",Dashboard!$B$5="",Dashboard!$B$5&lt;Dashboard!$B$4,Dashboard!$B$5-Dashboard!$B$4&gt;30),"",IF(AND(B213&gt;=Dashboard!$B$4,B213&lt;=Dashboard!$B$5,OR(Dashboard!$B$6="All Clinics",D213=Dashboard!$B$6),OR(Dashboard!$B$7="All Queues",E213=Dashboard!$B$7)),1,0))</f>
        <v/>
      </c>
      <c r="T213" s="30">
        <f>IF(A213="","",IF(COUNTIF($A$2:$A$501,A213)&gt;1,"Duplicate ID",""))</f>
        <v/>
      </c>
    </row>
    <row r="214">
      <c r="A214" s="13" t="n"/>
      <c r="B214" s="41" t="n"/>
      <c r="C214" s="26" t="n"/>
      <c r="D214" s="13" t="n"/>
      <c r="E214" s="13" t="n"/>
      <c r="F214" s="13" t="n"/>
      <c r="G214" s="13" t="n"/>
      <c r="H214" s="13" t="n"/>
      <c r="I214" s="13" t="n"/>
      <c r="J214" s="13" t="n"/>
      <c r="K214" s="41" t="n"/>
      <c r="L214" s="26" t="n"/>
      <c r="M214" s="13" t="n"/>
      <c r="N214" s="27" t="n"/>
      <c r="O214" s="48">
        <f>IF(OR(B214="",C214=""),"",B214+C214)</f>
        <v/>
      </c>
      <c r="P214" s="48">
        <f>IF(OR(O214="",H214&lt;&gt;"Yes"),"",O214+(Dashboard!$B$8/24))</f>
        <v/>
      </c>
      <c r="Q214" s="29">
        <f>IF(OR(H214&lt;&gt;"Yes",O214="",K214="",L214=""),"",ROUND(((K214+L214)-O214)*24,2))</f>
        <v/>
      </c>
      <c r="R214" s="30">
        <f>IF(A214="","",IF(OR(B214="",C214="",D214="",E214="",F214="",G214="",H214="",J214="",T214="Duplicate ID",AND(H214="Yes",J214&lt;&gt;"Closed",I214=""),AND(H214="Yes",J214="Closed",OR(K214="",L214="",M214="")),AND(H214="No",J214&lt;&gt;"No Callback Needed"),AND(Q214&lt;&gt;"",Q214&lt;0)),"Data Issue",IF(H214="No","No Callback Needed",IF(J214="Closed","Completed",IF(P214&lt;NOW(),"Overdue",IF(P214-NOW()&lt;=Dashboard!$B$9/24,"Due Soon","Open"))))))</f>
        <v/>
      </c>
      <c r="S214" s="31">
        <f>IF(OR(A214="",B214="",Dashboard!$B$4="",Dashboard!$B$5="",Dashboard!$B$5&lt;Dashboard!$B$4,Dashboard!$B$5-Dashboard!$B$4&gt;30),"",IF(AND(B214&gt;=Dashboard!$B$4,B214&lt;=Dashboard!$B$5,OR(Dashboard!$B$6="All Clinics",D214=Dashboard!$B$6),OR(Dashboard!$B$7="All Queues",E214=Dashboard!$B$7)),1,0))</f>
        <v/>
      </c>
      <c r="T214" s="30">
        <f>IF(A214="","",IF(COUNTIF($A$2:$A$501,A214)&gt;1,"Duplicate ID",""))</f>
        <v/>
      </c>
    </row>
    <row r="215">
      <c r="A215" s="13" t="n"/>
      <c r="B215" s="41" t="n"/>
      <c r="C215" s="26" t="n"/>
      <c r="D215" s="13" t="n"/>
      <c r="E215" s="13" t="n"/>
      <c r="F215" s="13" t="n"/>
      <c r="G215" s="13" t="n"/>
      <c r="H215" s="13" t="n"/>
      <c r="I215" s="13" t="n"/>
      <c r="J215" s="13" t="n"/>
      <c r="K215" s="41" t="n"/>
      <c r="L215" s="26" t="n"/>
      <c r="M215" s="13" t="n"/>
      <c r="N215" s="27" t="n"/>
      <c r="O215" s="48">
        <f>IF(OR(B215="",C215=""),"",B215+C215)</f>
        <v/>
      </c>
      <c r="P215" s="48">
        <f>IF(OR(O215="",H215&lt;&gt;"Yes"),"",O215+(Dashboard!$B$8/24))</f>
        <v/>
      </c>
      <c r="Q215" s="29">
        <f>IF(OR(H215&lt;&gt;"Yes",O215="",K215="",L215=""),"",ROUND(((K215+L215)-O215)*24,2))</f>
        <v/>
      </c>
      <c r="R215" s="30">
        <f>IF(A215="","",IF(OR(B215="",C215="",D215="",E215="",F215="",G215="",H215="",J215="",T215="Duplicate ID",AND(H215="Yes",J215&lt;&gt;"Closed",I215=""),AND(H215="Yes",J215="Closed",OR(K215="",L215="",M215="")),AND(H215="No",J215&lt;&gt;"No Callback Needed"),AND(Q215&lt;&gt;"",Q215&lt;0)),"Data Issue",IF(H215="No","No Callback Needed",IF(J215="Closed","Completed",IF(P215&lt;NOW(),"Overdue",IF(P215-NOW()&lt;=Dashboard!$B$9/24,"Due Soon","Open"))))))</f>
        <v/>
      </c>
      <c r="S215" s="31">
        <f>IF(OR(A215="",B215="",Dashboard!$B$4="",Dashboard!$B$5="",Dashboard!$B$5&lt;Dashboard!$B$4,Dashboard!$B$5-Dashboard!$B$4&gt;30),"",IF(AND(B215&gt;=Dashboard!$B$4,B215&lt;=Dashboard!$B$5,OR(Dashboard!$B$6="All Clinics",D215=Dashboard!$B$6),OR(Dashboard!$B$7="All Queues",E215=Dashboard!$B$7)),1,0))</f>
        <v/>
      </c>
      <c r="T215" s="30">
        <f>IF(A215="","",IF(COUNTIF($A$2:$A$501,A215)&gt;1,"Duplicate ID",""))</f>
        <v/>
      </c>
    </row>
    <row r="216">
      <c r="A216" s="13" t="n"/>
      <c r="B216" s="41" t="n"/>
      <c r="C216" s="26" t="n"/>
      <c r="D216" s="13" t="n"/>
      <c r="E216" s="13" t="n"/>
      <c r="F216" s="13" t="n"/>
      <c r="G216" s="13" t="n"/>
      <c r="H216" s="13" t="n"/>
      <c r="I216" s="13" t="n"/>
      <c r="J216" s="13" t="n"/>
      <c r="K216" s="41" t="n"/>
      <c r="L216" s="26" t="n"/>
      <c r="M216" s="13" t="n"/>
      <c r="N216" s="27" t="n"/>
      <c r="O216" s="48">
        <f>IF(OR(B216="",C216=""),"",B216+C216)</f>
        <v/>
      </c>
      <c r="P216" s="48">
        <f>IF(OR(O216="",H216&lt;&gt;"Yes"),"",O216+(Dashboard!$B$8/24))</f>
        <v/>
      </c>
      <c r="Q216" s="29">
        <f>IF(OR(H216&lt;&gt;"Yes",O216="",K216="",L216=""),"",ROUND(((K216+L216)-O216)*24,2))</f>
        <v/>
      </c>
      <c r="R216" s="30">
        <f>IF(A216="","",IF(OR(B216="",C216="",D216="",E216="",F216="",G216="",H216="",J216="",T216="Duplicate ID",AND(H216="Yes",J216&lt;&gt;"Closed",I216=""),AND(H216="Yes",J216="Closed",OR(K216="",L216="",M216="")),AND(H216="No",J216&lt;&gt;"No Callback Needed"),AND(Q216&lt;&gt;"",Q216&lt;0)),"Data Issue",IF(H216="No","No Callback Needed",IF(J216="Closed","Completed",IF(P216&lt;NOW(),"Overdue",IF(P216-NOW()&lt;=Dashboard!$B$9/24,"Due Soon","Open"))))))</f>
        <v/>
      </c>
      <c r="S216" s="31">
        <f>IF(OR(A216="",B216="",Dashboard!$B$4="",Dashboard!$B$5="",Dashboard!$B$5&lt;Dashboard!$B$4,Dashboard!$B$5-Dashboard!$B$4&gt;30),"",IF(AND(B216&gt;=Dashboard!$B$4,B216&lt;=Dashboard!$B$5,OR(Dashboard!$B$6="All Clinics",D216=Dashboard!$B$6),OR(Dashboard!$B$7="All Queues",E216=Dashboard!$B$7)),1,0))</f>
        <v/>
      </c>
      <c r="T216" s="30">
        <f>IF(A216="","",IF(COUNTIF($A$2:$A$501,A216)&gt;1,"Duplicate ID",""))</f>
        <v/>
      </c>
    </row>
    <row r="217">
      <c r="A217" s="13" t="n"/>
      <c r="B217" s="41" t="n"/>
      <c r="C217" s="26" t="n"/>
      <c r="D217" s="13" t="n"/>
      <c r="E217" s="13" t="n"/>
      <c r="F217" s="13" t="n"/>
      <c r="G217" s="13" t="n"/>
      <c r="H217" s="13" t="n"/>
      <c r="I217" s="13" t="n"/>
      <c r="J217" s="13" t="n"/>
      <c r="K217" s="41" t="n"/>
      <c r="L217" s="26" t="n"/>
      <c r="M217" s="13" t="n"/>
      <c r="N217" s="27" t="n"/>
      <c r="O217" s="48">
        <f>IF(OR(B217="",C217=""),"",B217+C217)</f>
        <v/>
      </c>
      <c r="P217" s="48">
        <f>IF(OR(O217="",H217&lt;&gt;"Yes"),"",O217+(Dashboard!$B$8/24))</f>
        <v/>
      </c>
      <c r="Q217" s="29">
        <f>IF(OR(H217&lt;&gt;"Yes",O217="",K217="",L217=""),"",ROUND(((K217+L217)-O217)*24,2))</f>
        <v/>
      </c>
      <c r="R217" s="30">
        <f>IF(A217="","",IF(OR(B217="",C217="",D217="",E217="",F217="",G217="",H217="",J217="",T217="Duplicate ID",AND(H217="Yes",J217&lt;&gt;"Closed",I217=""),AND(H217="Yes",J217="Closed",OR(K217="",L217="",M217="")),AND(H217="No",J217&lt;&gt;"No Callback Needed"),AND(Q217&lt;&gt;"",Q217&lt;0)),"Data Issue",IF(H217="No","No Callback Needed",IF(J217="Closed","Completed",IF(P217&lt;NOW(),"Overdue",IF(P217-NOW()&lt;=Dashboard!$B$9/24,"Due Soon","Open"))))))</f>
        <v/>
      </c>
      <c r="S217" s="31">
        <f>IF(OR(A217="",B217="",Dashboard!$B$4="",Dashboard!$B$5="",Dashboard!$B$5&lt;Dashboard!$B$4,Dashboard!$B$5-Dashboard!$B$4&gt;30),"",IF(AND(B217&gt;=Dashboard!$B$4,B217&lt;=Dashboard!$B$5,OR(Dashboard!$B$6="All Clinics",D217=Dashboard!$B$6),OR(Dashboard!$B$7="All Queues",E217=Dashboard!$B$7)),1,0))</f>
        <v/>
      </c>
      <c r="T217" s="30">
        <f>IF(A217="","",IF(COUNTIF($A$2:$A$501,A217)&gt;1,"Duplicate ID",""))</f>
        <v/>
      </c>
    </row>
    <row r="218">
      <c r="A218" s="13" t="n"/>
      <c r="B218" s="41" t="n"/>
      <c r="C218" s="26" t="n"/>
      <c r="D218" s="13" t="n"/>
      <c r="E218" s="13" t="n"/>
      <c r="F218" s="13" t="n"/>
      <c r="G218" s="13" t="n"/>
      <c r="H218" s="13" t="n"/>
      <c r="I218" s="13" t="n"/>
      <c r="J218" s="13" t="n"/>
      <c r="K218" s="41" t="n"/>
      <c r="L218" s="26" t="n"/>
      <c r="M218" s="13" t="n"/>
      <c r="N218" s="27" t="n"/>
      <c r="O218" s="48">
        <f>IF(OR(B218="",C218=""),"",B218+C218)</f>
        <v/>
      </c>
      <c r="P218" s="48">
        <f>IF(OR(O218="",H218&lt;&gt;"Yes"),"",O218+(Dashboard!$B$8/24))</f>
        <v/>
      </c>
      <c r="Q218" s="29">
        <f>IF(OR(H218&lt;&gt;"Yes",O218="",K218="",L218=""),"",ROUND(((K218+L218)-O218)*24,2))</f>
        <v/>
      </c>
      <c r="R218" s="30">
        <f>IF(A218="","",IF(OR(B218="",C218="",D218="",E218="",F218="",G218="",H218="",J218="",T218="Duplicate ID",AND(H218="Yes",J218&lt;&gt;"Closed",I218=""),AND(H218="Yes",J218="Closed",OR(K218="",L218="",M218="")),AND(H218="No",J218&lt;&gt;"No Callback Needed"),AND(Q218&lt;&gt;"",Q218&lt;0)),"Data Issue",IF(H218="No","No Callback Needed",IF(J218="Closed","Completed",IF(P218&lt;NOW(),"Overdue",IF(P218-NOW()&lt;=Dashboard!$B$9/24,"Due Soon","Open"))))))</f>
        <v/>
      </c>
      <c r="S218" s="31">
        <f>IF(OR(A218="",B218="",Dashboard!$B$4="",Dashboard!$B$5="",Dashboard!$B$5&lt;Dashboard!$B$4,Dashboard!$B$5-Dashboard!$B$4&gt;30),"",IF(AND(B218&gt;=Dashboard!$B$4,B218&lt;=Dashboard!$B$5,OR(Dashboard!$B$6="All Clinics",D218=Dashboard!$B$6),OR(Dashboard!$B$7="All Queues",E218=Dashboard!$B$7)),1,0))</f>
        <v/>
      </c>
      <c r="T218" s="30">
        <f>IF(A218="","",IF(COUNTIF($A$2:$A$501,A218)&gt;1,"Duplicate ID",""))</f>
        <v/>
      </c>
    </row>
    <row r="219">
      <c r="A219" s="13" t="n"/>
      <c r="B219" s="41" t="n"/>
      <c r="C219" s="26" t="n"/>
      <c r="D219" s="13" t="n"/>
      <c r="E219" s="13" t="n"/>
      <c r="F219" s="13" t="n"/>
      <c r="G219" s="13" t="n"/>
      <c r="H219" s="13" t="n"/>
      <c r="I219" s="13" t="n"/>
      <c r="J219" s="13" t="n"/>
      <c r="K219" s="41" t="n"/>
      <c r="L219" s="26" t="n"/>
      <c r="M219" s="13" t="n"/>
      <c r="N219" s="27" t="n"/>
      <c r="O219" s="48">
        <f>IF(OR(B219="",C219=""),"",B219+C219)</f>
        <v/>
      </c>
      <c r="P219" s="48">
        <f>IF(OR(O219="",H219&lt;&gt;"Yes"),"",O219+(Dashboard!$B$8/24))</f>
        <v/>
      </c>
      <c r="Q219" s="29">
        <f>IF(OR(H219&lt;&gt;"Yes",O219="",K219="",L219=""),"",ROUND(((K219+L219)-O219)*24,2))</f>
        <v/>
      </c>
      <c r="R219" s="30">
        <f>IF(A219="","",IF(OR(B219="",C219="",D219="",E219="",F219="",G219="",H219="",J219="",T219="Duplicate ID",AND(H219="Yes",J219&lt;&gt;"Closed",I219=""),AND(H219="Yes",J219="Closed",OR(K219="",L219="",M219="")),AND(H219="No",J219&lt;&gt;"No Callback Needed"),AND(Q219&lt;&gt;"",Q219&lt;0)),"Data Issue",IF(H219="No","No Callback Needed",IF(J219="Closed","Completed",IF(P219&lt;NOW(),"Overdue",IF(P219-NOW()&lt;=Dashboard!$B$9/24,"Due Soon","Open"))))))</f>
        <v/>
      </c>
      <c r="S219" s="31">
        <f>IF(OR(A219="",B219="",Dashboard!$B$4="",Dashboard!$B$5="",Dashboard!$B$5&lt;Dashboard!$B$4,Dashboard!$B$5-Dashboard!$B$4&gt;30),"",IF(AND(B219&gt;=Dashboard!$B$4,B219&lt;=Dashboard!$B$5,OR(Dashboard!$B$6="All Clinics",D219=Dashboard!$B$6),OR(Dashboard!$B$7="All Queues",E219=Dashboard!$B$7)),1,0))</f>
        <v/>
      </c>
      <c r="T219" s="30">
        <f>IF(A219="","",IF(COUNTIF($A$2:$A$501,A219)&gt;1,"Duplicate ID",""))</f>
        <v/>
      </c>
    </row>
    <row r="220">
      <c r="A220" s="13" t="n"/>
      <c r="B220" s="41" t="n"/>
      <c r="C220" s="26" t="n"/>
      <c r="D220" s="13" t="n"/>
      <c r="E220" s="13" t="n"/>
      <c r="F220" s="13" t="n"/>
      <c r="G220" s="13" t="n"/>
      <c r="H220" s="13" t="n"/>
      <c r="I220" s="13" t="n"/>
      <c r="J220" s="13" t="n"/>
      <c r="K220" s="41" t="n"/>
      <c r="L220" s="26" t="n"/>
      <c r="M220" s="13" t="n"/>
      <c r="N220" s="27" t="n"/>
      <c r="O220" s="48">
        <f>IF(OR(B220="",C220=""),"",B220+C220)</f>
        <v/>
      </c>
      <c r="P220" s="48">
        <f>IF(OR(O220="",H220&lt;&gt;"Yes"),"",O220+(Dashboard!$B$8/24))</f>
        <v/>
      </c>
      <c r="Q220" s="29">
        <f>IF(OR(H220&lt;&gt;"Yes",O220="",K220="",L220=""),"",ROUND(((K220+L220)-O220)*24,2))</f>
        <v/>
      </c>
      <c r="R220" s="30">
        <f>IF(A220="","",IF(OR(B220="",C220="",D220="",E220="",F220="",G220="",H220="",J220="",T220="Duplicate ID",AND(H220="Yes",J220&lt;&gt;"Closed",I220=""),AND(H220="Yes",J220="Closed",OR(K220="",L220="",M220="")),AND(H220="No",J220&lt;&gt;"No Callback Needed"),AND(Q220&lt;&gt;"",Q220&lt;0)),"Data Issue",IF(H220="No","No Callback Needed",IF(J220="Closed","Completed",IF(P220&lt;NOW(),"Overdue",IF(P220-NOW()&lt;=Dashboard!$B$9/24,"Due Soon","Open"))))))</f>
        <v/>
      </c>
      <c r="S220" s="31">
        <f>IF(OR(A220="",B220="",Dashboard!$B$4="",Dashboard!$B$5="",Dashboard!$B$5&lt;Dashboard!$B$4,Dashboard!$B$5-Dashboard!$B$4&gt;30),"",IF(AND(B220&gt;=Dashboard!$B$4,B220&lt;=Dashboard!$B$5,OR(Dashboard!$B$6="All Clinics",D220=Dashboard!$B$6),OR(Dashboard!$B$7="All Queues",E220=Dashboard!$B$7)),1,0))</f>
        <v/>
      </c>
      <c r="T220" s="30">
        <f>IF(A220="","",IF(COUNTIF($A$2:$A$501,A220)&gt;1,"Duplicate ID",""))</f>
        <v/>
      </c>
    </row>
    <row r="221">
      <c r="A221" s="13" t="n"/>
      <c r="B221" s="41" t="n"/>
      <c r="C221" s="26" t="n"/>
      <c r="D221" s="13" t="n"/>
      <c r="E221" s="13" t="n"/>
      <c r="F221" s="13" t="n"/>
      <c r="G221" s="13" t="n"/>
      <c r="H221" s="13" t="n"/>
      <c r="I221" s="13" t="n"/>
      <c r="J221" s="13" t="n"/>
      <c r="K221" s="41" t="n"/>
      <c r="L221" s="26" t="n"/>
      <c r="M221" s="13" t="n"/>
      <c r="N221" s="27" t="n"/>
      <c r="O221" s="48">
        <f>IF(OR(B221="",C221=""),"",B221+C221)</f>
        <v/>
      </c>
      <c r="P221" s="48">
        <f>IF(OR(O221="",H221&lt;&gt;"Yes"),"",O221+(Dashboard!$B$8/24))</f>
        <v/>
      </c>
      <c r="Q221" s="29">
        <f>IF(OR(H221&lt;&gt;"Yes",O221="",K221="",L221=""),"",ROUND(((K221+L221)-O221)*24,2))</f>
        <v/>
      </c>
      <c r="R221" s="30">
        <f>IF(A221="","",IF(OR(B221="",C221="",D221="",E221="",F221="",G221="",H221="",J221="",T221="Duplicate ID",AND(H221="Yes",J221&lt;&gt;"Closed",I221=""),AND(H221="Yes",J221="Closed",OR(K221="",L221="",M221="")),AND(H221="No",J221&lt;&gt;"No Callback Needed"),AND(Q221&lt;&gt;"",Q221&lt;0)),"Data Issue",IF(H221="No","No Callback Needed",IF(J221="Closed","Completed",IF(P221&lt;NOW(),"Overdue",IF(P221-NOW()&lt;=Dashboard!$B$9/24,"Due Soon","Open"))))))</f>
        <v/>
      </c>
      <c r="S221" s="31">
        <f>IF(OR(A221="",B221="",Dashboard!$B$4="",Dashboard!$B$5="",Dashboard!$B$5&lt;Dashboard!$B$4,Dashboard!$B$5-Dashboard!$B$4&gt;30),"",IF(AND(B221&gt;=Dashboard!$B$4,B221&lt;=Dashboard!$B$5,OR(Dashboard!$B$6="All Clinics",D221=Dashboard!$B$6),OR(Dashboard!$B$7="All Queues",E221=Dashboard!$B$7)),1,0))</f>
        <v/>
      </c>
      <c r="T221" s="30">
        <f>IF(A221="","",IF(COUNTIF($A$2:$A$501,A221)&gt;1,"Duplicate ID",""))</f>
        <v/>
      </c>
    </row>
    <row r="222">
      <c r="A222" s="13" t="n"/>
      <c r="B222" s="41" t="n"/>
      <c r="C222" s="26" t="n"/>
      <c r="D222" s="13" t="n"/>
      <c r="E222" s="13" t="n"/>
      <c r="F222" s="13" t="n"/>
      <c r="G222" s="13" t="n"/>
      <c r="H222" s="13" t="n"/>
      <c r="I222" s="13" t="n"/>
      <c r="J222" s="13" t="n"/>
      <c r="K222" s="41" t="n"/>
      <c r="L222" s="26" t="n"/>
      <c r="M222" s="13" t="n"/>
      <c r="N222" s="27" t="n"/>
      <c r="O222" s="48">
        <f>IF(OR(B222="",C222=""),"",B222+C222)</f>
        <v/>
      </c>
      <c r="P222" s="48">
        <f>IF(OR(O222="",H222&lt;&gt;"Yes"),"",O222+(Dashboard!$B$8/24))</f>
        <v/>
      </c>
      <c r="Q222" s="29">
        <f>IF(OR(H222&lt;&gt;"Yes",O222="",K222="",L222=""),"",ROUND(((K222+L222)-O222)*24,2))</f>
        <v/>
      </c>
      <c r="R222" s="30">
        <f>IF(A222="","",IF(OR(B222="",C222="",D222="",E222="",F222="",G222="",H222="",J222="",T222="Duplicate ID",AND(H222="Yes",J222&lt;&gt;"Closed",I222=""),AND(H222="Yes",J222="Closed",OR(K222="",L222="",M222="")),AND(H222="No",J222&lt;&gt;"No Callback Needed"),AND(Q222&lt;&gt;"",Q222&lt;0)),"Data Issue",IF(H222="No","No Callback Needed",IF(J222="Closed","Completed",IF(P222&lt;NOW(),"Overdue",IF(P222-NOW()&lt;=Dashboard!$B$9/24,"Due Soon","Open"))))))</f>
        <v/>
      </c>
      <c r="S222" s="31">
        <f>IF(OR(A222="",B222="",Dashboard!$B$4="",Dashboard!$B$5="",Dashboard!$B$5&lt;Dashboard!$B$4,Dashboard!$B$5-Dashboard!$B$4&gt;30),"",IF(AND(B222&gt;=Dashboard!$B$4,B222&lt;=Dashboard!$B$5,OR(Dashboard!$B$6="All Clinics",D222=Dashboard!$B$6),OR(Dashboard!$B$7="All Queues",E222=Dashboard!$B$7)),1,0))</f>
        <v/>
      </c>
      <c r="T222" s="30">
        <f>IF(A222="","",IF(COUNTIF($A$2:$A$501,A222)&gt;1,"Duplicate ID",""))</f>
        <v/>
      </c>
    </row>
    <row r="223">
      <c r="A223" s="13" t="n"/>
      <c r="B223" s="41" t="n"/>
      <c r="C223" s="26" t="n"/>
      <c r="D223" s="13" t="n"/>
      <c r="E223" s="13" t="n"/>
      <c r="F223" s="13" t="n"/>
      <c r="G223" s="13" t="n"/>
      <c r="H223" s="13" t="n"/>
      <c r="I223" s="13" t="n"/>
      <c r="J223" s="13" t="n"/>
      <c r="K223" s="41" t="n"/>
      <c r="L223" s="26" t="n"/>
      <c r="M223" s="13" t="n"/>
      <c r="N223" s="27" t="n"/>
      <c r="O223" s="48">
        <f>IF(OR(B223="",C223=""),"",B223+C223)</f>
        <v/>
      </c>
      <c r="P223" s="48">
        <f>IF(OR(O223="",H223&lt;&gt;"Yes"),"",O223+(Dashboard!$B$8/24))</f>
        <v/>
      </c>
      <c r="Q223" s="29">
        <f>IF(OR(H223&lt;&gt;"Yes",O223="",K223="",L223=""),"",ROUND(((K223+L223)-O223)*24,2))</f>
        <v/>
      </c>
      <c r="R223" s="30">
        <f>IF(A223="","",IF(OR(B223="",C223="",D223="",E223="",F223="",G223="",H223="",J223="",T223="Duplicate ID",AND(H223="Yes",J223&lt;&gt;"Closed",I223=""),AND(H223="Yes",J223="Closed",OR(K223="",L223="",M223="")),AND(H223="No",J223&lt;&gt;"No Callback Needed"),AND(Q223&lt;&gt;"",Q223&lt;0)),"Data Issue",IF(H223="No","No Callback Needed",IF(J223="Closed","Completed",IF(P223&lt;NOW(),"Overdue",IF(P223-NOW()&lt;=Dashboard!$B$9/24,"Due Soon","Open"))))))</f>
        <v/>
      </c>
      <c r="S223" s="31">
        <f>IF(OR(A223="",B223="",Dashboard!$B$4="",Dashboard!$B$5="",Dashboard!$B$5&lt;Dashboard!$B$4,Dashboard!$B$5-Dashboard!$B$4&gt;30),"",IF(AND(B223&gt;=Dashboard!$B$4,B223&lt;=Dashboard!$B$5,OR(Dashboard!$B$6="All Clinics",D223=Dashboard!$B$6),OR(Dashboard!$B$7="All Queues",E223=Dashboard!$B$7)),1,0))</f>
        <v/>
      </c>
      <c r="T223" s="30">
        <f>IF(A223="","",IF(COUNTIF($A$2:$A$501,A223)&gt;1,"Duplicate ID",""))</f>
        <v/>
      </c>
    </row>
    <row r="224">
      <c r="A224" s="13" t="n"/>
      <c r="B224" s="41" t="n"/>
      <c r="C224" s="26" t="n"/>
      <c r="D224" s="13" t="n"/>
      <c r="E224" s="13" t="n"/>
      <c r="F224" s="13" t="n"/>
      <c r="G224" s="13" t="n"/>
      <c r="H224" s="13" t="n"/>
      <c r="I224" s="13" t="n"/>
      <c r="J224" s="13" t="n"/>
      <c r="K224" s="41" t="n"/>
      <c r="L224" s="26" t="n"/>
      <c r="M224" s="13" t="n"/>
      <c r="N224" s="27" t="n"/>
      <c r="O224" s="48">
        <f>IF(OR(B224="",C224=""),"",B224+C224)</f>
        <v/>
      </c>
      <c r="P224" s="48">
        <f>IF(OR(O224="",H224&lt;&gt;"Yes"),"",O224+(Dashboard!$B$8/24))</f>
        <v/>
      </c>
      <c r="Q224" s="29">
        <f>IF(OR(H224&lt;&gt;"Yes",O224="",K224="",L224=""),"",ROUND(((K224+L224)-O224)*24,2))</f>
        <v/>
      </c>
      <c r="R224" s="30">
        <f>IF(A224="","",IF(OR(B224="",C224="",D224="",E224="",F224="",G224="",H224="",J224="",T224="Duplicate ID",AND(H224="Yes",J224&lt;&gt;"Closed",I224=""),AND(H224="Yes",J224="Closed",OR(K224="",L224="",M224="")),AND(H224="No",J224&lt;&gt;"No Callback Needed"),AND(Q224&lt;&gt;"",Q224&lt;0)),"Data Issue",IF(H224="No","No Callback Needed",IF(J224="Closed","Completed",IF(P224&lt;NOW(),"Overdue",IF(P224-NOW()&lt;=Dashboard!$B$9/24,"Due Soon","Open"))))))</f>
        <v/>
      </c>
      <c r="S224" s="31">
        <f>IF(OR(A224="",B224="",Dashboard!$B$4="",Dashboard!$B$5="",Dashboard!$B$5&lt;Dashboard!$B$4,Dashboard!$B$5-Dashboard!$B$4&gt;30),"",IF(AND(B224&gt;=Dashboard!$B$4,B224&lt;=Dashboard!$B$5,OR(Dashboard!$B$6="All Clinics",D224=Dashboard!$B$6),OR(Dashboard!$B$7="All Queues",E224=Dashboard!$B$7)),1,0))</f>
        <v/>
      </c>
      <c r="T224" s="30">
        <f>IF(A224="","",IF(COUNTIF($A$2:$A$501,A224)&gt;1,"Duplicate ID",""))</f>
        <v/>
      </c>
    </row>
    <row r="225">
      <c r="A225" s="13" t="n"/>
      <c r="B225" s="41" t="n"/>
      <c r="C225" s="26" t="n"/>
      <c r="D225" s="13" t="n"/>
      <c r="E225" s="13" t="n"/>
      <c r="F225" s="13" t="n"/>
      <c r="G225" s="13" t="n"/>
      <c r="H225" s="13" t="n"/>
      <c r="I225" s="13" t="n"/>
      <c r="J225" s="13" t="n"/>
      <c r="K225" s="41" t="n"/>
      <c r="L225" s="26" t="n"/>
      <c r="M225" s="13" t="n"/>
      <c r="N225" s="27" t="n"/>
      <c r="O225" s="48">
        <f>IF(OR(B225="",C225=""),"",B225+C225)</f>
        <v/>
      </c>
      <c r="P225" s="48">
        <f>IF(OR(O225="",H225&lt;&gt;"Yes"),"",O225+(Dashboard!$B$8/24))</f>
        <v/>
      </c>
      <c r="Q225" s="29">
        <f>IF(OR(H225&lt;&gt;"Yes",O225="",K225="",L225=""),"",ROUND(((K225+L225)-O225)*24,2))</f>
        <v/>
      </c>
      <c r="R225" s="30">
        <f>IF(A225="","",IF(OR(B225="",C225="",D225="",E225="",F225="",G225="",H225="",J225="",T225="Duplicate ID",AND(H225="Yes",J225&lt;&gt;"Closed",I225=""),AND(H225="Yes",J225="Closed",OR(K225="",L225="",M225="")),AND(H225="No",J225&lt;&gt;"No Callback Needed"),AND(Q225&lt;&gt;"",Q225&lt;0)),"Data Issue",IF(H225="No","No Callback Needed",IF(J225="Closed","Completed",IF(P225&lt;NOW(),"Overdue",IF(P225-NOW()&lt;=Dashboard!$B$9/24,"Due Soon","Open"))))))</f>
        <v/>
      </c>
      <c r="S225" s="31">
        <f>IF(OR(A225="",B225="",Dashboard!$B$4="",Dashboard!$B$5="",Dashboard!$B$5&lt;Dashboard!$B$4,Dashboard!$B$5-Dashboard!$B$4&gt;30),"",IF(AND(B225&gt;=Dashboard!$B$4,B225&lt;=Dashboard!$B$5,OR(Dashboard!$B$6="All Clinics",D225=Dashboard!$B$6),OR(Dashboard!$B$7="All Queues",E225=Dashboard!$B$7)),1,0))</f>
        <v/>
      </c>
      <c r="T225" s="30">
        <f>IF(A225="","",IF(COUNTIF($A$2:$A$501,A225)&gt;1,"Duplicate ID",""))</f>
        <v/>
      </c>
    </row>
    <row r="226">
      <c r="A226" s="13" t="n"/>
      <c r="B226" s="41" t="n"/>
      <c r="C226" s="26" t="n"/>
      <c r="D226" s="13" t="n"/>
      <c r="E226" s="13" t="n"/>
      <c r="F226" s="13" t="n"/>
      <c r="G226" s="13" t="n"/>
      <c r="H226" s="13" t="n"/>
      <c r="I226" s="13" t="n"/>
      <c r="J226" s="13" t="n"/>
      <c r="K226" s="41" t="n"/>
      <c r="L226" s="26" t="n"/>
      <c r="M226" s="13" t="n"/>
      <c r="N226" s="27" t="n"/>
      <c r="O226" s="48">
        <f>IF(OR(B226="",C226=""),"",B226+C226)</f>
        <v/>
      </c>
      <c r="P226" s="48">
        <f>IF(OR(O226="",H226&lt;&gt;"Yes"),"",O226+(Dashboard!$B$8/24))</f>
        <v/>
      </c>
      <c r="Q226" s="29">
        <f>IF(OR(H226&lt;&gt;"Yes",O226="",K226="",L226=""),"",ROUND(((K226+L226)-O226)*24,2))</f>
        <v/>
      </c>
      <c r="R226" s="30">
        <f>IF(A226="","",IF(OR(B226="",C226="",D226="",E226="",F226="",G226="",H226="",J226="",T226="Duplicate ID",AND(H226="Yes",J226&lt;&gt;"Closed",I226=""),AND(H226="Yes",J226="Closed",OR(K226="",L226="",M226="")),AND(H226="No",J226&lt;&gt;"No Callback Needed"),AND(Q226&lt;&gt;"",Q226&lt;0)),"Data Issue",IF(H226="No","No Callback Needed",IF(J226="Closed","Completed",IF(P226&lt;NOW(),"Overdue",IF(P226-NOW()&lt;=Dashboard!$B$9/24,"Due Soon","Open"))))))</f>
        <v/>
      </c>
      <c r="S226" s="31">
        <f>IF(OR(A226="",B226="",Dashboard!$B$4="",Dashboard!$B$5="",Dashboard!$B$5&lt;Dashboard!$B$4,Dashboard!$B$5-Dashboard!$B$4&gt;30),"",IF(AND(B226&gt;=Dashboard!$B$4,B226&lt;=Dashboard!$B$5,OR(Dashboard!$B$6="All Clinics",D226=Dashboard!$B$6),OR(Dashboard!$B$7="All Queues",E226=Dashboard!$B$7)),1,0))</f>
        <v/>
      </c>
      <c r="T226" s="30">
        <f>IF(A226="","",IF(COUNTIF($A$2:$A$501,A226)&gt;1,"Duplicate ID",""))</f>
        <v/>
      </c>
    </row>
    <row r="227">
      <c r="A227" s="13" t="n"/>
      <c r="B227" s="41" t="n"/>
      <c r="C227" s="26" t="n"/>
      <c r="D227" s="13" t="n"/>
      <c r="E227" s="13" t="n"/>
      <c r="F227" s="13" t="n"/>
      <c r="G227" s="13" t="n"/>
      <c r="H227" s="13" t="n"/>
      <c r="I227" s="13" t="n"/>
      <c r="J227" s="13" t="n"/>
      <c r="K227" s="41" t="n"/>
      <c r="L227" s="26" t="n"/>
      <c r="M227" s="13" t="n"/>
      <c r="N227" s="27" t="n"/>
      <c r="O227" s="48">
        <f>IF(OR(B227="",C227=""),"",B227+C227)</f>
        <v/>
      </c>
      <c r="P227" s="48">
        <f>IF(OR(O227="",H227&lt;&gt;"Yes"),"",O227+(Dashboard!$B$8/24))</f>
        <v/>
      </c>
      <c r="Q227" s="29">
        <f>IF(OR(H227&lt;&gt;"Yes",O227="",K227="",L227=""),"",ROUND(((K227+L227)-O227)*24,2))</f>
        <v/>
      </c>
      <c r="R227" s="30">
        <f>IF(A227="","",IF(OR(B227="",C227="",D227="",E227="",F227="",G227="",H227="",J227="",T227="Duplicate ID",AND(H227="Yes",J227&lt;&gt;"Closed",I227=""),AND(H227="Yes",J227="Closed",OR(K227="",L227="",M227="")),AND(H227="No",J227&lt;&gt;"No Callback Needed"),AND(Q227&lt;&gt;"",Q227&lt;0)),"Data Issue",IF(H227="No","No Callback Needed",IF(J227="Closed","Completed",IF(P227&lt;NOW(),"Overdue",IF(P227-NOW()&lt;=Dashboard!$B$9/24,"Due Soon","Open"))))))</f>
        <v/>
      </c>
      <c r="S227" s="31">
        <f>IF(OR(A227="",B227="",Dashboard!$B$4="",Dashboard!$B$5="",Dashboard!$B$5&lt;Dashboard!$B$4,Dashboard!$B$5-Dashboard!$B$4&gt;30),"",IF(AND(B227&gt;=Dashboard!$B$4,B227&lt;=Dashboard!$B$5,OR(Dashboard!$B$6="All Clinics",D227=Dashboard!$B$6),OR(Dashboard!$B$7="All Queues",E227=Dashboard!$B$7)),1,0))</f>
        <v/>
      </c>
      <c r="T227" s="30">
        <f>IF(A227="","",IF(COUNTIF($A$2:$A$501,A227)&gt;1,"Duplicate ID",""))</f>
        <v/>
      </c>
    </row>
    <row r="228">
      <c r="A228" s="13" t="n"/>
      <c r="B228" s="41" t="n"/>
      <c r="C228" s="26" t="n"/>
      <c r="D228" s="13" t="n"/>
      <c r="E228" s="13" t="n"/>
      <c r="F228" s="13" t="n"/>
      <c r="G228" s="13" t="n"/>
      <c r="H228" s="13" t="n"/>
      <c r="I228" s="13" t="n"/>
      <c r="J228" s="13" t="n"/>
      <c r="K228" s="41" t="n"/>
      <c r="L228" s="26" t="n"/>
      <c r="M228" s="13" t="n"/>
      <c r="N228" s="27" t="n"/>
      <c r="O228" s="48">
        <f>IF(OR(B228="",C228=""),"",B228+C228)</f>
        <v/>
      </c>
      <c r="P228" s="48">
        <f>IF(OR(O228="",H228&lt;&gt;"Yes"),"",O228+(Dashboard!$B$8/24))</f>
        <v/>
      </c>
      <c r="Q228" s="29">
        <f>IF(OR(H228&lt;&gt;"Yes",O228="",K228="",L228=""),"",ROUND(((K228+L228)-O228)*24,2))</f>
        <v/>
      </c>
      <c r="R228" s="30">
        <f>IF(A228="","",IF(OR(B228="",C228="",D228="",E228="",F228="",G228="",H228="",J228="",T228="Duplicate ID",AND(H228="Yes",J228&lt;&gt;"Closed",I228=""),AND(H228="Yes",J228="Closed",OR(K228="",L228="",M228="")),AND(H228="No",J228&lt;&gt;"No Callback Needed"),AND(Q228&lt;&gt;"",Q228&lt;0)),"Data Issue",IF(H228="No","No Callback Needed",IF(J228="Closed","Completed",IF(P228&lt;NOW(),"Overdue",IF(P228-NOW()&lt;=Dashboard!$B$9/24,"Due Soon","Open"))))))</f>
        <v/>
      </c>
      <c r="S228" s="31">
        <f>IF(OR(A228="",B228="",Dashboard!$B$4="",Dashboard!$B$5="",Dashboard!$B$5&lt;Dashboard!$B$4,Dashboard!$B$5-Dashboard!$B$4&gt;30),"",IF(AND(B228&gt;=Dashboard!$B$4,B228&lt;=Dashboard!$B$5,OR(Dashboard!$B$6="All Clinics",D228=Dashboard!$B$6),OR(Dashboard!$B$7="All Queues",E228=Dashboard!$B$7)),1,0))</f>
        <v/>
      </c>
      <c r="T228" s="30">
        <f>IF(A228="","",IF(COUNTIF($A$2:$A$501,A228)&gt;1,"Duplicate ID",""))</f>
        <v/>
      </c>
    </row>
    <row r="229">
      <c r="A229" s="13" t="n"/>
      <c r="B229" s="41" t="n"/>
      <c r="C229" s="26" t="n"/>
      <c r="D229" s="13" t="n"/>
      <c r="E229" s="13" t="n"/>
      <c r="F229" s="13" t="n"/>
      <c r="G229" s="13" t="n"/>
      <c r="H229" s="13" t="n"/>
      <c r="I229" s="13" t="n"/>
      <c r="J229" s="13" t="n"/>
      <c r="K229" s="41" t="n"/>
      <c r="L229" s="26" t="n"/>
      <c r="M229" s="13" t="n"/>
      <c r="N229" s="27" t="n"/>
      <c r="O229" s="48">
        <f>IF(OR(B229="",C229=""),"",B229+C229)</f>
        <v/>
      </c>
      <c r="P229" s="48">
        <f>IF(OR(O229="",H229&lt;&gt;"Yes"),"",O229+(Dashboard!$B$8/24))</f>
        <v/>
      </c>
      <c r="Q229" s="29">
        <f>IF(OR(H229&lt;&gt;"Yes",O229="",K229="",L229=""),"",ROUND(((K229+L229)-O229)*24,2))</f>
        <v/>
      </c>
      <c r="R229" s="30">
        <f>IF(A229="","",IF(OR(B229="",C229="",D229="",E229="",F229="",G229="",H229="",J229="",T229="Duplicate ID",AND(H229="Yes",J229&lt;&gt;"Closed",I229=""),AND(H229="Yes",J229="Closed",OR(K229="",L229="",M229="")),AND(H229="No",J229&lt;&gt;"No Callback Needed"),AND(Q229&lt;&gt;"",Q229&lt;0)),"Data Issue",IF(H229="No","No Callback Needed",IF(J229="Closed","Completed",IF(P229&lt;NOW(),"Overdue",IF(P229-NOW()&lt;=Dashboard!$B$9/24,"Due Soon","Open"))))))</f>
        <v/>
      </c>
      <c r="S229" s="31">
        <f>IF(OR(A229="",B229="",Dashboard!$B$4="",Dashboard!$B$5="",Dashboard!$B$5&lt;Dashboard!$B$4,Dashboard!$B$5-Dashboard!$B$4&gt;30),"",IF(AND(B229&gt;=Dashboard!$B$4,B229&lt;=Dashboard!$B$5,OR(Dashboard!$B$6="All Clinics",D229=Dashboard!$B$6),OR(Dashboard!$B$7="All Queues",E229=Dashboard!$B$7)),1,0))</f>
        <v/>
      </c>
      <c r="T229" s="30">
        <f>IF(A229="","",IF(COUNTIF($A$2:$A$501,A229)&gt;1,"Duplicate ID",""))</f>
        <v/>
      </c>
    </row>
    <row r="230">
      <c r="A230" s="13" t="n"/>
      <c r="B230" s="41" t="n"/>
      <c r="C230" s="26" t="n"/>
      <c r="D230" s="13" t="n"/>
      <c r="E230" s="13" t="n"/>
      <c r="F230" s="13" t="n"/>
      <c r="G230" s="13" t="n"/>
      <c r="H230" s="13" t="n"/>
      <c r="I230" s="13" t="n"/>
      <c r="J230" s="13" t="n"/>
      <c r="K230" s="41" t="n"/>
      <c r="L230" s="26" t="n"/>
      <c r="M230" s="13" t="n"/>
      <c r="N230" s="27" t="n"/>
      <c r="O230" s="48">
        <f>IF(OR(B230="",C230=""),"",B230+C230)</f>
        <v/>
      </c>
      <c r="P230" s="48">
        <f>IF(OR(O230="",H230&lt;&gt;"Yes"),"",O230+(Dashboard!$B$8/24))</f>
        <v/>
      </c>
      <c r="Q230" s="29">
        <f>IF(OR(H230&lt;&gt;"Yes",O230="",K230="",L230=""),"",ROUND(((K230+L230)-O230)*24,2))</f>
        <v/>
      </c>
      <c r="R230" s="30">
        <f>IF(A230="","",IF(OR(B230="",C230="",D230="",E230="",F230="",G230="",H230="",J230="",T230="Duplicate ID",AND(H230="Yes",J230&lt;&gt;"Closed",I230=""),AND(H230="Yes",J230="Closed",OR(K230="",L230="",M230="")),AND(H230="No",J230&lt;&gt;"No Callback Needed"),AND(Q230&lt;&gt;"",Q230&lt;0)),"Data Issue",IF(H230="No","No Callback Needed",IF(J230="Closed","Completed",IF(P230&lt;NOW(),"Overdue",IF(P230-NOW()&lt;=Dashboard!$B$9/24,"Due Soon","Open"))))))</f>
        <v/>
      </c>
      <c r="S230" s="31">
        <f>IF(OR(A230="",B230="",Dashboard!$B$4="",Dashboard!$B$5="",Dashboard!$B$5&lt;Dashboard!$B$4,Dashboard!$B$5-Dashboard!$B$4&gt;30),"",IF(AND(B230&gt;=Dashboard!$B$4,B230&lt;=Dashboard!$B$5,OR(Dashboard!$B$6="All Clinics",D230=Dashboard!$B$6),OR(Dashboard!$B$7="All Queues",E230=Dashboard!$B$7)),1,0))</f>
        <v/>
      </c>
      <c r="T230" s="30">
        <f>IF(A230="","",IF(COUNTIF($A$2:$A$501,A230)&gt;1,"Duplicate ID",""))</f>
        <v/>
      </c>
    </row>
    <row r="231">
      <c r="A231" s="13" t="n"/>
      <c r="B231" s="41" t="n"/>
      <c r="C231" s="26" t="n"/>
      <c r="D231" s="13" t="n"/>
      <c r="E231" s="13" t="n"/>
      <c r="F231" s="13" t="n"/>
      <c r="G231" s="13" t="n"/>
      <c r="H231" s="13" t="n"/>
      <c r="I231" s="13" t="n"/>
      <c r="J231" s="13" t="n"/>
      <c r="K231" s="41" t="n"/>
      <c r="L231" s="26" t="n"/>
      <c r="M231" s="13" t="n"/>
      <c r="N231" s="27" t="n"/>
      <c r="O231" s="48">
        <f>IF(OR(B231="",C231=""),"",B231+C231)</f>
        <v/>
      </c>
      <c r="P231" s="48">
        <f>IF(OR(O231="",H231&lt;&gt;"Yes"),"",O231+(Dashboard!$B$8/24))</f>
        <v/>
      </c>
      <c r="Q231" s="29">
        <f>IF(OR(H231&lt;&gt;"Yes",O231="",K231="",L231=""),"",ROUND(((K231+L231)-O231)*24,2))</f>
        <v/>
      </c>
      <c r="R231" s="30">
        <f>IF(A231="","",IF(OR(B231="",C231="",D231="",E231="",F231="",G231="",H231="",J231="",T231="Duplicate ID",AND(H231="Yes",J231&lt;&gt;"Closed",I231=""),AND(H231="Yes",J231="Closed",OR(K231="",L231="",M231="")),AND(H231="No",J231&lt;&gt;"No Callback Needed"),AND(Q231&lt;&gt;"",Q231&lt;0)),"Data Issue",IF(H231="No","No Callback Needed",IF(J231="Closed","Completed",IF(P231&lt;NOW(),"Overdue",IF(P231-NOW()&lt;=Dashboard!$B$9/24,"Due Soon","Open"))))))</f>
        <v/>
      </c>
      <c r="S231" s="31">
        <f>IF(OR(A231="",B231="",Dashboard!$B$4="",Dashboard!$B$5="",Dashboard!$B$5&lt;Dashboard!$B$4,Dashboard!$B$5-Dashboard!$B$4&gt;30),"",IF(AND(B231&gt;=Dashboard!$B$4,B231&lt;=Dashboard!$B$5,OR(Dashboard!$B$6="All Clinics",D231=Dashboard!$B$6),OR(Dashboard!$B$7="All Queues",E231=Dashboard!$B$7)),1,0))</f>
        <v/>
      </c>
      <c r="T231" s="30">
        <f>IF(A231="","",IF(COUNTIF($A$2:$A$501,A231)&gt;1,"Duplicate ID",""))</f>
        <v/>
      </c>
    </row>
    <row r="232">
      <c r="A232" s="13" t="n"/>
      <c r="B232" s="41" t="n"/>
      <c r="C232" s="26" t="n"/>
      <c r="D232" s="13" t="n"/>
      <c r="E232" s="13" t="n"/>
      <c r="F232" s="13" t="n"/>
      <c r="G232" s="13" t="n"/>
      <c r="H232" s="13" t="n"/>
      <c r="I232" s="13" t="n"/>
      <c r="J232" s="13" t="n"/>
      <c r="K232" s="41" t="n"/>
      <c r="L232" s="26" t="n"/>
      <c r="M232" s="13" t="n"/>
      <c r="N232" s="27" t="n"/>
      <c r="O232" s="48">
        <f>IF(OR(B232="",C232=""),"",B232+C232)</f>
        <v/>
      </c>
      <c r="P232" s="48">
        <f>IF(OR(O232="",H232&lt;&gt;"Yes"),"",O232+(Dashboard!$B$8/24))</f>
        <v/>
      </c>
      <c r="Q232" s="29">
        <f>IF(OR(H232&lt;&gt;"Yes",O232="",K232="",L232=""),"",ROUND(((K232+L232)-O232)*24,2))</f>
        <v/>
      </c>
      <c r="R232" s="30">
        <f>IF(A232="","",IF(OR(B232="",C232="",D232="",E232="",F232="",G232="",H232="",J232="",T232="Duplicate ID",AND(H232="Yes",J232&lt;&gt;"Closed",I232=""),AND(H232="Yes",J232="Closed",OR(K232="",L232="",M232="")),AND(H232="No",J232&lt;&gt;"No Callback Needed"),AND(Q232&lt;&gt;"",Q232&lt;0)),"Data Issue",IF(H232="No","No Callback Needed",IF(J232="Closed","Completed",IF(P232&lt;NOW(),"Overdue",IF(P232-NOW()&lt;=Dashboard!$B$9/24,"Due Soon","Open"))))))</f>
        <v/>
      </c>
      <c r="S232" s="31">
        <f>IF(OR(A232="",B232="",Dashboard!$B$4="",Dashboard!$B$5="",Dashboard!$B$5&lt;Dashboard!$B$4,Dashboard!$B$5-Dashboard!$B$4&gt;30),"",IF(AND(B232&gt;=Dashboard!$B$4,B232&lt;=Dashboard!$B$5,OR(Dashboard!$B$6="All Clinics",D232=Dashboard!$B$6),OR(Dashboard!$B$7="All Queues",E232=Dashboard!$B$7)),1,0))</f>
        <v/>
      </c>
      <c r="T232" s="30">
        <f>IF(A232="","",IF(COUNTIF($A$2:$A$501,A232)&gt;1,"Duplicate ID",""))</f>
        <v/>
      </c>
    </row>
    <row r="233">
      <c r="A233" s="13" t="n"/>
      <c r="B233" s="41" t="n"/>
      <c r="C233" s="26" t="n"/>
      <c r="D233" s="13" t="n"/>
      <c r="E233" s="13" t="n"/>
      <c r="F233" s="13" t="n"/>
      <c r="G233" s="13" t="n"/>
      <c r="H233" s="13" t="n"/>
      <c r="I233" s="13" t="n"/>
      <c r="J233" s="13" t="n"/>
      <c r="K233" s="41" t="n"/>
      <c r="L233" s="26" t="n"/>
      <c r="M233" s="13" t="n"/>
      <c r="N233" s="27" t="n"/>
      <c r="O233" s="48">
        <f>IF(OR(B233="",C233=""),"",B233+C233)</f>
        <v/>
      </c>
      <c r="P233" s="48">
        <f>IF(OR(O233="",H233&lt;&gt;"Yes"),"",O233+(Dashboard!$B$8/24))</f>
        <v/>
      </c>
      <c r="Q233" s="29">
        <f>IF(OR(H233&lt;&gt;"Yes",O233="",K233="",L233=""),"",ROUND(((K233+L233)-O233)*24,2))</f>
        <v/>
      </c>
      <c r="R233" s="30">
        <f>IF(A233="","",IF(OR(B233="",C233="",D233="",E233="",F233="",G233="",H233="",J233="",T233="Duplicate ID",AND(H233="Yes",J233&lt;&gt;"Closed",I233=""),AND(H233="Yes",J233="Closed",OR(K233="",L233="",M233="")),AND(H233="No",J233&lt;&gt;"No Callback Needed"),AND(Q233&lt;&gt;"",Q233&lt;0)),"Data Issue",IF(H233="No","No Callback Needed",IF(J233="Closed","Completed",IF(P233&lt;NOW(),"Overdue",IF(P233-NOW()&lt;=Dashboard!$B$9/24,"Due Soon","Open"))))))</f>
        <v/>
      </c>
      <c r="S233" s="31">
        <f>IF(OR(A233="",B233="",Dashboard!$B$4="",Dashboard!$B$5="",Dashboard!$B$5&lt;Dashboard!$B$4,Dashboard!$B$5-Dashboard!$B$4&gt;30),"",IF(AND(B233&gt;=Dashboard!$B$4,B233&lt;=Dashboard!$B$5,OR(Dashboard!$B$6="All Clinics",D233=Dashboard!$B$6),OR(Dashboard!$B$7="All Queues",E233=Dashboard!$B$7)),1,0))</f>
        <v/>
      </c>
      <c r="T233" s="30">
        <f>IF(A233="","",IF(COUNTIF($A$2:$A$501,A233)&gt;1,"Duplicate ID",""))</f>
        <v/>
      </c>
    </row>
    <row r="234">
      <c r="A234" s="13" t="n"/>
      <c r="B234" s="41" t="n"/>
      <c r="C234" s="26" t="n"/>
      <c r="D234" s="13" t="n"/>
      <c r="E234" s="13" t="n"/>
      <c r="F234" s="13" t="n"/>
      <c r="G234" s="13" t="n"/>
      <c r="H234" s="13" t="n"/>
      <c r="I234" s="13" t="n"/>
      <c r="J234" s="13" t="n"/>
      <c r="K234" s="41" t="n"/>
      <c r="L234" s="26" t="n"/>
      <c r="M234" s="13" t="n"/>
      <c r="N234" s="27" t="n"/>
      <c r="O234" s="48">
        <f>IF(OR(B234="",C234=""),"",B234+C234)</f>
        <v/>
      </c>
      <c r="P234" s="48">
        <f>IF(OR(O234="",H234&lt;&gt;"Yes"),"",O234+(Dashboard!$B$8/24))</f>
        <v/>
      </c>
      <c r="Q234" s="29">
        <f>IF(OR(H234&lt;&gt;"Yes",O234="",K234="",L234=""),"",ROUND(((K234+L234)-O234)*24,2))</f>
        <v/>
      </c>
      <c r="R234" s="30">
        <f>IF(A234="","",IF(OR(B234="",C234="",D234="",E234="",F234="",G234="",H234="",J234="",T234="Duplicate ID",AND(H234="Yes",J234&lt;&gt;"Closed",I234=""),AND(H234="Yes",J234="Closed",OR(K234="",L234="",M234="")),AND(H234="No",J234&lt;&gt;"No Callback Needed"),AND(Q234&lt;&gt;"",Q234&lt;0)),"Data Issue",IF(H234="No","No Callback Needed",IF(J234="Closed","Completed",IF(P234&lt;NOW(),"Overdue",IF(P234-NOW()&lt;=Dashboard!$B$9/24,"Due Soon","Open"))))))</f>
        <v/>
      </c>
      <c r="S234" s="31">
        <f>IF(OR(A234="",B234="",Dashboard!$B$4="",Dashboard!$B$5="",Dashboard!$B$5&lt;Dashboard!$B$4,Dashboard!$B$5-Dashboard!$B$4&gt;30),"",IF(AND(B234&gt;=Dashboard!$B$4,B234&lt;=Dashboard!$B$5,OR(Dashboard!$B$6="All Clinics",D234=Dashboard!$B$6),OR(Dashboard!$B$7="All Queues",E234=Dashboard!$B$7)),1,0))</f>
        <v/>
      </c>
      <c r="T234" s="30">
        <f>IF(A234="","",IF(COUNTIF($A$2:$A$501,A234)&gt;1,"Duplicate ID",""))</f>
        <v/>
      </c>
    </row>
    <row r="235">
      <c r="A235" s="13" t="n"/>
      <c r="B235" s="41" t="n"/>
      <c r="C235" s="26" t="n"/>
      <c r="D235" s="13" t="n"/>
      <c r="E235" s="13" t="n"/>
      <c r="F235" s="13" t="n"/>
      <c r="G235" s="13" t="n"/>
      <c r="H235" s="13" t="n"/>
      <c r="I235" s="13" t="n"/>
      <c r="J235" s="13" t="n"/>
      <c r="K235" s="41" t="n"/>
      <c r="L235" s="26" t="n"/>
      <c r="M235" s="13" t="n"/>
      <c r="N235" s="27" t="n"/>
      <c r="O235" s="48">
        <f>IF(OR(B235="",C235=""),"",B235+C235)</f>
        <v/>
      </c>
      <c r="P235" s="48">
        <f>IF(OR(O235="",H235&lt;&gt;"Yes"),"",O235+(Dashboard!$B$8/24))</f>
        <v/>
      </c>
      <c r="Q235" s="29">
        <f>IF(OR(H235&lt;&gt;"Yes",O235="",K235="",L235=""),"",ROUND(((K235+L235)-O235)*24,2))</f>
        <v/>
      </c>
      <c r="R235" s="30">
        <f>IF(A235="","",IF(OR(B235="",C235="",D235="",E235="",F235="",G235="",H235="",J235="",T235="Duplicate ID",AND(H235="Yes",J235&lt;&gt;"Closed",I235=""),AND(H235="Yes",J235="Closed",OR(K235="",L235="",M235="")),AND(H235="No",J235&lt;&gt;"No Callback Needed"),AND(Q235&lt;&gt;"",Q235&lt;0)),"Data Issue",IF(H235="No","No Callback Needed",IF(J235="Closed","Completed",IF(P235&lt;NOW(),"Overdue",IF(P235-NOW()&lt;=Dashboard!$B$9/24,"Due Soon","Open"))))))</f>
        <v/>
      </c>
      <c r="S235" s="31">
        <f>IF(OR(A235="",B235="",Dashboard!$B$4="",Dashboard!$B$5="",Dashboard!$B$5&lt;Dashboard!$B$4,Dashboard!$B$5-Dashboard!$B$4&gt;30),"",IF(AND(B235&gt;=Dashboard!$B$4,B235&lt;=Dashboard!$B$5,OR(Dashboard!$B$6="All Clinics",D235=Dashboard!$B$6),OR(Dashboard!$B$7="All Queues",E235=Dashboard!$B$7)),1,0))</f>
        <v/>
      </c>
      <c r="T235" s="30">
        <f>IF(A235="","",IF(COUNTIF($A$2:$A$501,A235)&gt;1,"Duplicate ID",""))</f>
        <v/>
      </c>
    </row>
    <row r="236">
      <c r="A236" s="13" t="n"/>
      <c r="B236" s="41" t="n"/>
      <c r="C236" s="26" t="n"/>
      <c r="D236" s="13" t="n"/>
      <c r="E236" s="13" t="n"/>
      <c r="F236" s="13" t="n"/>
      <c r="G236" s="13" t="n"/>
      <c r="H236" s="13" t="n"/>
      <c r="I236" s="13" t="n"/>
      <c r="J236" s="13" t="n"/>
      <c r="K236" s="41" t="n"/>
      <c r="L236" s="26" t="n"/>
      <c r="M236" s="13" t="n"/>
      <c r="N236" s="27" t="n"/>
      <c r="O236" s="48">
        <f>IF(OR(B236="",C236=""),"",B236+C236)</f>
        <v/>
      </c>
      <c r="P236" s="48">
        <f>IF(OR(O236="",H236&lt;&gt;"Yes"),"",O236+(Dashboard!$B$8/24))</f>
        <v/>
      </c>
      <c r="Q236" s="29">
        <f>IF(OR(H236&lt;&gt;"Yes",O236="",K236="",L236=""),"",ROUND(((K236+L236)-O236)*24,2))</f>
        <v/>
      </c>
      <c r="R236" s="30">
        <f>IF(A236="","",IF(OR(B236="",C236="",D236="",E236="",F236="",G236="",H236="",J236="",T236="Duplicate ID",AND(H236="Yes",J236&lt;&gt;"Closed",I236=""),AND(H236="Yes",J236="Closed",OR(K236="",L236="",M236="")),AND(H236="No",J236&lt;&gt;"No Callback Needed"),AND(Q236&lt;&gt;"",Q236&lt;0)),"Data Issue",IF(H236="No","No Callback Needed",IF(J236="Closed","Completed",IF(P236&lt;NOW(),"Overdue",IF(P236-NOW()&lt;=Dashboard!$B$9/24,"Due Soon","Open"))))))</f>
        <v/>
      </c>
      <c r="S236" s="31">
        <f>IF(OR(A236="",B236="",Dashboard!$B$4="",Dashboard!$B$5="",Dashboard!$B$5&lt;Dashboard!$B$4,Dashboard!$B$5-Dashboard!$B$4&gt;30),"",IF(AND(B236&gt;=Dashboard!$B$4,B236&lt;=Dashboard!$B$5,OR(Dashboard!$B$6="All Clinics",D236=Dashboard!$B$6),OR(Dashboard!$B$7="All Queues",E236=Dashboard!$B$7)),1,0))</f>
        <v/>
      </c>
      <c r="T236" s="30">
        <f>IF(A236="","",IF(COUNTIF($A$2:$A$501,A236)&gt;1,"Duplicate ID",""))</f>
        <v/>
      </c>
    </row>
    <row r="237">
      <c r="A237" s="13" t="n"/>
      <c r="B237" s="41" t="n"/>
      <c r="C237" s="26" t="n"/>
      <c r="D237" s="13" t="n"/>
      <c r="E237" s="13" t="n"/>
      <c r="F237" s="13" t="n"/>
      <c r="G237" s="13" t="n"/>
      <c r="H237" s="13" t="n"/>
      <c r="I237" s="13" t="n"/>
      <c r="J237" s="13" t="n"/>
      <c r="K237" s="41" t="n"/>
      <c r="L237" s="26" t="n"/>
      <c r="M237" s="13" t="n"/>
      <c r="N237" s="27" t="n"/>
      <c r="O237" s="48">
        <f>IF(OR(B237="",C237=""),"",B237+C237)</f>
        <v/>
      </c>
      <c r="P237" s="48">
        <f>IF(OR(O237="",H237&lt;&gt;"Yes"),"",O237+(Dashboard!$B$8/24))</f>
        <v/>
      </c>
      <c r="Q237" s="29">
        <f>IF(OR(H237&lt;&gt;"Yes",O237="",K237="",L237=""),"",ROUND(((K237+L237)-O237)*24,2))</f>
        <v/>
      </c>
      <c r="R237" s="30">
        <f>IF(A237="","",IF(OR(B237="",C237="",D237="",E237="",F237="",G237="",H237="",J237="",T237="Duplicate ID",AND(H237="Yes",J237&lt;&gt;"Closed",I237=""),AND(H237="Yes",J237="Closed",OR(K237="",L237="",M237="")),AND(H237="No",J237&lt;&gt;"No Callback Needed"),AND(Q237&lt;&gt;"",Q237&lt;0)),"Data Issue",IF(H237="No","No Callback Needed",IF(J237="Closed","Completed",IF(P237&lt;NOW(),"Overdue",IF(P237-NOW()&lt;=Dashboard!$B$9/24,"Due Soon","Open"))))))</f>
        <v/>
      </c>
      <c r="S237" s="31">
        <f>IF(OR(A237="",B237="",Dashboard!$B$4="",Dashboard!$B$5="",Dashboard!$B$5&lt;Dashboard!$B$4,Dashboard!$B$5-Dashboard!$B$4&gt;30),"",IF(AND(B237&gt;=Dashboard!$B$4,B237&lt;=Dashboard!$B$5,OR(Dashboard!$B$6="All Clinics",D237=Dashboard!$B$6),OR(Dashboard!$B$7="All Queues",E237=Dashboard!$B$7)),1,0))</f>
        <v/>
      </c>
      <c r="T237" s="30">
        <f>IF(A237="","",IF(COUNTIF($A$2:$A$501,A237)&gt;1,"Duplicate ID",""))</f>
        <v/>
      </c>
    </row>
    <row r="238">
      <c r="A238" s="13" t="n"/>
      <c r="B238" s="41" t="n"/>
      <c r="C238" s="26" t="n"/>
      <c r="D238" s="13" t="n"/>
      <c r="E238" s="13" t="n"/>
      <c r="F238" s="13" t="n"/>
      <c r="G238" s="13" t="n"/>
      <c r="H238" s="13" t="n"/>
      <c r="I238" s="13" t="n"/>
      <c r="J238" s="13" t="n"/>
      <c r="K238" s="41" t="n"/>
      <c r="L238" s="26" t="n"/>
      <c r="M238" s="13" t="n"/>
      <c r="N238" s="27" t="n"/>
      <c r="O238" s="48">
        <f>IF(OR(B238="",C238=""),"",B238+C238)</f>
        <v/>
      </c>
      <c r="P238" s="48">
        <f>IF(OR(O238="",H238&lt;&gt;"Yes"),"",O238+(Dashboard!$B$8/24))</f>
        <v/>
      </c>
      <c r="Q238" s="29">
        <f>IF(OR(H238&lt;&gt;"Yes",O238="",K238="",L238=""),"",ROUND(((K238+L238)-O238)*24,2))</f>
        <v/>
      </c>
      <c r="R238" s="30">
        <f>IF(A238="","",IF(OR(B238="",C238="",D238="",E238="",F238="",G238="",H238="",J238="",T238="Duplicate ID",AND(H238="Yes",J238&lt;&gt;"Closed",I238=""),AND(H238="Yes",J238="Closed",OR(K238="",L238="",M238="")),AND(H238="No",J238&lt;&gt;"No Callback Needed"),AND(Q238&lt;&gt;"",Q238&lt;0)),"Data Issue",IF(H238="No","No Callback Needed",IF(J238="Closed","Completed",IF(P238&lt;NOW(),"Overdue",IF(P238-NOW()&lt;=Dashboard!$B$9/24,"Due Soon","Open"))))))</f>
        <v/>
      </c>
      <c r="S238" s="31">
        <f>IF(OR(A238="",B238="",Dashboard!$B$4="",Dashboard!$B$5="",Dashboard!$B$5&lt;Dashboard!$B$4,Dashboard!$B$5-Dashboard!$B$4&gt;30),"",IF(AND(B238&gt;=Dashboard!$B$4,B238&lt;=Dashboard!$B$5,OR(Dashboard!$B$6="All Clinics",D238=Dashboard!$B$6),OR(Dashboard!$B$7="All Queues",E238=Dashboard!$B$7)),1,0))</f>
        <v/>
      </c>
      <c r="T238" s="30">
        <f>IF(A238="","",IF(COUNTIF($A$2:$A$501,A238)&gt;1,"Duplicate ID",""))</f>
        <v/>
      </c>
    </row>
    <row r="239">
      <c r="A239" s="13" t="n"/>
      <c r="B239" s="41" t="n"/>
      <c r="C239" s="26" t="n"/>
      <c r="D239" s="13" t="n"/>
      <c r="E239" s="13" t="n"/>
      <c r="F239" s="13" t="n"/>
      <c r="G239" s="13" t="n"/>
      <c r="H239" s="13" t="n"/>
      <c r="I239" s="13" t="n"/>
      <c r="J239" s="13" t="n"/>
      <c r="K239" s="41" t="n"/>
      <c r="L239" s="26" t="n"/>
      <c r="M239" s="13" t="n"/>
      <c r="N239" s="27" t="n"/>
      <c r="O239" s="48">
        <f>IF(OR(B239="",C239=""),"",B239+C239)</f>
        <v/>
      </c>
      <c r="P239" s="48">
        <f>IF(OR(O239="",H239&lt;&gt;"Yes"),"",O239+(Dashboard!$B$8/24))</f>
        <v/>
      </c>
      <c r="Q239" s="29">
        <f>IF(OR(H239&lt;&gt;"Yes",O239="",K239="",L239=""),"",ROUND(((K239+L239)-O239)*24,2))</f>
        <v/>
      </c>
      <c r="R239" s="30">
        <f>IF(A239="","",IF(OR(B239="",C239="",D239="",E239="",F239="",G239="",H239="",J239="",T239="Duplicate ID",AND(H239="Yes",J239&lt;&gt;"Closed",I239=""),AND(H239="Yes",J239="Closed",OR(K239="",L239="",M239="")),AND(H239="No",J239&lt;&gt;"No Callback Needed"),AND(Q239&lt;&gt;"",Q239&lt;0)),"Data Issue",IF(H239="No","No Callback Needed",IF(J239="Closed","Completed",IF(P239&lt;NOW(),"Overdue",IF(P239-NOW()&lt;=Dashboard!$B$9/24,"Due Soon","Open"))))))</f>
        <v/>
      </c>
      <c r="S239" s="31">
        <f>IF(OR(A239="",B239="",Dashboard!$B$4="",Dashboard!$B$5="",Dashboard!$B$5&lt;Dashboard!$B$4,Dashboard!$B$5-Dashboard!$B$4&gt;30),"",IF(AND(B239&gt;=Dashboard!$B$4,B239&lt;=Dashboard!$B$5,OR(Dashboard!$B$6="All Clinics",D239=Dashboard!$B$6),OR(Dashboard!$B$7="All Queues",E239=Dashboard!$B$7)),1,0))</f>
        <v/>
      </c>
      <c r="T239" s="30">
        <f>IF(A239="","",IF(COUNTIF($A$2:$A$501,A239)&gt;1,"Duplicate ID",""))</f>
        <v/>
      </c>
    </row>
    <row r="240">
      <c r="A240" s="13" t="n"/>
      <c r="B240" s="41" t="n"/>
      <c r="C240" s="26" t="n"/>
      <c r="D240" s="13" t="n"/>
      <c r="E240" s="13" t="n"/>
      <c r="F240" s="13" t="n"/>
      <c r="G240" s="13" t="n"/>
      <c r="H240" s="13" t="n"/>
      <c r="I240" s="13" t="n"/>
      <c r="J240" s="13" t="n"/>
      <c r="K240" s="41" t="n"/>
      <c r="L240" s="26" t="n"/>
      <c r="M240" s="13" t="n"/>
      <c r="N240" s="27" t="n"/>
      <c r="O240" s="48">
        <f>IF(OR(B240="",C240=""),"",B240+C240)</f>
        <v/>
      </c>
      <c r="P240" s="48">
        <f>IF(OR(O240="",H240&lt;&gt;"Yes"),"",O240+(Dashboard!$B$8/24))</f>
        <v/>
      </c>
      <c r="Q240" s="29">
        <f>IF(OR(H240&lt;&gt;"Yes",O240="",K240="",L240=""),"",ROUND(((K240+L240)-O240)*24,2))</f>
        <v/>
      </c>
      <c r="R240" s="30">
        <f>IF(A240="","",IF(OR(B240="",C240="",D240="",E240="",F240="",G240="",H240="",J240="",T240="Duplicate ID",AND(H240="Yes",J240&lt;&gt;"Closed",I240=""),AND(H240="Yes",J240="Closed",OR(K240="",L240="",M240="")),AND(H240="No",J240&lt;&gt;"No Callback Needed"),AND(Q240&lt;&gt;"",Q240&lt;0)),"Data Issue",IF(H240="No","No Callback Needed",IF(J240="Closed","Completed",IF(P240&lt;NOW(),"Overdue",IF(P240-NOW()&lt;=Dashboard!$B$9/24,"Due Soon","Open"))))))</f>
        <v/>
      </c>
      <c r="S240" s="31">
        <f>IF(OR(A240="",B240="",Dashboard!$B$4="",Dashboard!$B$5="",Dashboard!$B$5&lt;Dashboard!$B$4,Dashboard!$B$5-Dashboard!$B$4&gt;30),"",IF(AND(B240&gt;=Dashboard!$B$4,B240&lt;=Dashboard!$B$5,OR(Dashboard!$B$6="All Clinics",D240=Dashboard!$B$6),OR(Dashboard!$B$7="All Queues",E240=Dashboard!$B$7)),1,0))</f>
        <v/>
      </c>
      <c r="T240" s="30">
        <f>IF(A240="","",IF(COUNTIF($A$2:$A$501,A240)&gt;1,"Duplicate ID",""))</f>
        <v/>
      </c>
    </row>
    <row r="241">
      <c r="A241" s="13" t="n"/>
      <c r="B241" s="41" t="n"/>
      <c r="C241" s="26" t="n"/>
      <c r="D241" s="13" t="n"/>
      <c r="E241" s="13" t="n"/>
      <c r="F241" s="13" t="n"/>
      <c r="G241" s="13" t="n"/>
      <c r="H241" s="13" t="n"/>
      <c r="I241" s="13" t="n"/>
      <c r="J241" s="13" t="n"/>
      <c r="K241" s="41" t="n"/>
      <c r="L241" s="26" t="n"/>
      <c r="M241" s="13" t="n"/>
      <c r="N241" s="27" t="n"/>
      <c r="O241" s="48">
        <f>IF(OR(B241="",C241=""),"",B241+C241)</f>
        <v/>
      </c>
      <c r="P241" s="48">
        <f>IF(OR(O241="",H241&lt;&gt;"Yes"),"",O241+(Dashboard!$B$8/24))</f>
        <v/>
      </c>
      <c r="Q241" s="29">
        <f>IF(OR(H241&lt;&gt;"Yes",O241="",K241="",L241=""),"",ROUND(((K241+L241)-O241)*24,2))</f>
        <v/>
      </c>
      <c r="R241" s="30">
        <f>IF(A241="","",IF(OR(B241="",C241="",D241="",E241="",F241="",G241="",H241="",J241="",T241="Duplicate ID",AND(H241="Yes",J241&lt;&gt;"Closed",I241=""),AND(H241="Yes",J241="Closed",OR(K241="",L241="",M241="")),AND(H241="No",J241&lt;&gt;"No Callback Needed"),AND(Q241&lt;&gt;"",Q241&lt;0)),"Data Issue",IF(H241="No","No Callback Needed",IF(J241="Closed","Completed",IF(P241&lt;NOW(),"Overdue",IF(P241-NOW()&lt;=Dashboard!$B$9/24,"Due Soon","Open"))))))</f>
        <v/>
      </c>
      <c r="S241" s="31">
        <f>IF(OR(A241="",B241="",Dashboard!$B$4="",Dashboard!$B$5="",Dashboard!$B$5&lt;Dashboard!$B$4,Dashboard!$B$5-Dashboard!$B$4&gt;30),"",IF(AND(B241&gt;=Dashboard!$B$4,B241&lt;=Dashboard!$B$5,OR(Dashboard!$B$6="All Clinics",D241=Dashboard!$B$6),OR(Dashboard!$B$7="All Queues",E241=Dashboard!$B$7)),1,0))</f>
        <v/>
      </c>
      <c r="T241" s="30">
        <f>IF(A241="","",IF(COUNTIF($A$2:$A$501,A241)&gt;1,"Duplicate ID",""))</f>
        <v/>
      </c>
    </row>
    <row r="242">
      <c r="A242" s="13" t="n"/>
      <c r="B242" s="41" t="n"/>
      <c r="C242" s="26" t="n"/>
      <c r="D242" s="13" t="n"/>
      <c r="E242" s="13" t="n"/>
      <c r="F242" s="13" t="n"/>
      <c r="G242" s="13" t="n"/>
      <c r="H242" s="13" t="n"/>
      <c r="I242" s="13" t="n"/>
      <c r="J242" s="13" t="n"/>
      <c r="K242" s="41" t="n"/>
      <c r="L242" s="26" t="n"/>
      <c r="M242" s="13" t="n"/>
      <c r="N242" s="27" t="n"/>
      <c r="O242" s="48">
        <f>IF(OR(B242="",C242=""),"",B242+C242)</f>
        <v/>
      </c>
      <c r="P242" s="48">
        <f>IF(OR(O242="",H242&lt;&gt;"Yes"),"",O242+(Dashboard!$B$8/24))</f>
        <v/>
      </c>
      <c r="Q242" s="29">
        <f>IF(OR(H242&lt;&gt;"Yes",O242="",K242="",L242=""),"",ROUND(((K242+L242)-O242)*24,2))</f>
        <v/>
      </c>
      <c r="R242" s="30">
        <f>IF(A242="","",IF(OR(B242="",C242="",D242="",E242="",F242="",G242="",H242="",J242="",T242="Duplicate ID",AND(H242="Yes",J242&lt;&gt;"Closed",I242=""),AND(H242="Yes",J242="Closed",OR(K242="",L242="",M242="")),AND(H242="No",J242&lt;&gt;"No Callback Needed"),AND(Q242&lt;&gt;"",Q242&lt;0)),"Data Issue",IF(H242="No","No Callback Needed",IF(J242="Closed","Completed",IF(P242&lt;NOW(),"Overdue",IF(P242-NOW()&lt;=Dashboard!$B$9/24,"Due Soon","Open"))))))</f>
        <v/>
      </c>
      <c r="S242" s="31">
        <f>IF(OR(A242="",B242="",Dashboard!$B$4="",Dashboard!$B$5="",Dashboard!$B$5&lt;Dashboard!$B$4,Dashboard!$B$5-Dashboard!$B$4&gt;30),"",IF(AND(B242&gt;=Dashboard!$B$4,B242&lt;=Dashboard!$B$5,OR(Dashboard!$B$6="All Clinics",D242=Dashboard!$B$6),OR(Dashboard!$B$7="All Queues",E242=Dashboard!$B$7)),1,0))</f>
        <v/>
      </c>
      <c r="T242" s="30">
        <f>IF(A242="","",IF(COUNTIF($A$2:$A$501,A242)&gt;1,"Duplicate ID",""))</f>
        <v/>
      </c>
    </row>
    <row r="243">
      <c r="A243" s="13" t="n"/>
      <c r="B243" s="41" t="n"/>
      <c r="C243" s="26" t="n"/>
      <c r="D243" s="13" t="n"/>
      <c r="E243" s="13" t="n"/>
      <c r="F243" s="13" t="n"/>
      <c r="G243" s="13" t="n"/>
      <c r="H243" s="13" t="n"/>
      <c r="I243" s="13" t="n"/>
      <c r="J243" s="13" t="n"/>
      <c r="K243" s="41" t="n"/>
      <c r="L243" s="26" t="n"/>
      <c r="M243" s="13" t="n"/>
      <c r="N243" s="27" t="n"/>
      <c r="O243" s="48">
        <f>IF(OR(B243="",C243=""),"",B243+C243)</f>
        <v/>
      </c>
      <c r="P243" s="48">
        <f>IF(OR(O243="",H243&lt;&gt;"Yes"),"",O243+(Dashboard!$B$8/24))</f>
        <v/>
      </c>
      <c r="Q243" s="29">
        <f>IF(OR(H243&lt;&gt;"Yes",O243="",K243="",L243=""),"",ROUND(((K243+L243)-O243)*24,2))</f>
        <v/>
      </c>
      <c r="R243" s="30">
        <f>IF(A243="","",IF(OR(B243="",C243="",D243="",E243="",F243="",G243="",H243="",J243="",T243="Duplicate ID",AND(H243="Yes",J243&lt;&gt;"Closed",I243=""),AND(H243="Yes",J243="Closed",OR(K243="",L243="",M243="")),AND(H243="No",J243&lt;&gt;"No Callback Needed"),AND(Q243&lt;&gt;"",Q243&lt;0)),"Data Issue",IF(H243="No","No Callback Needed",IF(J243="Closed","Completed",IF(P243&lt;NOW(),"Overdue",IF(P243-NOW()&lt;=Dashboard!$B$9/24,"Due Soon","Open"))))))</f>
        <v/>
      </c>
      <c r="S243" s="31">
        <f>IF(OR(A243="",B243="",Dashboard!$B$4="",Dashboard!$B$5="",Dashboard!$B$5&lt;Dashboard!$B$4,Dashboard!$B$5-Dashboard!$B$4&gt;30),"",IF(AND(B243&gt;=Dashboard!$B$4,B243&lt;=Dashboard!$B$5,OR(Dashboard!$B$6="All Clinics",D243=Dashboard!$B$6),OR(Dashboard!$B$7="All Queues",E243=Dashboard!$B$7)),1,0))</f>
        <v/>
      </c>
      <c r="T243" s="30">
        <f>IF(A243="","",IF(COUNTIF($A$2:$A$501,A243)&gt;1,"Duplicate ID",""))</f>
        <v/>
      </c>
    </row>
    <row r="244">
      <c r="A244" s="13" t="n"/>
      <c r="B244" s="41" t="n"/>
      <c r="C244" s="26" t="n"/>
      <c r="D244" s="13" t="n"/>
      <c r="E244" s="13" t="n"/>
      <c r="F244" s="13" t="n"/>
      <c r="G244" s="13" t="n"/>
      <c r="H244" s="13" t="n"/>
      <c r="I244" s="13" t="n"/>
      <c r="J244" s="13" t="n"/>
      <c r="K244" s="41" t="n"/>
      <c r="L244" s="26" t="n"/>
      <c r="M244" s="13" t="n"/>
      <c r="N244" s="27" t="n"/>
      <c r="O244" s="48">
        <f>IF(OR(B244="",C244=""),"",B244+C244)</f>
        <v/>
      </c>
      <c r="P244" s="48">
        <f>IF(OR(O244="",H244&lt;&gt;"Yes"),"",O244+(Dashboard!$B$8/24))</f>
        <v/>
      </c>
      <c r="Q244" s="29">
        <f>IF(OR(H244&lt;&gt;"Yes",O244="",K244="",L244=""),"",ROUND(((K244+L244)-O244)*24,2))</f>
        <v/>
      </c>
      <c r="R244" s="30">
        <f>IF(A244="","",IF(OR(B244="",C244="",D244="",E244="",F244="",G244="",H244="",J244="",T244="Duplicate ID",AND(H244="Yes",J244&lt;&gt;"Closed",I244=""),AND(H244="Yes",J244="Closed",OR(K244="",L244="",M244="")),AND(H244="No",J244&lt;&gt;"No Callback Needed"),AND(Q244&lt;&gt;"",Q244&lt;0)),"Data Issue",IF(H244="No","No Callback Needed",IF(J244="Closed","Completed",IF(P244&lt;NOW(),"Overdue",IF(P244-NOW()&lt;=Dashboard!$B$9/24,"Due Soon","Open"))))))</f>
        <v/>
      </c>
      <c r="S244" s="31">
        <f>IF(OR(A244="",B244="",Dashboard!$B$4="",Dashboard!$B$5="",Dashboard!$B$5&lt;Dashboard!$B$4,Dashboard!$B$5-Dashboard!$B$4&gt;30),"",IF(AND(B244&gt;=Dashboard!$B$4,B244&lt;=Dashboard!$B$5,OR(Dashboard!$B$6="All Clinics",D244=Dashboard!$B$6),OR(Dashboard!$B$7="All Queues",E244=Dashboard!$B$7)),1,0))</f>
        <v/>
      </c>
      <c r="T244" s="30">
        <f>IF(A244="","",IF(COUNTIF($A$2:$A$501,A244)&gt;1,"Duplicate ID",""))</f>
        <v/>
      </c>
    </row>
    <row r="245">
      <c r="A245" s="13" t="n"/>
      <c r="B245" s="41" t="n"/>
      <c r="C245" s="26" t="n"/>
      <c r="D245" s="13" t="n"/>
      <c r="E245" s="13" t="n"/>
      <c r="F245" s="13" t="n"/>
      <c r="G245" s="13" t="n"/>
      <c r="H245" s="13" t="n"/>
      <c r="I245" s="13" t="n"/>
      <c r="J245" s="13" t="n"/>
      <c r="K245" s="41" t="n"/>
      <c r="L245" s="26" t="n"/>
      <c r="M245" s="13" t="n"/>
      <c r="N245" s="27" t="n"/>
      <c r="O245" s="48">
        <f>IF(OR(B245="",C245=""),"",B245+C245)</f>
        <v/>
      </c>
      <c r="P245" s="48">
        <f>IF(OR(O245="",H245&lt;&gt;"Yes"),"",O245+(Dashboard!$B$8/24))</f>
        <v/>
      </c>
      <c r="Q245" s="29">
        <f>IF(OR(H245&lt;&gt;"Yes",O245="",K245="",L245=""),"",ROUND(((K245+L245)-O245)*24,2))</f>
        <v/>
      </c>
      <c r="R245" s="30">
        <f>IF(A245="","",IF(OR(B245="",C245="",D245="",E245="",F245="",G245="",H245="",J245="",T245="Duplicate ID",AND(H245="Yes",J245&lt;&gt;"Closed",I245=""),AND(H245="Yes",J245="Closed",OR(K245="",L245="",M245="")),AND(H245="No",J245&lt;&gt;"No Callback Needed"),AND(Q245&lt;&gt;"",Q245&lt;0)),"Data Issue",IF(H245="No","No Callback Needed",IF(J245="Closed","Completed",IF(P245&lt;NOW(),"Overdue",IF(P245-NOW()&lt;=Dashboard!$B$9/24,"Due Soon","Open"))))))</f>
        <v/>
      </c>
      <c r="S245" s="31">
        <f>IF(OR(A245="",B245="",Dashboard!$B$4="",Dashboard!$B$5="",Dashboard!$B$5&lt;Dashboard!$B$4,Dashboard!$B$5-Dashboard!$B$4&gt;30),"",IF(AND(B245&gt;=Dashboard!$B$4,B245&lt;=Dashboard!$B$5,OR(Dashboard!$B$6="All Clinics",D245=Dashboard!$B$6),OR(Dashboard!$B$7="All Queues",E245=Dashboard!$B$7)),1,0))</f>
        <v/>
      </c>
      <c r="T245" s="30">
        <f>IF(A245="","",IF(COUNTIF($A$2:$A$501,A245)&gt;1,"Duplicate ID",""))</f>
        <v/>
      </c>
    </row>
    <row r="246">
      <c r="A246" s="13" t="n"/>
      <c r="B246" s="41" t="n"/>
      <c r="C246" s="26" t="n"/>
      <c r="D246" s="13" t="n"/>
      <c r="E246" s="13" t="n"/>
      <c r="F246" s="13" t="n"/>
      <c r="G246" s="13" t="n"/>
      <c r="H246" s="13" t="n"/>
      <c r="I246" s="13" t="n"/>
      <c r="J246" s="13" t="n"/>
      <c r="K246" s="41" t="n"/>
      <c r="L246" s="26" t="n"/>
      <c r="M246" s="13" t="n"/>
      <c r="N246" s="27" t="n"/>
      <c r="O246" s="48">
        <f>IF(OR(B246="",C246=""),"",B246+C246)</f>
        <v/>
      </c>
      <c r="P246" s="48">
        <f>IF(OR(O246="",H246&lt;&gt;"Yes"),"",O246+(Dashboard!$B$8/24))</f>
        <v/>
      </c>
      <c r="Q246" s="29">
        <f>IF(OR(H246&lt;&gt;"Yes",O246="",K246="",L246=""),"",ROUND(((K246+L246)-O246)*24,2))</f>
        <v/>
      </c>
      <c r="R246" s="30">
        <f>IF(A246="","",IF(OR(B246="",C246="",D246="",E246="",F246="",G246="",H246="",J246="",T246="Duplicate ID",AND(H246="Yes",J246&lt;&gt;"Closed",I246=""),AND(H246="Yes",J246="Closed",OR(K246="",L246="",M246="")),AND(H246="No",J246&lt;&gt;"No Callback Needed"),AND(Q246&lt;&gt;"",Q246&lt;0)),"Data Issue",IF(H246="No","No Callback Needed",IF(J246="Closed","Completed",IF(P246&lt;NOW(),"Overdue",IF(P246-NOW()&lt;=Dashboard!$B$9/24,"Due Soon","Open"))))))</f>
        <v/>
      </c>
      <c r="S246" s="31">
        <f>IF(OR(A246="",B246="",Dashboard!$B$4="",Dashboard!$B$5="",Dashboard!$B$5&lt;Dashboard!$B$4,Dashboard!$B$5-Dashboard!$B$4&gt;30),"",IF(AND(B246&gt;=Dashboard!$B$4,B246&lt;=Dashboard!$B$5,OR(Dashboard!$B$6="All Clinics",D246=Dashboard!$B$6),OR(Dashboard!$B$7="All Queues",E246=Dashboard!$B$7)),1,0))</f>
        <v/>
      </c>
      <c r="T246" s="30">
        <f>IF(A246="","",IF(COUNTIF($A$2:$A$501,A246)&gt;1,"Duplicate ID",""))</f>
        <v/>
      </c>
    </row>
    <row r="247">
      <c r="A247" s="13" t="n"/>
      <c r="B247" s="41" t="n"/>
      <c r="C247" s="26" t="n"/>
      <c r="D247" s="13" t="n"/>
      <c r="E247" s="13" t="n"/>
      <c r="F247" s="13" t="n"/>
      <c r="G247" s="13" t="n"/>
      <c r="H247" s="13" t="n"/>
      <c r="I247" s="13" t="n"/>
      <c r="J247" s="13" t="n"/>
      <c r="K247" s="41" t="n"/>
      <c r="L247" s="26" t="n"/>
      <c r="M247" s="13" t="n"/>
      <c r="N247" s="27" t="n"/>
      <c r="O247" s="48">
        <f>IF(OR(B247="",C247=""),"",B247+C247)</f>
        <v/>
      </c>
      <c r="P247" s="48">
        <f>IF(OR(O247="",H247&lt;&gt;"Yes"),"",O247+(Dashboard!$B$8/24))</f>
        <v/>
      </c>
      <c r="Q247" s="29">
        <f>IF(OR(H247&lt;&gt;"Yes",O247="",K247="",L247=""),"",ROUND(((K247+L247)-O247)*24,2))</f>
        <v/>
      </c>
      <c r="R247" s="30">
        <f>IF(A247="","",IF(OR(B247="",C247="",D247="",E247="",F247="",G247="",H247="",J247="",T247="Duplicate ID",AND(H247="Yes",J247&lt;&gt;"Closed",I247=""),AND(H247="Yes",J247="Closed",OR(K247="",L247="",M247="")),AND(H247="No",J247&lt;&gt;"No Callback Needed"),AND(Q247&lt;&gt;"",Q247&lt;0)),"Data Issue",IF(H247="No","No Callback Needed",IF(J247="Closed","Completed",IF(P247&lt;NOW(),"Overdue",IF(P247-NOW()&lt;=Dashboard!$B$9/24,"Due Soon","Open"))))))</f>
        <v/>
      </c>
      <c r="S247" s="31">
        <f>IF(OR(A247="",B247="",Dashboard!$B$4="",Dashboard!$B$5="",Dashboard!$B$5&lt;Dashboard!$B$4,Dashboard!$B$5-Dashboard!$B$4&gt;30),"",IF(AND(B247&gt;=Dashboard!$B$4,B247&lt;=Dashboard!$B$5,OR(Dashboard!$B$6="All Clinics",D247=Dashboard!$B$6),OR(Dashboard!$B$7="All Queues",E247=Dashboard!$B$7)),1,0))</f>
        <v/>
      </c>
      <c r="T247" s="30">
        <f>IF(A247="","",IF(COUNTIF($A$2:$A$501,A247)&gt;1,"Duplicate ID",""))</f>
        <v/>
      </c>
    </row>
    <row r="248">
      <c r="A248" s="13" t="n"/>
      <c r="B248" s="41" t="n"/>
      <c r="C248" s="26" t="n"/>
      <c r="D248" s="13" t="n"/>
      <c r="E248" s="13" t="n"/>
      <c r="F248" s="13" t="n"/>
      <c r="G248" s="13" t="n"/>
      <c r="H248" s="13" t="n"/>
      <c r="I248" s="13" t="n"/>
      <c r="J248" s="13" t="n"/>
      <c r="K248" s="41" t="n"/>
      <c r="L248" s="26" t="n"/>
      <c r="M248" s="13" t="n"/>
      <c r="N248" s="27" t="n"/>
      <c r="O248" s="48">
        <f>IF(OR(B248="",C248=""),"",B248+C248)</f>
        <v/>
      </c>
      <c r="P248" s="48">
        <f>IF(OR(O248="",H248&lt;&gt;"Yes"),"",O248+(Dashboard!$B$8/24))</f>
        <v/>
      </c>
      <c r="Q248" s="29">
        <f>IF(OR(H248&lt;&gt;"Yes",O248="",K248="",L248=""),"",ROUND(((K248+L248)-O248)*24,2))</f>
        <v/>
      </c>
      <c r="R248" s="30">
        <f>IF(A248="","",IF(OR(B248="",C248="",D248="",E248="",F248="",G248="",H248="",J248="",T248="Duplicate ID",AND(H248="Yes",J248&lt;&gt;"Closed",I248=""),AND(H248="Yes",J248="Closed",OR(K248="",L248="",M248="")),AND(H248="No",J248&lt;&gt;"No Callback Needed"),AND(Q248&lt;&gt;"",Q248&lt;0)),"Data Issue",IF(H248="No","No Callback Needed",IF(J248="Closed","Completed",IF(P248&lt;NOW(),"Overdue",IF(P248-NOW()&lt;=Dashboard!$B$9/24,"Due Soon","Open"))))))</f>
        <v/>
      </c>
      <c r="S248" s="31">
        <f>IF(OR(A248="",B248="",Dashboard!$B$4="",Dashboard!$B$5="",Dashboard!$B$5&lt;Dashboard!$B$4,Dashboard!$B$5-Dashboard!$B$4&gt;30),"",IF(AND(B248&gt;=Dashboard!$B$4,B248&lt;=Dashboard!$B$5,OR(Dashboard!$B$6="All Clinics",D248=Dashboard!$B$6),OR(Dashboard!$B$7="All Queues",E248=Dashboard!$B$7)),1,0))</f>
        <v/>
      </c>
      <c r="T248" s="30">
        <f>IF(A248="","",IF(COUNTIF($A$2:$A$501,A248)&gt;1,"Duplicate ID",""))</f>
        <v/>
      </c>
    </row>
    <row r="249">
      <c r="A249" s="13" t="n"/>
      <c r="B249" s="41" t="n"/>
      <c r="C249" s="26" t="n"/>
      <c r="D249" s="13" t="n"/>
      <c r="E249" s="13" t="n"/>
      <c r="F249" s="13" t="n"/>
      <c r="G249" s="13" t="n"/>
      <c r="H249" s="13" t="n"/>
      <c r="I249" s="13" t="n"/>
      <c r="J249" s="13" t="n"/>
      <c r="K249" s="41" t="n"/>
      <c r="L249" s="26" t="n"/>
      <c r="M249" s="13" t="n"/>
      <c r="N249" s="27" t="n"/>
      <c r="O249" s="48">
        <f>IF(OR(B249="",C249=""),"",B249+C249)</f>
        <v/>
      </c>
      <c r="P249" s="48">
        <f>IF(OR(O249="",H249&lt;&gt;"Yes"),"",O249+(Dashboard!$B$8/24))</f>
        <v/>
      </c>
      <c r="Q249" s="29">
        <f>IF(OR(H249&lt;&gt;"Yes",O249="",K249="",L249=""),"",ROUND(((K249+L249)-O249)*24,2))</f>
        <v/>
      </c>
      <c r="R249" s="30">
        <f>IF(A249="","",IF(OR(B249="",C249="",D249="",E249="",F249="",G249="",H249="",J249="",T249="Duplicate ID",AND(H249="Yes",J249&lt;&gt;"Closed",I249=""),AND(H249="Yes",J249="Closed",OR(K249="",L249="",M249="")),AND(H249="No",J249&lt;&gt;"No Callback Needed"),AND(Q249&lt;&gt;"",Q249&lt;0)),"Data Issue",IF(H249="No","No Callback Needed",IF(J249="Closed","Completed",IF(P249&lt;NOW(),"Overdue",IF(P249-NOW()&lt;=Dashboard!$B$9/24,"Due Soon","Open"))))))</f>
        <v/>
      </c>
      <c r="S249" s="31">
        <f>IF(OR(A249="",B249="",Dashboard!$B$4="",Dashboard!$B$5="",Dashboard!$B$5&lt;Dashboard!$B$4,Dashboard!$B$5-Dashboard!$B$4&gt;30),"",IF(AND(B249&gt;=Dashboard!$B$4,B249&lt;=Dashboard!$B$5,OR(Dashboard!$B$6="All Clinics",D249=Dashboard!$B$6),OR(Dashboard!$B$7="All Queues",E249=Dashboard!$B$7)),1,0))</f>
        <v/>
      </c>
      <c r="T249" s="30">
        <f>IF(A249="","",IF(COUNTIF($A$2:$A$501,A249)&gt;1,"Duplicate ID",""))</f>
        <v/>
      </c>
    </row>
    <row r="250">
      <c r="A250" s="13" t="n"/>
      <c r="B250" s="41" t="n"/>
      <c r="C250" s="26" t="n"/>
      <c r="D250" s="13" t="n"/>
      <c r="E250" s="13" t="n"/>
      <c r="F250" s="13" t="n"/>
      <c r="G250" s="13" t="n"/>
      <c r="H250" s="13" t="n"/>
      <c r="I250" s="13" t="n"/>
      <c r="J250" s="13" t="n"/>
      <c r="K250" s="41" t="n"/>
      <c r="L250" s="26" t="n"/>
      <c r="M250" s="13" t="n"/>
      <c r="N250" s="27" t="n"/>
      <c r="O250" s="48">
        <f>IF(OR(B250="",C250=""),"",B250+C250)</f>
        <v/>
      </c>
      <c r="P250" s="48">
        <f>IF(OR(O250="",H250&lt;&gt;"Yes"),"",O250+(Dashboard!$B$8/24))</f>
        <v/>
      </c>
      <c r="Q250" s="29">
        <f>IF(OR(H250&lt;&gt;"Yes",O250="",K250="",L250=""),"",ROUND(((K250+L250)-O250)*24,2))</f>
        <v/>
      </c>
      <c r="R250" s="30">
        <f>IF(A250="","",IF(OR(B250="",C250="",D250="",E250="",F250="",G250="",H250="",J250="",T250="Duplicate ID",AND(H250="Yes",J250&lt;&gt;"Closed",I250=""),AND(H250="Yes",J250="Closed",OR(K250="",L250="",M250="")),AND(H250="No",J250&lt;&gt;"No Callback Needed"),AND(Q250&lt;&gt;"",Q250&lt;0)),"Data Issue",IF(H250="No","No Callback Needed",IF(J250="Closed","Completed",IF(P250&lt;NOW(),"Overdue",IF(P250-NOW()&lt;=Dashboard!$B$9/24,"Due Soon","Open"))))))</f>
        <v/>
      </c>
      <c r="S250" s="31">
        <f>IF(OR(A250="",B250="",Dashboard!$B$4="",Dashboard!$B$5="",Dashboard!$B$5&lt;Dashboard!$B$4,Dashboard!$B$5-Dashboard!$B$4&gt;30),"",IF(AND(B250&gt;=Dashboard!$B$4,B250&lt;=Dashboard!$B$5,OR(Dashboard!$B$6="All Clinics",D250=Dashboard!$B$6),OR(Dashboard!$B$7="All Queues",E250=Dashboard!$B$7)),1,0))</f>
        <v/>
      </c>
      <c r="T250" s="30">
        <f>IF(A250="","",IF(COUNTIF($A$2:$A$501,A250)&gt;1,"Duplicate ID",""))</f>
        <v/>
      </c>
    </row>
    <row r="251">
      <c r="A251" s="13" t="n"/>
      <c r="B251" s="41" t="n"/>
      <c r="C251" s="26" t="n"/>
      <c r="D251" s="13" t="n"/>
      <c r="E251" s="13" t="n"/>
      <c r="F251" s="13" t="n"/>
      <c r="G251" s="13" t="n"/>
      <c r="H251" s="13" t="n"/>
      <c r="I251" s="13" t="n"/>
      <c r="J251" s="13" t="n"/>
      <c r="K251" s="41" t="n"/>
      <c r="L251" s="26" t="n"/>
      <c r="M251" s="13" t="n"/>
      <c r="N251" s="27" t="n"/>
      <c r="O251" s="48">
        <f>IF(OR(B251="",C251=""),"",B251+C251)</f>
        <v/>
      </c>
      <c r="P251" s="48">
        <f>IF(OR(O251="",H251&lt;&gt;"Yes"),"",O251+(Dashboard!$B$8/24))</f>
        <v/>
      </c>
      <c r="Q251" s="29">
        <f>IF(OR(H251&lt;&gt;"Yes",O251="",K251="",L251=""),"",ROUND(((K251+L251)-O251)*24,2))</f>
        <v/>
      </c>
      <c r="R251" s="30">
        <f>IF(A251="","",IF(OR(B251="",C251="",D251="",E251="",F251="",G251="",H251="",J251="",T251="Duplicate ID",AND(H251="Yes",J251&lt;&gt;"Closed",I251=""),AND(H251="Yes",J251="Closed",OR(K251="",L251="",M251="")),AND(H251="No",J251&lt;&gt;"No Callback Needed"),AND(Q251&lt;&gt;"",Q251&lt;0)),"Data Issue",IF(H251="No","No Callback Needed",IF(J251="Closed","Completed",IF(P251&lt;NOW(),"Overdue",IF(P251-NOW()&lt;=Dashboard!$B$9/24,"Due Soon","Open"))))))</f>
        <v/>
      </c>
      <c r="S251" s="31">
        <f>IF(OR(A251="",B251="",Dashboard!$B$4="",Dashboard!$B$5="",Dashboard!$B$5&lt;Dashboard!$B$4,Dashboard!$B$5-Dashboard!$B$4&gt;30),"",IF(AND(B251&gt;=Dashboard!$B$4,B251&lt;=Dashboard!$B$5,OR(Dashboard!$B$6="All Clinics",D251=Dashboard!$B$6),OR(Dashboard!$B$7="All Queues",E251=Dashboard!$B$7)),1,0))</f>
        <v/>
      </c>
      <c r="T251" s="30">
        <f>IF(A251="","",IF(COUNTIF($A$2:$A$501,A251)&gt;1,"Duplicate ID",""))</f>
        <v/>
      </c>
    </row>
    <row r="252">
      <c r="A252" s="13" t="n"/>
      <c r="B252" s="41" t="n"/>
      <c r="C252" s="26" t="n"/>
      <c r="D252" s="13" t="n"/>
      <c r="E252" s="13" t="n"/>
      <c r="F252" s="13" t="n"/>
      <c r="G252" s="13" t="n"/>
      <c r="H252" s="13" t="n"/>
      <c r="I252" s="13" t="n"/>
      <c r="J252" s="13" t="n"/>
      <c r="K252" s="41" t="n"/>
      <c r="L252" s="26" t="n"/>
      <c r="M252" s="13" t="n"/>
      <c r="N252" s="27" t="n"/>
      <c r="O252" s="48">
        <f>IF(OR(B252="",C252=""),"",B252+C252)</f>
        <v/>
      </c>
      <c r="P252" s="48">
        <f>IF(OR(O252="",H252&lt;&gt;"Yes"),"",O252+(Dashboard!$B$8/24))</f>
        <v/>
      </c>
      <c r="Q252" s="29">
        <f>IF(OR(H252&lt;&gt;"Yes",O252="",K252="",L252=""),"",ROUND(((K252+L252)-O252)*24,2))</f>
        <v/>
      </c>
      <c r="R252" s="30">
        <f>IF(A252="","",IF(OR(B252="",C252="",D252="",E252="",F252="",G252="",H252="",J252="",T252="Duplicate ID",AND(H252="Yes",J252&lt;&gt;"Closed",I252=""),AND(H252="Yes",J252="Closed",OR(K252="",L252="",M252="")),AND(H252="No",J252&lt;&gt;"No Callback Needed"),AND(Q252&lt;&gt;"",Q252&lt;0)),"Data Issue",IF(H252="No","No Callback Needed",IF(J252="Closed","Completed",IF(P252&lt;NOW(),"Overdue",IF(P252-NOW()&lt;=Dashboard!$B$9/24,"Due Soon","Open"))))))</f>
        <v/>
      </c>
      <c r="S252" s="31">
        <f>IF(OR(A252="",B252="",Dashboard!$B$4="",Dashboard!$B$5="",Dashboard!$B$5&lt;Dashboard!$B$4,Dashboard!$B$5-Dashboard!$B$4&gt;30),"",IF(AND(B252&gt;=Dashboard!$B$4,B252&lt;=Dashboard!$B$5,OR(Dashboard!$B$6="All Clinics",D252=Dashboard!$B$6),OR(Dashboard!$B$7="All Queues",E252=Dashboard!$B$7)),1,0))</f>
        <v/>
      </c>
      <c r="T252" s="30">
        <f>IF(A252="","",IF(COUNTIF($A$2:$A$501,A252)&gt;1,"Duplicate ID",""))</f>
        <v/>
      </c>
    </row>
    <row r="253">
      <c r="A253" s="13" t="n"/>
      <c r="B253" s="41" t="n"/>
      <c r="C253" s="26" t="n"/>
      <c r="D253" s="13" t="n"/>
      <c r="E253" s="13" t="n"/>
      <c r="F253" s="13" t="n"/>
      <c r="G253" s="13" t="n"/>
      <c r="H253" s="13" t="n"/>
      <c r="I253" s="13" t="n"/>
      <c r="J253" s="13" t="n"/>
      <c r="K253" s="41" t="n"/>
      <c r="L253" s="26" t="n"/>
      <c r="M253" s="13" t="n"/>
      <c r="N253" s="27" t="n"/>
      <c r="O253" s="48">
        <f>IF(OR(B253="",C253=""),"",B253+C253)</f>
        <v/>
      </c>
      <c r="P253" s="48">
        <f>IF(OR(O253="",H253&lt;&gt;"Yes"),"",O253+(Dashboard!$B$8/24))</f>
        <v/>
      </c>
      <c r="Q253" s="29">
        <f>IF(OR(H253&lt;&gt;"Yes",O253="",K253="",L253=""),"",ROUND(((K253+L253)-O253)*24,2))</f>
        <v/>
      </c>
      <c r="R253" s="30">
        <f>IF(A253="","",IF(OR(B253="",C253="",D253="",E253="",F253="",G253="",H253="",J253="",T253="Duplicate ID",AND(H253="Yes",J253&lt;&gt;"Closed",I253=""),AND(H253="Yes",J253="Closed",OR(K253="",L253="",M253="")),AND(H253="No",J253&lt;&gt;"No Callback Needed"),AND(Q253&lt;&gt;"",Q253&lt;0)),"Data Issue",IF(H253="No","No Callback Needed",IF(J253="Closed","Completed",IF(P253&lt;NOW(),"Overdue",IF(P253-NOW()&lt;=Dashboard!$B$9/24,"Due Soon","Open"))))))</f>
        <v/>
      </c>
      <c r="S253" s="31">
        <f>IF(OR(A253="",B253="",Dashboard!$B$4="",Dashboard!$B$5="",Dashboard!$B$5&lt;Dashboard!$B$4,Dashboard!$B$5-Dashboard!$B$4&gt;30),"",IF(AND(B253&gt;=Dashboard!$B$4,B253&lt;=Dashboard!$B$5,OR(Dashboard!$B$6="All Clinics",D253=Dashboard!$B$6),OR(Dashboard!$B$7="All Queues",E253=Dashboard!$B$7)),1,0))</f>
        <v/>
      </c>
      <c r="T253" s="30">
        <f>IF(A253="","",IF(COUNTIF($A$2:$A$501,A253)&gt;1,"Duplicate ID",""))</f>
        <v/>
      </c>
    </row>
    <row r="254">
      <c r="A254" s="13" t="n"/>
      <c r="B254" s="41" t="n"/>
      <c r="C254" s="26" t="n"/>
      <c r="D254" s="13" t="n"/>
      <c r="E254" s="13" t="n"/>
      <c r="F254" s="13" t="n"/>
      <c r="G254" s="13" t="n"/>
      <c r="H254" s="13" t="n"/>
      <c r="I254" s="13" t="n"/>
      <c r="J254" s="13" t="n"/>
      <c r="K254" s="41" t="n"/>
      <c r="L254" s="26" t="n"/>
      <c r="M254" s="13" t="n"/>
      <c r="N254" s="27" t="n"/>
      <c r="O254" s="48">
        <f>IF(OR(B254="",C254=""),"",B254+C254)</f>
        <v/>
      </c>
      <c r="P254" s="48">
        <f>IF(OR(O254="",H254&lt;&gt;"Yes"),"",O254+(Dashboard!$B$8/24))</f>
        <v/>
      </c>
      <c r="Q254" s="29">
        <f>IF(OR(H254&lt;&gt;"Yes",O254="",K254="",L254=""),"",ROUND(((K254+L254)-O254)*24,2))</f>
        <v/>
      </c>
      <c r="R254" s="30">
        <f>IF(A254="","",IF(OR(B254="",C254="",D254="",E254="",F254="",G254="",H254="",J254="",T254="Duplicate ID",AND(H254="Yes",J254&lt;&gt;"Closed",I254=""),AND(H254="Yes",J254="Closed",OR(K254="",L254="",M254="")),AND(H254="No",J254&lt;&gt;"No Callback Needed"),AND(Q254&lt;&gt;"",Q254&lt;0)),"Data Issue",IF(H254="No","No Callback Needed",IF(J254="Closed","Completed",IF(P254&lt;NOW(),"Overdue",IF(P254-NOW()&lt;=Dashboard!$B$9/24,"Due Soon","Open"))))))</f>
        <v/>
      </c>
      <c r="S254" s="31">
        <f>IF(OR(A254="",B254="",Dashboard!$B$4="",Dashboard!$B$5="",Dashboard!$B$5&lt;Dashboard!$B$4,Dashboard!$B$5-Dashboard!$B$4&gt;30),"",IF(AND(B254&gt;=Dashboard!$B$4,B254&lt;=Dashboard!$B$5,OR(Dashboard!$B$6="All Clinics",D254=Dashboard!$B$6),OR(Dashboard!$B$7="All Queues",E254=Dashboard!$B$7)),1,0))</f>
        <v/>
      </c>
      <c r="T254" s="30">
        <f>IF(A254="","",IF(COUNTIF($A$2:$A$501,A254)&gt;1,"Duplicate ID",""))</f>
        <v/>
      </c>
    </row>
    <row r="255">
      <c r="A255" s="13" t="n"/>
      <c r="B255" s="41" t="n"/>
      <c r="C255" s="26" t="n"/>
      <c r="D255" s="13" t="n"/>
      <c r="E255" s="13" t="n"/>
      <c r="F255" s="13" t="n"/>
      <c r="G255" s="13" t="n"/>
      <c r="H255" s="13" t="n"/>
      <c r="I255" s="13" t="n"/>
      <c r="J255" s="13" t="n"/>
      <c r="K255" s="41" t="n"/>
      <c r="L255" s="26" t="n"/>
      <c r="M255" s="13" t="n"/>
      <c r="N255" s="27" t="n"/>
      <c r="O255" s="48">
        <f>IF(OR(B255="",C255=""),"",B255+C255)</f>
        <v/>
      </c>
      <c r="P255" s="48">
        <f>IF(OR(O255="",H255&lt;&gt;"Yes"),"",O255+(Dashboard!$B$8/24))</f>
        <v/>
      </c>
      <c r="Q255" s="29">
        <f>IF(OR(H255&lt;&gt;"Yes",O255="",K255="",L255=""),"",ROUND(((K255+L255)-O255)*24,2))</f>
        <v/>
      </c>
      <c r="R255" s="30">
        <f>IF(A255="","",IF(OR(B255="",C255="",D255="",E255="",F255="",G255="",H255="",J255="",T255="Duplicate ID",AND(H255="Yes",J255&lt;&gt;"Closed",I255=""),AND(H255="Yes",J255="Closed",OR(K255="",L255="",M255="")),AND(H255="No",J255&lt;&gt;"No Callback Needed"),AND(Q255&lt;&gt;"",Q255&lt;0)),"Data Issue",IF(H255="No","No Callback Needed",IF(J255="Closed","Completed",IF(P255&lt;NOW(),"Overdue",IF(P255-NOW()&lt;=Dashboard!$B$9/24,"Due Soon","Open"))))))</f>
        <v/>
      </c>
      <c r="S255" s="31">
        <f>IF(OR(A255="",B255="",Dashboard!$B$4="",Dashboard!$B$5="",Dashboard!$B$5&lt;Dashboard!$B$4,Dashboard!$B$5-Dashboard!$B$4&gt;30),"",IF(AND(B255&gt;=Dashboard!$B$4,B255&lt;=Dashboard!$B$5,OR(Dashboard!$B$6="All Clinics",D255=Dashboard!$B$6),OR(Dashboard!$B$7="All Queues",E255=Dashboard!$B$7)),1,0))</f>
        <v/>
      </c>
      <c r="T255" s="30">
        <f>IF(A255="","",IF(COUNTIF($A$2:$A$501,A255)&gt;1,"Duplicate ID",""))</f>
        <v/>
      </c>
    </row>
    <row r="256">
      <c r="A256" s="13" t="n"/>
      <c r="B256" s="41" t="n"/>
      <c r="C256" s="26" t="n"/>
      <c r="D256" s="13" t="n"/>
      <c r="E256" s="13" t="n"/>
      <c r="F256" s="13" t="n"/>
      <c r="G256" s="13" t="n"/>
      <c r="H256" s="13" t="n"/>
      <c r="I256" s="13" t="n"/>
      <c r="J256" s="13" t="n"/>
      <c r="K256" s="41" t="n"/>
      <c r="L256" s="26" t="n"/>
      <c r="M256" s="13" t="n"/>
      <c r="N256" s="27" t="n"/>
      <c r="O256" s="48">
        <f>IF(OR(B256="",C256=""),"",B256+C256)</f>
        <v/>
      </c>
      <c r="P256" s="48">
        <f>IF(OR(O256="",H256&lt;&gt;"Yes"),"",O256+(Dashboard!$B$8/24))</f>
        <v/>
      </c>
      <c r="Q256" s="29">
        <f>IF(OR(H256&lt;&gt;"Yes",O256="",K256="",L256=""),"",ROUND(((K256+L256)-O256)*24,2))</f>
        <v/>
      </c>
      <c r="R256" s="30">
        <f>IF(A256="","",IF(OR(B256="",C256="",D256="",E256="",F256="",G256="",H256="",J256="",T256="Duplicate ID",AND(H256="Yes",J256&lt;&gt;"Closed",I256=""),AND(H256="Yes",J256="Closed",OR(K256="",L256="",M256="")),AND(H256="No",J256&lt;&gt;"No Callback Needed"),AND(Q256&lt;&gt;"",Q256&lt;0)),"Data Issue",IF(H256="No","No Callback Needed",IF(J256="Closed","Completed",IF(P256&lt;NOW(),"Overdue",IF(P256-NOW()&lt;=Dashboard!$B$9/24,"Due Soon","Open"))))))</f>
        <v/>
      </c>
      <c r="S256" s="31">
        <f>IF(OR(A256="",B256="",Dashboard!$B$4="",Dashboard!$B$5="",Dashboard!$B$5&lt;Dashboard!$B$4,Dashboard!$B$5-Dashboard!$B$4&gt;30),"",IF(AND(B256&gt;=Dashboard!$B$4,B256&lt;=Dashboard!$B$5,OR(Dashboard!$B$6="All Clinics",D256=Dashboard!$B$6),OR(Dashboard!$B$7="All Queues",E256=Dashboard!$B$7)),1,0))</f>
        <v/>
      </c>
      <c r="T256" s="30">
        <f>IF(A256="","",IF(COUNTIF($A$2:$A$501,A256)&gt;1,"Duplicate ID",""))</f>
        <v/>
      </c>
    </row>
    <row r="257">
      <c r="A257" s="13" t="n"/>
      <c r="B257" s="41" t="n"/>
      <c r="C257" s="26" t="n"/>
      <c r="D257" s="13" t="n"/>
      <c r="E257" s="13" t="n"/>
      <c r="F257" s="13" t="n"/>
      <c r="G257" s="13" t="n"/>
      <c r="H257" s="13" t="n"/>
      <c r="I257" s="13" t="n"/>
      <c r="J257" s="13" t="n"/>
      <c r="K257" s="41" t="n"/>
      <c r="L257" s="26" t="n"/>
      <c r="M257" s="13" t="n"/>
      <c r="N257" s="27" t="n"/>
      <c r="O257" s="48">
        <f>IF(OR(B257="",C257=""),"",B257+C257)</f>
        <v/>
      </c>
      <c r="P257" s="48">
        <f>IF(OR(O257="",H257&lt;&gt;"Yes"),"",O257+(Dashboard!$B$8/24))</f>
        <v/>
      </c>
      <c r="Q257" s="29">
        <f>IF(OR(H257&lt;&gt;"Yes",O257="",K257="",L257=""),"",ROUND(((K257+L257)-O257)*24,2))</f>
        <v/>
      </c>
      <c r="R257" s="30">
        <f>IF(A257="","",IF(OR(B257="",C257="",D257="",E257="",F257="",G257="",H257="",J257="",T257="Duplicate ID",AND(H257="Yes",J257&lt;&gt;"Closed",I257=""),AND(H257="Yes",J257="Closed",OR(K257="",L257="",M257="")),AND(H257="No",J257&lt;&gt;"No Callback Needed"),AND(Q257&lt;&gt;"",Q257&lt;0)),"Data Issue",IF(H257="No","No Callback Needed",IF(J257="Closed","Completed",IF(P257&lt;NOW(),"Overdue",IF(P257-NOW()&lt;=Dashboard!$B$9/24,"Due Soon","Open"))))))</f>
        <v/>
      </c>
      <c r="S257" s="31">
        <f>IF(OR(A257="",B257="",Dashboard!$B$4="",Dashboard!$B$5="",Dashboard!$B$5&lt;Dashboard!$B$4,Dashboard!$B$5-Dashboard!$B$4&gt;30),"",IF(AND(B257&gt;=Dashboard!$B$4,B257&lt;=Dashboard!$B$5,OR(Dashboard!$B$6="All Clinics",D257=Dashboard!$B$6),OR(Dashboard!$B$7="All Queues",E257=Dashboard!$B$7)),1,0))</f>
        <v/>
      </c>
      <c r="T257" s="30">
        <f>IF(A257="","",IF(COUNTIF($A$2:$A$501,A257)&gt;1,"Duplicate ID",""))</f>
        <v/>
      </c>
    </row>
    <row r="258">
      <c r="A258" s="13" t="n"/>
      <c r="B258" s="41" t="n"/>
      <c r="C258" s="26" t="n"/>
      <c r="D258" s="13" t="n"/>
      <c r="E258" s="13" t="n"/>
      <c r="F258" s="13" t="n"/>
      <c r="G258" s="13" t="n"/>
      <c r="H258" s="13" t="n"/>
      <c r="I258" s="13" t="n"/>
      <c r="J258" s="13" t="n"/>
      <c r="K258" s="41" t="n"/>
      <c r="L258" s="26" t="n"/>
      <c r="M258" s="13" t="n"/>
      <c r="N258" s="27" t="n"/>
      <c r="O258" s="48">
        <f>IF(OR(B258="",C258=""),"",B258+C258)</f>
        <v/>
      </c>
      <c r="P258" s="48">
        <f>IF(OR(O258="",H258&lt;&gt;"Yes"),"",O258+(Dashboard!$B$8/24))</f>
        <v/>
      </c>
      <c r="Q258" s="29">
        <f>IF(OR(H258&lt;&gt;"Yes",O258="",K258="",L258=""),"",ROUND(((K258+L258)-O258)*24,2))</f>
        <v/>
      </c>
      <c r="R258" s="30">
        <f>IF(A258="","",IF(OR(B258="",C258="",D258="",E258="",F258="",G258="",H258="",J258="",T258="Duplicate ID",AND(H258="Yes",J258&lt;&gt;"Closed",I258=""),AND(H258="Yes",J258="Closed",OR(K258="",L258="",M258="")),AND(H258="No",J258&lt;&gt;"No Callback Needed"),AND(Q258&lt;&gt;"",Q258&lt;0)),"Data Issue",IF(H258="No","No Callback Needed",IF(J258="Closed","Completed",IF(P258&lt;NOW(),"Overdue",IF(P258-NOW()&lt;=Dashboard!$B$9/24,"Due Soon","Open"))))))</f>
        <v/>
      </c>
      <c r="S258" s="31">
        <f>IF(OR(A258="",B258="",Dashboard!$B$4="",Dashboard!$B$5="",Dashboard!$B$5&lt;Dashboard!$B$4,Dashboard!$B$5-Dashboard!$B$4&gt;30),"",IF(AND(B258&gt;=Dashboard!$B$4,B258&lt;=Dashboard!$B$5,OR(Dashboard!$B$6="All Clinics",D258=Dashboard!$B$6),OR(Dashboard!$B$7="All Queues",E258=Dashboard!$B$7)),1,0))</f>
        <v/>
      </c>
      <c r="T258" s="30">
        <f>IF(A258="","",IF(COUNTIF($A$2:$A$501,A258)&gt;1,"Duplicate ID",""))</f>
        <v/>
      </c>
    </row>
    <row r="259">
      <c r="A259" s="13" t="n"/>
      <c r="B259" s="41" t="n"/>
      <c r="C259" s="26" t="n"/>
      <c r="D259" s="13" t="n"/>
      <c r="E259" s="13" t="n"/>
      <c r="F259" s="13" t="n"/>
      <c r="G259" s="13" t="n"/>
      <c r="H259" s="13" t="n"/>
      <c r="I259" s="13" t="n"/>
      <c r="J259" s="13" t="n"/>
      <c r="K259" s="41" t="n"/>
      <c r="L259" s="26" t="n"/>
      <c r="M259" s="13" t="n"/>
      <c r="N259" s="27" t="n"/>
      <c r="O259" s="48">
        <f>IF(OR(B259="",C259=""),"",B259+C259)</f>
        <v/>
      </c>
      <c r="P259" s="48">
        <f>IF(OR(O259="",H259&lt;&gt;"Yes"),"",O259+(Dashboard!$B$8/24))</f>
        <v/>
      </c>
      <c r="Q259" s="29">
        <f>IF(OR(H259&lt;&gt;"Yes",O259="",K259="",L259=""),"",ROUND(((K259+L259)-O259)*24,2))</f>
        <v/>
      </c>
      <c r="R259" s="30">
        <f>IF(A259="","",IF(OR(B259="",C259="",D259="",E259="",F259="",G259="",H259="",J259="",T259="Duplicate ID",AND(H259="Yes",J259&lt;&gt;"Closed",I259=""),AND(H259="Yes",J259="Closed",OR(K259="",L259="",M259="")),AND(H259="No",J259&lt;&gt;"No Callback Needed"),AND(Q259&lt;&gt;"",Q259&lt;0)),"Data Issue",IF(H259="No","No Callback Needed",IF(J259="Closed","Completed",IF(P259&lt;NOW(),"Overdue",IF(P259-NOW()&lt;=Dashboard!$B$9/24,"Due Soon","Open"))))))</f>
        <v/>
      </c>
      <c r="S259" s="31">
        <f>IF(OR(A259="",B259="",Dashboard!$B$4="",Dashboard!$B$5="",Dashboard!$B$5&lt;Dashboard!$B$4,Dashboard!$B$5-Dashboard!$B$4&gt;30),"",IF(AND(B259&gt;=Dashboard!$B$4,B259&lt;=Dashboard!$B$5,OR(Dashboard!$B$6="All Clinics",D259=Dashboard!$B$6),OR(Dashboard!$B$7="All Queues",E259=Dashboard!$B$7)),1,0))</f>
        <v/>
      </c>
      <c r="T259" s="30">
        <f>IF(A259="","",IF(COUNTIF($A$2:$A$501,A259)&gt;1,"Duplicate ID",""))</f>
        <v/>
      </c>
    </row>
    <row r="260">
      <c r="A260" s="13" t="n"/>
      <c r="B260" s="41" t="n"/>
      <c r="C260" s="26" t="n"/>
      <c r="D260" s="13" t="n"/>
      <c r="E260" s="13" t="n"/>
      <c r="F260" s="13" t="n"/>
      <c r="G260" s="13" t="n"/>
      <c r="H260" s="13" t="n"/>
      <c r="I260" s="13" t="n"/>
      <c r="J260" s="13" t="n"/>
      <c r="K260" s="41" t="n"/>
      <c r="L260" s="26" t="n"/>
      <c r="M260" s="13" t="n"/>
      <c r="N260" s="27" t="n"/>
      <c r="O260" s="48">
        <f>IF(OR(B260="",C260=""),"",B260+C260)</f>
        <v/>
      </c>
      <c r="P260" s="48">
        <f>IF(OR(O260="",H260&lt;&gt;"Yes"),"",O260+(Dashboard!$B$8/24))</f>
        <v/>
      </c>
      <c r="Q260" s="29">
        <f>IF(OR(H260&lt;&gt;"Yes",O260="",K260="",L260=""),"",ROUND(((K260+L260)-O260)*24,2))</f>
        <v/>
      </c>
      <c r="R260" s="30">
        <f>IF(A260="","",IF(OR(B260="",C260="",D260="",E260="",F260="",G260="",H260="",J260="",T260="Duplicate ID",AND(H260="Yes",J260&lt;&gt;"Closed",I260=""),AND(H260="Yes",J260="Closed",OR(K260="",L260="",M260="")),AND(H260="No",J260&lt;&gt;"No Callback Needed"),AND(Q260&lt;&gt;"",Q260&lt;0)),"Data Issue",IF(H260="No","No Callback Needed",IF(J260="Closed","Completed",IF(P260&lt;NOW(),"Overdue",IF(P260-NOW()&lt;=Dashboard!$B$9/24,"Due Soon","Open"))))))</f>
        <v/>
      </c>
      <c r="S260" s="31">
        <f>IF(OR(A260="",B260="",Dashboard!$B$4="",Dashboard!$B$5="",Dashboard!$B$5&lt;Dashboard!$B$4,Dashboard!$B$5-Dashboard!$B$4&gt;30),"",IF(AND(B260&gt;=Dashboard!$B$4,B260&lt;=Dashboard!$B$5,OR(Dashboard!$B$6="All Clinics",D260=Dashboard!$B$6),OR(Dashboard!$B$7="All Queues",E260=Dashboard!$B$7)),1,0))</f>
        <v/>
      </c>
      <c r="T260" s="30">
        <f>IF(A260="","",IF(COUNTIF($A$2:$A$501,A260)&gt;1,"Duplicate ID",""))</f>
        <v/>
      </c>
    </row>
    <row r="261">
      <c r="A261" s="13" t="n"/>
      <c r="B261" s="41" t="n"/>
      <c r="C261" s="26" t="n"/>
      <c r="D261" s="13" t="n"/>
      <c r="E261" s="13" t="n"/>
      <c r="F261" s="13" t="n"/>
      <c r="G261" s="13" t="n"/>
      <c r="H261" s="13" t="n"/>
      <c r="I261" s="13" t="n"/>
      <c r="J261" s="13" t="n"/>
      <c r="K261" s="41" t="n"/>
      <c r="L261" s="26" t="n"/>
      <c r="M261" s="13" t="n"/>
      <c r="N261" s="27" t="n"/>
      <c r="O261" s="48">
        <f>IF(OR(B261="",C261=""),"",B261+C261)</f>
        <v/>
      </c>
      <c r="P261" s="48">
        <f>IF(OR(O261="",H261&lt;&gt;"Yes"),"",O261+(Dashboard!$B$8/24))</f>
        <v/>
      </c>
      <c r="Q261" s="29">
        <f>IF(OR(H261&lt;&gt;"Yes",O261="",K261="",L261=""),"",ROUND(((K261+L261)-O261)*24,2))</f>
        <v/>
      </c>
      <c r="R261" s="30">
        <f>IF(A261="","",IF(OR(B261="",C261="",D261="",E261="",F261="",G261="",H261="",J261="",T261="Duplicate ID",AND(H261="Yes",J261&lt;&gt;"Closed",I261=""),AND(H261="Yes",J261="Closed",OR(K261="",L261="",M261="")),AND(H261="No",J261&lt;&gt;"No Callback Needed"),AND(Q261&lt;&gt;"",Q261&lt;0)),"Data Issue",IF(H261="No","No Callback Needed",IF(J261="Closed","Completed",IF(P261&lt;NOW(),"Overdue",IF(P261-NOW()&lt;=Dashboard!$B$9/24,"Due Soon","Open"))))))</f>
        <v/>
      </c>
      <c r="S261" s="31">
        <f>IF(OR(A261="",B261="",Dashboard!$B$4="",Dashboard!$B$5="",Dashboard!$B$5&lt;Dashboard!$B$4,Dashboard!$B$5-Dashboard!$B$4&gt;30),"",IF(AND(B261&gt;=Dashboard!$B$4,B261&lt;=Dashboard!$B$5,OR(Dashboard!$B$6="All Clinics",D261=Dashboard!$B$6),OR(Dashboard!$B$7="All Queues",E261=Dashboard!$B$7)),1,0))</f>
        <v/>
      </c>
      <c r="T261" s="30">
        <f>IF(A261="","",IF(COUNTIF($A$2:$A$501,A261)&gt;1,"Duplicate ID",""))</f>
        <v/>
      </c>
    </row>
    <row r="262">
      <c r="A262" s="13" t="n"/>
      <c r="B262" s="41" t="n"/>
      <c r="C262" s="26" t="n"/>
      <c r="D262" s="13" t="n"/>
      <c r="E262" s="13" t="n"/>
      <c r="F262" s="13" t="n"/>
      <c r="G262" s="13" t="n"/>
      <c r="H262" s="13" t="n"/>
      <c r="I262" s="13" t="n"/>
      <c r="J262" s="13" t="n"/>
      <c r="K262" s="41" t="n"/>
      <c r="L262" s="26" t="n"/>
      <c r="M262" s="13" t="n"/>
      <c r="N262" s="27" t="n"/>
      <c r="O262" s="48">
        <f>IF(OR(B262="",C262=""),"",B262+C262)</f>
        <v/>
      </c>
      <c r="P262" s="48">
        <f>IF(OR(O262="",H262&lt;&gt;"Yes"),"",O262+(Dashboard!$B$8/24))</f>
        <v/>
      </c>
      <c r="Q262" s="29">
        <f>IF(OR(H262&lt;&gt;"Yes",O262="",K262="",L262=""),"",ROUND(((K262+L262)-O262)*24,2))</f>
        <v/>
      </c>
      <c r="R262" s="30">
        <f>IF(A262="","",IF(OR(B262="",C262="",D262="",E262="",F262="",G262="",H262="",J262="",T262="Duplicate ID",AND(H262="Yes",J262&lt;&gt;"Closed",I262=""),AND(H262="Yes",J262="Closed",OR(K262="",L262="",M262="")),AND(H262="No",J262&lt;&gt;"No Callback Needed"),AND(Q262&lt;&gt;"",Q262&lt;0)),"Data Issue",IF(H262="No","No Callback Needed",IF(J262="Closed","Completed",IF(P262&lt;NOW(),"Overdue",IF(P262-NOW()&lt;=Dashboard!$B$9/24,"Due Soon","Open"))))))</f>
        <v/>
      </c>
      <c r="S262" s="31">
        <f>IF(OR(A262="",B262="",Dashboard!$B$4="",Dashboard!$B$5="",Dashboard!$B$5&lt;Dashboard!$B$4,Dashboard!$B$5-Dashboard!$B$4&gt;30),"",IF(AND(B262&gt;=Dashboard!$B$4,B262&lt;=Dashboard!$B$5,OR(Dashboard!$B$6="All Clinics",D262=Dashboard!$B$6),OR(Dashboard!$B$7="All Queues",E262=Dashboard!$B$7)),1,0))</f>
        <v/>
      </c>
      <c r="T262" s="30">
        <f>IF(A262="","",IF(COUNTIF($A$2:$A$501,A262)&gt;1,"Duplicate ID",""))</f>
        <v/>
      </c>
    </row>
    <row r="263">
      <c r="A263" s="13" t="n"/>
      <c r="B263" s="41" t="n"/>
      <c r="C263" s="26" t="n"/>
      <c r="D263" s="13" t="n"/>
      <c r="E263" s="13" t="n"/>
      <c r="F263" s="13" t="n"/>
      <c r="G263" s="13" t="n"/>
      <c r="H263" s="13" t="n"/>
      <c r="I263" s="13" t="n"/>
      <c r="J263" s="13" t="n"/>
      <c r="K263" s="41" t="n"/>
      <c r="L263" s="26" t="n"/>
      <c r="M263" s="13" t="n"/>
      <c r="N263" s="27" t="n"/>
      <c r="O263" s="48">
        <f>IF(OR(B263="",C263=""),"",B263+C263)</f>
        <v/>
      </c>
      <c r="P263" s="48">
        <f>IF(OR(O263="",H263&lt;&gt;"Yes"),"",O263+(Dashboard!$B$8/24))</f>
        <v/>
      </c>
      <c r="Q263" s="29">
        <f>IF(OR(H263&lt;&gt;"Yes",O263="",K263="",L263=""),"",ROUND(((K263+L263)-O263)*24,2))</f>
        <v/>
      </c>
      <c r="R263" s="30">
        <f>IF(A263="","",IF(OR(B263="",C263="",D263="",E263="",F263="",G263="",H263="",J263="",T263="Duplicate ID",AND(H263="Yes",J263&lt;&gt;"Closed",I263=""),AND(H263="Yes",J263="Closed",OR(K263="",L263="",M263="")),AND(H263="No",J263&lt;&gt;"No Callback Needed"),AND(Q263&lt;&gt;"",Q263&lt;0)),"Data Issue",IF(H263="No","No Callback Needed",IF(J263="Closed","Completed",IF(P263&lt;NOW(),"Overdue",IF(P263-NOW()&lt;=Dashboard!$B$9/24,"Due Soon","Open"))))))</f>
        <v/>
      </c>
      <c r="S263" s="31">
        <f>IF(OR(A263="",B263="",Dashboard!$B$4="",Dashboard!$B$5="",Dashboard!$B$5&lt;Dashboard!$B$4,Dashboard!$B$5-Dashboard!$B$4&gt;30),"",IF(AND(B263&gt;=Dashboard!$B$4,B263&lt;=Dashboard!$B$5,OR(Dashboard!$B$6="All Clinics",D263=Dashboard!$B$6),OR(Dashboard!$B$7="All Queues",E263=Dashboard!$B$7)),1,0))</f>
        <v/>
      </c>
      <c r="T263" s="30">
        <f>IF(A263="","",IF(COUNTIF($A$2:$A$501,A263)&gt;1,"Duplicate ID",""))</f>
        <v/>
      </c>
    </row>
    <row r="264">
      <c r="A264" s="13" t="n"/>
      <c r="B264" s="41" t="n"/>
      <c r="C264" s="26" t="n"/>
      <c r="D264" s="13" t="n"/>
      <c r="E264" s="13" t="n"/>
      <c r="F264" s="13" t="n"/>
      <c r="G264" s="13" t="n"/>
      <c r="H264" s="13" t="n"/>
      <c r="I264" s="13" t="n"/>
      <c r="J264" s="13" t="n"/>
      <c r="K264" s="41" t="n"/>
      <c r="L264" s="26" t="n"/>
      <c r="M264" s="13" t="n"/>
      <c r="N264" s="27" t="n"/>
      <c r="O264" s="48">
        <f>IF(OR(B264="",C264=""),"",B264+C264)</f>
        <v/>
      </c>
      <c r="P264" s="48">
        <f>IF(OR(O264="",H264&lt;&gt;"Yes"),"",O264+(Dashboard!$B$8/24))</f>
        <v/>
      </c>
      <c r="Q264" s="29">
        <f>IF(OR(H264&lt;&gt;"Yes",O264="",K264="",L264=""),"",ROUND(((K264+L264)-O264)*24,2))</f>
        <v/>
      </c>
      <c r="R264" s="30">
        <f>IF(A264="","",IF(OR(B264="",C264="",D264="",E264="",F264="",G264="",H264="",J264="",T264="Duplicate ID",AND(H264="Yes",J264&lt;&gt;"Closed",I264=""),AND(H264="Yes",J264="Closed",OR(K264="",L264="",M264="")),AND(H264="No",J264&lt;&gt;"No Callback Needed"),AND(Q264&lt;&gt;"",Q264&lt;0)),"Data Issue",IF(H264="No","No Callback Needed",IF(J264="Closed","Completed",IF(P264&lt;NOW(),"Overdue",IF(P264-NOW()&lt;=Dashboard!$B$9/24,"Due Soon","Open"))))))</f>
        <v/>
      </c>
      <c r="S264" s="31">
        <f>IF(OR(A264="",B264="",Dashboard!$B$4="",Dashboard!$B$5="",Dashboard!$B$5&lt;Dashboard!$B$4,Dashboard!$B$5-Dashboard!$B$4&gt;30),"",IF(AND(B264&gt;=Dashboard!$B$4,B264&lt;=Dashboard!$B$5,OR(Dashboard!$B$6="All Clinics",D264=Dashboard!$B$6),OR(Dashboard!$B$7="All Queues",E264=Dashboard!$B$7)),1,0))</f>
        <v/>
      </c>
      <c r="T264" s="30">
        <f>IF(A264="","",IF(COUNTIF($A$2:$A$501,A264)&gt;1,"Duplicate ID",""))</f>
        <v/>
      </c>
    </row>
    <row r="265">
      <c r="A265" s="13" t="n"/>
      <c r="B265" s="41" t="n"/>
      <c r="C265" s="26" t="n"/>
      <c r="D265" s="13" t="n"/>
      <c r="E265" s="13" t="n"/>
      <c r="F265" s="13" t="n"/>
      <c r="G265" s="13" t="n"/>
      <c r="H265" s="13" t="n"/>
      <c r="I265" s="13" t="n"/>
      <c r="J265" s="13" t="n"/>
      <c r="K265" s="41" t="n"/>
      <c r="L265" s="26" t="n"/>
      <c r="M265" s="13" t="n"/>
      <c r="N265" s="27" t="n"/>
      <c r="O265" s="48">
        <f>IF(OR(B265="",C265=""),"",B265+C265)</f>
        <v/>
      </c>
      <c r="P265" s="48">
        <f>IF(OR(O265="",H265&lt;&gt;"Yes"),"",O265+(Dashboard!$B$8/24))</f>
        <v/>
      </c>
      <c r="Q265" s="29">
        <f>IF(OR(H265&lt;&gt;"Yes",O265="",K265="",L265=""),"",ROUND(((K265+L265)-O265)*24,2))</f>
        <v/>
      </c>
      <c r="R265" s="30">
        <f>IF(A265="","",IF(OR(B265="",C265="",D265="",E265="",F265="",G265="",H265="",J265="",T265="Duplicate ID",AND(H265="Yes",J265&lt;&gt;"Closed",I265=""),AND(H265="Yes",J265="Closed",OR(K265="",L265="",M265="")),AND(H265="No",J265&lt;&gt;"No Callback Needed"),AND(Q265&lt;&gt;"",Q265&lt;0)),"Data Issue",IF(H265="No","No Callback Needed",IF(J265="Closed","Completed",IF(P265&lt;NOW(),"Overdue",IF(P265-NOW()&lt;=Dashboard!$B$9/24,"Due Soon","Open"))))))</f>
        <v/>
      </c>
      <c r="S265" s="31">
        <f>IF(OR(A265="",B265="",Dashboard!$B$4="",Dashboard!$B$5="",Dashboard!$B$5&lt;Dashboard!$B$4,Dashboard!$B$5-Dashboard!$B$4&gt;30),"",IF(AND(B265&gt;=Dashboard!$B$4,B265&lt;=Dashboard!$B$5,OR(Dashboard!$B$6="All Clinics",D265=Dashboard!$B$6),OR(Dashboard!$B$7="All Queues",E265=Dashboard!$B$7)),1,0))</f>
        <v/>
      </c>
      <c r="T265" s="30">
        <f>IF(A265="","",IF(COUNTIF($A$2:$A$501,A265)&gt;1,"Duplicate ID",""))</f>
        <v/>
      </c>
    </row>
    <row r="266">
      <c r="A266" s="13" t="n"/>
      <c r="B266" s="41" t="n"/>
      <c r="C266" s="26" t="n"/>
      <c r="D266" s="13" t="n"/>
      <c r="E266" s="13" t="n"/>
      <c r="F266" s="13" t="n"/>
      <c r="G266" s="13" t="n"/>
      <c r="H266" s="13" t="n"/>
      <c r="I266" s="13" t="n"/>
      <c r="J266" s="13" t="n"/>
      <c r="K266" s="41" t="n"/>
      <c r="L266" s="26" t="n"/>
      <c r="M266" s="13" t="n"/>
      <c r="N266" s="27" t="n"/>
      <c r="O266" s="48">
        <f>IF(OR(B266="",C266=""),"",B266+C266)</f>
        <v/>
      </c>
      <c r="P266" s="48">
        <f>IF(OR(O266="",H266&lt;&gt;"Yes"),"",O266+(Dashboard!$B$8/24))</f>
        <v/>
      </c>
      <c r="Q266" s="29">
        <f>IF(OR(H266&lt;&gt;"Yes",O266="",K266="",L266=""),"",ROUND(((K266+L266)-O266)*24,2))</f>
        <v/>
      </c>
      <c r="R266" s="30">
        <f>IF(A266="","",IF(OR(B266="",C266="",D266="",E266="",F266="",G266="",H266="",J266="",T266="Duplicate ID",AND(H266="Yes",J266&lt;&gt;"Closed",I266=""),AND(H266="Yes",J266="Closed",OR(K266="",L266="",M266="")),AND(H266="No",J266&lt;&gt;"No Callback Needed"),AND(Q266&lt;&gt;"",Q266&lt;0)),"Data Issue",IF(H266="No","No Callback Needed",IF(J266="Closed","Completed",IF(P266&lt;NOW(),"Overdue",IF(P266-NOW()&lt;=Dashboard!$B$9/24,"Due Soon","Open"))))))</f>
        <v/>
      </c>
      <c r="S266" s="31">
        <f>IF(OR(A266="",B266="",Dashboard!$B$4="",Dashboard!$B$5="",Dashboard!$B$5&lt;Dashboard!$B$4,Dashboard!$B$5-Dashboard!$B$4&gt;30),"",IF(AND(B266&gt;=Dashboard!$B$4,B266&lt;=Dashboard!$B$5,OR(Dashboard!$B$6="All Clinics",D266=Dashboard!$B$6),OR(Dashboard!$B$7="All Queues",E266=Dashboard!$B$7)),1,0))</f>
        <v/>
      </c>
      <c r="T266" s="30">
        <f>IF(A266="","",IF(COUNTIF($A$2:$A$501,A266)&gt;1,"Duplicate ID",""))</f>
        <v/>
      </c>
    </row>
    <row r="267">
      <c r="A267" s="13" t="n"/>
      <c r="B267" s="41" t="n"/>
      <c r="C267" s="26" t="n"/>
      <c r="D267" s="13" t="n"/>
      <c r="E267" s="13" t="n"/>
      <c r="F267" s="13" t="n"/>
      <c r="G267" s="13" t="n"/>
      <c r="H267" s="13" t="n"/>
      <c r="I267" s="13" t="n"/>
      <c r="J267" s="13" t="n"/>
      <c r="K267" s="41" t="n"/>
      <c r="L267" s="26" t="n"/>
      <c r="M267" s="13" t="n"/>
      <c r="N267" s="27" t="n"/>
      <c r="O267" s="48">
        <f>IF(OR(B267="",C267=""),"",B267+C267)</f>
        <v/>
      </c>
      <c r="P267" s="48">
        <f>IF(OR(O267="",H267&lt;&gt;"Yes"),"",O267+(Dashboard!$B$8/24))</f>
        <v/>
      </c>
      <c r="Q267" s="29">
        <f>IF(OR(H267&lt;&gt;"Yes",O267="",K267="",L267=""),"",ROUND(((K267+L267)-O267)*24,2))</f>
        <v/>
      </c>
      <c r="R267" s="30">
        <f>IF(A267="","",IF(OR(B267="",C267="",D267="",E267="",F267="",G267="",H267="",J267="",T267="Duplicate ID",AND(H267="Yes",J267&lt;&gt;"Closed",I267=""),AND(H267="Yes",J267="Closed",OR(K267="",L267="",M267="")),AND(H267="No",J267&lt;&gt;"No Callback Needed"),AND(Q267&lt;&gt;"",Q267&lt;0)),"Data Issue",IF(H267="No","No Callback Needed",IF(J267="Closed","Completed",IF(P267&lt;NOW(),"Overdue",IF(P267-NOW()&lt;=Dashboard!$B$9/24,"Due Soon","Open"))))))</f>
        <v/>
      </c>
      <c r="S267" s="31">
        <f>IF(OR(A267="",B267="",Dashboard!$B$4="",Dashboard!$B$5="",Dashboard!$B$5&lt;Dashboard!$B$4,Dashboard!$B$5-Dashboard!$B$4&gt;30),"",IF(AND(B267&gt;=Dashboard!$B$4,B267&lt;=Dashboard!$B$5,OR(Dashboard!$B$6="All Clinics",D267=Dashboard!$B$6),OR(Dashboard!$B$7="All Queues",E267=Dashboard!$B$7)),1,0))</f>
        <v/>
      </c>
      <c r="T267" s="30">
        <f>IF(A267="","",IF(COUNTIF($A$2:$A$501,A267)&gt;1,"Duplicate ID",""))</f>
        <v/>
      </c>
    </row>
    <row r="268">
      <c r="A268" s="13" t="n"/>
      <c r="B268" s="41" t="n"/>
      <c r="C268" s="26" t="n"/>
      <c r="D268" s="13" t="n"/>
      <c r="E268" s="13" t="n"/>
      <c r="F268" s="13" t="n"/>
      <c r="G268" s="13" t="n"/>
      <c r="H268" s="13" t="n"/>
      <c r="I268" s="13" t="n"/>
      <c r="J268" s="13" t="n"/>
      <c r="K268" s="41" t="n"/>
      <c r="L268" s="26" t="n"/>
      <c r="M268" s="13" t="n"/>
      <c r="N268" s="27" t="n"/>
      <c r="O268" s="48">
        <f>IF(OR(B268="",C268=""),"",B268+C268)</f>
        <v/>
      </c>
      <c r="P268" s="48">
        <f>IF(OR(O268="",H268&lt;&gt;"Yes"),"",O268+(Dashboard!$B$8/24))</f>
        <v/>
      </c>
      <c r="Q268" s="29">
        <f>IF(OR(H268&lt;&gt;"Yes",O268="",K268="",L268=""),"",ROUND(((K268+L268)-O268)*24,2))</f>
        <v/>
      </c>
      <c r="R268" s="30">
        <f>IF(A268="","",IF(OR(B268="",C268="",D268="",E268="",F268="",G268="",H268="",J268="",T268="Duplicate ID",AND(H268="Yes",J268&lt;&gt;"Closed",I268=""),AND(H268="Yes",J268="Closed",OR(K268="",L268="",M268="")),AND(H268="No",J268&lt;&gt;"No Callback Needed"),AND(Q268&lt;&gt;"",Q268&lt;0)),"Data Issue",IF(H268="No","No Callback Needed",IF(J268="Closed","Completed",IF(P268&lt;NOW(),"Overdue",IF(P268-NOW()&lt;=Dashboard!$B$9/24,"Due Soon","Open"))))))</f>
        <v/>
      </c>
      <c r="S268" s="31">
        <f>IF(OR(A268="",B268="",Dashboard!$B$4="",Dashboard!$B$5="",Dashboard!$B$5&lt;Dashboard!$B$4,Dashboard!$B$5-Dashboard!$B$4&gt;30),"",IF(AND(B268&gt;=Dashboard!$B$4,B268&lt;=Dashboard!$B$5,OR(Dashboard!$B$6="All Clinics",D268=Dashboard!$B$6),OR(Dashboard!$B$7="All Queues",E268=Dashboard!$B$7)),1,0))</f>
        <v/>
      </c>
      <c r="T268" s="30">
        <f>IF(A268="","",IF(COUNTIF($A$2:$A$501,A268)&gt;1,"Duplicate ID",""))</f>
        <v/>
      </c>
    </row>
    <row r="269">
      <c r="A269" s="13" t="n"/>
      <c r="B269" s="41" t="n"/>
      <c r="C269" s="26" t="n"/>
      <c r="D269" s="13" t="n"/>
      <c r="E269" s="13" t="n"/>
      <c r="F269" s="13" t="n"/>
      <c r="G269" s="13" t="n"/>
      <c r="H269" s="13" t="n"/>
      <c r="I269" s="13" t="n"/>
      <c r="J269" s="13" t="n"/>
      <c r="K269" s="41" t="n"/>
      <c r="L269" s="26" t="n"/>
      <c r="M269" s="13" t="n"/>
      <c r="N269" s="27" t="n"/>
      <c r="O269" s="48">
        <f>IF(OR(B269="",C269=""),"",B269+C269)</f>
        <v/>
      </c>
      <c r="P269" s="48">
        <f>IF(OR(O269="",H269&lt;&gt;"Yes"),"",O269+(Dashboard!$B$8/24))</f>
        <v/>
      </c>
      <c r="Q269" s="29">
        <f>IF(OR(H269&lt;&gt;"Yes",O269="",K269="",L269=""),"",ROUND(((K269+L269)-O269)*24,2))</f>
        <v/>
      </c>
      <c r="R269" s="30">
        <f>IF(A269="","",IF(OR(B269="",C269="",D269="",E269="",F269="",G269="",H269="",J269="",T269="Duplicate ID",AND(H269="Yes",J269&lt;&gt;"Closed",I269=""),AND(H269="Yes",J269="Closed",OR(K269="",L269="",M269="")),AND(H269="No",J269&lt;&gt;"No Callback Needed"),AND(Q269&lt;&gt;"",Q269&lt;0)),"Data Issue",IF(H269="No","No Callback Needed",IF(J269="Closed","Completed",IF(P269&lt;NOW(),"Overdue",IF(P269-NOW()&lt;=Dashboard!$B$9/24,"Due Soon","Open"))))))</f>
        <v/>
      </c>
      <c r="S269" s="31">
        <f>IF(OR(A269="",B269="",Dashboard!$B$4="",Dashboard!$B$5="",Dashboard!$B$5&lt;Dashboard!$B$4,Dashboard!$B$5-Dashboard!$B$4&gt;30),"",IF(AND(B269&gt;=Dashboard!$B$4,B269&lt;=Dashboard!$B$5,OR(Dashboard!$B$6="All Clinics",D269=Dashboard!$B$6),OR(Dashboard!$B$7="All Queues",E269=Dashboard!$B$7)),1,0))</f>
        <v/>
      </c>
      <c r="T269" s="30">
        <f>IF(A269="","",IF(COUNTIF($A$2:$A$501,A269)&gt;1,"Duplicate ID",""))</f>
        <v/>
      </c>
    </row>
    <row r="270">
      <c r="A270" s="13" t="n"/>
      <c r="B270" s="41" t="n"/>
      <c r="C270" s="26" t="n"/>
      <c r="D270" s="13" t="n"/>
      <c r="E270" s="13" t="n"/>
      <c r="F270" s="13" t="n"/>
      <c r="G270" s="13" t="n"/>
      <c r="H270" s="13" t="n"/>
      <c r="I270" s="13" t="n"/>
      <c r="J270" s="13" t="n"/>
      <c r="K270" s="41" t="n"/>
      <c r="L270" s="26" t="n"/>
      <c r="M270" s="13" t="n"/>
      <c r="N270" s="27" t="n"/>
      <c r="O270" s="48">
        <f>IF(OR(B270="",C270=""),"",B270+C270)</f>
        <v/>
      </c>
      <c r="P270" s="48">
        <f>IF(OR(O270="",H270&lt;&gt;"Yes"),"",O270+(Dashboard!$B$8/24))</f>
        <v/>
      </c>
      <c r="Q270" s="29">
        <f>IF(OR(H270&lt;&gt;"Yes",O270="",K270="",L270=""),"",ROUND(((K270+L270)-O270)*24,2))</f>
        <v/>
      </c>
      <c r="R270" s="30">
        <f>IF(A270="","",IF(OR(B270="",C270="",D270="",E270="",F270="",G270="",H270="",J270="",T270="Duplicate ID",AND(H270="Yes",J270&lt;&gt;"Closed",I270=""),AND(H270="Yes",J270="Closed",OR(K270="",L270="",M270="")),AND(H270="No",J270&lt;&gt;"No Callback Needed"),AND(Q270&lt;&gt;"",Q270&lt;0)),"Data Issue",IF(H270="No","No Callback Needed",IF(J270="Closed","Completed",IF(P270&lt;NOW(),"Overdue",IF(P270-NOW()&lt;=Dashboard!$B$9/24,"Due Soon","Open"))))))</f>
        <v/>
      </c>
      <c r="S270" s="31">
        <f>IF(OR(A270="",B270="",Dashboard!$B$4="",Dashboard!$B$5="",Dashboard!$B$5&lt;Dashboard!$B$4,Dashboard!$B$5-Dashboard!$B$4&gt;30),"",IF(AND(B270&gt;=Dashboard!$B$4,B270&lt;=Dashboard!$B$5,OR(Dashboard!$B$6="All Clinics",D270=Dashboard!$B$6),OR(Dashboard!$B$7="All Queues",E270=Dashboard!$B$7)),1,0))</f>
        <v/>
      </c>
      <c r="T270" s="30">
        <f>IF(A270="","",IF(COUNTIF($A$2:$A$501,A270)&gt;1,"Duplicate ID",""))</f>
        <v/>
      </c>
    </row>
    <row r="271">
      <c r="A271" s="13" t="n"/>
      <c r="B271" s="41" t="n"/>
      <c r="C271" s="26" t="n"/>
      <c r="D271" s="13" t="n"/>
      <c r="E271" s="13" t="n"/>
      <c r="F271" s="13" t="n"/>
      <c r="G271" s="13" t="n"/>
      <c r="H271" s="13" t="n"/>
      <c r="I271" s="13" t="n"/>
      <c r="J271" s="13" t="n"/>
      <c r="K271" s="41" t="n"/>
      <c r="L271" s="26" t="n"/>
      <c r="M271" s="13" t="n"/>
      <c r="N271" s="27" t="n"/>
      <c r="O271" s="48">
        <f>IF(OR(B271="",C271=""),"",B271+C271)</f>
        <v/>
      </c>
      <c r="P271" s="48">
        <f>IF(OR(O271="",H271&lt;&gt;"Yes"),"",O271+(Dashboard!$B$8/24))</f>
        <v/>
      </c>
      <c r="Q271" s="29">
        <f>IF(OR(H271&lt;&gt;"Yes",O271="",K271="",L271=""),"",ROUND(((K271+L271)-O271)*24,2))</f>
        <v/>
      </c>
      <c r="R271" s="30">
        <f>IF(A271="","",IF(OR(B271="",C271="",D271="",E271="",F271="",G271="",H271="",J271="",T271="Duplicate ID",AND(H271="Yes",J271&lt;&gt;"Closed",I271=""),AND(H271="Yes",J271="Closed",OR(K271="",L271="",M271="")),AND(H271="No",J271&lt;&gt;"No Callback Needed"),AND(Q271&lt;&gt;"",Q271&lt;0)),"Data Issue",IF(H271="No","No Callback Needed",IF(J271="Closed","Completed",IF(P271&lt;NOW(),"Overdue",IF(P271-NOW()&lt;=Dashboard!$B$9/24,"Due Soon","Open"))))))</f>
        <v/>
      </c>
      <c r="S271" s="31">
        <f>IF(OR(A271="",B271="",Dashboard!$B$4="",Dashboard!$B$5="",Dashboard!$B$5&lt;Dashboard!$B$4,Dashboard!$B$5-Dashboard!$B$4&gt;30),"",IF(AND(B271&gt;=Dashboard!$B$4,B271&lt;=Dashboard!$B$5,OR(Dashboard!$B$6="All Clinics",D271=Dashboard!$B$6),OR(Dashboard!$B$7="All Queues",E271=Dashboard!$B$7)),1,0))</f>
        <v/>
      </c>
      <c r="T271" s="30">
        <f>IF(A271="","",IF(COUNTIF($A$2:$A$501,A271)&gt;1,"Duplicate ID",""))</f>
        <v/>
      </c>
    </row>
    <row r="272">
      <c r="A272" s="13" t="n"/>
      <c r="B272" s="41" t="n"/>
      <c r="C272" s="26" t="n"/>
      <c r="D272" s="13" t="n"/>
      <c r="E272" s="13" t="n"/>
      <c r="F272" s="13" t="n"/>
      <c r="G272" s="13" t="n"/>
      <c r="H272" s="13" t="n"/>
      <c r="I272" s="13" t="n"/>
      <c r="J272" s="13" t="n"/>
      <c r="K272" s="41" t="n"/>
      <c r="L272" s="26" t="n"/>
      <c r="M272" s="13" t="n"/>
      <c r="N272" s="27" t="n"/>
      <c r="O272" s="48">
        <f>IF(OR(B272="",C272=""),"",B272+C272)</f>
        <v/>
      </c>
      <c r="P272" s="48">
        <f>IF(OR(O272="",H272&lt;&gt;"Yes"),"",O272+(Dashboard!$B$8/24))</f>
        <v/>
      </c>
      <c r="Q272" s="29">
        <f>IF(OR(H272&lt;&gt;"Yes",O272="",K272="",L272=""),"",ROUND(((K272+L272)-O272)*24,2))</f>
        <v/>
      </c>
      <c r="R272" s="30">
        <f>IF(A272="","",IF(OR(B272="",C272="",D272="",E272="",F272="",G272="",H272="",J272="",T272="Duplicate ID",AND(H272="Yes",J272&lt;&gt;"Closed",I272=""),AND(H272="Yes",J272="Closed",OR(K272="",L272="",M272="")),AND(H272="No",J272&lt;&gt;"No Callback Needed"),AND(Q272&lt;&gt;"",Q272&lt;0)),"Data Issue",IF(H272="No","No Callback Needed",IF(J272="Closed","Completed",IF(P272&lt;NOW(),"Overdue",IF(P272-NOW()&lt;=Dashboard!$B$9/24,"Due Soon","Open"))))))</f>
        <v/>
      </c>
      <c r="S272" s="31">
        <f>IF(OR(A272="",B272="",Dashboard!$B$4="",Dashboard!$B$5="",Dashboard!$B$5&lt;Dashboard!$B$4,Dashboard!$B$5-Dashboard!$B$4&gt;30),"",IF(AND(B272&gt;=Dashboard!$B$4,B272&lt;=Dashboard!$B$5,OR(Dashboard!$B$6="All Clinics",D272=Dashboard!$B$6),OR(Dashboard!$B$7="All Queues",E272=Dashboard!$B$7)),1,0))</f>
        <v/>
      </c>
      <c r="T272" s="30">
        <f>IF(A272="","",IF(COUNTIF($A$2:$A$501,A272)&gt;1,"Duplicate ID",""))</f>
        <v/>
      </c>
    </row>
    <row r="273">
      <c r="A273" s="13" t="n"/>
      <c r="B273" s="41" t="n"/>
      <c r="C273" s="26" t="n"/>
      <c r="D273" s="13" t="n"/>
      <c r="E273" s="13" t="n"/>
      <c r="F273" s="13" t="n"/>
      <c r="G273" s="13" t="n"/>
      <c r="H273" s="13" t="n"/>
      <c r="I273" s="13" t="n"/>
      <c r="J273" s="13" t="n"/>
      <c r="K273" s="41" t="n"/>
      <c r="L273" s="26" t="n"/>
      <c r="M273" s="13" t="n"/>
      <c r="N273" s="27" t="n"/>
      <c r="O273" s="48">
        <f>IF(OR(B273="",C273=""),"",B273+C273)</f>
        <v/>
      </c>
      <c r="P273" s="48">
        <f>IF(OR(O273="",H273&lt;&gt;"Yes"),"",O273+(Dashboard!$B$8/24))</f>
        <v/>
      </c>
      <c r="Q273" s="29">
        <f>IF(OR(H273&lt;&gt;"Yes",O273="",K273="",L273=""),"",ROUND(((K273+L273)-O273)*24,2))</f>
        <v/>
      </c>
      <c r="R273" s="30">
        <f>IF(A273="","",IF(OR(B273="",C273="",D273="",E273="",F273="",G273="",H273="",J273="",T273="Duplicate ID",AND(H273="Yes",J273&lt;&gt;"Closed",I273=""),AND(H273="Yes",J273="Closed",OR(K273="",L273="",M273="")),AND(H273="No",J273&lt;&gt;"No Callback Needed"),AND(Q273&lt;&gt;"",Q273&lt;0)),"Data Issue",IF(H273="No","No Callback Needed",IF(J273="Closed","Completed",IF(P273&lt;NOW(),"Overdue",IF(P273-NOW()&lt;=Dashboard!$B$9/24,"Due Soon","Open"))))))</f>
        <v/>
      </c>
      <c r="S273" s="31">
        <f>IF(OR(A273="",B273="",Dashboard!$B$4="",Dashboard!$B$5="",Dashboard!$B$5&lt;Dashboard!$B$4,Dashboard!$B$5-Dashboard!$B$4&gt;30),"",IF(AND(B273&gt;=Dashboard!$B$4,B273&lt;=Dashboard!$B$5,OR(Dashboard!$B$6="All Clinics",D273=Dashboard!$B$6),OR(Dashboard!$B$7="All Queues",E273=Dashboard!$B$7)),1,0))</f>
        <v/>
      </c>
      <c r="T273" s="30">
        <f>IF(A273="","",IF(COUNTIF($A$2:$A$501,A273)&gt;1,"Duplicate ID",""))</f>
        <v/>
      </c>
    </row>
    <row r="274">
      <c r="A274" s="13" t="n"/>
      <c r="B274" s="41" t="n"/>
      <c r="C274" s="26" t="n"/>
      <c r="D274" s="13" t="n"/>
      <c r="E274" s="13" t="n"/>
      <c r="F274" s="13" t="n"/>
      <c r="G274" s="13" t="n"/>
      <c r="H274" s="13" t="n"/>
      <c r="I274" s="13" t="n"/>
      <c r="J274" s="13" t="n"/>
      <c r="K274" s="41" t="n"/>
      <c r="L274" s="26" t="n"/>
      <c r="M274" s="13" t="n"/>
      <c r="N274" s="27" t="n"/>
      <c r="O274" s="48">
        <f>IF(OR(B274="",C274=""),"",B274+C274)</f>
        <v/>
      </c>
      <c r="P274" s="48">
        <f>IF(OR(O274="",H274&lt;&gt;"Yes"),"",O274+(Dashboard!$B$8/24))</f>
        <v/>
      </c>
      <c r="Q274" s="29">
        <f>IF(OR(H274&lt;&gt;"Yes",O274="",K274="",L274=""),"",ROUND(((K274+L274)-O274)*24,2))</f>
        <v/>
      </c>
      <c r="R274" s="30">
        <f>IF(A274="","",IF(OR(B274="",C274="",D274="",E274="",F274="",G274="",H274="",J274="",T274="Duplicate ID",AND(H274="Yes",J274&lt;&gt;"Closed",I274=""),AND(H274="Yes",J274="Closed",OR(K274="",L274="",M274="")),AND(H274="No",J274&lt;&gt;"No Callback Needed"),AND(Q274&lt;&gt;"",Q274&lt;0)),"Data Issue",IF(H274="No","No Callback Needed",IF(J274="Closed","Completed",IF(P274&lt;NOW(),"Overdue",IF(P274-NOW()&lt;=Dashboard!$B$9/24,"Due Soon","Open"))))))</f>
        <v/>
      </c>
      <c r="S274" s="31">
        <f>IF(OR(A274="",B274="",Dashboard!$B$4="",Dashboard!$B$5="",Dashboard!$B$5&lt;Dashboard!$B$4,Dashboard!$B$5-Dashboard!$B$4&gt;30),"",IF(AND(B274&gt;=Dashboard!$B$4,B274&lt;=Dashboard!$B$5,OR(Dashboard!$B$6="All Clinics",D274=Dashboard!$B$6),OR(Dashboard!$B$7="All Queues",E274=Dashboard!$B$7)),1,0))</f>
        <v/>
      </c>
      <c r="T274" s="30">
        <f>IF(A274="","",IF(COUNTIF($A$2:$A$501,A274)&gt;1,"Duplicate ID",""))</f>
        <v/>
      </c>
    </row>
    <row r="275">
      <c r="A275" s="13" t="n"/>
      <c r="B275" s="41" t="n"/>
      <c r="C275" s="26" t="n"/>
      <c r="D275" s="13" t="n"/>
      <c r="E275" s="13" t="n"/>
      <c r="F275" s="13" t="n"/>
      <c r="G275" s="13" t="n"/>
      <c r="H275" s="13" t="n"/>
      <c r="I275" s="13" t="n"/>
      <c r="J275" s="13" t="n"/>
      <c r="K275" s="41" t="n"/>
      <c r="L275" s="26" t="n"/>
      <c r="M275" s="13" t="n"/>
      <c r="N275" s="27" t="n"/>
      <c r="O275" s="48">
        <f>IF(OR(B275="",C275=""),"",B275+C275)</f>
        <v/>
      </c>
      <c r="P275" s="48">
        <f>IF(OR(O275="",H275&lt;&gt;"Yes"),"",O275+(Dashboard!$B$8/24))</f>
        <v/>
      </c>
      <c r="Q275" s="29">
        <f>IF(OR(H275&lt;&gt;"Yes",O275="",K275="",L275=""),"",ROUND(((K275+L275)-O275)*24,2))</f>
        <v/>
      </c>
      <c r="R275" s="30">
        <f>IF(A275="","",IF(OR(B275="",C275="",D275="",E275="",F275="",G275="",H275="",J275="",T275="Duplicate ID",AND(H275="Yes",J275&lt;&gt;"Closed",I275=""),AND(H275="Yes",J275="Closed",OR(K275="",L275="",M275="")),AND(H275="No",J275&lt;&gt;"No Callback Needed"),AND(Q275&lt;&gt;"",Q275&lt;0)),"Data Issue",IF(H275="No","No Callback Needed",IF(J275="Closed","Completed",IF(P275&lt;NOW(),"Overdue",IF(P275-NOW()&lt;=Dashboard!$B$9/24,"Due Soon","Open"))))))</f>
        <v/>
      </c>
      <c r="S275" s="31">
        <f>IF(OR(A275="",B275="",Dashboard!$B$4="",Dashboard!$B$5="",Dashboard!$B$5&lt;Dashboard!$B$4,Dashboard!$B$5-Dashboard!$B$4&gt;30),"",IF(AND(B275&gt;=Dashboard!$B$4,B275&lt;=Dashboard!$B$5,OR(Dashboard!$B$6="All Clinics",D275=Dashboard!$B$6),OR(Dashboard!$B$7="All Queues",E275=Dashboard!$B$7)),1,0))</f>
        <v/>
      </c>
      <c r="T275" s="30">
        <f>IF(A275="","",IF(COUNTIF($A$2:$A$501,A275)&gt;1,"Duplicate ID",""))</f>
        <v/>
      </c>
    </row>
    <row r="276">
      <c r="A276" s="13" t="n"/>
      <c r="B276" s="41" t="n"/>
      <c r="C276" s="26" t="n"/>
      <c r="D276" s="13" t="n"/>
      <c r="E276" s="13" t="n"/>
      <c r="F276" s="13" t="n"/>
      <c r="G276" s="13" t="n"/>
      <c r="H276" s="13" t="n"/>
      <c r="I276" s="13" t="n"/>
      <c r="J276" s="13" t="n"/>
      <c r="K276" s="41" t="n"/>
      <c r="L276" s="26" t="n"/>
      <c r="M276" s="13" t="n"/>
      <c r="N276" s="27" t="n"/>
      <c r="O276" s="48">
        <f>IF(OR(B276="",C276=""),"",B276+C276)</f>
        <v/>
      </c>
      <c r="P276" s="48">
        <f>IF(OR(O276="",H276&lt;&gt;"Yes"),"",O276+(Dashboard!$B$8/24))</f>
        <v/>
      </c>
      <c r="Q276" s="29">
        <f>IF(OR(H276&lt;&gt;"Yes",O276="",K276="",L276=""),"",ROUND(((K276+L276)-O276)*24,2))</f>
        <v/>
      </c>
      <c r="R276" s="30">
        <f>IF(A276="","",IF(OR(B276="",C276="",D276="",E276="",F276="",G276="",H276="",J276="",T276="Duplicate ID",AND(H276="Yes",J276&lt;&gt;"Closed",I276=""),AND(H276="Yes",J276="Closed",OR(K276="",L276="",M276="")),AND(H276="No",J276&lt;&gt;"No Callback Needed"),AND(Q276&lt;&gt;"",Q276&lt;0)),"Data Issue",IF(H276="No","No Callback Needed",IF(J276="Closed","Completed",IF(P276&lt;NOW(),"Overdue",IF(P276-NOW()&lt;=Dashboard!$B$9/24,"Due Soon","Open"))))))</f>
        <v/>
      </c>
      <c r="S276" s="31">
        <f>IF(OR(A276="",B276="",Dashboard!$B$4="",Dashboard!$B$5="",Dashboard!$B$5&lt;Dashboard!$B$4,Dashboard!$B$5-Dashboard!$B$4&gt;30),"",IF(AND(B276&gt;=Dashboard!$B$4,B276&lt;=Dashboard!$B$5,OR(Dashboard!$B$6="All Clinics",D276=Dashboard!$B$6),OR(Dashboard!$B$7="All Queues",E276=Dashboard!$B$7)),1,0))</f>
        <v/>
      </c>
      <c r="T276" s="30">
        <f>IF(A276="","",IF(COUNTIF($A$2:$A$501,A276)&gt;1,"Duplicate ID",""))</f>
        <v/>
      </c>
    </row>
    <row r="277">
      <c r="A277" s="13" t="n"/>
      <c r="B277" s="41" t="n"/>
      <c r="C277" s="26" t="n"/>
      <c r="D277" s="13" t="n"/>
      <c r="E277" s="13" t="n"/>
      <c r="F277" s="13" t="n"/>
      <c r="G277" s="13" t="n"/>
      <c r="H277" s="13" t="n"/>
      <c r="I277" s="13" t="n"/>
      <c r="J277" s="13" t="n"/>
      <c r="K277" s="41" t="n"/>
      <c r="L277" s="26" t="n"/>
      <c r="M277" s="13" t="n"/>
      <c r="N277" s="27" t="n"/>
      <c r="O277" s="48">
        <f>IF(OR(B277="",C277=""),"",B277+C277)</f>
        <v/>
      </c>
      <c r="P277" s="48">
        <f>IF(OR(O277="",H277&lt;&gt;"Yes"),"",O277+(Dashboard!$B$8/24))</f>
        <v/>
      </c>
      <c r="Q277" s="29">
        <f>IF(OR(H277&lt;&gt;"Yes",O277="",K277="",L277=""),"",ROUND(((K277+L277)-O277)*24,2))</f>
        <v/>
      </c>
      <c r="R277" s="30">
        <f>IF(A277="","",IF(OR(B277="",C277="",D277="",E277="",F277="",G277="",H277="",J277="",T277="Duplicate ID",AND(H277="Yes",J277&lt;&gt;"Closed",I277=""),AND(H277="Yes",J277="Closed",OR(K277="",L277="",M277="")),AND(H277="No",J277&lt;&gt;"No Callback Needed"),AND(Q277&lt;&gt;"",Q277&lt;0)),"Data Issue",IF(H277="No","No Callback Needed",IF(J277="Closed","Completed",IF(P277&lt;NOW(),"Overdue",IF(P277-NOW()&lt;=Dashboard!$B$9/24,"Due Soon","Open"))))))</f>
        <v/>
      </c>
      <c r="S277" s="31">
        <f>IF(OR(A277="",B277="",Dashboard!$B$4="",Dashboard!$B$5="",Dashboard!$B$5&lt;Dashboard!$B$4,Dashboard!$B$5-Dashboard!$B$4&gt;30),"",IF(AND(B277&gt;=Dashboard!$B$4,B277&lt;=Dashboard!$B$5,OR(Dashboard!$B$6="All Clinics",D277=Dashboard!$B$6),OR(Dashboard!$B$7="All Queues",E277=Dashboard!$B$7)),1,0))</f>
        <v/>
      </c>
      <c r="T277" s="30">
        <f>IF(A277="","",IF(COUNTIF($A$2:$A$501,A277)&gt;1,"Duplicate ID",""))</f>
        <v/>
      </c>
    </row>
    <row r="278">
      <c r="A278" s="13" t="n"/>
      <c r="B278" s="41" t="n"/>
      <c r="C278" s="26" t="n"/>
      <c r="D278" s="13" t="n"/>
      <c r="E278" s="13" t="n"/>
      <c r="F278" s="13" t="n"/>
      <c r="G278" s="13" t="n"/>
      <c r="H278" s="13" t="n"/>
      <c r="I278" s="13" t="n"/>
      <c r="J278" s="13" t="n"/>
      <c r="K278" s="41" t="n"/>
      <c r="L278" s="26" t="n"/>
      <c r="M278" s="13" t="n"/>
      <c r="N278" s="27" t="n"/>
      <c r="O278" s="48">
        <f>IF(OR(B278="",C278=""),"",B278+C278)</f>
        <v/>
      </c>
      <c r="P278" s="48">
        <f>IF(OR(O278="",H278&lt;&gt;"Yes"),"",O278+(Dashboard!$B$8/24))</f>
        <v/>
      </c>
      <c r="Q278" s="29">
        <f>IF(OR(H278&lt;&gt;"Yes",O278="",K278="",L278=""),"",ROUND(((K278+L278)-O278)*24,2))</f>
        <v/>
      </c>
      <c r="R278" s="30">
        <f>IF(A278="","",IF(OR(B278="",C278="",D278="",E278="",F278="",G278="",H278="",J278="",T278="Duplicate ID",AND(H278="Yes",J278&lt;&gt;"Closed",I278=""),AND(H278="Yes",J278="Closed",OR(K278="",L278="",M278="")),AND(H278="No",J278&lt;&gt;"No Callback Needed"),AND(Q278&lt;&gt;"",Q278&lt;0)),"Data Issue",IF(H278="No","No Callback Needed",IF(J278="Closed","Completed",IF(P278&lt;NOW(),"Overdue",IF(P278-NOW()&lt;=Dashboard!$B$9/24,"Due Soon","Open"))))))</f>
        <v/>
      </c>
      <c r="S278" s="31">
        <f>IF(OR(A278="",B278="",Dashboard!$B$4="",Dashboard!$B$5="",Dashboard!$B$5&lt;Dashboard!$B$4,Dashboard!$B$5-Dashboard!$B$4&gt;30),"",IF(AND(B278&gt;=Dashboard!$B$4,B278&lt;=Dashboard!$B$5,OR(Dashboard!$B$6="All Clinics",D278=Dashboard!$B$6),OR(Dashboard!$B$7="All Queues",E278=Dashboard!$B$7)),1,0))</f>
        <v/>
      </c>
      <c r="T278" s="30">
        <f>IF(A278="","",IF(COUNTIF($A$2:$A$501,A278)&gt;1,"Duplicate ID",""))</f>
        <v/>
      </c>
    </row>
    <row r="279">
      <c r="A279" s="13" t="n"/>
      <c r="B279" s="41" t="n"/>
      <c r="C279" s="26" t="n"/>
      <c r="D279" s="13" t="n"/>
      <c r="E279" s="13" t="n"/>
      <c r="F279" s="13" t="n"/>
      <c r="G279" s="13" t="n"/>
      <c r="H279" s="13" t="n"/>
      <c r="I279" s="13" t="n"/>
      <c r="J279" s="13" t="n"/>
      <c r="K279" s="41" t="n"/>
      <c r="L279" s="26" t="n"/>
      <c r="M279" s="13" t="n"/>
      <c r="N279" s="27" t="n"/>
      <c r="O279" s="48">
        <f>IF(OR(B279="",C279=""),"",B279+C279)</f>
        <v/>
      </c>
      <c r="P279" s="48">
        <f>IF(OR(O279="",H279&lt;&gt;"Yes"),"",O279+(Dashboard!$B$8/24))</f>
        <v/>
      </c>
      <c r="Q279" s="29">
        <f>IF(OR(H279&lt;&gt;"Yes",O279="",K279="",L279=""),"",ROUND(((K279+L279)-O279)*24,2))</f>
        <v/>
      </c>
      <c r="R279" s="30">
        <f>IF(A279="","",IF(OR(B279="",C279="",D279="",E279="",F279="",G279="",H279="",J279="",T279="Duplicate ID",AND(H279="Yes",J279&lt;&gt;"Closed",I279=""),AND(H279="Yes",J279="Closed",OR(K279="",L279="",M279="")),AND(H279="No",J279&lt;&gt;"No Callback Needed"),AND(Q279&lt;&gt;"",Q279&lt;0)),"Data Issue",IF(H279="No","No Callback Needed",IF(J279="Closed","Completed",IF(P279&lt;NOW(),"Overdue",IF(P279-NOW()&lt;=Dashboard!$B$9/24,"Due Soon","Open"))))))</f>
        <v/>
      </c>
      <c r="S279" s="31">
        <f>IF(OR(A279="",B279="",Dashboard!$B$4="",Dashboard!$B$5="",Dashboard!$B$5&lt;Dashboard!$B$4,Dashboard!$B$5-Dashboard!$B$4&gt;30),"",IF(AND(B279&gt;=Dashboard!$B$4,B279&lt;=Dashboard!$B$5,OR(Dashboard!$B$6="All Clinics",D279=Dashboard!$B$6),OR(Dashboard!$B$7="All Queues",E279=Dashboard!$B$7)),1,0))</f>
        <v/>
      </c>
      <c r="T279" s="30">
        <f>IF(A279="","",IF(COUNTIF($A$2:$A$501,A279)&gt;1,"Duplicate ID",""))</f>
        <v/>
      </c>
    </row>
    <row r="280">
      <c r="A280" s="13" t="n"/>
      <c r="B280" s="41" t="n"/>
      <c r="C280" s="26" t="n"/>
      <c r="D280" s="13" t="n"/>
      <c r="E280" s="13" t="n"/>
      <c r="F280" s="13" t="n"/>
      <c r="G280" s="13" t="n"/>
      <c r="H280" s="13" t="n"/>
      <c r="I280" s="13" t="n"/>
      <c r="J280" s="13" t="n"/>
      <c r="K280" s="41" t="n"/>
      <c r="L280" s="26" t="n"/>
      <c r="M280" s="13" t="n"/>
      <c r="N280" s="27" t="n"/>
      <c r="O280" s="48">
        <f>IF(OR(B280="",C280=""),"",B280+C280)</f>
        <v/>
      </c>
      <c r="P280" s="48">
        <f>IF(OR(O280="",H280&lt;&gt;"Yes"),"",O280+(Dashboard!$B$8/24))</f>
        <v/>
      </c>
      <c r="Q280" s="29">
        <f>IF(OR(H280&lt;&gt;"Yes",O280="",K280="",L280=""),"",ROUND(((K280+L280)-O280)*24,2))</f>
        <v/>
      </c>
      <c r="R280" s="30">
        <f>IF(A280="","",IF(OR(B280="",C280="",D280="",E280="",F280="",G280="",H280="",J280="",T280="Duplicate ID",AND(H280="Yes",J280&lt;&gt;"Closed",I280=""),AND(H280="Yes",J280="Closed",OR(K280="",L280="",M280="")),AND(H280="No",J280&lt;&gt;"No Callback Needed"),AND(Q280&lt;&gt;"",Q280&lt;0)),"Data Issue",IF(H280="No","No Callback Needed",IF(J280="Closed","Completed",IF(P280&lt;NOW(),"Overdue",IF(P280-NOW()&lt;=Dashboard!$B$9/24,"Due Soon","Open"))))))</f>
        <v/>
      </c>
      <c r="S280" s="31">
        <f>IF(OR(A280="",B280="",Dashboard!$B$4="",Dashboard!$B$5="",Dashboard!$B$5&lt;Dashboard!$B$4,Dashboard!$B$5-Dashboard!$B$4&gt;30),"",IF(AND(B280&gt;=Dashboard!$B$4,B280&lt;=Dashboard!$B$5,OR(Dashboard!$B$6="All Clinics",D280=Dashboard!$B$6),OR(Dashboard!$B$7="All Queues",E280=Dashboard!$B$7)),1,0))</f>
        <v/>
      </c>
      <c r="T280" s="30">
        <f>IF(A280="","",IF(COUNTIF($A$2:$A$501,A280)&gt;1,"Duplicate ID",""))</f>
        <v/>
      </c>
    </row>
    <row r="281">
      <c r="A281" s="13" t="n"/>
      <c r="B281" s="41" t="n"/>
      <c r="C281" s="26" t="n"/>
      <c r="D281" s="13" t="n"/>
      <c r="E281" s="13" t="n"/>
      <c r="F281" s="13" t="n"/>
      <c r="G281" s="13" t="n"/>
      <c r="H281" s="13" t="n"/>
      <c r="I281" s="13" t="n"/>
      <c r="J281" s="13" t="n"/>
      <c r="K281" s="41" t="n"/>
      <c r="L281" s="26" t="n"/>
      <c r="M281" s="13" t="n"/>
      <c r="N281" s="27" t="n"/>
      <c r="O281" s="48">
        <f>IF(OR(B281="",C281=""),"",B281+C281)</f>
        <v/>
      </c>
      <c r="P281" s="48">
        <f>IF(OR(O281="",H281&lt;&gt;"Yes"),"",O281+(Dashboard!$B$8/24))</f>
        <v/>
      </c>
      <c r="Q281" s="29">
        <f>IF(OR(H281&lt;&gt;"Yes",O281="",K281="",L281=""),"",ROUND(((K281+L281)-O281)*24,2))</f>
        <v/>
      </c>
      <c r="R281" s="30">
        <f>IF(A281="","",IF(OR(B281="",C281="",D281="",E281="",F281="",G281="",H281="",J281="",T281="Duplicate ID",AND(H281="Yes",J281&lt;&gt;"Closed",I281=""),AND(H281="Yes",J281="Closed",OR(K281="",L281="",M281="")),AND(H281="No",J281&lt;&gt;"No Callback Needed"),AND(Q281&lt;&gt;"",Q281&lt;0)),"Data Issue",IF(H281="No","No Callback Needed",IF(J281="Closed","Completed",IF(P281&lt;NOW(),"Overdue",IF(P281-NOW()&lt;=Dashboard!$B$9/24,"Due Soon","Open"))))))</f>
        <v/>
      </c>
      <c r="S281" s="31">
        <f>IF(OR(A281="",B281="",Dashboard!$B$4="",Dashboard!$B$5="",Dashboard!$B$5&lt;Dashboard!$B$4,Dashboard!$B$5-Dashboard!$B$4&gt;30),"",IF(AND(B281&gt;=Dashboard!$B$4,B281&lt;=Dashboard!$B$5,OR(Dashboard!$B$6="All Clinics",D281=Dashboard!$B$6),OR(Dashboard!$B$7="All Queues",E281=Dashboard!$B$7)),1,0))</f>
        <v/>
      </c>
      <c r="T281" s="30">
        <f>IF(A281="","",IF(COUNTIF($A$2:$A$501,A281)&gt;1,"Duplicate ID",""))</f>
        <v/>
      </c>
    </row>
    <row r="282">
      <c r="A282" s="13" t="n"/>
      <c r="B282" s="41" t="n"/>
      <c r="C282" s="26" t="n"/>
      <c r="D282" s="13" t="n"/>
      <c r="E282" s="13" t="n"/>
      <c r="F282" s="13" t="n"/>
      <c r="G282" s="13" t="n"/>
      <c r="H282" s="13" t="n"/>
      <c r="I282" s="13" t="n"/>
      <c r="J282" s="13" t="n"/>
      <c r="K282" s="41" t="n"/>
      <c r="L282" s="26" t="n"/>
      <c r="M282" s="13" t="n"/>
      <c r="N282" s="27" t="n"/>
      <c r="O282" s="48">
        <f>IF(OR(B282="",C282=""),"",B282+C282)</f>
        <v/>
      </c>
      <c r="P282" s="48">
        <f>IF(OR(O282="",H282&lt;&gt;"Yes"),"",O282+(Dashboard!$B$8/24))</f>
        <v/>
      </c>
      <c r="Q282" s="29">
        <f>IF(OR(H282&lt;&gt;"Yes",O282="",K282="",L282=""),"",ROUND(((K282+L282)-O282)*24,2))</f>
        <v/>
      </c>
      <c r="R282" s="30">
        <f>IF(A282="","",IF(OR(B282="",C282="",D282="",E282="",F282="",G282="",H282="",J282="",T282="Duplicate ID",AND(H282="Yes",J282&lt;&gt;"Closed",I282=""),AND(H282="Yes",J282="Closed",OR(K282="",L282="",M282="")),AND(H282="No",J282&lt;&gt;"No Callback Needed"),AND(Q282&lt;&gt;"",Q282&lt;0)),"Data Issue",IF(H282="No","No Callback Needed",IF(J282="Closed","Completed",IF(P282&lt;NOW(),"Overdue",IF(P282-NOW()&lt;=Dashboard!$B$9/24,"Due Soon","Open"))))))</f>
        <v/>
      </c>
      <c r="S282" s="31">
        <f>IF(OR(A282="",B282="",Dashboard!$B$4="",Dashboard!$B$5="",Dashboard!$B$5&lt;Dashboard!$B$4,Dashboard!$B$5-Dashboard!$B$4&gt;30),"",IF(AND(B282&gt;=Dashboard!$B$4,B282&lt;=Dashboard!$B$5,OR(Dashboard!$B$6="All Clinics",D282=Dashboard!$B$6),OR(Dashboard!$B$7="All Queues",E282=Dashboard!$B$7)),1,0))</f>
        <v/>
      </c>
      <c r="T282" s="30">
        <f>IF(A282="","",IF(COUNTIF($A$2:$A$501,A282)&gt;1,"Duplicate ID",""))</f>
        <v/>
      </c>
    </row>
    <row r="283">
      <c r="A283" s="13" t="n"/>
      <c r="B283" s="41" t="n"/>
      <c r="C283" s="26" t="n"/>
      <c r="D283" s="13" t="n"/>
      <c r="E283" s="13" t="n"/>
      <c r="F283" s="13" t="n"/>
      <c r="G283" s="13" t="n"/>
      <c r="H283" s="13" t="n"/>
      <c r="I283" s="13" t="n"/>
      <c r="J283" s="13" t="n"/>
      <c r="K283" s="41" t="n"/>
      <c r="L283" s="26" t="n"/>
      <c r="M283" s="13" t="n"/>
      <c r="N283" s="27" t="n"/>
      <c r="O283" s="48">
        <f>IF(OR(B283="",C283=""),"",B283+C283)</f>
        <v/>
      </c>
      <c r="P283" s="48">
        <f>IF(OR(O283="",H283&lt;&gt;"Yes"),"",O283+(Dashboard!$B$8/24))</f>
        <v/>
      </c>
      <c r="Q283" s="29">
        <f>IF(OR(H283&lt;&gt;"Yes",O283="",K283="",L283=""),"",ROUND(((K283+L283)-O283)*24,2))</f>
        <v/>
      </c>
      <c r="R283" s="30">
        <f>IF(A283="","",IF(OR(B283="",C283="",D283="",E283="",F283="",G283="",H283="",J283="",T283="Duplicate ID",AND(H283="Yes",J283&lt;&gt;"Closed",I283=""),AND(H283="Yes",J283="Closed",OR(K283="",L283="",M283="")),AND(H283="No",J283&lt;&gt;"No Callback Needed"),AND(Q283&lt;&gt;"",Q283&lt;0)),"Data Issue",IF(H283="No","No Callback Needed",IF(J283="Closed","Completed",IF(P283&lt;NOW(),"Overdue",IF(P283-NOW()&lt;=Dashboard!$B$9/24,"Due Soon","Open"))))))</f>
        <v/>
      </c>
      <c r="S283" s="31">
        <f>IF(OR(A283="",B283="",Dashboard!$B$4="",Dashboard!$B$5="",Dashboard!$B$5&lt;Dashboard!$B$4,Dashboard!$B$5-Dashboard!$B$4&gt;30),"",IF(AND(B283&gt;=Dashboard!$B$4,B283&lt;=Dashboard!$B$5,OR(Dashboard!$B$6="All Clinics",D283=Dashboard!$B$6),OR(Dashboard!$B$7="All Queues",E283=Dashboard!$B$7)),1,0))</f>
        <v/>
      </c>
      <c r="T283" s="30">
        <f>IF(A283="","",IF(COUNTIF($A$2:$A$501,A283)&gt;1,"Duplicate ID",""))</f>
        <v/>
      </c>
    </row>
    <row r="284">
      <c r="A284" s="13" t="n"/>
      <c r="B284" s="41" t="n"/>
      <c r="C284" s="26" t="n"/>
      <c r="D284" s="13" t="n"/>
      <c r="E284" s="13" t="n"/>
      <c r="F284" s="13" t="n"/>
      <c r="G284" s="13" t="n"/>
      <c r="H284" s="13" t="n"/>
      <c r="I284" s="13" t="n"/>
      <c r="J284" s="13" t="n"/>
      <c r="K284" s="41" t="n"/>
      <c r="L284" s="26" t="n"/>
      <c r="M284" s="13" t="n"/>
      <c r="N284" s="27" t="n"/>
      <c r="O284" s="48">
        <f>IF(OR(B284="",C284=""),"",B284+C284)</f>
        <v/>
      </c>
      <c r="P284" s="48">
        <f>IF(OR(O284="",H284&lt;&gt;"Yes"),"",O284+(Dashboard!$B$8/24))</f>
        <v/>
      </c>
      <c r="Q284" s="29">
        <f>IF(OR(H284&lt;&gt;"Yes",O284="",K284="",L284=""),"",ROUND(((K284+L284)-O284)*24,2))</f>
        <v/>
      </c>
      <c r="R284" s="30">
        <f>IF(A284="","",IF(OR(B284="",C284="",D284="",E284="",F284="",G284="",H284="",J284="",T284="Duplicate ID",AND(H284="Yes",J284&lt;&gt;"Closed",I284=""),AND(H284="Yes",J284="Closed",OR(K284="",L284="",M284="")),AND(H284="No",J284&lt;&gt;"No Callback Needed"),AND(Q284&lt;&gt;"",Q284&lt;0)),"Data Issue",IF(H284="No","No Callback Needed",IF(J284="Closed","Completed",IF(P284&lt;NOW(),"Overdue",IF(P284-NOW()&lt;=Dashboard!$B$9/24,"Due Soon","Open"))))))</f>
        <v/>
      </c>
      <c r="S284" s="31">
        <f>IF(OR(A284="",B284="",Dashboard!$B$4="",Dashboard!$B$5="",Dashboard!$B$5&lt;Dashboard!$B$4,Dashboard!$B$5-Dashboard!$B$4&gt;30),"",IF(AND(B284&gt;=Dashboard!$B$4,B284&lt;=Dashboard!$B$5,OR(Dashboard!$B$6="All Clinics",D284=Dashboard!$B$6),OR(Dashboard!$B$7="All Queues",E284=Dashboard!$B$7)),1,0))</f>
        <v/>
      </c>
      <c r="T284" s="30">
        <f>IF(A284="","",IF(COUNTIF($A$2:$A$501,A284)&gt;1,"Duplicate ID",""))</f>
        <v/>
      </c>
    </row>
    <row r="285">
      <c r="A285" s="13" t="n"/>
      <c r="B285" s="41" t="n"/>
      <c r="C285" s="26" t="n"/>
      <c r="D285" s="13" t="n"/>
      <c r="E285" s="13" t="n"/>
      <c r="F285" s="13" t="n"/>
      <c r="G285" s="13" t="n"/>
      <c r="H285" s="13" t="n"/>
      <c r="I285" s="13" t="n"/>
      <c r="J285" s="13" t="n"/>
      <c r="K285" s="41" t="n"/>
      <c r="L285" s="26" t="n"/>
      <c r="M285" s="13" t="n"/>
      <c r="N285" s="27" t="n"/>
      <c r="O285" s="48">
        <f>IF(OR(B285="",C285=""),"",B285+C285)</f>
        <v/>
      </c>
      <c r="P285" s="48">
        <f>IF(OR(O285="",H285&lt;&gt;"Yes"),"",O285+(Dashboard!$B$8/24))</f>
        <v/>
      </c>
      <c r="Q285" s="29">
        <f>IF(OR(H285&lt;&gt;"Yes",O285="",K285="",L285=""),"",ROUND(((K285+L285)-O285)*24,2))</f>
        <v/>
      </c>
      <c r="R285" s="30">
        <f>IF(A285="","",IF(OR(B285="",C285="",D285="",E285="",F285="",G285="",H285="",J285="",T285="Duplicate ID",AND(H285="Yes",J285&lt;&gt;"Closed",I285=""),AND(H285="Yes",J285="Closed",OR(K285="",L285="",M285="")),AND(H285="No",J285&lt;&gt;"No Callback Needed"),AND(Q285&lt;&gt;"",Q285&lt;0)),"Data Issue",IF(H285="No","No Callback Needed",IF(J285="Closed","Completed",IF(P285&lt;NOW(),"Overdue",IF(P285-NOW()&lt;=Dashboard!$B$9/24,"Due Soon","Open"))))))</f>
        <v/>
      </c>
      <c r="S285" s="31">
        <f>IF(OR(A285="",B285="",Dashboard!$B$4="",Dashboard!$B$5="",Dashboard!$B$5&lt;Dashboard!$B$4,Dashboard!$B$5-Dashboard!$B$4&gt;30),"",IF(AND(B285&gt;=Dashboard!$B$4,B285&lt;=Dashboard!$B$5,OR(Dashboard!$B$6="All Clinics",D285=Dashboard!$B$6),OR(Dashboard!$B$7="All Queues",E285=Dashboard!$B$7)),1,0))</f>
        <v/>
      </c>
      <c r="T285" s="30">
        <f>IF(A285="","",IF(COUNTIF($A$2:$A$501,A285)&gt;1,"Duplicate ID",""))</f>
        <v/>
      </c>
    </row>
    <row r="286">
      <c r="A286" s="13" t="n"/>
      <c r="B286" s="41" t="n"/>
      <c r="C286" s="26" t="n"/>
      <c r="D286" s="13" t="n"/>
      <c r="E286" s="13" t="n"/>
      <c r="F286" s="13" t="n"/>
      <c r="G286" s="13" t="n"/>
      <c r="H286" s="13" t="n"/>
      <c r="I286" s="13" t="n"/>
      <c r="J286" s="13" t="n"/>
      <c r="K286" s="41" t="n"/>
      <c r="L286" s="26" t="n"/>
      <c r="M286" s="13" t="n"/>
      <c r="N286" s="27" t="n"/>
      <c r="O286" s="48">
        <f>IF(OR(B286="",C286=""),"",B286+C286)</f>
        <v/>
      </c>
      <c r="P286" s="48">
        <f>IF(OR(O286="",H286&lt;&gt;"Yes"),"",O286+(Dashboard!$B$8/24))</f>
        <v/>
      </c>
      <c r="Q286" s="29">
        <f>IF(OR(H286&lt;&gt;"Yes",O286="",K286="",L286=""),"",ROUND(((K286+L286)-O286)*24,2))</f>
        <v/>
      </c>
      <c r="R286" s="30">
        <f>IF(A286="","",IF(OR(B286="",C286="",D286="",E286="",F286="",G286="",H286="",J286="",T286="Duplicate ID",AND(H286="Yes",J286&lt;&gt;"Closed",I286=""),AND(H286="Yes",J286="Closed",OR(K286="",L286="",M286="")),AND(H286="No",J286&lt;&gt;"No Callback Needed"),AND(Q286&lt;&gt;"",Q286&lt;0)),"Data Issue",IF(H286="No","No Callback Needed",IF(J286="Closed","Completed",IF(P286&lt;NOW(),"Overdue",IF(P286-NOW()&lt;=Dashboard!$B$9/24,"Due Soon","Open"))))))</f>
        <v/>
      </c>
      <c r="S286" s="31">
        <f>IF(OR(A286="",B286="",Dashboard!$B$4="",Dashboard!$B$5="",Dashboard!$B$5&lt;Dashboard!$B$4,Dashboard!$B$5-Dashboard!$B$4&gt;30),"",IF(AND(B286&gt;=Dashboard!$B$4,B286&lt;=Dashboard!$B$5,OR(Dashboard!$B$6="All Clinics",D286=Dashboard!$B$6),OR(Dashboard!$B$7="All Queues",E286=Dashboard!$B$7)),1,0))</f>
        <v/>
      </c>
      <c r="T286" s="30">
        <f>IF(A286="","",IF(COUNTIF($A$2:$A$501,A286)&gt;1,"Duplicate ID",""))</f>
        <v/>
      </c>
    </row>
    <row r="287">
      <c r="A287" s="13" t="n"/>
      <c r="B287" s="41" t="n"/>
      <c r="C287" s="26" t="n"/>
      <c r="D287" s="13" t="n"/>
      <c r="E287" s="13" t="n"/>
      <c r="F287" s="13" t="n"/>
      <c r="G287" s="13" t="n"/>
      <c r="H287" s="13" t="n"/>
      <c r="I287" s="13" t="n"/>
      <c r="J287" s="13" t="n"/>
      <c r="K287" s="41" t="n"/>
      <c r="L287" s="26" t="n"/>
      <c r="M287" s="13" t="n"/>
      <c r="N287" s="27" t="n"/>
      <c r="O287" s="48">
        <f>IF(OR(B287="",C287=""),"",B287+C287)</f>
        <v/>
      </c>
      <c r="P287" s="48">
        <f>IF(OR(O287="",H287&lt;&gt;"Yes"),"",O287+(Dashboard!$B$8/24))</f>
        <v/>
      </c>
      <c r="Q287" s="29">
        <f>IF(OR(H287&lt;&gt;"Yes",O287="",K287="",L287=""),"",ROUND(((K287+L287)-O287)*24,2))</f>
        <v/>
      </c>
      <c r="R287" s="30">
        <f>IF(A287="","",IF(OR(B287="",C287="",D287="",E287="",F287="",G287="",H287="",J287="",T287="Duplicate ID",AND(H287="Yes",J287&lt;&gt;"Closed",I287=""),AND(H287="Yes",J287="Closed",OR(K287="",L287="",M287="")),AND(H287="No",J287&lt;&gt;"No Callback Needed"),AND(Q287&lt;&gt;"",Q287&lt;0)),"Data Issue",IF(H287="No","No Callback Needed",IF(J287="Closed","Completed",IF(P287&lt;NOW(),"Overdue",IF(P287-NOW()&lt;=Dashboard!$B$9/24,"Due Soon","Open"))))))</f>
        <v/>
      </c>
      <c r="S287" s="31">
        <f>IF(OR(A287="",B287="",Dashboard!$B$4="",Dashboard!$B$5="",Dashboard!$B$5&lt;Dashboard!$B$4,Dashboard!$B$5-Dashboard!$B$4&gt;30),"",IF(AND(B287&gt;=Dashboard!$B$4,B287&lt;=Dashboard!$B$5,OR(Dashboard!$B$6="All Clinics",D287=Dashboard!$B$6),OR(Dashboard!$B$7="All Queues",E287=Dashboard!$B$7)),1,0))</f>
        <v/>
      </c>
      <c r="T287" s="30">
        <f>IF(A287="","",IF(COUNTIF($A$2:$A$501,A287)&gt;1,"Duplicate ID",""))</f>
        <v/>
      </c>
    </row>
    <row r="288">
      <c r="A288" s="13" t="n"/>
      <c r="B288" s="41" t="n"/>
      <c r="C288" s="26" t="n"/>
      <c r="D288" s="13" t="n"/>
      <c r="E288" s="13" t="n"/>
      <c r="F288" s="13" t="n"/>
      <c r="G288" s="13" t="n"/>
      <c r="H288" s="13" t="n"/>
      <c r="I288" s="13" t="n"/>
      <c r="J288" s="13" t="n"/>
      <c r="K288" s="41" t="n"/>
      <c r="L288" s="26" t="n"/>
      <c r="M288" s="13" t="n"/>
      <c r="N288" s="27" t="n"/>
      <c r="O288" s="48">
        <f>IF(OR(B288="",C288=""),"",B288+C288)</f>
        <v/>
      </c>
      <c r="P288" s="48">
        <f>IF(OR(O288="",H288&lt;&gt;"Yes"),"",O288+(Dashboard!$B$8/24))</f>
        <v/>
      </c>
      <c r="Q288" s="29">
        <f>IF(OR(H288&lt;&gt;"Yes",O288="",K288="",L288=""),"",ROUND(((K288+L288)-O288)*24,2))</f>
        <v/>
      </c>
      <c r="R288" s="30">
        <f>IF(A288="","",IF(OR(B288="",C288="",D288="",E288="",F288="",G288="",H288="",J288="",T288="Duplicate ID",AND(H288="Yes",J288&lt;&gt;"Closed",I288=""),AND(H288="Yes",J288="Closed",OR(K288="",L288="",M288="")),AND(H288="No",J288&lt;&gt;"No Callback Needed"),AND(Q288&lt;&gt;"",Q288&lt;0)),"Data Issue",IF(H288="No","No Callback Needed",IF(J288="Closed","Completed",IF(P288&lt;NOW(),"Overdue",IF(P288-NOW()&lt;=Dashboard!$B$9/24,"Due Soon","Open"))))))</f>
        <v/>
      </c>
      <c r="S288" s="31">
        <f>IF(OR(A288="",B288="",Dashboard!$B$4="",Dashboard!$B$5="",Dashboard!$B$5&lt;Dashboard!$B$4,Dashboard!$B$5-Dashboard!$B$4&gt;30),"",IF(AND(B288&gt;=Dashboard!$B$4,B288&lt;=Dashboard!$B$5,OR(Dashboard!$B$6="All Clinics",D288=Dashboard!$B$6),OR(Dashboard!$B$7="All Queues",E288=Dashboard!$B$7)),1,0))</f>
        <v/>
      </c>
      <c r="T288" s="30">
        <f>IF(A288="","",IF(COUNTIF($A$2:$A$501,A288)&gt;1,"Duplicate ID",""))</f>
        <v/>
      </c>
    </row>
    <row r="289">
      <c r="A289" s="13" t="n"/>
      <c r="B289" s="41" t="n"/>
      <c r="C289" s="26" t="n"/>
      <c r="D289" s="13" t="n"/>
      <c r="E289" s="13" t="n"/>
      <c r="F289" s="13" t="n"/>
      <c r="G289" s="13" t="n"/>
      <c r="H289" s="13" t="n"/>
      <c r="I289" s="13" t="n"/>
      <c r="J289" s="13" t="n"/>
      <c r="K289" s="41" t="n"/>
      <c r="L289" s="26" t="n"/>
      <c r="M289" s="13" t="n"/>
      <c r="N289" s="27" t="n"/>
      <c r="O289" s="48">
        <f>IF(OR(B289="",C289=""),"",B289+C289)</f>
        <v/>
      </c>
      <c r="P289" s="48">
        <f>IF(OR(O289="",H289&lt;&gt;"Yes"),"",O289+(Dashboard!$B$8/24))</f>
        <v/>
      </c>
      <c r="Q289" s="29">
        <f>IF(OR(H289&lt;&gt;"Yes",O289="",K289="",L289=""),"",ROUND(((K289+L289)-O289)*24,2))</f>
        <v/>
      </c>
      <c r="R289" s="30">
        <f>IF(A289="","",IF(OR(B289="",C289="",D289="",E289="",F289="",G289="",H289="",J289="",T289="Duplicate ID",AND(H289="Yes",J289&lt;&gt;"Closed",I289=""),AND(H289="Yes",J289="Closed",OR(K289="",L289="",M289="")),AND(H289="No",J289&lt;&gt;"No Callback Needed"),AND(Q289&lt;&gt;"",Q289&lt;0)),"Data Issue",IF(H289="No","No Callback Needed",IF(J289="Closed","Completed",IF(P289&lt;NOW(),"Overdue",IF(P289-NOW()&lt;=Dashboard!$B$9/24,"Due Soon","Open"))))))</f>
        <v/>
      </c>
      <c r="S289" s="31">
        <f>IF(OR(A289="",B289="",Dashboard!$B$4="",Dashboard!$B$5="",Dashboard!$B$5&lt;Dashboard!$B$4,Dashboard!$B$5-Dashboard!$B$4&gt;30),"",IF(AND(B289&gt;=Dashboard!$B$4,B289&lt;=Dashboard!$B$5,OR(Dashboard!$B$6="All Clinics",D289=Dashboard!$B$6),OR(Dashboard!$B$7="All Queues",E289=Dashboard!$B$7)),1,0))</f>
        <v/>
      </c>
      <c r="T289" s="30">
        <f>IF(A289="","",IF(COUNTIF($A$2:$A$501,A289)&gt;1,"Duplicate ID",""))</f>
        <v/>
      </c>
    </row>
    <row r="290">
      <c r="A290" s="13" t="n"/>
      <c r="B290" s="41" t="n"/>
      <c r="C290" s="26" t="n"/>
      <c r="D290" s="13" t="n"/>
      <c r="E290" s="13" t="n"/>
      <c r="F290" s="13" t="n"/>
      <c r="G290" s="13" t="n"/>
      <c r="H290" s="13" t="n"/>
      <c r="I290" s="13" t="n"/>
      <c r="J290" s="13" t="n"/>
      <c r="K290" s="41" t="n"/>
      <c r="L290" s="26" t="n"/>
      <c r="M290" s="13" t="n"/>
      <c r="N290" s="27" t="n"/>
      <c r="O290" s="48">
        <f>IF(OR(B290="",C290=""),"",B290+C290)</f>
        <v/>
      </c>
      <c r="P290" s="48">
        <f>IF(OR(O290="",H290&lt;&gt;"Yes"),"",O290+(Dashboard!$B$8/24))</f>
        <v/>
      </c>
      <c r="Q290" s="29">
        <f>IF(OR(H290&lt;&gt;"Yes",O290="",K290="",L290=""),"",ROUND(((K290+L290)-O290)*24,2))</f>
        <v/>
      </c>
      <c r="R290" s="30">
        <f>IF(A290="","",IF(OR(B290="",C290="",D290="",E290="",F290="",G290="",H290="",J290="",T290="Duplicate ID",AND(H290="Yes",J290&lt;&gt;"Closed",I290=""),AND(H290="Yes",J290="Closed",OR(K290="",L290="",M290="")),AND(H290="No",J290&lt;&gt;"No Callback Needed"),AND(Q290&lt;&gt;"",Q290&lt;0)),"Data Issue",IF(H290="No","No Callback Needed",IF(J290="Closed","Completed",IF(P290&lt;NOW(),"Overdue",IF(P290-NOW()&lt;=Dashboard!$B$9/24,"Due Soon","Open"))))))</f>
        <v/>
      </c>
      <c r="S290" s="31">
        <f>IF(OR(A290="",B290="",Dashboard!$B$4="",Dashboard!$B$5="",Dashboard!$B$5&lt;Dashboard!$B$4,Dashboard!$B$5-Dashboard!$B$4&gt;30),"",IF(AND(B290&gt;=Dashboard!$B$4,B290&lt;=Dashboard!$B$5,OR(Dashboard!$B$6="All Clinics",D290=Dashboard!$B$6),OR(Dashboard!$B$7="All Queues",E290=Dashboard!$B$7)),1,0))</f>
        <v/>
      </c>
      <c r="T290" s="30">
        <f>IF(A290="","",IF(COUNTIF($A$2:$A$501,A290)&gt;1,"Duplicate ID",""))</f>
        <v/>
      </c>
    </row>
    <row r="291">
      <c r="A291" s="13" t="n"/>
      <c r="B291" s="41" t="n"/>
      <c r="C291" s="26" t="n"/>
      <c r="D291" s="13" t="n"/>
      <c r="E291" s="13" t="n"/>
      <c r="F291" s="13" t="n"/>
      <c r="G291" s="13" t="n"/>
      <c r="H291" s="13" t="n"/>
      <c r="I291" s="13" t="n"/>
      <c r="J291" s="13" t="n"/>
      <c r="K291" s="41" t="n"/>
      <c r="L291" s="26" t="n"/>
      <c r="M291" s="13" t="n"/>
      <c r="N291" s="27" t="n"/>
      <c r="O291" s="48">
        <f>IF(OR(B291="",C291=""),"",B291+C291)</f>
        <v/>
      </c>
      <c r="P291" s="48">
        <f>IF(OR(O291="",H291&lt;&gt;"Yes"),"",O291+(Dashboard!$B$8/24))</f>
        <v/>
      </c>
      <c r="Q291" s="29">
        <f>IF(OR(H291&lt;&gt;"Yes",O291="",K291="",L291=""),"",ROUND(((K291+L291)-O291)*24,2))</f>
        <v/>
      </c>
      <c r="R291" s="30">
        <f>IF(A291="","",IF(OR(B291="",C291="",D291="",E291="",F291="",G291="",H291="",J291="",T291="Duplicate ID",AND(H291="Yes",J291&lt;&gt;"Closed",I291=""),AND(H291="Yes",J291="Closed",OR(K291="",L291="",M291="")),AND(H291="No",J291&lt;&gt;"No Callback Needed"),AND(Q291&lt;&gt;"",Q291&lt;0)),"Data Issue",IF(H291="No","No Callback Needed",IF(J291="Closed","Completed",IF(P291&lt;NOW(),"Overdue",IF(P291-NOW()&lt;=Dashboard!$B$9/24,"Due Soon","Open"))))))</f>
        <v/>
      </c>
      <c r="S291" s="31">
        <f>IF(OR(A291="",B291="",Dashboard!$B$4="",Dashboard!$B$5="",Dashboard!$B$5&lt;Dashboard!$B$4,Dashboard!$B$5-Dashboard!$B$4&gt;30),"",IF(AND(B291&gt;=Dashboard!$B$4,B291&lt;=Dashboard!$B$5,OR(Dashboard!$B$6="All Clinics",D291=Dashboard!$B$6),OR(Dashboard!$B$7="All Queues",E291=Dashboard!$B$7)),1,0))</f>
        <v/>
      </c>
      <c r="T291" s="30">
        <f>IF(A291="","",IF(COUNTIF($A$2:$A$501,A291)&gt;1,"Duplicate ID",""))</f>
        <v/>
      </c>
    </row>
    <row r="292">
      <c r="A292" s="13" t="n"/>
      <c r="B292" s="41" t="n"/>
      <c r="C292" s="26" t="n"/>
      <c r="D292" s="13" t="n"/>
      <c r="E292" s="13" t="n"/>
      <c r="F292" s="13" t="n"/>
      <c r="G292" s="13" t="n"/>
      <c r="H292" s="13" t="n"/>
      <c r="I292" s="13" t="n"/>
      <c r="J292" s="13" t="n"/>
      <c r="K292" s="41" t="n"/>
      <c r="L292" s="26" t="n"/>
      <c r="M292" s="13" t="n"/>
      <c r="N292" s="27" t="n"/>
      <c r="O292" s="48">
        <f>IF(OR(B292="",C292=""),"",B292+C292)</f>
        <v/>
      </c>
      <c r="P292" s="48">
        <f>IF(OR(O292="",H292&lt;&gt;"Yes"),"",O292+(Dashboard!$B$8/24))</f>
        <v/>
      </c>
      <c r="Q292" s="29">
        <f>IF(OR(H292&lt;&gt;"Yes",O292="",K292="",L292=""),"",ROUND(((K292+L292)-O292)*24,2))</f>
        <v/>
      </c>
      <c r="R292" s="30">
        <f>IF(A292="","",IF(OR(B292="",C292="",D292="",E292="",F292="",G292="",H292="",J292="",T292="Duplicate ID",AND(H292="Yes",J292&lt;&gt;"Closed",I292=""),AND(H292="Yes",J292="Closed",OR(K292="",L292="",M292="")),AND(H292="No",J292&lt;&gt;"No Callback Needed"),AND(Q292&lt;&gt;"",Q292&lt;0)),"Data Issue",IF(H292="No","No Callback Needed",IF(J292="Closed","Completed",IF(P292&lt;NOW(),"Overdue",IF(P292-NOW()&lt;=Dashboard!$B$9/24,"Due Soon","Open"))))))</f>
        <v/>
      </c>
      <c r="S292" s="31">
        <f>IF(OR(A292="",B292="",Dashboard!$B$4="",Dashboard!$B$5="",Dashboard!$B$5&lt;Dashboard!$B$4,Dashboard!$B$5-Dashboard!$B$4&gt;30),"",IF(AND(B292&gt;=Dashboard!$B$4,B292&lt;=Dashboard!$B$5,OR(Dashboard!$B$6="All Clinics",D292=Dashboard!$B$6),OR(Dashboard!$B$7="All Queues",E292=Dashboard!$B$7)),1,0))</f>
        <v/>
      </c>
      <c r="T292" s="30">
        <f>IF(A292="","",IF(COUNTIF($A$2:$A$501,A292)&gt;1,"Duplicate ID",""))</f>
        <v/>
      </c>
    </row>
    <row r="293">
      <c r="A293" s="13" t="n"/>
      <c r="B293" s="41" t="n"/>
      <c r="C293" s="26" t="n"/>
      <c r="D293" s="13" t="n"/>
      <c r="E293" s="13" t="n"/>
      <c r="F293" s="13" t="n"/>
      <c r="G293" s="13" t="n"/>
      <c r="H293" s="13" t="n"/>
      <c r="I293" s="13" t="n"/>
      <c r="J293" s="13" t="n"/>
      <c r="K293" s="41" t="n"/>
      <c r="L293" s="26" t="n"/>
      <c r="M293" s="13" t="n"/>
      <c r="N293" s="27" t="n"/>
      <c r="O293" s="48">
        <f>IF(OR(B293="",C293=""),"",B293+C293)</f>
        <v/>
      </c>
      <c r="P293" s="48">
        <f>IF(OR(O293="",H293&lt;&gt;"Yes"),"",O293+(Dashboard!$B$8/24))</f>
        <v/>
      </c>
      <c r="Q293" s="29">
        <f>IF(OR(H293&lt;&gt;"Yes",O293="",K293="",L293=""),"",ROUND(((K293+L293)-O293)*24,2))</f>
        <v/>
      </c>
      <c r="R293" s="30">
        <f>IF(A293="","",IF(OR(B293="",C293="",D293="",E293="",F293="",G293="",H293="",J293="",T293="Duplicate ID",AND(H293="Yes",J293&lt;&gt;"Closed",I293=""),AND(H293="Yes",J293="Closed",OR(K293="",L293="",M293="")),AND(H293="No",J293&lt;&gt;"No Callback Needed"),AND(Q293&lt;&gt;"",Q293&lt;0)),"Data Issue",IF(H293="No","No Callback Needed",IF(J293="Closed","Completed",IF(P293&lt;NOW(),"Overdue",IF(P293-NOW()&lt;=Dashboard!$B$9/24,"Due Soon","Open"))))))</f>
        <v/>
      </c>
      <c r="S293" s="31">
        <f>IF(OR(A293="",B293="",Dashboard!$B$4="",Dashboard!$B$5="",Dashboard!$B$5&lt;Dashboard!$B$4,Dashboard!$B$5-Dashboard!$B$4&gt;30),"",IF(AND(B293&gt;=Dashboard!$B$4,B293&lt;=Dashboard!$B$5,OR(Dashboard!$B$6="All Clinics",D293=Dashboard!$B$6),OR(Dashboard!$B$7="All Queues",E293=Dashboard!$B$7)),1,0))</f>
        <v/>
      </c>
      <c r="T293" s="30">
        <f>IF(A293="","",IF(COUNTIF($A$2:$A$501,A293)&gt;1,"Duplicate ID",""))</f>
        <v/>
      </c>
    </row>
    <row r="294">
      <c r="A294" s="13" t="n"/>
      <c r="B294" s="41" t="n"/>
      <c r="C294" s="26" t="n"/>
      <c r="D294" s="13" t="n"/>
      <c r="E294" s="13" t="n"/>
      <c r="F294" s="13" t="n"/>
      <c r="G294" s="13" t="n"/>
      <c r="H294" s="13" t="n"/>
      <c r="I294" s="13" t="n"/>
      <c r="J294" s="13" t="n"/>
      <c r="K294" s="41" t="n"/>
      <c r="L294" s="26" t="n"/>
      <c r="M294" s="13" t="n"/>
      <c r="N294" s="27" t="n"/>
      <c r="O294" s="48">
        <f>IF(OR(B294="",C294=""),"",B294+C294)</f>
        <v/>
      </c>
      <c r="P294" s="48">
        <f>IF(OR(O294="",H294&lt;&gt;"Yes"),"",O294+(Dashboard!$B$8/24))</f>
        <v/>
      </c>
      <c r="Q294" s="29">
        <f>IF(OR(H294&lt;&gt;"Yes",O294="",K294="",L294=""),"",ROUND(((K294+L294)-O294)*24,2))</f>
        <v/>
      </c>
      <c r="R294" s="30">
        <f>IF(A294="","",IF(OR(B294="",C294="",D294="",E294="",F294="",G294="",H294="",J294="",T294="Duplicate ID",AND(H294="Yes",J294&lt;&gt;"Closed",I294=""),AND(H294="Yes",J294="Closed",OR(K294="",L294="",M294="")),AND(H294="No",J294&lt;&gt;"No Callback Needed"),AND(Q294&lt;&gt;"",Q294&lt;0)),"Data Issue",IF(H294="No","No Callback Needed",IF(J294="Closed","Completed",IF(P294&lt;NOW(),"Overdue",IF(P294-NOW()&lt;=Dashboard!$B$9/24,"Due Soon","Open"))))))</f>
        <v/>
      </c>
      <c r="S294" s="31">
        <f>IF(OR(A294="",B294="",Dashboard!$B$4="",Dashboard!$B$5="",Dashboard!$B$5&lt;Dashboard!$B$4,Dashboard!$B$5-Dashboard!$B$4&gt;30),"",IF(AND(B294&gt;=Dashboard!$B$4,B294&lt;=Dashboard!$B$5,OR(Dashboard!$B$6="All Clinics",D294=Dashboard!$B$6),OR(Dashboard!$B$7="All Queues",E294=Dashboard!$B$7)),1,0))</f>
        <v/>
      </c>
      <c r="T294" s="30">
        <f>IF(A294="","",IF(COUNTIF($A$2:$A$501,A294)&gt;1,"Duplicate ID",""))</f>
        <v/>
      </c>
    </row>
    <row r="295">
      <c r="A295" s="13" t="n"/>
      <c r="B295" s="41" t="n"/>
      <c r="C295" s="26" t="n"/>
      <c r="D295" s="13" t="n"/>
      <c r="E295" s="13" t="n"/>
      <c r="F295" s="13" t="n"/>
      <c r="G295" s="13" t="n"/>
      <c r="H295" s="13" t="n"/>
      <c r="I295" s="13" t="n"/>
      <c r="J295" s="13" t="n"/>
      <c r="K295" s="41" t="n"/>
      <c r="L295" s="26" t="n"/>
      <c r="M295" s="13" t="n"/>
      <c r="N295" s="27" t="n"/>
      <c r="O295" s="48">
        <f>IF(OR(B295="",C295=""),"",B295+C295)</f>
        <v/>
      </c>
      <c r="P295" s="48">
        <f>IF(OR(O295="",H295&lt;&gt;"Yes"),"",O295+(Dashboard!$B$8/24))</f>
        <v/>
      </c>
      <c r="Q295" s="29">
        <f>IF(OR(H295&lt;&gt;"Yes",O295="",K295="",L295=""),"",ROUND(((K295+L295)-O295)*24,2))</f>
        <v/>
      </c>
      <c r="R295" s="30">
        <f>IF(A295="","",IF(OR(B295="",C295="",D295="",E295="",F295="",G295="",H295="",J295="",T295="Duplicate ID",AND(H295="Yes",J295&lt;&gt;"Closed",I295=""),AND(H295="Yes",J295="Closed",OR(K295="",L295="",M295="")),AND(H295="No",J295&lt;&gt;"No Callback Needed"),AND(Q295&lt;&gt;"",Q295&lt;0)),"Data Issue",IF(H295="No","No Callback Needed",IF(J295="Closed","Completed",IF(P295&lt;NOW(),"Overdue",IF(P295-NOW()&lt;=Dashboard!$B$9/24,"Due Soon","Open"))))))</f>
        <v/>
      </c>
      <c r="S295" s="31">
        <f>IF(OR(A295="",B295="",Dashboard!$B$4="",Dashboard!$B$5="",Dashboard!$B$5&lt;Dashboard!$B$4,Dashboard!$B$5-Dashboard!$B$4&gt;30),"",IF(AND(B295&gt;=Dashboard!$B$4,B295&lt;=Dashboard!$B$5,OR(Dashboard!$B$6="All Clinics",D295=Dashboard!$B$6),OR(Dashboard!$B$7="All Queues",E295=Dashboard!$B$7)),1,0))</f>
        <v/>
      </c>
      <c r="T295" s="30">
        <f>IF(A295="","",IF(COUNTIF($A$2:$A$501,A295)&gt;1,"Duplicate ID",""))</f>
        <v/>
      </c>
    </row>
    <row r="296">
      <c r="A296" s="13" t="n"/>
      <c r="B296" s="41" t="n"/>
      <c r="C296" s="26" t="n"/>
      <c r="D296" s="13" t="n"/>
      <c r="E296" s="13" t="n"/>
      <c r="F296" s="13" t="n"/>
      <c r="G296" s="13" t="n"/>
      <c r="H296" s="13" t="n"/>
      <c r="I296" s="13" t="n"/>
      <c r="J296" s="13" t="n"/>
      <c r="K296" s="41" t="n"/>
      <c r="L296" s="26" t="n"/>
      <c r="M296" s="13" t="n"/>
      <c r="N296" s="27" t="n"/>
      <c r="O296" s="48">
        <f>IF(OR(B296="",C296=""),"",B296+C296)</f>
        <v/>
      </c>
      <c r="P296" s="48">
        <f>IF(OR(O296="",H296&lt;&gt;"Yes"),"",O296+(Dashboard!$B$8/24))</f>
        <v/>
      </c>
      <c r="Q296" s="29">
        <f>IF(OR(H296&lt;&gt;"Yes",O296="",K296="",L296=""),"",ROUND(((K296+L296)-O296)*24,2))</f>
        <v/>
      </c>
      <c r="R296" s="30">
        <f>IF(A296="","",IF(OR(B296="",C296="",D296="",E296="",F296="",G296="",H296="",J296="",T296="Duplicate ID",AND(H296="Yes",J296&lt;&gt;"Closed",I296=""),AND(H296="Yes",J296="Closed",OR(K296="",L296="",M296="")),AND(H296="No",J296&lt;&gt;"No Callback Needed"),AND(Q296&lt;&gt;"",Q296&lt;0)),"Data Issue",IF(H296="No","No Callback Needed",IF(J296="Closed","Completed",IF(P296&lt;NOW(),"Overdue",IF(P296-NOW()&lt;=Dashboard!$B$9/24,"Due Soon","Open"))))))</f>
        <v/>
      </c>
      <c r="S296" s="31">
        <f>IF(OR(A296="",B296="",Dashboard!$B$4="",Dashboard!$B$5="",Dashboard!$B$5&lt;Dashboard!$B$4,Dashboard!$B$5-Dashboard!$B$4&gt;30),"",IF(AND(B296&gt;=Dashboard!$B$4,B296&lt;=Dashboard!$B$5,OR(Dashboard!$B$6="All Clinics",D296=Dashboard!$B$6),OR(Dashboard!$B$7="All Queues",E296=Dashboard!$B$7)),1,0))</f>
        <v/>
      </c>
      <c r="T296" s="30">
        <f>IF(A296="","",IF(COUNTIF($A$2:$A$501,A296)&gt;1,"Duplicate ID",""))</f>
        <v/>
      </c>
    </row>
    <row r="297">
      <c r="A297" s="13" t="n"/>
      <c r="B297" s="41" t="n"/>
      <c r="C297" s="26" t="n"/>
      <c r="D297" s="13" t="n"/>
      <c r="E297" s="13" t="n"/>
      <c r="F297" s="13" t="n"/>
      <c r="G297" s="13" t="n"/>
      <c r="H297" s="13" t="n"/>
      <c r="I297" s="13" t="n"/>
      <c r="J297" s="13" t="n"/>
      <c r="K297" s="41" t="n"/>
      <c r="L297" s="26" t="n"/>
      <c r="M297" s="13" t="n"/>
      <c r="N297" s="27" t="n"/>
      <c r="O297" s="48">
        <f>IF(OR(B297="",C297=""),"",B297+C297)</f>
        <v/>
      </c>
      <c r="P297" s="48">
        <f>IF(OR(O297="",H297&lt;&gt;"Yes"),"",O297+(Dashboard!$B$8/24))</f>
        <v/>
      </c>
      <c r="Q297" s="29">
        <f>IF(OR(H297&lt;&gt;"Yes",O297="",K297="",L297=""),"",ROUND(((K297+L297)-O297)*24,2))</f>
        <v/>
      </c>
      <c r="R297" s="30">
        <f>IF(A297="","",IF(OR(B297="",C297="",D297="",E297="",F297="",G297="",H297="",J297="",T297="Duplicate ID",AND(H297="Yes",J297&lt;&gt;"Closed",I297=""),AND(H297="Yes",J297="Closed",OR(K297="",L297="",M297="")),AND(H297="No",J297&lt;&gt;"No Callback Needed"),AND(Q297&lt;&gt;"",Q297&lt;0)),"Data Issue",IF(H297="No","No Callback Needed",IF(J297="Closed","Completed",IF(P297&lt;NOW(),"Overdue",IF(P297-NOW()&lt;=Dashboard!$B$9/24,"Due Soon","Open"))))))</f>
        <v/>
      </c>
      <c r="S297" s="31">
        <f>IF(OR(A297="",B297="",Dashboard!$B$4="",Dashboard!$B$5="",Dashboard!$B$5&lt;Dashboard!$B$4,Dashboard!$B$5-Dashboard!$B$4&gt;30),"",IF(AND(B297&gt;=Dashboard!$B$4,B297&lt;=Dashboard!$B$5,OR(Dashboard!$B$6="All Clinics",D297=Dashboard!$B$6),OR(Dashboard!$B$7="All Queues",E297=Dashboard!$B$7)),1,0))</f>
        <v/>
      </c>
      <c r="T297" s="30">
        <f>IF(A297="","",IF(COUNTIF($A$2:$A$501,A297)&gt;1,"Duplicate ID",""))</f>
        <v/>
      </c>
    </row>
    <row r="298">
      <c r="A298" s="13" t="n"/>
      <c r="B298" s="41" t="n"/>
      <c r="C298" s="26" t="n"/>
      <c r="D298" s="13" t="n"/>
      <c r="E298" s="13" t="n"/>
      <c r="F298" s="13" t="n"/>
      <c r="G298" s="13" t="n"/>
      <c r="H298" s="13" t="n"/>
      <c r="I298" s="13" t="n"/>
      <c r="J298" s="13" t="n"/>
      <c r="K298" s="41" t="n"/>
      <c r="L298" s="26" t="n"/>
      <c r="M298" s="13" t="n"/>
      <c r="N298" s="27" t="n"/>
      <c r="O298" s="48">
        <f>IF(OR(B298="",C298=""),"",B298+C298)</f>
        <v/>
      </c>
      <c r="P298" s="48">
        <f>IF(OR(O298="",H298&lt;&gt;"Yes"),"",O298+(Dashboard!$B$8/24))</f>
        <v/>
      </c>
      <c r="Q298" s="29">
        <f>IF(OR(H298&lt;&gt;"Yes",O298="",K298="",L298=""),"",ROUND(((K298+L298)-O298)*24,2))</f>
        <v/>
      </c>
      <c r="R298" s="30">
        <f>IF(A298="","",IF(OR(B298="",C298="",D298="",E298="",F298="",G298="",H298="",J298="",T298="Duplicate ID",AND(H298="Yes",J298&lt;&gt;"Closed",I298=""),AND(H298="Yes",J298="Closed",OR(K298="",L298="",M298="")),AND(H298="No",J298&lt;&gt;"No Callback Needed"),AND(Q298&lt;&gt;"",Q298&lt;0)),"Data Issue",IF(H298="No","No Callback Needed",IF(J298="Closed","Completed",IF(P298&lt;NOW(),"Overdue",IF(P298-NOW()&lt;=Dashboard!$B$9/24,"Due Soon","Open"))))))</f>
        <v/>
      </c>
      <c r="S298" s="31">
        <f>IF(OR(A298="",B298="",Dashboard!$B$4="",Dashboard!$B$5="",Dashboard!$B$5&lt;Dashboard!$B$4,Dashboard!$B$5-Dashboard!$B$4&gt;30),"",IF(AND(B298&gt;=Dashboard!$B$4,B298&lt;=Dashboard!$B$5,OR(Dashboard!$B$6="All Clinics",D298=Dashboard!$B$6),OR(Dashboard!$B$7="All Queues",E298=Dashboard!$B$7)),1,0))</f>
        <v/>
      </c>
      <c r="T298" s="30">
        <f>IF(A298="","",IF(COUNTIF($A$2:$A$501,A298)&gt;1,"Duplicate ID",""))</f>
        <v/>
      </c>
    </row>
    <row r="299">
      <c r="A299" s="13" t="n"/>
      <c r="B299" s="41" t="n"/>
      <c r="C299" s="26" t="n"/>
      <c r="D299" s="13" t="n"/>
      <c r="E299" s="13" t="n"/>
      <c r="F299" s="13" t="n"/>
      <c r="G299" s="13" t="n"/>
      <c r="H299" s="13" t="n"/>
      <c r="I299" s="13" t="n"/>
      <c r="J299" s="13" t="n"/>
      <c r="K299" s="41" t="n"/>
      <c r="L299" s="26" t="n"/>
      <c r="M299" s="13" t="n"/>
      <c r="N299" s="27" t="n"/>
      <c r="O299" s="48">
        <f>IF(OR(B299="",C299=""),"",B299+C299)</f>
        <v/>
      </c>
      <c r="P299" s="48">
        <f>IF(OR(O299="",H299&lt;&gt;"Yes"),"",O299+(Dashboard!$B$8/24))</f>
        <v/>
      </c>
      <c r="Q299" s="29">
        <f>IF(OR(H299&lt;&gt;"Yes",O299="",K299="",L299=""),"",ROUND(((K299+L299)-O299)*24,2))</f>
        <v/>
      </c>
      <c r="R299" s="30">
        <f>IF(A299="","",IF(OR(B299="",C299="",D299="",E299="",F299="",G299="",H299="",J299="",T299="Duplicate ID",AND(H299="Yes",J299&lt;&gt;"Closed",I299=""),AND(H299="Yes",J299="Closed",OR(K299="",L299="",M299="")),AND(H299="No",J299&lt;&gt;"No Callback Needed"),AND(Q299&lt;&gt;"",Q299&lt;0)),"Data Issue",IF(H299="No","No Callback Needed",IF(J299="Closed","Completed",IF(P299&lt;NOW(),"Overdue",IF(P299-NOW()&lt;=Dashboard!$B$9/24,"Due Soon","Open"))))))</f>
        <v/>
      </c>
      <c r="S299" s="31">
        <f>IF(OR(A299="",B299="",Dashboard!$B$4="",Dashboard!$B$5="",Dashboard!$B$5&lt;Dashboard!$B$4,Dashboard!$B$5-Dashboard!$B$4&gt;30),"",IF(AND(B299&gt;=Dashboard!$B$4,B299&lt;=Dashboard!$B$5,OR(Dashboard!$B$6="All Clinics",D299=Dashboard!$B$6),OR(Dashboard!$B$7="All Queues",E299=Dashboard!$B$7)),1,0))</f>
        <v/>
      </c>
      <c r="T299" s="30">
        <f>IF(A299="","",IF(COUNTIF($A$2:$A$501,A299)&gt;1,"Duplicate ID",""))</f>
        <v/>
      </c>
    </row>
    <row r="300">
      <c r="A300" s="13" t="n"/>
      <c r="B300" s="41" t="n"/>
      <c r="C300" s="26" t="n"/>
      <c r="D300" s="13" t="n"/>
      <c r="E300" s="13" t="n"/>
      <c r="F300" s="13" t="n"/>
      <c r="G300" s="13" t="n"/>
      <c r="H300" s="13" t="n"/>
      <c r="I300" s="13" t="n"/>
      <c r="J300" s="13" t="n"/>
      <c r="K300" s="41" t="n"/>
      <c r="L300" s="26" t="n"/>
      <c r="M300" s="13" t="n"/>
      <c r="N300" s="27" t="n"/>
      <c r="O300" s="48">
        <f>IF(OR(B300="",C300=""),"",B300+C300)</f>
        <v/>
      </c>
      <c r="P300" s="48">
        <f>IF(OR(O300="",H300&lt;&gt;"Yes"),"",O300+(Dashboard!$B$8/24))</f>
        <v/>
      </c>
      <c r="Q300" s="29">
        <f>IF(OR(H300&lt;&gt;"Yes",O300="",K300="",L300=""),"",ROUND(((K300+L300)-O300)*24,2))</f>
        <v/>
      </c>
      <c r="R300" s="30">
        <f>IF(A300="","",IF(OR(B300="",C300="",D300="",E300="",F300="",G300="",H300="",J300="",T300="Duplicate ID",AND(H300="Yes",J300&lt;&gt;"Closed",I300=""),AND(H300="Yes",J300="Closed",OR(K300="",L300="",M300="")),AND(H300="No",J300&lt;&gt;"No Callback Needed"),AND(Q300&lt;&gt;"",Q300&lt;0)),"Data Issue",IF(H300="No","No Callback Needed",IF(J300="Closed","Completed",IF(P300&lt;NOW(),"Overdue",IF(P300-NOW()&lt;=Dashboard!$B$9/24,"Due Soon","Open"))))))</f>
        <v/>
      </c>
      <c r="S300" s="31">
        <f>IF(OR(A300="",B300="",Dashboard!$B$4="",Dashboard!$B$5="",Dashboard!$B$5&lt;Dashboard!$B$4,Dashboard!$B$5-Dashboard!$B$4&gt;30),"",IF(AND(B300&gt;=Dashboard!$B$4,B300&lt;=Dashboard!$B$5,OR(Dashboard!$B$6="All Clinics",D300=Dashboard!$B$6),OR(Dashboard!$B$7="All Queues",E300=Dashboard!$B$7)),1,0))</f>
        <v/>
      </c>
      <c r="T300" s="30">
        <f>IF(A300="","",IF(COUNTIF($A$2:$A$501,A300)&gt;1,"Duplicate ID",""))</f>
        <v/>
      </c>
    </row>
    <row r="301">
      <c r="A301" s="13" t="n"/>
      <c r="B301" s="41" t="n"/>
      <c r="C301" s="26" t="n"/>
      <c r="D301" s="13" t="n"/>
      <c r="E301" s="13" t="n"/>
      <c r="F301" s="13" t="n"/>
      <c r="G301" s="13" t="n"/>
      <c r="H301" s="13" t="n"/>
      <c r="I301" s="13" t="n"/>
      <c r="J301" s="13" t="n"/>
      <c r="K301" s="41" t="n"/>
      <c r="L301" s="26" t="n"/>
      <c r="M301" s="13" t="n"/>
      <c r="N301" s="27" t="n"/>
      <c r="O301" s="48">
        <f>IF(OR(B301="",C301=""),"",B301+C301)</f>
        <v/>
      </c>
      <c r="P301" s="48">
        <f>IF(OR(O301="",H301&lt;&gt;"Yes"),"",O301+(Dashboard!$B$8/24))</f>
        <v/>
      </c>
      <c r="Q301" s="29">
        <f>IF(OR(H301&lt;&gt;"Yes",O301="",K301="",L301=""),"",ROUND(((K301+L301)-O301)*24,2))</f>
        <v/>
      </c>
      <c r="R301" s="30">
        <f>IF(A301="","",IF(OR(B301="",C301="",D301="",E301="",F301="",G301="",H301="",J301="",T301="Duplicate ID",AND(H301="Yes",J301&lt;&gt;"Closed",I301=""),AND(H301="Yes",J301="Closed",OR(K301="",L301="",M301="")),AND(H301="No",J301&lt;&gt;"No Callback Needed"),AND(Q301&lt;&gt;"",Q301&lt;0)),"Data Issue",IF(H301="No","No Callback Needed",IF(J301="Closed","Completed",IF(P301&lt;NOW(),"Overdue",IF(P301-NOW()&lt;=Dashboard!$B$9/24,"Due Soon","Open"))))))</f>
        <v/>
      </c>
      <c r="S301" s="31">
        <f>IF(OR(A301="",B301="",Dashboard!$B$4="",Dashboard!$B$5="",Dashboard!$B$5&lt;Dashboard!$B$4,Dashboard!$B$5-Dashboard!$B$4&gt;30),"",IF(AND(B301&gt;=Dashboard!$B$4,B301&lt;=Dashboard!$B$5,OR(Dashboard!$B$6="All Clinics",D301=Dashboard!$B$6),OR(Dashboard!$B$7="All Queues",E301=Dashboard!$B$7)),1,0))</f>
        <v/>
      </c>
      <c r="T301" s="30">
        <f>IF(A301="","",IF(COUNTIF($A$2:$A$501,A301)&gt;1,"Duplicate ID",""))</f>
        <v/>
      </c>
    </row>
    <row r="302">
      <c r="A302" s="13" t="n"/>
      <c r="B302" s="41" t="n"/>
      <c r="C302" s="26" t="n"/>
      <c r="D302" s="13" t="n"/>
      <c r="E302" s="13" t="n"/>
      <c r="F302" s="13" t="n"/>
      <c r="G302" s="13" t="n"/>
      <c r="H302" s="13" t="n"/>
      <c r="I302" s="13" t="n"/>
      <c r="J302" s="13" t="n"/>
      <c r="K302" s="41" t="n"/>
      <c r="L302" s="26" t="n"/>
      <c r="M302" s="13" t="n"/>
      <c r="N302" s="27" t="n"/>
      <c r="O302" s="48">
        <f>IF(OR(B302="",C302=""),"",B302+C302)</f>
        <v/>
      </c>
      <c r="P302" s="48">
        <f>IF(OR(O302="",H302&lt;&gt;"Yes"),"",O302+(Dashboard!$B$8/24))</f>
        <v/>
      </c>
      <c r="Q302" s="29">
        <f>IF(OR(H302&lt;&gt;"Yes",O302="",K302="",L302=""),"",ROUND(((K302+L302)-O302)*24,2))</f>
        <v/>
      </c>
      <c r="R302" s="30">
        <f>IF(A302="","",IF(OR(B302="",C302="",D302="",E302="",F302="",G302="",H302="",J302="",T302="Duplicate ID",AND(H302="Yes",J302&lt;&gt;"Closed",I302=""),AND(H302="Yes",J302="Closed",OR(K302="",L302="",M302="")),AND(H302="No",J302&lt;&gt;"No Callback Needed"),AND(Q302&lt;&gt;"",Q302&lt;0)),"Data Issue",IF(H302="No","No Callback Needed",IF(J302="Closed","Completed",IF(P302&lt;NOW(),"Overdue",IF(P302-NOW()&lt;=Dashboard!$B$9/24,"Due Soon","Open"))))))</f>
        <v/>
      </c>
      <c r="S302" s="31">
        <f>IF(OR(A302="",B302="",Dashboard!$B$4="",Dashboard!$B$5="",Dashboard!$B$5&lt;Dashboard!$B$4,Dashboard!$B$5-Dashboard!$B$4&gt;30),"",IF(AND(B302&gt;=Dashboard!$B$4,B302&lt;=Dashboard!$B$5,OR(Dashboard!$B$6="All Clinics",D302=Dashboard!$B$6),OR(Dashboard!$B$7="All Queues",E302=Dashboard!$B$7)),1,0))</f>
        <v/>
      </c>
      <c r="T302" s="30">
        <f>IF(A302="","",IF(COUNTIF($A$2:$A$501,A302)&gt;1,"Duplicate ID",""))</f>
        <v/>
      </c>
    </row>
    <row r="303">
      <c r="A303" s="13" t="n"/>
      <c r="B303" s="41" t="n"/>
      <c r="C303" s="26" t="n"/>
      <c r="D303" s="13" t="n"/>
      <c r="E303" s="13" t="n"/>
      <c r="F303" s="13" t="n"/>
      <c r="G303" s="13" t="n"/>
      <c r="H303" s="13" t="n"/>
      <c r="I303" s="13" t="n"/>
      <c r="J303" s="13" t="n"/>
      <c r="K303" s="41" t="n"/>
      <c r="L303" s="26" t="n"/>
      <c r="M303" s="13" t="n"/>
      <c r="N303" s="27" t="n"/>
      <c r="O303" s="48">
        <f>IF(OR(B303="",C303=""),"",B303+C303)</f>
        <v/>
      </c>
      <c r="P303" s="48">
        <f>IF(OR(O303="",H303&lt;&gt;"Yes"),"",O303+(Dashboard!$B$8/24))</f>
        <v/>
      </c>
      <c r="Q303" s="29">
        <f>IF(OR(H303&lt;&gt;"Yes",O303="",K303="",L303=""),"",ROUND(((K303+L303)-O303)*24,2))</f>
        <v/>
      </c>
      <c r="R303" s="30">
        <f>IF(A303="","",IF(OR(B303="",C303="",D303="",E303="",F303="",G303="",H303="",J303="",T303="Duplicate ID",AND(H303="Yes",J303&lt;&gt;"Closed",I303=""),AND(H303="Yes",J303="Closed",OR(K303="",L303="",M303="")),AND(H303="No",J303&lt;&gt;"No Callback Needed"),AND(Q303&lt;&gt;"",Q303&lt;0)),"Data Issue",IF(H303="No","No Callback Needed",IF(J303="Closed","Completed",IF(P303&lt;NOW(),"Overdue",IF(P303-NOW()&lt;=Dashboard!$B$9/24,"Due Soon","Open"))))))</f>
        <v/>
      </c>
      <c r="S303" s="31">
        <f>IF(OR(A303="",B303="",Dashboard!$B$4="",Dashboard!$B$5="",Dashboard!$B$5&lt;Dashboard!$B$4,Dashboard!$B$5-Dashboard!$B$4&gt;30),"",IF(AND(B303&gt;=Dashboard!$B$4,B303&lt;=Dashboard!$B$5,OR(Dashboard!$B$6="All Clinics",D303=Dashboard!$B$6),OR(Dashboard!$B$7="All Queues",E303=Dashboard!$B$7)),1,0))</f>
        <v/>
      </c>
      <c r="T303" s="30">
        <f>IF(A303="","",IF(COUNTIF($A$2:$A$501,A303)&gt;1,"Duplicate ID",""))</f>
        <v/>
      </c>
    </row>
    <row r="304">
      <c r="A304" s="13" t="n"/>
      <c r="B304" s="41" t="n"/>
      <c r="C304" s="26" t="n"/>
      <c r="D304" s="13" t="n"/>
      <c r="E304" s="13" t="n"/>
      <c r="F304" s="13" t="n"/>
      <c r="G304" s="13" t="n"/>
      <c r="H304" s="13" t="n"/>
      <c r="I304" s="13" t="n"/>
      <c r="J304" s="13" t="n"/>
      <c r="K304" s="41" t="n"/>
      <c r="L304" s="26" t="n"/>
      <c r="M304" s="13" t="n"/>
      <c r="N304" s="27" t="n"/>
      <c r="O304" s="48">
        <f>IF(OR(B304="",C304=""),"",B304+C304)</f>
        <v/>
      </c>
      <c r="P304" s="48">
        <f>IF(OR(O304="",H304&lt;&gt;"Yes"),"",O304+(Dashboard!$B$8/24))</f>
        <v/>
      </c>
      <c r="Q304" s="29">
        <f>IF(OR(H304&lt;&gt;"Yes",O304="",K304="",L304=""),"",ROUND(((K304+L304)-O304)*24,2))</f>
        <v/>
      </c>
      <c r="R304" s="30">
        <f>IF(A304="","",IF(OR(B304="",C304="",D304="",E304="",F304="",G304="",H304="",J304="",T304="Duplicate ID",AND(H304="Yes",J304&lt;&gt;"Closed",I304=""),AND(H304="Yes",J304="Closed",OR(K304="",L304="",M304="")),AND(H304="No",J304&lt;&gt;"No Callback Needed"),AND(Q304&lt;&gt;"",Q304&lt;0)),"Data Issue",IF(H304="No","No Callback Needed",IF(J304="Closed","Completed",IF(P304&lt;NOW(),"Overdue",IF(P304-NOW()&lt;=Dashboard!$B$9/24,"Due Soon","Open"))))))</f>
        <v/>
      </c>
      <c r="S304" s="31">
        <f>IF(OR(A304="",B304="",Dashboard!$B$4="",Dashboard!$B$5="",Dashboard!$B$5&lt;Dashboard!$B$4,Dashboard!$B$5-Dashboard!$B$4&gt;30),"",IF(AND(B304&gt;=Dashboard!$B$4,B304&lt;=Dashboard!$B$5,OR(Dashboard!$B$6="All Clinics",D304=Dashboard!$B$6),OR(Dashboard!$B$7="All Queues",E304=Dashboard!$B$7)),1,0))</f>
        <v/>
      </c>
      <c r="T304" s="30">
        <f>IF(A304="","",IF(COUNTIF($A$2:$A$501,A304)&gt;1,"Duplicate ID",""))</f>
        <v/>
      </c>
    </row>
    <row r="305">
      <c r="A305" s="13" t="n"/>
      <c r="B305" s="41" t="n"/>
      <c r="C305" s="26" t="n"/>
      <c r="D305" s="13" t="n"/>
      <c r="E305" s="13" t="n"/>
      <c r="F305" s="13" t="n"/>
      <c r="G305" s="13" t="n"/>
      <c r="H305" s="13" t="n"/>
      <c r="I305" s="13" t="n"/>
      <c r="J305" s="13" t="n"/>
      <c r="K305" s="41" t="n"/>
      <c r="L305" s="26" t="n"/>
      <c r="M305" s="13" t="n"/>
      <c r="N305" s="27" t="n"/>
      <c r="O305" s="48">
        <f>IF(OR(B305="",C305=""),"",B305+C305)</f>
        <v/>
      </c>
      <c r="P305" s="48">
        <f>IF(OR(O305="",H305&lt;&gt;"Yes"),"",O305+(Dashboard!$B$8/24))</f>
        <v/>
      </c>
      <c r="Q305" s="29">
        <f>IF(OR(H305&lt;&gt;"Yes",O305="",K305="",L305=""),"",ROUND(((K305+L305)-O305)*24,2))</f>
        <v/>
      </c>
      <c r="R305" s="30">
        <f>IF(A305="","",IF(OR(B305="",C305="",D305="",E305="",F305="",G305="",H305="",J305="",T305="Duplicate ID",AND(H305="Yes",J305&lt;&gt;"Closed",I305=""),AND(H305="Yes",J305="Closed",OR(K305="",L305="",M305="")),AND(H305="No",J305&lt;&gt;"No Callback Needed"),AND(Q305&lt;&gt;"",Q305&lt;0)),"Data Issue",IF(H305="No","No Callback Needed",IF(J305="Closed","Completed",IF(P305&lt;NOW(),"Overdue",IF(P305-NOW()&lt;=Dashboard!$B$9/24,"Due Soon","Open"))))))</f>
        <v/>
      </c>
      <c r="S305" s="31">
        <f>IF(OR(A305="",B305="",Dashboard!$B$4="",Dashboard!$B$5="",Dashboard!$B$5&lt;Dashboard!$B$4,Dashboard!$B$5-Dashboard!$B$4&gt;30),"",IF(AND(B305&gt;=Dashboard!$B$4,B305&lt;=Dashboard!$B$5,OR(Dashboard!$B$6="All Clinics",D305=Dashboard!$B$6),OR(Dashboard!$B$7="All Queues",E305=Dashboard!$B$7)),1,0))</f>
        <v/>
      </c>
      <c r="T305" s="30">
        <f>IF(A305="","",IF(COUNTIF($A$2:$A$501,A305)&gt;1,"Duplicate ID",""))</f>
        <v/>
      </c>
    </row>
    <row r="306">
      <c r="A306" s="13" t="n"/>
      <c r="B306" s="41" t="n"/>
      <c r="C306" s="26" t="n"/>
      <c r="D306" s="13" t="n"/>
      <c r="E306" s="13" t="n"/>
      <c r="F306" s="13" t="n"/>
      <c r="G306" s="13" t="n"/>
      <c r="H306" s="13" t="n"/>
      <c r="I306" s="13" t="n"/>
      <c r="J306" s="13" t="n"/>
      <c r="K306" s="41" t="n"/>
      <c r="L306" s="26" t="n"/>
      <c r="M306" s="13" t="n"/>
      <c r="N306" s="27" t="n"/>
      <c r="O306" s="48">
        <f>IF(OR(B306="",C306=""),"",B306+C306)</f>
        <v/>
      </c>
      <c r="P306" s="48">
        <f>IF(OR(O306="",H306&lt;&gt;"Yes"),"",O306+(Dashboard!$B$8/24))</f>
        <v/>
      </c>
      <c r="Q306" s="29">
        <f>IF(OR(H306&lt;&gt;"Yes",O306="",K306="",L306=""),"",ROUND(((K306+L306)-O306)*24,2))</f>
        <v/>
      </c>
      <c r="R306" s="30">
        <f>IF(A306="","",IF(OR(B306="",C306="",D306="",E306="",F306="",G306="",H306="",J306="",T306="Duplicate ID",AND(H306="Yes",J306&lt;&gt;"Closed",I306=""),AND(H306="Yes",J306="Closed",OR(K306="",L306="",M306="")),AND(H306="No",J306&lt;&gt;"No Callback Needed"),AND(Q306&lt;&gt;"",Q306&lt;0)),"Data Issue",IF(H306="No","No Callback Needed",IF(J306="Closed","Completed",IF(P306&lt;NOW(),"Overdue",IF(P306-NOW()&lt;=Dashboard!$B$9/24,"Due Soon","Open"))))))</f>
        <v/>
      </c>
      <c r="S306" s="31">
        <f>IF(OR(A306="",B306="",Dashboard!$B$4="",Dashboard!$B$5="",Dashboard!$B$5&lt;Dashboard!$B$4,Dashboard!$B$5-Dashboard!$B$4&gt;30),"",IF(AND(B306&gt;=Dashboard!$B$4,B306&lt;=Dashboard!$B$5,OR(Dashboard!$B$6="All Clinics",D306=Dashboard!$B$6),OR(Dashboard!$B$7="All Queues",E306=Dashboard!$B$7)),1,0))</f>
        <v/>
      </c>
      <c r="T306" s="30">
        <f>IF(A306="","",IF(COUNTIF($A$2:$A$501,A306)&gt;1,"Duplicate ID",""))</f>
        <v/>
      </c>
    </row>
    <row r="307">
      <c r="A307" s="13" t="n"/>
      <c r="B307" s="41" t="n"/>
      <c r="C307" s="26" t="n"/>
      <c r="D307" s="13" t="n"/>
      <c r="E307" s="13" t="n"/>
      <c r="F307" s="13" t="n"/>
      <c r="G307" s="13" t="n"/>
      <c r="H307" s="13" t="n"/>
      <c r="I307" s="13" t="n"/>
      <c r="J307" s="13" t="n"/>
      <c r="K307" s="41" t="n"/>
      <c r="L307" s="26" t="n"/>
      <c r="M307" s="13" t="n"/>
      <c r="N307" s="27" t="n"/>
      <c r="O307" s="48">
        <f>IF(OR(B307="",C307=""),"",B307+C307)</f>
        <v/>
      </c>
      <c r="P307" s="48">
        <f>IF(OR(O307="",H307&lt;&gt;"Yes"),"",O307+(Dashboard!$B$8/24))</f>
        <v/>
      </c>
      <c r="Q307" s="29">
        <f>IF(OR(H307&lt;&gt;"Yes",O307="",K307="",L307=""),"",ROUND(((K307+L307)-O307)*24,2))</f>
        <v/>
      </c>
      <c r="R307" s="30">
        <f>IF(A307="","",IF(OR(B307="",C307="",D307="",E307="",F307="",G307="",H307="",J307="",T307="Duplicate ID",AND(H307="Yes",J307&lt;&gt;"Closed",I307=""),AND(H307="Yes",J307="Closed",OR(K307="",L307="",M307="")),AND(H307="No",J307&lt;&gt;"No Callback Needed"),AND(Q307&lt;&gt;"",Q307&lt;0)),"Data Issue",IF(H307="No","No Callback Needed",IF(J307="Closed","Completed",IF(P307&lt;NOW(),"Overdue",IF(P307-NOW()&lt;=Dashboard!$B$9/24,"Due Soon","Open"))))))</f>
        <v/>
      </c>
      <c r="S307" s="31">
        <f>IF(OR(A307="",B307="",Dashboard!$B$4="",Dashboard!$B$5="",Dashboard!$B$5&lt;Dashboard!$B$4,Dashboard!$B$5-Dashboard!$B$4&gt;30),"",IF(AND(B307&gt;=Dashboard!$B$4,B307&lt;=Dashboard!$B$5,OR(Dashboard!$B$6="All Clinics",D307=Dashboard!$B$6),OR(Dashboard!$B$7="All Queues",E307=Dashboard!$B$7)),1,0))</f>
        <v/>
      </c>
      <c r="T307" s="30">
        <f>IF(A307="","",IF(COUNTIF($A$2:$A$501,A307)&gt;1,"Duplicate ID",""))</f>
        <v/>
      </c>
    </row>
    <row r="308">
      <c r="A308" s="13" t="n"/>
      <c r="B308" s="41" t="n"/>
      <c r="C308" s="26" t="n"/>
      <c r="D308" s="13" t="n"/>
      <c r="E308" s="13" t="n"/>
      <c r="F308" s="13" t="n"/>
      <c r="G308" s="13" t="n"/>
      <c r="H308" s="13" t="n"/>
      <c r="I308" s="13" t="n"/>
      <c r="J308" s="13" t="n"/>
      <c r="K308" s="41" t="n"/>
      <c r="L308" s="26" t="n"/>
      <c r="M308" s="13" t="n"/>
      <c r="N308" s="27" t="n"/>
      <c r="O308" s="48">
        <f>IF(OR(B308="",C308=""),"",B308+C308)</f>
        <v/>
      </c>
      <c r="P308" s="48">
        <f>IF(OR(O308="",H308&lt;&gt;"Yes"),"",O308+(Dashboard!$B$8/24))</f>
        <v/>
      </c>
      <c r="Q308" s="29">
        <f>IF(OR(H308&lt;&gt;"Yes",O308="",K308="",L308=""),"",ROUND(((K308+L308)-O308)*24,2))</f>
        <v/>
      </c>
      <c r="R308" s="30">
        <f>IF(A308="","",IF(OR(B308="",C308="",D308="",E308="",F308="",G308="",H308="",J308="",T308="Duplicate ID",AND(H308="Yes",J308&lt;&gt;"Closed",I308=""),AND(H308="Yes",J308="Closed",OR(K308="",L308="",M308="")),AND(H308="No",J308&lt;&gt;"No Callback Needed"),AND(Q308&lt;&gt;"",Q308&lt;0)),"Data Issue",IF(H308="No","No Callback Needed",IF(J308="Closed","Completed",IF(P308&lt;NOW(),"Overdue",IF(P308-NOW()&lt;=Dashboard!$B$9/24,"Due Soon","Open"))))))</f>
        <v/>
      </c>
      <c r="S308" s="31">
        <f>IF(OR(A308="",B308="",Dashboard!$B$4="",Dashboard!$B$5="",Dashboard!$B$5&lt;Dashboard!$B$4,Dashboard!$B$5-Dashboard!$B$4&gt;30),"",IF(AND(B308&gt;=Dashboard!$B$4,B308&lt;=Dashboard!$B$5,OR(Dashboard!$B$6="All Clinics",D308=Dashboard!$B$6),OR(Dashboard!$B$7="All Queues",E308=Dashboard!$B$7)),1,0))</f>
        <v/>
      </c>
      <c r="T308" s="30">
        <f>IF(A308="","",IF(COUNTIF($A$2:$A$501,A308)&gt;1,"Duplicate ID",""))</f>
        <v/>
      </c>
    </row>
    <row r="309">
      <c r="A309" s="13" t="n"/>
      <c r="B309" s="41" t="n"/>
      <c r="C309" s="26" t="n"/>
      <c r="D309" s="13" t="n"/>
      <c r="E309" s="13" t="n"/>
      <c r="F309" s="13" t="n"/>
      <c r="G309" s="13" t="n"/>
      <c r="H309" s="13" t="n"/>
      <c r="I309" s="13" t="n"/>
      <c r="J309" s="13" t="n"/>
      <c r="K309" s="41" t="n"/>
      <c r="L309" s="26" t="n"/>
      <c r="M309" s="13" t="n"/>
      <c r="N309" s="27" t="n"/>
      <c r="O309" s="48">
        <f>IF(OR(B309="",C309=""),"",B309+C309)</f>
        <v/>
      </c>
      <c r="P309" s="48">
        <f>IF(OR(O309="",H309&lt;&gt;"Yes"),"",O309+(Dashboard!$B$8/24))</f>
        <v/>
      </c>
      <c r="Q309" s="29">
        <f>IF(OR(H309&lt;&gt;"Yes",O309="",K309="",L309=""),"",ROUND(((K309+L309)-O309)*24,2))</f>
        <v/>
      </c>
      <c r="R309" s="30">
        <f>IF(A309="","",IF(OR(B309="",C309="",D309="",E309="",F309="",G309="",H309="",J309="",T309="Duplicate ID",AND(H309="Yes",J309&lt;&gt;"Closed",I309=""),AND(H309="Yes",J309="Closed",OR(K309="",L309="",M309="")),AND(H309="No",J309&lt;&gt;"No Callback Needed"),AND(Q309&lt;&gt;"",Q309&lt;0)),"Data Issue",IF(H309="No","No Callback Needed",IF(J309="Closed","Completed",IF(P309&lt;NOW(),"Overdue",IF(P309-NOW()&lt;=Dashboard!$B$9/24,"Due Soon","Open"))))))</f>
        <v/>
      </c>
      <c r="S309" s="31">
        <f>IF(OR(A309="",B309="",Dashboard!$B$4="",Dashboard!$B$5="",Dashboard!$B$5&lt;Dashboard!$B$4,Dashboard!$B$5-Dashboard!$B$4&gt;30),"",IF(AND(B309&gt;=Dashboard!$B$4,B309&lt;=Dashboard!$B$5,OR(Dashboard!$B$6="All Clinics",D309=Dashboard!$B$6),OR(Dashboard!$B$7="All Queues",E309=Dashboard!$B$7)),1,0))</f>
        <v/>
      </c>
      <c r="T309" s="30">
        <f>IF(A309="","",IF(COUNTIF($A$2:$A$501,A309)&gt;1,"Duplicate ID",""))</f>
        <v/>
      </c>
    </row>
    <row r="310">
      <c r="A310" s="13" t="n"/>
      <c r="B310" s="41" t="n"/>
      <c r="C310" s="26" t="n"/>
      <c r="D310" s="13" t="n"/>
      <c r="E310" s="13" t="n"/>
      <c r="F310" s="13" t="n"/>
      <c r="G310" s="13" t="n"/>
      <c r="H310" s="13" t="n"/>
      <c r="I310" s="13" t="n"/>
      <c r="J310" s="13" t="n"/>
      <c r="K310" s="41" t="n"/>
      <c r="L310" s="26" t="n"/>
      <c r="M310" s="13" t="n"/>
      <c r="N310" s="27" t="n"/>
      <c r="O310" s="48">
        <f>IF(OR(B310="",C310=""),"",B310+C310)</f>
        <v/>
      </c>
      <c r="P310" s="48">
        <f>IF(OR(O310="",H310&lt;&gt;"Yes"),"",O310+(Dashboard!$B$8/24))</f>
        <v/>
      </c>
      <c r="Q310" s="29">
        <f>IF(OR(H310&lt;&gt;"Yes",O310="",K310="",L310=""),"",ROUND(((K310+L310)-O310)*24,2))</f>
        <v/>
      </c>
      <c r="R310" s="30">
        <f>IF(A310="","",IF(OR(B310="",C310="",D310="",E310="",F310="",G310="",H310="",J310="",T310="Duplicate ID",AND(H310="Yes",J310&lt;&gt;"Closed",I310=""),AND(H310="Yes",J310="Closed",OR(K310="",L310="",M310="")),AND(H310="No",J310&lt;&gt;"No Callback Needed"),AND(Q310&lt;&gt;"",Q310&lt;0)),"Data Issue",IF(H310="No","No Callback Needed",IF(J310="Closed","Completed",IF(P310&lt;NOW(),"Overdue",IF(P310-NOW()&lt;=Dashboard!$B$9/24,"Due Soon","Open"))))))</f>
        <v/>
      </c>
      <c r="S310" s="31">
        <f>IF(OR(A310="",B310="",Dashboard!$B$4="",Dashboard!$B$5="",Dashboard!$B$5&lt;Dashboard!$B$4,Dashboard!$B$5-Dashboard!$B$4&gt;30),"",IF(AND(B310&gt;=Dashboard!$B$4,B310&lt;=Dashboard!$B$5,OR(Dashboard!$B$6="All Clinics",D310=Dashboard!$B$6),OR(Dashboard!$B$7="All Queues",E310=Dashboard!$B$7)),1,0))</f>
        <v/>
      </c>
      <c r="T310" s="30">
        <f>IF(A310="","",IF(COUNTIF($A$2:$A$501,A310)&gt;1,"Duplicate ID",""))</f>
        <v/>
      </c>
    </row>
    <row r="311">
      <c r="A311" s="13" t="n"/>
      <c r="B311" s="41" t="n"/>
      <c r="C311" s="26" t="n"/>
      <c r="D311" s="13" t="n"/>
      <c r="E311" s="13" t="n"/>
      <c r="F311" s="13" t="n"/>
      <c r="G311" s="13" t="n"/>
      <c r="H311" s="13" t="n"/>
      <c r="I311" s="13" t="n"/>
      <c r="J311" s="13" t="n"/>
      <c r="K311" s="41" t="n"/>
      <c r="L311" s="26" t="n"/>
      <c r="M311" s="13" t="n"/>
      <c r="N311" s="27" t="n"/>
      <c r="O311" s="48">
        <f>IF(OR(B311="",C311=""),"",B311+C311)</f>
        <v/>
      </c>
      <c r="P311" s="48">
        <f>IF(OR(O311="",H311&lt;&gt;"Yes"),"",O311+(Dashboard!$B$8/24))</f>
        <v/>
      </c>
      <c r="Q311" s="29">
        <f>IF(OR(H311&lt;&gt;"Yes",O311="",K311="",L311=""),"",ROUND(((K311+L311)-O311)*24,2))</f>
        <v/>
      </c>
      <c r="R311" s="30">
        <f>IF(A311="","",IF(OR(B311="",C311="",D311="",E311="",F311="",G311="",H311="",J311="",T311="Duplicate ID",AND(H311="Yes",J311&lt;&gt;"Closed",I311=""),AND(H311="Yes",J311="Closed",OR(K311="",L311="",M311="")),AND(H311="No",J311&lt;&gt;"No Callback Needed"),AND(Q311&lt;&gt;"",Q311&lt;0)),"Data Issue",IF(H311="No","No Callback Needed",IF(J311="Closed","Completed",IF(P311&lt;NOW(),"Overdue",IF(P311-NOW()&lt;=Dashboard!$B$9/24,"Due Soon","Open"))))))</f>
        <v/>
      </c>
      <c r="S311" s="31">
        <f>IF(OR(A311="",B311="",Dashboard!$B$4="",Dashboard!$B$5="",Dashboard!$B$5&lt;Dashboard!$B$4,Dashboard!$B$5-Dashboard!$B$4&gt;30),"",IF(AND(B311&gt;=Dashboard!$B$4,B311&lt;=Dashboard!$B$5,OR(Dashboard!$B$6="All Clinics",D311=Dashboard!$B$6),OR(Dashboard!$B$7="All Queues",E311=Dashboard!$B$7)),1,0))</f>
        <v/>
      </c>
      <c r="T311" s="30">
        <f>IF(A311="","",IF(COUNTIF($A$2:$A$501,A311)&gt;1,"Duplicate ID",""))</f>
        <v/>
      </c>
    </row>
    <row r="312">
      <c r="A312" s="13" t="n"/>
      <c r="B312" s="41" t="n"/>
      <c r="C312" s="26" t="n"/>
      <c r="D312" s="13" t="n"/>
      <c r="E312" s="13" t="n"/>
      <c r="F312" s="13" t="n"/>
      <c r="G312" s="13" t="n"/>
      <c r="H312" s="13" t="n"/>
      <c r="I312" s="13" t="n"/>
      <c r="J312" s="13" t="n"/>
      <c r="K312" s="41" t="n"/>
      <c r="L312" s="26" t="n"/>
      <c r="M312" s="13" t="n"/>
      <c r="N312" s="27" t="n"/>
      <c r="O312" s="48">
        <f>IF(OR(B312="",C312=""),"",B312+C312)</f>
        <v/>
      </c>
      <c r="P312" s="48">
        <f>IF(OR(O312="",H312&lt;&gt;"Yes"),"",O312+(Dashboard!$B$8/24))</f>
        <v/>
      </c>
      <c r="Q312" s="29">
        <f>IF(OR(H312&lt;&gt;"Yes",O312="",K312="",L312=""),"",ROUND(((K312+L312)-O312)*24,2))</f>
        <v/>
      </c>
      <c r="R312" s="30">
        <f>IF(A312="","",IF(OR(B312="",C312="",D312="",E312="",F312="",G312="",H312="",J312="",T312="Duplicate ID",AND(H312="Yes",J312&lt;&gt;"Closed",I312=""),AND(H312="Yes",J312="Closed",OR(K312="",L312="",M312="")),AND(H312="No",J312&lt;&gt;"No Callback Needed"),AND(Q312&lt;&gt;"",Q312&lt;0)),"Data Issue",IF(H312="No","No Callback Needed",IF(J312="Closed","Completed",IF(P312&lt;NOW(),"Overdue",IF(P312-NOW()&lt;=Dashboard!$B$9/24,"Due Soon","Open"))))))</f>
        <v/>
      </c>
      <c r="S312" s="31">
        <f>IF(OR(A312="",B312="",Dashboard!$B$4="",Dashboard!$B$5="",Dashboard!$B$5&lt;Dashboard!$B$4,Dashboard!$B$5-Dashboard!$B$4&gt;30),"",IF(AND(B312&gt;=Dashboard!$B$4,B312&lt;=Dashboard!$B$5,OR(Dashboard!$B$6="All Clinics",D312=Dashboard!$B$6),OR(Dashboard!$B$7="All Queues",E312=Dashboard!$B$7)),1,0))</f>
        <v/>
      </c>
      <c r="T312" s="30">
        <f>IF(A312="","",IF(COUNTIF($A$2:$A$501,A312)&gt;1,"Duplicate ID",""))</f>
        <v/>
      </c>
    </row>
    <row r="313">
      <c r="A313" s="13" t="n"/>
      <c r="B313" s="41" t="n"/>
      <c r="C313" s="26" t="n"/>
      <c r="D313" s="13" t="n"/>
      <c r="E313" s="13" t="n"/>
      <c r="F313" s="13" t="n"/>
      <c r="G313" s="13" t="n"/>
      <c r="H313" s="13" t="n"/>
      <c r="I313" s="13" t="n"/>
      <c r="J313" s="13" t="n"/>
      <c r="K313" s="41" t="n"/>
      <c r="L313" s="26" t="n"/>
      <c r="M313" s="13" t="n"/>
      <c r="N313" s="27" t="n"/>
      <c r="O313" s="48">
        <f>IF(OR(B313="",C313=""),"",B313+C313)</f>
        <v/>
      </c>
      <c r="P313" s="48">
        <f>IF(OR(O313="",H313&lt;&gt;"Yes"),"",O313+(Dashboard!$B$8/24))</f>
        <v/>
      </c>
      <c r="Q313" s="29">
        <f>IF(OR(H313&lt;&gt;"Yes",O313="",K313="",L313=""),"",ROUND(((K313+L313)-O313)*24,2))</f>
        <v/>
      </c>
      <c r="R313" s="30">
        <f>IF(A313="","",IF(OR(B313="",C313="",D313="",E313="",F313="",G313="",H313="",J313="",T313="Duplicate ID",AND(H313="Yes",J313&lt;&gt;"Closed",I313=""),AND(H313="Yes",J313="Closed",OR(K313="",L313="",M313="")),AND(H313="No",J313&lt;&gt;"No Callback Needed"),AND(Q313&lt;&gt;"",Q313&lt;0)),"Data Issue",IF(H313="No","No Callback Needed",IF(J313="Closed","Completed",IF(P313&lt;NOW(),"Overdue",IF(P313-NOW()&lt;=Dashboard!$B$9/24,"Due Soon","Open"))))))</f>
        <v/>
      </c>
      <c r="S313" s="31">
        <f>IF(OR(A313="",B313="",Dashboard!$B$4="",Dashboard!$B$5="",Dashboard!$B$5&lt;Dashboard!$B$4,Dashboard!$B$5-Dashboard!$B$4&gt;30),"",IF(AND(B313&gt;=Dashboard!$B$4,B313&lt;=Dashboard!$B$5,OR(Dashboard!$B$6="All Clinics",D313=Dashboard!$B$6),OR(Dashboard!$B$7="All Queues",E313=Dashboard!$B$7)),1,0))</f>
        <v/>
      </c>
      <c r="T313" s="30">
        <f>IF(A313="","",IF(COUNTIF($A$2:$A$501,A313)&gt;1,"Duplicate ID",""))</f>
        <v/>
      </c>
    </row>
    <row r="314">
      <c r="A314" s="13" t="n"/>
      <c r="B314" s="41" t="n"/>
      <c r="C314" s="26" t="n"/>
      <c r="D314" s="13" t="n"/>
      <c r="E314" s="13" t="n"/>
      <c r="F314" s="13" t="n"/>
      <c r="G314" s="13" t="n"/>
      <c r="H314" s="13" t="n"/>
      <c r="I314" s="13" t="n"/>
      <c r="J314" s="13" t="n"/>
      <c r="K314" s="41" t="n"/>
      <c r="L314" s="26" t="n"/>
      <c r="M314" s="13" t="n"/>
      <c r="N314" s="27" t="n"/>
      <c r="O314" s="48">
        <f>IF(OR(B314="",C314=""),"",B314+C314)</f>
        <v/>
      </c>
      <c r="P314" s="48">
        <f>IF(OR(O314="",H314&lt;&gt;"Yes"),"",O314+(Dashboard!$B$8/24))</f>
        <v/>
      </c>
      <c r="Q314" s="29">
        <f>IF(OR(H314&lt;&gt;"Yes",O314="",K314="",L314=""),"",ROUND(((K314+L314)-O314)*24,2))</f>
        <v/>
      </c>
      <c r="R314" s="30">
        <f>IF(A314="","",IF(OR(B314="",C314="",D314="",E314="",F314="",G314="",H314="",J314="",T314="Duplicate ID",AND(H314="Yes",J314&lt;&gt;"Closed",I314=""),AND(H314="Yes",J314="Closed",OR(K314="",L314="",M314="")),AND(H314="No",J314&lt;&gt;"No Callback Needed"),AND(Q314&lt;&gt;"",Q314&lt;0)),"Data Issue",IF(H314="No","No Callback Needed",IF(J314="Closed","Completed",IF(P314&lt;NOW(),"Overdue",IF(P314-NOW()&lt;=Dashboard!$B$9/24,"Due Soon","Open"))))))</f>
        <v/>
      </c>
      <c r="S314" s="31">
        <f>IF(OR(A314="",B314="",Dashboard!$B$4="",Dashboard!$B$5="",Dashboard!$B$5&lt;Dashboard!$B$4,Dashboard!$B$5-Dashboard!$B$4&gt;30),"",IF(AND(B314&gt;=Dashboard!$B$4,B314&lt;=Dashboard!$B$5,OR(Dashboard!$B$6="All Clinics",D314=Dashboard!$B$6),OR(Dashboard!$B$7="All Queues",E314=Dashboard!$B$7)),1,0))</f>
        <v/>
      </c>
      <c r="T314" s="30">
        <f>IF(A314="","",IF(COUNTIF($A$2:$A$501,A314)&gt;1,"Duplicate ID",""))</f>
        <v/>
      </c>
    </row>
    <row r="315">
      <c r="A315" s="13" t="n"/>
      <c r="B315" s="41" t="n"/>
      <c r="C315" s="26" t="n"/>
      <c r="D315" s="13" t="n"/>
      <c r="E315" s="13" t="n"/>
      <c r="F315" s="13" t="n"/>
      <c r="G315" s="13" t="n"/>
      <c r="H315" s="13" t="n"/>
      <c r="I315" s="13" t="n"/>
      <c r="J315" s="13" t="n"/>
      <c r="K315" s="41" t="n"/>
      <c r="L315" s="26" t="n"/>
      <c r="M315" s="13" t="n"/>
      <c r="N315" s="27" t="n"/>
      <c r="O315" s="48">
        <f>IF(OR(B315="",C315=""),"",B315+C315)</f>
        <v/>
      </c>
      <c r="P315" s="48">
        <f>IF(OR(O315="",H315&lt;&gt;"Yes"),"",O315+(Dashboard!$B$8/24))</f>
        <v/>
      </c>
      <c r="Q315" s="29">
        <f>IF(OR(H315&lt;&gt;"Yes",O315="",K315="",L315=""),"",ROUND(((K315+L315)-O315)*24,2))</f>
        <v/>
      </c>
      <c r="R315" s="30">
        <f>IF(A315="","",IF(OR(B315="",C315="",D315="",E315="",F315="",G315="",H315="",J315="",T315="Duplicate ID",AND(H315="Yes",J315&lt;&gt;"Closed",I315=""),AND(H315="Yes",J315="Closed",OR(K315="",L315="",M315="")),AND(H315="No",J315&lt;&gt;"No Callback Needed"),AND(Q315&lt;&gt;"",Q315&lt;0)),"Data Issue",IF(H315="No","No Callback Needed",IF(J315="Closed","Completed",IF(P315&lt;NOW(),"Overdue",IF(P315-NOW()&lt;=Dashboard!$B$9/24,"Due Soon","Open"))))))</f>
        <v/>
      </c>
      <c r="S315" s="31">
        <f>IF(OR(A315="",B315="",Dashboard!$B$4="",Dashboard!$B$5="",Dashboard!$B$5&lt;Dashboard!$B$4,Dashboard!$B$5-Dashboard!$B$4&gt;30),"",IF(AND(B315&gt;=Dashboard!$B$4,B315&lt;=Dashboard!$B$5,OR(Dashboard!$B$6="All Clinics",D315=Dashboard!$B$6),OR(Dashboard!$B$7="All Queues",E315=Dashboard!$B$7)),1,0))</f>
        <v/>
      </c>
      <c r="T315" s="30">
        <f>IF(A315="","",IF(COUNTIF($A$2:$A$501,A315)&gt;1,"Duplicate ID",""))</f>
        <v/>
      </c>
    </row>
    <row r="316">
      <c r="A316" s="13" t="n"/>
      <c r="B316" s="41" t="n"/>
      <c r="C316" s="26" t="n"/>
      <c r="D316" s="13" t="n"/>
      <c r="E316" s="13" t="n"/>
      <c r="F316" s="13" t="n"/>
      <c r="G316" s="13" t="n"/>
      <c r="H316" s="13" t="n"/>
      <c r="I316" s="13" t="n"/>
      <c r="J316" s="13" t="n"/>
      <c r="K316" s="41" t="n"/>
      <c r="L316" s="26" t="n"/>
      <c r="M316" s="13" t="n"/>
      <c r="N316" s="27" t="n"/>
      <c r="O316" s="48">
        <f>IF(OR(B316="",C316=""),"",B316+C316)</f>
        <v/>
      </c>
      <c r="P316" s="48">
        <f>IF(OR(O316="",H316&lt;&gt;"Yes"),"",O316+(Dashboard!$B$8/24))</f>
        <v/>
      </c>
      <c r="Q316" s="29">
        <f>IF(OR(H316&lt;&gt;"Yes",O316="",K316="",L316=""),"",ROUND(((K316+L316)-O316)*24,2))</f>
        <v/>
      </c>
      <c r="R316" s="30">
        <f>IF(A316="","",IF(OR(B316="",C316="",D316="",E316="",F316="",G316="",H316="",J316="",T316="Duplicate ID",AND(H316="Yes",J316&lt;&gt;"Closed",I316=""),AND(H316="Yes",J316="Closed",OR(K316="",L316="",M316="")),AND(H316="No",J316&lt;&gt;"No Callback Needed"),AND(Q316&lt;&gt;"",Q316&lt;0)),"Data Issue",IF(H316="No","No Callback Needed",IF(J316="Closed","Completed",IF(P316&lt;NOW(),"Overdue",IF(P316-NOW()&lt;=Dashboard!$B$9/24,"Due Soon","Open"))))))</f>
        <v/>
      </c>
      <c r="S316" s="31">
        <f>IF(OR(A316="",B316="",Dashboard!$B$4="",Dashboard!$B$5="",Dashboard!$B$5&lt;Dashboard!$B$4,Dashboard!$B$5-Dashboard!$B$4&gt;30),"",IF(AND(B316&gt;=Dashboard!$B$4,B316&lt;=Dashboard!$B$5,OR(Dashboard!$B$6="All Clinics",D316=Dashboard!$B$6),OR(Dashboard!$B$7="All Queues",E316=Dashboard!$B$7)),1,0))</f>
        <v/>
      </c>
      <c r="T316" s="30">
        <f>IF(A316="","",IF(COUNTIF($A$2:$A$501,A316)&gt;1,"Duplicate ID",""))</f>
        <v/>
      </c>
    </row>
    <row r="317">
      <c r="A317" s="13" t="n"/>
      <c r="B317" s="41" t="n"/>
      <c r="C317" s="26" t="n"/>
      <c r="D317" s="13" t="n"/>
      <c r="E317" s="13" t="n"/>
      <c r="F317" s="13" t="n"/>
      <c r="G317" s="13" t="n"/>
      <c r="H317" s="13" t="n"/>
      <c r="I317" s="13" t="n"/>
      <c r="J317" s="13" t="n"/>
      <c r="K317" s="41" t="n"/>
      <c r="L317" s="26" t="n"/>
      <c r="M317" s="13" t="n"/>
      <c r="N317" s="27" t="n"/>
      <c r="O317" s="48">
        <f>IF(OR(B317="",C317=""),"",B317+C317)</f>
        <v/>
      </c>
      <c r="P317" s="48">
        <f>IF(OR(O317="",H317&lt;&gt;"Yes"),"",O317+(Dashboard!$B$8/24))</f>
        <v/>
      </c>
      <c r="Q317" s="29">
        <f>IF(OR(H317&lt;&gt;"Yes",O317="",K317="",L317=""),"",ROUND(((K317+L317)-O317)*24,2))</f>
        <v/>
      </c>
      <c r="R317" s="30">
        <f>IF(A317="","",IF(OR(B317="",C317="",D317="",E317="",F317="",G317="",H317="",J317="",T317="Duplicate ID",AND(H317="Yes",J317&lt;&gt;"Closed",I317=""),AND(H317="Yes",J317="Closed",OR(K317="",L317="",M317="")),AND(H317="No",J317&lt;&gt;"No Callback Needed"),AND(Q317&lt;&gt;"",Q317&lt;0)),"Data Issue",IF(H317="No","No Callback Needed",IF(J317="Closed","Completed",IF(P317&lt;NOW(),"Overdue",IF(P317-NOW()&lt;=Dashboard!$B$9/24,"Due Soon","Open"))))))</f>
        <v/>
      </c>
      <c r="S317" s="31">
        <f>IF(OR(A317="",B317="",Dashboard!$B$4="",Dashboard!$B$5="",Dashboard!$B$5&lt;Dashboard!$B$4,Dashboard!$B$5-Dashboard!$B$4&gt;30),"",IF(AND(B317&gt;=Dashboard!$B$4,B317&lt;=Dashboard!$B$5,OR(Dashboard!$B$6="All Clinics",D317=Dashboard!$B$6),OR(Dashboard!$B$7="All Queues",E317=Dashboard!$B$7)),1,0))</f>
        <v/>
      </c>
      <c r="T317" s="30">
        <f>IF(A317="","",IF(COUNTIF($A$2:$A$501,A317)&gt;1,"Duplicate ID",""))</f>
        <v/>
      </c>
    </row>
    <row r="318">
      <c r="A318" s="13" t="n"/>
      <c r="B318" s="41" t="n"/>
      <c r="C318" s="26" t="n"/>
      <c r="D318" s="13" t="n"/>
      <c r="E318" s="13" t="n"/>
      <c r="F318" s="13" t="n"/>
      <c r="G318" s="13" t="n"/>
      <c r="H318" s="13" t="n"/>
      <c r="I318" s="13" t="n"/>
      <c r="J318" s="13" t="n"/>
      <c r="K318" s="41" t="n"/>
      <c r="L318" s="26" t="n"/>
      <c r="M318" s="13" t="n"/>
      <c r="N318" s="27" t="n"/>
      <c r="O318" s="48">
        <f>IF(OR(B318="",C318=""),"",B318+C318)</f>
        <v/>
      </c>
      <c r="P318" s="48">
        <f>IF(OR(O318="",H318&lt;&gt;"Yes"),"",O318+(Dashboard!$B$8/24))</f>
        <v/>
      </c>
      <c r="Q318" s="29">
        <f>IF(OR(H318&lt;&gt;"Yes",O318="",K318="",L318=""),"",ROUND(((K318+L318)-O318)*24,2))</f>
        <v/>
      </c>
      <c r="R318" s="30">
        <f>IF(A318="","",IF(OR(B318="",C318="",D318="",E318="",F318="",G318="",H318="",J318="",T318="Duplicate ID",AND(H318="Yes",J318&lt;&gt;"Closed",I318=""),AND(H318="Yes",J318="Closed",OR(K318="",L318="",M318="")),AND(H318="No",J318&lt;&gt;"No Callback Needed"),AND(Q318&lt;&gt;"",Q318&lt;0)),"Data Issue",IF(H318="No","No Callback Needed",IF(J318="Closed","Completed",IF(P318&lt;NOW(),"Overdue",IF(P318-NOW()&lt;=Dashboard!$B$9/24,"Due Soon","Open"))))))</f>
        <v/>
      </c>
      <c r="S318" s="31">
        <f>IF(OR(A318="",B318="",Dashboard!$B$4="",Dashboard!$B$5="",Dashboard!$B$5&lt;Dashboard!$B$4,Dashboard!$B$5-Dashboard!$B$4&gt;30),"",IF(AND(B318&gt;=Dashboard!$B$4,B318&lt;=Dashboard!$B$5,OR(Dashboard!$B$6="All Clinics",D318=Dashboard!$B$6),OR(Dashboard!$B$7="All Queues",E318=Dashboard!$B$7)),1,0))</f>
        <v/>
      </c>
      <c r="T318" s="30">
        <f>IF(A318="","",IF(COUNTIF($A$2:$A$501,A318)&gt;1,"Duplicate ID",""))</f>
        <v/>
      </c>
    </row>
    <row r="319">
      <c r="A319" s="13" t="n"/>
      <c r="B319" s="41" t="n"/>
      <c r="C319" s="26" t="n"/>
      <c r="D319" s="13" t="n"/>
      <c r="E319" s="13" t="n"/>
      <c r="F319" s="13" t="n"/>
      <c r="G319" s="13" t="n"/>
      <c r="H319" s="13" t="n"/>
      <c r="I319" s="13" t="n"/>
      <c r="J319" s="13" t="n"/>
      <c r="K319" s="41" t="n"/>
      <c r="L319" s="26" t="n"/>
      <c r="M319" s="13" t="n"/>
      <c r="N319" s="27" t="n"/>
      <c r="O319" s="48">
        <f>IF(OR(B319="",C319=""),"",B319+C319)</f>
        <v/>
      </c>
      <c r="P319" s="48">
        <f>IF(OR(O319="",H319&lt;&gt;"Yes"),"",O319+(Dashboard!$B$8/24))</f>
        <v/>
      </c>
      <c r="Q319" s="29">
        <f>IF(OR(H319&lt;&gt;"Yes",O319="",K319="",L319=""),"",ROUND(((K319+L319)-O319)*24,2))</f>
        <v/>
      </c>
      <c r="R319" s="30">
        <f>IF(A319="","",IF(OR(B319="",C319="",D319="",E319="",F319="",G319="",H319="",J319="",T319="Duplicate ID",AND(H319="Yes",J319&lt;&gt;"Closed",I319=""),AND(H319="Yes",J319="Closed",OR(K319="",L319="",M319="")),AND(H319="No",J319&lt;&gt;"No Callback Needed"),AND(Q319&lt;&gt;"",Q319&lt;0)),"Data Issue",IF(H319="No","No Callback Needed",IF(J319="Closed","Completed",IF(P319&lt;NOW(),"Overdue",IF(P319-NOW()&lt;=Dashboard!$B$9/24,"Due Soon","Open"))))))</f>
        <v/>
      </c>
      <c r="S319" s="31">
        <f>IF(OR(A319="",B319="",Dashboard!$B$4="",Dashboard!$B$5="",Dashboard!$B$5&lt;Dashboard!$B$4,Dashboard!$B$5-Dashboard!$B$4&gt;30),"",IF(AND(B319&gt;=Dashboard!$B$4,B319&lt;=Dashboard!$B$5,OR(Dashboard!$B$6="All Clinics",D319=Dashboard!$B$6),OR(Dashboard!$B$7="All Queues",E319=Dashboard!$B$7)),1,0))</f>
        <v/>
      </c>
      <c r="T319" s="30">
        <f>IF(A319="","",IF(COUNTIF($A$2:$A$501,A319)&gt;1,"Duplicate ID",""))</f>
        <v/>
      </c>
    </row>
    <row r="320">
      <c r="A320" s="13" t="n"/>
      <c r="B320" s="41" t="n"/>
      <c r="C320" s="26" t="n"/>
      <c r="D320" s="13" t="n"/>
      <c r="E320" s="13" t="n"/>
      <c r="F320" s="13" t="n"/>
      <c r="G320" s="13" t="n"/>
      <c r="H320" s="13" t="n"/>
      <c r="I320" s="13" t="n"/>
      <c r="J320" s="13" t="n"/>
      <c r="K320" s="41" t="n"/>
      <c r="L320" s="26" t="n"/>
      <c r="M320" s="13" t="n"/>
      <c r="N320" s="27" t="n"/>
      <c r="O320" s="48">
        <f>IF(OR(B320="",C320=""),"",B320+C320)</f>
        <v/>
      </c>
      <c r="P320" s="48">
        <f>IF(OR(O320="",H320&lt;&gt;"Yes"),"",O320+(Dashboard!$B$8/24))</f>
        <v/>
      </c>
      <c r="Q320" s="29">
        <f>IF(OR(H320&lt;&gt;"Yes",O320="",K320="",L320=""),"",ROUND(((K320+L320)-O320)*24,2))</f>
        <v/>
      </c>
      <c r="R320" s="30">
        <f>IF(A320="","",IF(OR(B320="",C320="",D320="",E320="",F320="",G320="",H320="",J320="",T320="Duplicate ID",AND(H320="Yes",J320&lt;&gt;"Closed",I320=""),AND(H320="Yes",J320="Closed",OR(K320="",L320="",M320="")),AND(H320="No",J320&lt;&gt;"No Callback Needed"),AND(Q320&lt;&gt;"",Q320&lt;0)),"Data Issue",IF(H320="No","No Callback Needed",IF(J320="Closed","Completed",IF(P320&lt;NOW(),"Overdue",IF(P320-NOW()&lt;=Dashboard!$B$9/24,"Due Soon","Open"))))))</f>
        <v/>
      </c>
      <c r="S320" s="31">
        <f>IF(OR(A320="",B320="",Dashboard!$B$4="",Dashboard!$B$5="",Dashboard!$B$5&lt;Dashboard!$B$4,Dashboard!$B$5-Dashboard!$B$4&gt;30),"",IF(AND(B320&gt;=Dashboard!$B$4,B320&lt;=Dashboard!$B$5,OR(Dashboard!$B$6="All Clinics",D320=Dashboard!$B$6),OR(Dashboard!$B$7="All Queues",E320=Dashboard!$B$7)),1,0))</f>
        <v/>
      </c>
      <c r="T320" s="30">
        <f>IF(A320="","",IF(COUNTIF($A$2:$A$501,A320)&gt;1,"Duplicate ID",""))</f>
        <v/>
      </c>
    </row>
    <row r="321">
      <c r="A321" s="13" t="n"/>
      <c r="B321" s="41" t="n"/>
      <c r="C321" s="26" t="n"/>
      <c r="D321" s="13" t="n"/>
      <c r="E321" s="13" t="n"/>
      <c r="F321" s="13" t="n"/>
      <c r="G321" s="13" t="n"/>
      <c r="H321" s="13" t="n"/>
      <c r="I321" s="13" t="n"/>
      <c r="J321" s="13" t="n"/>
      <c r="K321" s="41" t="n"/>
      <c r="L321" s="26" t="n"/>
      <c r="M321" s="13" t="n"/>
      <c r="N321" s="27" t="n"/>
      <c r="O321" s="48">
        <f>IF(OR(B321="",C321=""),"",B321+C321)</f>
        <v/>
      </c>
      <c r="P321" s="48">
        <f>IF(OR(O321="",H321&lt;&gt;"Yes"),"",O321+(Dashboard!$B$8/24))</f>
        <v/>
      </c>
      <c r="Q321" s="29">
        <f>IF(OR(H321&lt;&gt;"Yes",O321="",K321="",L321=""),"",ROUND(((K321+L321)-O321)*24,2))</f>
        <v/>
      </c>
      <c r="R321" s="30">
        <f>IF(A321="","",IF(OR(B321="",C321="",D321="",E321="",F321="",G321="",H321="",J321="",T321="Duplicate ID",AND(H321="Yes",J321&lt;&gt;"Closed",I321=""),AND(H321="Yes",J321="Closed",OR(K321="",L321="",M321="")),AND(H321="No",J321&lt;&gt;"No Callback Needed"),AND(Q321&lt;&gt;"",Q321&lt;0)),"Data Issue",IF(H321="No","No Callback Needed",IF(J321="Closed","Completed",IF(P321&lt;NOW(),"Overdue",IF(P321-NOW()&lt;=Dashboard!$B$9/24,"Due Soon","Open"))))))</f>
        <v/>
      </c>
      <c r="S321" s="31">
        <f>IF(OR(A321="",B321="",Dashboard!$B$4="",Dashboard!$B$5="",Dashboard!$B$5&lt;Dashboard!$B$4,Dashboard!$B$5-Dashboard!$B$4&gt;30),"",IF(AND(B321&gt;=Dashboard!$B$4,B321&lt;=Dashboard!$B$5,OR(Dashboard!$B$6="All Clinics",D321=Dashboard!$B$6),OR(Dashboard!$B$7="All Queues",E321=Dashboard!$B$7)),1,0))</f>
        <v/>
      </c>
      <c r="T321" s="30">
        <f>IF(A321="","",IF(COUNTIF($A$2:$A$501,A321)&gt;1,"Duplicate ID",""))</f>
        <v/>
      </c>
    </row>
    <row r="322">
      <c r="A322" s="13" t="n"/>
      <c r="B322" s="41" t="n"/>
      <c r="C322" s="26" t="n"/>
      <c r="D322" s="13" t="n"/>
      <c r="E322" s="13" t="n"/>
      <c r="F322" s="13" t="n"/>
      <c r="G322" s="13" t="n"/>
      <c r="H322" s="13" t="n"/>
      <c r="I322" s="13" t="n"/>
      <c r="J322" s="13" t="n"/>
      <c r="K322" s="41" t="n"/>
      <c r="L322" s="26" t="n"/>
      <c r="M322" s="13" t="n"/>
      <c r="N322" s="27" t="n"/>
      <c r="O322" s="48">
        <f>IF(OR(B322="",C322=""),"",B322+C322)</f>
        <v/>
      </c>
      <c r="P322" s="48">
        <f>IF(OR(O322="",H322&lt;&gt;"Yes"),"",O322+(Dashboard!$B$8/24))</f>
        <v/>
      </c>
      <c r="Q322" s="29">
        <f>IF(OR(H322&lt;&gt;"Yes",O322="",K322="",L322=""),"",ROUND(((K322+L322)-O322)*24,2))</f>
        <v/>
      </c>
      <c r="R322" s="30">
        <f>IF(A322="","",IF(OR(B322="",C322="",D322="",E322="",F322="",G322="",H322="",J322="",T322="Duplicate ID",AND(H322="Yes",J322&lt;&gt;"Closed",I322=""),AND(H322="Yes",J322="Closed",OR(K322="",L322="",M322="")),AND(H322="No",J322&lt;&gt;"No Callback Needed"),AND(Q322&lt;&gt;"",Q322&lt;0)),"Data Issue",IF(H322="No","No Callback Needed",IF(J322="Closed","Completed",IF(P322&lt;NOW(),"Overdue",IF(P322-NOW()&lt;=Dashboard!$B$9/24,"Due Soon","Open"))))))</f>
        <v/>
      </c>
      <c r="S322" s="31">
        <f>IF(OR(A322="",B322="",Dashboard!$B$4="",Dashboard!$B$5="",Dashboard!$B$5&lt;Dashboard!$B$4,Dashboard!$B$5-Dashboard!$B$4&gt;30),"",IF(AND(B322&gt;=Dashboard!$B$4,B322&lt;=Dashboard!$B$5,OR(Dashboard!$B$6="All Clinics",D322=Dashboard!$B$6),OR(Dashboard!$B$7="All Queues",E322=Dashboard!$B$7)),1,0))</f>
        <v/>
      </c>
      <c r="T322" s="30">
        <f>IF(A322="","",IF(COUNTIF($A$2:$A$501,A322)&gt;1,"Duplicate ID",""))</f>
        <v/>
      </c>
    </row>
    <row r="323">
      <c r="A323" s="13" t="n"/>
      <c r="B323" s="41" t="n"/>
      <c r="C323" s="26" t="n"/>
      <c r="D323" s="13" t="n"/>
      <c r="E323" s="13" t="n"/>
      <c r="F323" s="13" t="n"/>
      <c r="G323" s="13" t="n"/>
      <c r="H323" s="13" t="n"/>
      <c r="I323" s="13" t="n"/>
      <c r="J323" s="13" t="n"/>
      <c r="K323" s="41" t="n"/>
      <c r="L323" s="26" t="n"/>
      <c r="M323" s="13" t="n"/>
      <c r="N323" s="27" t="n"/>
      <c r="O323" s="48">
        <f>IF(OR(B323="",C323=""),"",B323+C323)</f>
        <v/>
      </c>
      <c r="P323" s="48">
        <f>IF(OR(O323="",H323&lt;&gt;"Yes"),"",O323+(Dashboard!$B$8/24))</f>
        <v/>
      </c>
      <c r="Q323" s="29">
        <f>IF(OR(H323&lt;&gt;"Yes",O323="",K323="",L323=""),"",ROUND(((K323+L323)-O323)*24,2))</f>
        <v/>
      </c>
      <c r="R323" s="30">
        <f>IF(A323="","",IF(OR(B323="",C323="",D323="",E323="",F323="",G323="",H323="",J323="",T323="Duplicate ID",AND(H323="Yes",J323&lt;&gt;"Closed",I323=""),AND(H323="Yes",J323="Closed",OR(K323="",L323="",M323="")),AND(H323="No",J323&lt;&gt;"No Callback Needed"),AND(Q323&lt;&gt;"",Q323&lt;0)),"Data Issue",IF(H323="No","No Callback Needed",IF(J323="Closed","Completed",IF(P323&lt;NOW(),"Overdue",IF(P323-NOW()&lt;=Dashboard!$B$9/24,"Due Soon","Open"))))))</f>
        <v/>
      </c>
      <c r="S323" s="31">
        <f>IF(OR(A323="",B323="",Dashboard!$B$4="",Dashboard!$B$5="",Dashboard!$B$5&lt;Dashboard!$B$4,Dashboard!$B$5-Dashboard!$B$4&gt;30),"",IF(AND(B323&gt;=Dashboard!$B$4,B323&lt;=Dashboard!$B$5,OR(Dashboard!$B$6="All Clinics",D323=Dashboard!$B$6),OR(Dashboard!$B$7="All Queues",E323=Dashboard!$B$7)),1,0))</f>
        <v/>
      </c>
      <c r="T323" s="30">
        <f>IF(A323="","",IF(COUNTIF($A$2:$A$501,A323)&gt;1,"Duplicate ID",""))</f>
        <v/>
      </c>
    </row>
    <row r="324">
      <c r="A324" s="13" t="n"/>
      <c r="B324" s="41" t="n"/>
      <c r="C324" s="26" t="n"/>
      <c r="D324" s="13" t="n"/>
      <c r="E324" s="13" t="n"/>
      <c r="F324" s="13" t="n"/>
      <c r="G324" s="13" t="n"/>
      <c r="H324" s="13" t="n"/>
      <c r="I324" s="13" t="n"/>
      <c r="J324" s="13" t="n"/>
      <c r="K324" s="41" t="n"/>
      <c r="L324" s="26" t="n"/>
      <c r="M324" s="13" t="n"/>
      <c r="N324" s="27" t="n"/>
      <c r="O324" s="48">
        <f>IF(OR(B324="",C324=""),"",B324+C324)</f>
        <v/>
      </c>
      <c r="P324" s="48">
        <f>IF(OR(O324="",H324&lt;&gt;"Yes"),"",O324+(Dashboard!$B$8/24))</f>
        <v/>
      </c>
      <c r="Q324" s="29">
        <f>IF(OR(H324&lt;&gt;"Yes",O324="",K324="",L324=""),"",ROUND(((K324+L324)-O324)*24,2))</f>
        <v/>
      </c>
      <c r="R324" s="30">
        <f>IF(A324="","",IF(OR(B324="",C324="",D324="",E324="",F324="",G324="",H324="",J324="",T324="Duplicate ID",AND(H324="Yes",J324&lt;&gt;"Closed",I324=""),AND(H324="Yes",J324="Closed",OR(K324="",L324="",M324="")),AND(H324="No",J324&lt;&gt;"No Callback Needed"),AND(Q324&lt;&gt;"",Q324&lt;0)),"Data Issue",IF(H324="No","No Callback Needed",IF(J324="Closed","Completed",IF(P324&lt;NOW(),"Overdue",IF(P324-NOW()&lt;=Dashboard!$B$9/24,"Due Soon","Open"))))))</f>
        <v/>
      </c>
      <c r="S324" s="31">
        <f>IF(OR(A324="",B324="",Dashboard!$B$4="",Dashboard!$B$5="",Dashboard!$B$5&lt;Dashboard!$B$4,Dashboard!$B$5-Dashboard!$B$4&gt;30),"",IF(AND(B324&gt;=Dashboard!$B$4,B324&lt;=Dashboard!$B$5,OR(Dashboard!$B$6="All Clinics",D324=Dashboard!$B$6),OR(Dashboard!$B$7="All Queues",E324=Dashboard!$B$7)),1,0))</f>
        <v/>
      </c>
      <c r="T324" s="30">
        <f>IF(A324="","",IF(COUNTIF($A$2:$A$501,A324)&gt;1,"Duplicate ID",""))</f>
        <v/>
      </c>
    </row>
    <row r="325">
      <c r="A325" s="13" t="n"/>
      <c r="B325" s="41" t="n"/>
      <c r="C325" s="26" t="n"/>
      <c r="D325" s="13" t="n"/>
      <c r="E325" s="13" t="n"/>
      <c r="F325" s="13" t="n"/>
      <c r="G325" s="13" t="n"/>
      <c r="H325" s="13" t="n"/>
      <c r="I325" s="13" t="n"/>
      <c r="J325" s="13" t="n"/>
      <c r="K325" s="41" t="n"/>
      <c r="L325" s="26" t="n"/>
      <c r="M325" s="13" t="n"/>
      <c r="N325" s="27" t="n"/>
      <c r="O325" s="48">
        <f>IF(OR(B325="",C325=""),"",B325+C325)</f>
        <v/>
      </c>
      <c r="P325" s="48">
        <f>IF(OR(O325="",H325&lt;&gt;"Yes"),"",O325+(Dashboard!$B$8/24))</f>
        <v/>
      </c>
      <c r="Q325" s="29">
        <f>IF(OR(H325&lt;&gt;"Yes",O325="",K325="",L325=""),"",ROUND(((K325+L325)-O325)*24,2))</f>
        <v/>
      </c>
      <c r="R325" s="30">
        <f>IF(A325="","",IF(OR(B325="",C325="",D325="",E325="",F325="",G325="",H325="",J325="",T325="Duplicate ID",AND(H325="Yes",J325&lt;&gt;"Closed",I325=""),AND(H325="Yes",J325="Closed",OR(K325="",L325="",M325="")),AND(H325="No",J325&lt;&gt;"No Callback Needed"),AND(Q325&lt;&gt;"",Q325&lt;0)),"Data Issue",IF(H325="No","No Callback Needed",IF(J325="Closed","Completed",IF(P325&lt;NOW(),"Overdue",IF(P325-NOW()&lt;=Dashboard!$B$9/24,"Due Soon","Open"))))))</f>
        <v/>
      </c>
      <c r="S325" s="31">
        <f>IF(OR(A325="",B325="",Dashboard!$B$4="",Dashboard!$B$5="",Dashboard!$B$5&lt;Dashboard!$B$4,Dashboard!$B$5-Dashboard!$B$4&gt;30),"",IF(AND(B325&gt;=Dashboard!$B$4,B325&lt;=Dashboard!$B$5,OR(Dashboard!$B$6="All Clinics",D325=Dashboard!$B$6),OR(Dashboard!$B$7="All Queues",E325=Dashboard!$B$7)),1,0))</f>
        <v/>
      </c>
      <c r="T325" s="30">
        <f>IF(A325="","",IF(COUNTIF($A$2:$A$501,A325)&gt;1,"Duplicate ID",""))</f>
        <v/>
      </c>
    </row>
    <row r="326">
      <c r="A326" s="13" t="n"/>
      <c r="B326" s="41" t="n"/>
      <c r="C326" s="26" t="n"/>
      <c r="D326" s="13" t="n"/>
      <c r="E326" s="13" t="n"/>
      <c r="F326" s="13" t="n"/>
      <c r="G326" s="13" t="n"/>
      <c r="H326" s="13" t="n"/>
      <c r="I326" s="13" t="n"/>
      <c r="J326" s="13" t="n"/>
      <c r="K326" s="41" t="n"/>
      <c r="L326" s="26" t="n"/>
      <c r="M326" s="13" t="n"/>
      <c r="N326" s="27" t="n"/>
      <c r="O326" s="48">
        <f>IF(OR(B326="",C326=""),"",B326+C326)</f>
        <v/>
      </c>
      <c r="P326" s="48">
        <f>IF(OR(O326="",H326&lt;&gt;"Yes"),"",O326+(Dashboard!$B$8/24))</f>
        <v/>
      </c>
      <c r="Q326" s="29">
        <f>IF(OR(H326&lt;&gt;"Yes",O326="",K326="",L326=""),"",ROUND(((K326+L326)-O326)*24,2))</f>
        <v/>
      </c>
      <c r="R326" s="30">
        <f>IF(A326="","",IF(OR(B326="",C326="",D326="",E326="",F326="",G326="",H326="",J326="",T326="Duplicate ID",AND(H326="Yes",J326&lt;&gt;"Closed",I326=""),AND(H326="Yes",J326="Closed",OR(K326="",L326="",M326="")),AND(H326="No",J326&lt;&gt;"No Callback Needed"),AND(Q326&lt;&gt;"",Q326&lt;0)),"Data Issue",IF(H326="No","No Callback Needed",IF(J326="Closed","Completed",IF(P326&lt;NOW(),"Overdue",IF(P326-NOW()&lt;=Dashboard!$B$9/24,"Due Soon","Open"))))))</f>
        <v/>
      </c>
      <c r="S326" s="31">
        <f>IF(OR(A326="",B326="",Dashboard!$B$4="",Dashboard!$B$5="",Dashboard!$B$5&lt;Dashboard!$B$4,Dashboard!$B$5-Dashboard!$B$4&gt;30),"",IF(AND(B326&gt;=Dashboard!$B$4,B326&lt;=Dashboard!$B$5,OR(Dashboard!$B$6="All Clinics",D326=Dashboard!$B$6),OR(Dashboard!$B$7="All Queues",E326=Dashboard!$B$7)),1,0))</f>
        <v/>
      </c>
      <c r="T326" s="30">
        <f>IF(A326="","",IF(COUNTIF($A$2:$A$501,A326)&gt;1,"Duplicate ID",""))</f>
        <v/>
      </c>
    </row>
    <row r="327">
      <c r="A327" s="13" t="n"/>
      <c r="B327" s="41" t="n"/>
      <c r="C327" s="26" t="n"/>
      <c r="D327" s="13" t="n"/>
      <c r="E327" s="13" t="n"/>
      <c r="F327" s="13" t="n"/>
      <c r="G327" s="13" t="n"/>
      <c r="H327" s="13" t="n"/>
      <c r="I327" s="13" t="n"/>
      <c r="J327" s="13" t="n"/>
      <c r="K327" s="41" t="n"/>
      <c r="L327" s="26" t="n"/>
      <c r="M327" s="13" t="n"/>
      <c r="N327" s="27" t="n"/>
      <c r="O327" s="48">
        <f>IF(OR(B327="",C327=""),"",B327+C327)</f>
        <v/>
      </c>
      <c r="P327" s="48">
        <f>IF(OR(O327="",H327&lt;&gt;"Yes"),"",O327+(Dashboard!$B$8/24))</f>
        <v/>
      </c>
      <c r="Q327" s="29">
        <f>IF(OR(H327&lt;&gt;"Yes",O327="",K327="",L327=""),"",ROUND(((K327+L327)-O327)*24,2))</f>
        <v/>
      </c>
      <c r="R327" s="30">
        <f>IF(A327="","",IF(OR(B327="",C327="",D327="",E327="",F327="",G327="",H327="",J327="",T327="Duplicate ID",AND(H327="Yes",J327&lt;&gt;"Closed",I327=""),AND(H327="Yes",J327="Closed",OR(K327="",L327="",M327="")),AND(H327="No",J327&lt;&gt;"No Callback Needed"),AND(Q327&lt;&gt;"",Q327&lt;0)),"Data Issue",IF(H327="No","No Callback Needed",IF(J327="Closed","Completed",IF(P327&lt;NOW(),"Overdue",IF(P327-NOW()&lt;=Dashboard!$B$9/24,"Due Soon","Open"))))))</f>
        <v/>
      </c>
      <c r="S327" s="31">
        <f>IF(OR(A327="",B327="",Dashboard!$B$4="",Dashboard!$B$5="",Dashboard!$B$5&lt;Dashboard!$B$4,Dashboard!$B$5-Dashboard!$B$4&gt;30),"",IF(AND(B327&gt;=Dashboard!$B$4,B327&lt;=Dashboard!$B$5,OR(Dashboard!$B$6="All Clinics",D327=Dashboard!$B$6),OR(Dashboard!$B$7="All Queues",E327=Dashboard!$B$7)),1,0))</f>
        <v/>
      </c>
      <c r="T327" s="30">
        <f>IF(A327="","",IF(COUNTIF($A$2:$A$501,A327)&gt;1,"Duplicate ID",""))</f>
        <v/>
      </c>
    </row>
    <row r="328">
      <c r="A328" s="13" t="n"/>
      <c r="B328" s="41" t="n"/>
      <c r="C328" s="26" t="n"/>
      <c r="D328" s="13" t="n"/>
      <c r="E328" s="13" t="n"/>
      <c r="F328" s="13" t="n"/>
      <c r="G328" s="13" t="n"/>
      <c r="H328" s="13" t="n"/>
      <c r="I328" s="13" t="n"/>
      <c r="J328" s="13" t="n"/>
      <c r="K328" s="41" t="n"/>
      <c r="L328" s="26" t="n"/>
      <c r="M328" s="13" t="n"/>
      <c r="N328" s="27" t="n"/>
      <c r="O328" s="48">
        <f>IF(OR(B328="",C328=""),"",B328+C328)</f>
        <v/>
      </c>
      <c r="P328" s="48">
        <f>IF(OR(O328="",H328&lt;&gt;"Yes"),"",O328+(Dashboard!$B$8/24))</f>
        <v/>
      </c>
      <c r="Q328" s="29">
        <f>IF(OR(H328&lt;&gt;"Yes",O328="",K328="",L328=""),"",ROUND(((K328+L328)-O328)*24,2))</f>
        <v/>
      </c>
      <c r="R328" s="30">
        <f>IF(A328="","",IF(OR(B328="",C328="",D328="",E328="",F328="",G328="",H328="",J328="",T328="Duplicate ID",AND(H328="Yes",J328&lt;&gt;"Closed",I328=""),AND(H328="Yes",J328="Closed",OR(K328="",L328="",M328="")),AND(H328="No",J328&lt;&gt;"No Callback Needed"),AND(Q328&lt;&gt;"",Q328&lt;0)),"Data Issue",IF(H328="No","No Callback Needed",IF(J328="Closed","Completed",IF(P328&lt;NOW(),"Overdue",IF(P328-NOW()&lt;=Dashboard!$B$9/24,"Due Soon","Open"))))))</f>
        <v/>
      </c>
      <c r="S328" s="31">
        <f>IF(OR(A328="",B328="",Dashboard!$B$4="",Dashboard!$B$5="",Dashboard!$B$5&lt;Dashboard!$B$4,Dashboard!$B$5-Dashboard!$B$4&gt;30),"",IF(AND(B328&gt;=Dashboard!$B$4,B328&lt;=Dashboard!$B$5,OR(Dashboard!$B$6="All Clinics",D328=Dashboard!$B$6),OR(Dashboard!$B$7="All Queues",E328=Dashboard!$B$7)),1,0))</f>
        <v/>
      </c>
      <c r="T328" s="30">
        <f>IF(A328="","",IF(COUNTIF($A$2:$A$501,A328)&gt;1,"Duplicate ID",""))</f>
        <v/>
      </c>
    </row>
    <row r="329">
      <c r="A329" s="13" t="n"/>
      <c r="B329" s="41" t="n"/>
      <c r="C329" s="26" t="n"/>
      <c r="D329" s="13" t="n"/>
      <c r="E329" s="13" t="n"/>
      <c r="F329" s="13" t="n"/>
      <c r="G329" s="13" t="n"/>
      <c r="H329" s="13" t="n"/>
      <c r="I329" s="13" t="n"/>
      <c r="J329" s="13" t="n"/>
      <c r="K329" s="41" t="n"/>
      <c r="L329" s="26" t="n"/>
      <c r="M329" s="13" t="n"/>
      <c r="N329" s="27" t="n"/>
      <c r="O329" s="48">
        <f>IF(OR(B329="",C329=""),"",B329+C329)</f>
        <v/>
      </c>
      <c r="P329" s="48">
        <f>IF(OR(O329="",H329&lt;&gt;"Yes"),"",O329+(Dashboard!$B$8/24))</f>
        <v/>
      </c>
      <c r="Q329" s="29">
        <f>IF(OR(H329&lt;&gt;"Yes",O329="",K329="",L329=""),"",ROUND(((K329+L329)-O329)*24,2))</f>
        <v/>
      </c>
      <c r="R329" s="30">
        <f>IF(A329="","",IF(OR(B329="",C329="",D329="",E329="",F329="",G329="",H329="",J329="",T329="Duplicate ID",AND(H329="Yes",J329&lt;&gt;"Closed",I329=""),AND(H329="Yes",J329="Closed",OR(K329="",L329="",M329="")),AND(H329="No",J329&lt;&gt;"No Callback Needed"),AND(Q329&lt;&gt;"",Q329&lt;0)),"Data Issue",IF(H329="No","No Callback Needed",IF(J329="Closed","Completed",IF(P329&lt;NOW(),"Overdue",IF(P329-NOW()&lt;=Dashboard!$B$9/24,"Due Soon","Open"))))))</f>
        <v/>
      </c>
      <c r="S329" s="31">
        <f>IF(OR(A329="",B329="",Dashboard!$B$4="",Dashboard!$B$5="",Dashboard!$B$5&lt;Dashboard!$B$4,Dashboard!$B$5-Dashboard!$B$4&gt;30),"",IF(AND(B329&gt;=Dashboard!$B$4,B329&lt;=Dashboard!$B$5,OR(Dashboard!$B$6="All Clinics",D329=Dashboard!$B$6),OR(Dashboard!$B$7="All Queues",E329=Dashboard!$B$7)),1,0))</f>
        <v/>
      </c>
      <c r="T329" s="30">
        <f>IF(A329="","",IF(COUNTIF($A$2:$A$501,A329)&gt;1,"Duplicate ID",""))</f>
        <v/>
      </c>
    </row>
    <row r="330">
      <c r="A330" s="13" t="n"/>
      <c r="B330" s="41" t="n"/>
      <c r="C330" s="26" t="n"/>
      <c r="D330" s="13" t="n"/>
      <c r="E330" s="13" t="n"/>
      <c r="F330" s="13" t="n"/>
      <c r="G330" s="13" t="n"/>
      <c r="H330" s="13" t="n"/>
      <c r="I330" s="13" t="n"/>
      <c r="J330" s="13" t="n"/>
      <c r="K330" s="41" t="n"/>
      <c r="L330" s="26" t="n"/>
      <c r="M330" s="13" t="n"/>
      <c r="N330" s="27" t="n"/>
      <c r="O330" s="48">
        <f>IF(OR(B330="",C330=""),"",B330+C330)</f>
        <v/>
      </c>
      <c r="P330" s="48">
        <f>IF(OR(O330="",H330&lt;&gt;"Yes"),"",O330+(Dashboard!$B$8/24))</f>
        <v/>
      </c>
      <c r="Q330" s="29">
        <f>IF(OR(H330&lt;&gt;"Yes",O330="",K330="",L330=""),"",ROUND(((K330+L330)-O330)*24,2))</f>
        <v/>
      </c>
      <c r="R330" s="30">
        <f>IF(A330="","",IF(OR(B330="",C330="",D330="",E330="",F330="",G330="",H330="",J330="",T330="Duplicate ID",AND(H330="Yes",J330&lt;&gt;"Closed",I330=""),AND(H330="Yes",J330="Closed",OR(K330="",L330="",M330="")),AND(H330="No",J330&lt;&gt;"No Callback Needed"),AND(Q330&lt;&gt;"",Q330&lt;0)),"Data Issue",IF(H330="No","No Callback Needed",IF(J330="Closed","Completed",IF(P330&lt;NOW(),"Overdue",IF(P330-NOW()&lt;=Dashboard!$B$9/24,"Due Soon","Open"))))))</f>
        <v/>
      </c>
      <c r="S330" s="31">
        <f>IF(OR(A330="",B330="",Dashboard!$B$4="",Dashboard!$B$5="",Dashboard!$B$5&lt;Dashboard!$B$4,Dashboard!$B$5-Dashboard!$B$4&gt;30),"",IF(AND(B330&gt;=Dashboard!$B$4,B330&lt;=Dashboard!$B$5,OR(Dashboard!$B$6="All Clinics",D330=Dashboard!$B$6),OR(Dashboard!$B$7="All Queues",E330=Dashboard!$B$7)),1,0))</f>
        <v/>
      </c>
      <c r="T330" s="30">
        <f>IF(A330="","",IF(COUNTIF($A$2:$A$501,A330)&gt;1,"Duplicate ID",""))</f>
        <v/>
      </c>
    </row>
    <row r="331">
      <c r="A331" s="13" t="n"/>
      <c r="B331" s="41" t="n"/>
      <c r="C331" s="26" t="n"/>
      <c r="D331" s="13" t="n"/>
      <c r="E331" s="13" t="n"/>
      <c r="F331" s="13" t="n"/>
      <c r="G331" s="13" t="n"/>
      <c r="H331" s="13" t="n"/>
      <c r="I331" s="13" t="n"/>
      <c r="J331" s="13" t="n"/>
      <c r="K331" s="41" t="n"/>
      <c r="L331" s="26" t="n"/>
      <c r="M331" s="13" t="n"/>
      <c r="N331" s="27" t="n"/>
      <c r="O331" s="48">
        <f>IF(OR(B331="",C331=""),"",B331+C331)</f>
        <v/>
      </c>
      <c r="P331" s="48">
        <f>IF(OR(O331="",H331&lt;&gt;"Yes"),"",O331+(Dashboard!$B$8/24))</f>
        <v/>
      </c>
      <c r="Q331" s="29">
        <f>IF(OR(H331&lt;&gt;"Yes",O331="",K331="",L331=""),"",ROUND(((K331+L331)-O331)*24,2))</f>
        <v/>
      </c>
      <c r="R331" s="30">
        <f>IF(A331="","",IF(OR(B331="",C331="",D331="",E331="",F331="",G331="",H331="",J331="",T331="Duplicate ID",AND(H331="Yes",J331&lt;&gt;"Closed",I331=""),AND(H331="Yes",J331="Closed",OR(K331="",L331="",M331="")),AND(H331="No",J331&lt;&gt;"No Callback Needed"),AND(Q331&lt;&gt;"",Q331&lt;0)),"Data Issue",IF(H331="No","No Callback Needed",IF(J331="Closed","Completed",IF(P331&lt;NOW(),"Overdue",IF(P331-NOW()&lt;=Dashboard!$B$9/24,"Due Soon","Open"))))))</f>
        <v/>
      </c>
      <c r="S331" s="31">
        <f>IF(OR(A331="",B331="",Dashboard!$B$4="",Dashboard!$B$5="",Dashboard!$B$5&lt;Dashboard!$B$4,Dashboard!$B$5-Dashboard!$B$4&gt;30),"",IF(AND(B331&gt;=Dashboard!$B$4,B331&lt;=Dashboard!$B$5,OR(Dashboard!$B$6="All Clinics",D331=Dashboard!$B$6),OR(Dashboard!$B$7="All Queues",E331=Dashboard!$B$7)),1,0))</f>
        <v/>
      </c>
      <c r="T331" s="30">
        <f>IF(A331="","",IF(COUNTIF($A$2:$A$501,A331)&gt;1,"Duplicate ID",""))</f>
        <v/>
      </c>
    </row>
    <row r="332">
      <c r="A332" s="13" t="n"/>
      <c r="B332" s="41" t="n"/>
      <c r="C332" s="26" t="n"/>
      <c r="D332" s="13" t="n"/>
      <c r="E332" s="13" t="n"/>
      <c r="F332" s="13" t="n"/>
      <c r="G332" s="13" t="n"/>
      <c r="H332" s="13" t="n"/>
      <c r="I332" s="13" t="n"/>
      <c r="J332" s="13" t="n"/>
      <c r="K332" s="41" t="n"/>
      <c r="L332" s="26" t="n"/>
      <c r="M332" s="13" t="n"/>
      <c r="N332" s="27" t="n"/>
      <c r="O332" s="48">
        <f>IF(OR(B332="",C332=""),"",B332+C332)</f>
        <v/>
      </c>
      <c r="P332" s="48">
        <f>IF(OR(O332="",H332&lt;&gt;"Yes"),"",O332+(Dashboard!$B$8/24))</f>
        <v/>
      </c>
      <c r="Q332" s="29">
        <f>IF(OR(H332&lt;&gt;"Yes",O332="",K332="",L332=""),"",ROUND(((K332+L332)-O332)*24,2))</f>
        <v/>
      </c>
      <c r="R332" s="30">
        <f>IF(A332="","",IF(OR(B332="",C332="",D332="",E332="",F332="",G332="",H332="",J332="",T332="Duplicate ID",AND(H332="Yes",J332&lt;&gt;"Closed",I332=""),AND(H332="Yes",J332="Closed",OR(K332="",L332="",M332="")),AND(H332="No",J332&lt;&gt;"No Callback Needed"),AND(Q332&lt;&gt;"",Q332&lt;0)),"Data Issue",IF(H332="No","No Callback Needed",IF(J332="Closed","Completed",IF(P332&lt;NOW(),"Overdue",IF(P332-NOW()&lt;=Dashboard!$B$9/24,"Due Soon","Open"))))))</f>
        <v/>
      </c>
      <c r="S332" s="31">
        <f>IF(OR(A332="",B332="",Dashboard!$B$4="",Dashboard!$B$5="",Dashboard!$B$5&lt;Dashboard!$B$4,Dashboard!$B$5-Dashboard!$B$4&gt;30),"",IF(AND(B332&gt;=Dashboard!$B$4,B332&lt;=Dashboard!$B$5,OR(Dashboard!$B$6="All Clinics",D332=Dashboard!$B$6),OR(Dashboard!$B$7="All Queues",E332=Dashboard!$B$7)),1,0))</f>
        <v/>
      </c>
      <c r="T332" s="30">
        <f>IF(A332="","",IF(COUNTIF($A$2:$A$501,A332)&gt;1,"Duplicate ID",""))</f>
        <v/>
      </c>
    </row>
    <row r="333">
      <c r="A333" s="13" t="n"/>
      <c r="B333" s="41" t="n"/>
      <c r="C333" s="26" t="n"/>
      <c r="D333" s="13" t="n"/>
      <c r="E333" s="13" t="n"/>
      <c r="F333" s="13" t="n"/>
      <c r="G333" s="13" t="n"/>
      <c r="H333" s="13" t="n"/>
      <c r="I333" s="13" t="n"/>
      <c r="J333" s="13" t="n"/>
      <c r="K333" s="41" t="n"/>
      <c r="L333" s="26" t="n"/>
      <c r="M333" s="13" t="n"/>
      <c r="N333" s="27" t="n"/>
      <c r="O333" s="48">
        <f>IF(OR(B333="",C333=""),"",B333+C333)</f>
        <v/>
      </c>
      <c r="P333" s="48">
        <f>IF(OR(O333="",H333&lt;&gt;"Yes"),"",O333+(Dashboard!$B$8/24))</f>
        <v/>
      </c>
      <c r="Q333" s="29">
        <f>IF(OR(H333&lt;&gt;"Yes",O333="",K333="",L333=""),"",ROUND(((K333+L333)-O333)*24,2))</f>
        <v/>
      </c>
      <c r="R333" s="30">
        <f>IF(A333="","",IF(OR(B333="",C333="",D333="",E333="",F333="",G333="",H333="",J333="",T333="Duplicate ID",AND(H333="Yes",J333&lt;&gt;"Closed",I333=""),AND(H333="Yes",J333="Closed",OR(K333="",L333="",M333="")),AND(H333="No",J333&lt;&gt;"No Callback Needed"),AND(Q333&lt;&gt;"",Q333&lt;0)),"Data Issue",IF(H333="No","No Callback Needed",IF(J333="Closed","Completed",IF(P333&lt;NOW(),"Overdue",IF(P333-NOW()&lt;=Dashboard!$B$9/24,"Due Soon","Open"))))))</f>
        <v/>
      </c>
      <c r="S333" s="31">
        <f>IF(OR(A333="",B333="",Dashboard!$B$4="",Dashboard!$B$5="",Dashboard!$B$5&lt;Dashboard!$B$4,Dashboard!$B$5-Dashboard!$B$4&gt;30),"",IF(AND(B333&gt;=Dashboard!$B$4,B333&lt;=Dashboard!$B$5,OR(Dashboard!$B$6="All Clinics",D333=Dashboard!$B$6),OR(Dashboard!$B$7="All Queues",E333=Dashboard!$B$7)),1,0))</f>
        <v/>
      </c>
      <c r="T333" s="30">
        <f>IF(A333="","",IF(COUNTIF($A$2:$A$501,A333)&gt;1,"Duplicate ID",""))</f>
        <v/>
      </c>
    </row>
    <row r="334">
      <c r="A334" s="13" t="n"/>
      <c r="B334" s="41" t="n"/>
      <c r="C334" s="26" t="n"/>
      <c r="D334" s="13" t="n"/>
      <c r="E334" s="13" t="n"/>
      <c r="F334" s="13" t="n"/>
      <c r="G334" s="13" t="n"/>
      <c r="H334" s="13" t="n"/>
      <c r="I334" s="13" t="n"/>
      <c r="J334" s="13" t="n"/>
      <c r="K334" s="41" t="n"/>
      <c r="L334" s="26" t="n"/>
      <c r="M334" s="13" t="n"/>
      <c r="N334" s="27" t="n"/>
      <c r="O334" s="48">
        <f>IF(OR(B334="",C334=""),"",B334+C334)</f>
        <v/>
      </c>
      <c r="P334" s="48">
        <f>IF(OR(O334="",H334&lt;&gt;"Yes"),"",O334+(Dashboard!$B$8/24))</f>
        <v/>
      </c>
      <c r="Q334" s="29">
        <f>IF(OR(H334&lt;&gt;"Yes",O334="",K334="",L334=""),"",ROUND(((K334+L334)-O334)*24,2))</f>
        <v/>
      </c>
      <c r="R334" s="30">
        <f>IF(A334="","",IF(OR(B334="",C334="",D334="",E334="",F334="",G334="",H334="",J334="",T334="Duplicate ID",AND(H334="Yes",J334&lt;&gt;"Closed",I334=""),AND(H334="Yes",J334="Closed",OR(K334="",L334="",M334="")),AND(H334="No",J334&lt;&gt;"No Callback Needed"),AND(Q334&lt;&gt;"",Q334&lt;0)),"Data Issue",IF(H334="No","No Callback Needed",IF(J334="Closed","Completed",IF(P334&lt;NOW(),"Overdue",IF(P334-NOW()&lt;=Dashboard!$B$9/24,"Due Soon","Open"))))))</f>
        <v/>
      </c>
      <c r="S334" s="31">
        <f>IF(OR(A334="",B334="",Dashboard!$B$4="",Dashboard!$B$5="",Dashboard!$B$5&lt;Dashboard!$B$4,Dashboard!$B$5-Dashboard!$B$4&gt;30),"",IF(AND(B334&gt;=Dashboard!$B$4,B334&lt;=Dashboard!$B$5,OR(Dashboard!$B$6="All Clinics",D334=Dashboard!$B$6),OR(Dashboard!$B$7="All Queues",E334=Dashboard!$B$7)),1,0))</f>
        <v/>
      </c>
      <c r="T334" s="30">
        <f>IF(A334="","",IF(COUNTIF($A$2:$A$501,A334)&gt;1,"Duplicate ID",""))</f>
        <v/>
      </c>
    </row>
    <row r="335">
      <c r="A335" s="13" t="n"/>
      <c r="B335" s="41" t="n"/>
      <c r="C335" s="26" t="n"/>
      <c r="D335" s="13" t="n"/>
      <c r="E335" s="13" t="n"/>
      <c r="F335" s="13" t="n"/>
      <c r="G335" s="13" t="n"/>
      <c r="H335" s="13" t="n"/>
      <c r="I335" s="13" t="n"/>
      <c r="J335" s="13" t="n"/>
      <c r="K335" s="41" t="n"/>
      <c r="L335" s="26" t="n"/>
      <c r="M335" s="13" t="n"/>
      <c r="N335" s="27" t="n"/>
      <c r="O335" s="48">
        <f>IF(OR(B335="",C335=""),"",B335+C335)</f>
        <v/>
      </c>
      <c r="P335" s="48">
        <f>IF(OR(O335="",H335&lt;&gt;"Yes"),"",O335+(Dashboard!$B$8/24))</f>
        <v/>
      </c>
      <c r="Q335" s="29">
        <f>IF(OR(H335&lt;&gt;"Yes",O335="",K335="",L335=""),"",ROUND(((K335+L335)-O335)*24,2))</f>
        <v/>
      </c>
      <c r="R335" s="30">
        <f>IF(A335="","",IF(OR(B335="",C335="",D335="",E335="",F335="",G335="",H335="",J335="",T335="Duplicate ID",AND(H335="Yes",J335&lt;&gt;"Closed",I335=""),AND(H335="Yes",J335="Closed",OR(K335="",L335="",M335="")),AND(H335="No",J335&lt;&gt;"No Callback Needed"),AND(Q335&lt;&gt;"",Q335&lt;0)),"Data Issue",IF(H335="No","No Callback Needed",IF(J335="Closed","Completed",IF(P335&lt;NOW(),"Overdue",IF(P335-NOW()&lt;=Dashboard!$B$9/24,"Due Soon","Open"))))))</f>
        <v/>
      </c>
      <c r="S335" s="31">
        <f>IF(OR(A335="",B335="",Dashboard!$B$4="",Dashboard!$B$5="",Dashboard!$B$5&lt;Dashboard!$B$4,Dashboard!$B$5-Dashboard!$B$4&gt;30),"",IF(AND(B335&gt;=Dashboard!$B$4,B335&lt;=Dashboard!$B$5,OR(Dashboard!$B$6="All Clinics",D335=Dashboard!$B$6),OR(Dashboard!$B$7="All Queues",E335=Dashboard!$B$7)),1,0))</f>
        <v/>
      </c>
      <c r="T335" s="30">
        <f>IF(A335="","",IF(COUNTIF($A$2:$A$501,A335)&gt;1,"Duplicate ID",""))</f>
        <v/>
      </c>
    </row>
    <row r="336">
      <c r="A336" s="13" t="n"/>
      <c r="B336" s="41" t="n"/>
      <c r="C336" s="26" t="n"/>
      <c r="D336" s="13" t="n"/>
      <c r="E336" s="13" t="n"/>
      <c r="F336" s="13" t="n"/>
      <c r="G336" s="13" t="n"/>
      <c r="H336" s="13" t="n"/>
      <c r="I336" s="13" t="n"/>
      <c r="J336" s="13" t="n"/>
      <c r="K336" s="41" t="n"/>
      <c r="L336" s="26" t="n"/>
      <c r="M336" s="13" t="n"/>
      <c r="N336" s="27" t="n"/>
      <c r="O336" s="48">
        <f>IF(OR(B336="",C336=""),"",B336+C336)</f>
        <v/>
      </c>
      <c r="P336" s="48">
        <f>IF(OR(O336="",H336&lt;&gt;"Yes"),"",O336+(Dashboard!$B$8/24))</f>
        <v/>
      </c>
      <c r="Q336" s="29">
        <f>IF(OR(H336&lt;&gt;"Yes",O336="",K336="",L336=""),"",ROUND(((K336+L336)-O336)*24,2))</f>
        <v/>
      </c>
      <c r="R336" s="30">
        <f>IF(A336="","",IF(OR(B336="",C336="",D336="",E336="",F336="",G336="",H336="",J336="",T336="Duplicate ID",AND(H336="Yes",J336&lt;&gt;"Closed",I336=""),AND(H336="Yes",J336="Closed",OR(K336="",L336="",M336="")),AND(H336="No",J336&lt;&gt;"No Callback Needed"),AND(Q336&lt;&gt;"",Q336&lt;0)),"Data Issue",IF(H336="No","No Callback Needed",IF(J336="Closed","Completed",IF(P336&lt;NOW(),"Overdue",IF(P336-NOW()&lt;=Dashboard!$B$9/24,"Due Soon","Open"))))))</f>
        <v/>
      </c>
      <c r="S336" s="31">
        <f>IF(OR(A336="",B336="",Dashboard!$B$4="",Dashboard!$B$5="",Dashboard!$B$5&lt;Dashboard!$B$4,Dashboard!$B$5-Dashboard!$B$4&gt;30),"",IF(AND(B336&gt;=Dashboard!$B$4,B336&lt;=Dashboard!$B$5,OR(Dashboard!$B$6="All Clinics",D336=Dashboard!$B$6),OR(Dashboard!$B$7="All Queues",E336=Dashboard!$B$7)),1,0))</f>
        <v/>
      </c>
      <c r="T336" s="30">
        <f>IF(A336="","",IF(COUNTIF($A$2:$A$501,A336)&gt;1,"Duplicate ID",""))</f>
        <v/>
      </c>
    </row>
    <row r="337">
      <c r="A337" s="13" t="n"/>
      <c r="B337" s="41" t="n"/>
      <c r="C337" s="26" t="n"/>
      <c r="D337" s="13" t="n"/>
      <c r="E337" s="13" t="n"/>
      <c r="F337" s="13" t="n"/>
      <c r="G337" s="13" t="n"/>
      <c r="H337" s="13" t="n"/>
      <c r="I337" s="13" t="n"/>
      <c r="J337" s="13" t="n"/>
      <c r="K337" s="41" t="n"/>
      <c r="L337" s="26" t="n"/>
      <c r="M337" s="13" t="n"/>
      <c r="N337" s="27" t="n"/>
      <c r="O337" s="48">
        <f>IF(OR(B337="",C337=""),"",B337+C337)</f>
        <v/>
      </c>
      <c r="P337" s="48">
        <f>IF(OR(O337="",H337&lt;&gt;"Yes"),"",O337+(Dashboard!$B$8/24))</f>
        <v/>
      </c>
      <c r="Q337" s="29">
        <f>IF(OR(H337&lt;&gt;"Yes",O337="",K337="",L337=""),"",ROUND(((K337+L337)-O337)*24,2))</f>
        <v/>
      </c>
      <c r="R337" s="30">
        <f>IF(A337="","",IF(OR(B337="",C337="",D337="",E337="",F337="",G337="",H337="",J337="",T337="Duplicate ID",AND(H337="Yes",J337&lt;&gt;"Closed",I337=""),AND(H337="Yes",J337="Closed",OR(K337="",L337="",M337="")),AND(H337="No",J337&lt;&gt;"No Callback Needed"),AND(Q337&lt;&gt;"",Q337&lt;0)),"Data Issue",IF(H337="No","No Callback Needed",IF(J337="Closed","Completed",IF(P337&lt;NOW(),"Overdue",IF(P337-NOW()&lt;=Dashboard!$B$9/24,"Due Soon","Open"))))))</f>
        <v/>
      </c>
      <c r="S337" s="31">
        <f>IF(OR(A337="",B337="",Dashboard!$B$4="",Dashboard!$B$5="",Dashboard!$B$5&lt;Dashboard!$B$4,Dashboard!$B$5-Dashboard!$B$4&gt;30),"",IF(AND(B337&gt;=Dashboard!$B$4,B337&lt;=Dashboard!$B$5,OR(Dashboard!$B$6="All Clinics",D337=Dashboard!$B$6),OR(Dashboard!$B$7="All Queues",E337=Dashboard!$B$7)),1,0))</f>
        <v/>
      </c>
      <c r="T337" s="30">
        <f>IF(A337="","",IF(COUNTIF($A$2:$A$501,A337)&gt;1,"Duplicate ID",""))</f>
        <v/>
      </c>
    </row>
    <row r="338">
      <c r="A338" s="13" t="n"/>
      <c r="B338" s="41" t="n"/>
      <c r="C338" s="26" t="n"/>
      <c r="D338" s="13" t="n"/>
      <c r="E338" s="13" t="n"/>
      <c r="F338" s="13" t="n"/>
      <c r="G338" s="13" t="n"/>
      <c r="H338" s="13" t="n"/>
      <c r="I338" s="13" t="n"/>
      <c r="J338" s="13" t="n"/>
      <c r="K338" s="41" t="n"/>
      <c r="L338" s="26" t="n"/>
      <c r="M338" s="13" t="n"/>
      <c r="N338" s="27" t="n"/>
      <c r="O338" s="48">
        <f>IF(OR(B338="",C338=""),"",B338+C338)</f>
        <v/>
      </c>
      <c r="P338" s="48">
        <f>IF(OR(O338="",H338&lt;&gt;"Yes"),"",O338+(Dashboard!$B$8/24))</f>
        <v/>
      </c>
      <c r="Q338" s="29">
        <f>IF(OR(H338&lt;&gt;"Yes",O338="",K338="",L338=""),"",ROUND(((K338+L338)-O338)*24,2))</f>
        <v/>
      </c>
      <c r="R338" s="30">
        <f>IF(A338="","",IF(OR(B338="",C338="",D338="",E338="",F338="",G338="",H338="",J338="",T338="Duplicate ID",AND(H338="Yes",J338&lt;&gt;"Closed",I338=""),AND(H338="Yes",J338="Closed",OR(K338="",L338="",M338="")),AND(H338="No",J338&lt;&gt;"No Callback Needed"),AND(Q338&lt;&gt;"",Q338&lt;0)),"Data Issue",IF(H338="No","No Callback Needed",IF(J338="Closed","Completed",IF(P338&lt;NOW(),"Overdue",IF(P338-NOW()&lt;=Dashboard!$B$9/24,"Due Soon","Open"))))))</f>
        <v/>
      </c>
      <c r="S338" s="31">
        <f>IF(OR(A338="",B338="",Dashboard!$B$4="",Dashboard!$B$5="",Dashboard!$B$5&lt;Dashboard!$B$4,Dashboard!$B$5-Dashboard!$B$4&gt;30),"",IF(AND(B338&gt;=Dashboard!$B$4,B338&lt;=Dashboard!$B$5,OR(Dashboard!$B$6="All Clinics",D338=Dashboard!$B$6),OR(Dashboard!$B$7="All Queues",E338=Dashboard!$B$7)),1,0))</f>
        <v/>
      </c>
      <c r="T338" s="30">
        <f>IF(A338="","",IF(COUNTIF($A$2:$A$501,A338)&gt;1,"Duplicate ID",""))</f>
        <v/>
      </c>
    </row>
    <row r="339">
      <c r="A339" s="13" t="n"/>
      <c r="B339" s="41" t="n"/>
      <c r="C339" s="26" t="n"/>
      <c r="D339" s="13" t="n"/>
      <c r="E339" s="13" t="n"/>
      <c r="F339" s="13" t="n"/>
      <c r="G339" s="13" t="n"/>
      <c r="H339" s="13" t="n"/>
      <c r="I339" s="13" t="n"/>
      <c r="J339" s="13" t="n"/>
      <c r="K339" s="41" t="n"/>
      <c r="L339" s="26" t="n"/>
      <c r="M339" s="13" t="n"/>
      <c r="N339" s="27" t="n"/>
      <c r="O339" s="48">
        <f>IF(OR(B339="",C339=""),"",B339+C339)</f>
        <v/>
      </c>
      <c r="P339" s="48">
        <f>IF(OR(O339="",H339&lt;&gt;"Yes"),"",O339+(Dashboard!$B$8/24))</f>
        <v/>
      </c>
      <c r="Q339" s="29">
        <f>IF(OR(H339&lt;&gt;"Yes",O339="",K339="",L339=""),"",ROUND(((K339+L339)-O339)*24,2))</f>
        <v/>
      </c>
      <c r="R339" s="30">
        <f>IF(A339="","",IF(OR(B339="",C339="",D339="",E339="",F339="",G339="",H339="",J339="",T339="Duplicate ID",AND(H339="Yes",J339&lt;&gt;"Closed",I339=""),AND(H339="Yes",J339="Closed",OR(K339="",L339="",M339="")),AND(H339="No",J339&lt;&gt;"No Callback Needed"),AND(Q339&lt;&gt;"",Q339&lt;0)),"Data Issue",IF(H339="No","No Callback Needed",IF(J339="Closed","Completed",IF(P339&lt;NOW(),"Overdue",IF(P339-NOW()&lt;=Dashboard!$B$9/24,"Due Soon","Open"))))))</f>
        <v/>
      </c>
      <c r="S339" s="31">
        <f>IF(OR(A339="",B339="",Dashboard!$B$4="",Dashboard!$B$5="",Dashboard!$B$5&lt;Dashboard!$B$4,Dashboard!$B$5-Dashboard!$B$4&gt;30),"",IF(AND(B339&gt;=Dashboard!$B$4,B339&lt;=Dashboard!$B$5,OR(Dashboard!$B$6="All Clinics",D339=Dashboard!$B$6),OR(Dashboard!$B$7="All Queues",E339=Dashboard!$B$7)),1,0))</f>
        <v/>
      </c>
      <c r="T339" s="30">
        <f>IF(A339="","",IF(COUNTIF($A$2:$A$501,A339)&gt;1,"Duplicate ID",""))</f>
        <v/>
      </c>
    </row>
    <row r="340">
      <c r="A340" s="13" t="n"/>
      <c r="B340" s="41" t="n"/>
      <c r="C340" s="26" t="n"/>
      <c r="D340" s="13" t="n"/>
      <c r="E340" s="13" t="n"/>
      <c r="F340" s="13" t="n"/>
      <c r="G340" s="13" t="n"/>
      <c r="H340" s="13" t="n"/>
      <c r="I340" s="13" t="n"/>
      <c r="J340" s="13" t="n"/>
      <c r="K340" s="41" t="n"/>
      <c r="L340" s="26" t="n"/>
      <c r="M340" s="13" t="n"/>
      <c r="N340" s="27" t="n"/>
      <c r="O340" s="48">
        <f>IF(OR(B340="",C340=""),"",B340+C340)</f>
        <v/>
      </c>
      <c r="P340" s="48">
        <f>IF(OR(O340="",H340&lt;&gt;"Yes"),"",O340+(Dashboard!$B$8/24))</f>
        <v/>
      </c>
      <c r="Q340" s="29">
        <f>IF(OR(H340&lt;&gt;"Yes",O340="",K340="",L340=""),"",ROUND(((K340+L340)-O340)*24,2))</f>
        <v/>
      </c>
      <c r="R340" s="30">
        <f>IF(A340="","",IF(OR(B340="",C340="",D340="",E340="",F340="",G340="",H340="",J340="",T340="Duplicate ID",AND(H340="Yes",J340&lt;&gt;"Closed",I340=""),AND(H340="Yes",J340="Closed",OR(K340="",L340="",M340="")),AND(H340="No",J340&lt;&gt;"No Callback Needed"),AND(Q340&lt;&gt;"",Q340&lt;0)),"Data Issue",IF(H340="No","No Callback Needed",IF(J340="Closed","Completed",IF(P340&lt;NOW(),"Overdue",IF(P340-NOW()&lt;=Dashboard!$B$9/24,"Due Soon","Open"))))))</f>
        <v/>
      </c>
      <c r="S340" s="31">
        <f>IF(OR(A340="",B340="",Dashboard!$B$4="",Dashboard!$B$5="",Dashboard!$B$5&lt;Dashboard!$B$4,Dashboard!$B$5-Dashboard!$B$4&gt;30),"",IF(AND(B340&gt;=Dashboard!$B$4,B340&lt;=Dashboard!$B$5,OR(Dashboard!$B$6="All Clinics",D340=Dashboard!$B$6),OR(Dashboard!$B$7="All Queues",E340=Dashboard!$B$7)),1,0))</f>
        <v/>
      </c>
      <c r="T340" s="30">
        <f>IF(A340="","",IF(COUNTIF($A$2:$A$501,A340)&gt;1,"Duplicate ID",""))</f>
        <v/>
      </c>
    </row>
    <row r="341">
      <c r="A341" s="13" t="n"/>
      <c r="B341" s="41" t="n"/>
      <c r="C341" s="26" t="n"/>
      <c r="D341" s="13" t="n"/>
      <c r="E341" s="13" t="n"/>
      <c r="F341" s="13" t="n"/>
      <c r="G341" s="13" t="n"/>
      <c r="H341" s="13" t="n"/>
      <c r="I341" s="13" t="n"/>
      <c r="J341" s="13" t="n"/>
      <c r="K341" s="41" t="n"/>
      <c r="L341" s="26" t="n"/>
      <c r="M341" s="13" t="n"/>
      <c r="N341" s="27" t="n"/>
      <c r="O341" s="48">
        <f>IF(OR(B341="",C341=""),"",B341+C341)</f>
        <v/>
      </c>
      <c r="P341" s="48">
        <f>IF(OR(O341="",H341&lt;&gt;"Yes"),"",O341+(Dashboard!$B$8/24))</f>
        <v/>
      </c>
      <c r="Q341" s="29">
        <f>IF(OR(H341&lt;&gt;"Yes",O341="",K341="",L341=""),"",ROUND(((K341+L341)-O341)*24,2))</f>
        <v/>
      </c>
      <c r="R341" s="30">
        <f>IF(A341="","",IF(OR(B341="",C341="",D341="",E341="",F341="",G341="",H341="",J341="",T341="Duplicate ID",AND(H341="Yes",J341&lt;&gt;"Closed",I341=""),AND(H341="Yes",J341="Closed",OR(K341="",L341="",M341="")),AND(H341="No",J341&lt;&gt;"No Callback Needed"),AND(Q341&lt;&gt;"",Q341&lt;0)),"Data Issue",IF(H341="No","No Callback Needed",IF(J341="Closed","Completed",IF(P341&lt;NOW(),"Overdue",IF(P341-NOW()&lt;=Dashboard!$B$9/24,"Due Soon","Open"))))))</f>
        <v/>
      </c>
      <c r="S341" s="31">
        <f>IF(OR(A341="",B341="",Dashboard!$B$4="",Dashboard!$B$5="",Dashboard!$B$5&lt;Dashboard!$B$4,Dashboard!$B$5-Dashboard!$B$4&gt;30),"",IF(AND(B341&gt;=Dashboard!$B$4,B341&lt;=Dashboard!$B$5,OR(Dashboard!$B$6="All Clinics",D341=Dashboard!$B$6),OR(Dashboard!$B$7="All Queues",E341=Dashboard!$B$7)),1,0))</f>
        <v/>
      </c>
      <c r="T341" s="30">
        <f>IF(A341="","",IF(COUNTIF($A$2:$A$501,A341)&gt;1,"Duplicate ID",""))</f>
        <v/>
      </c>
    </row>
    <row r="342">
      <c r="A342" s="13" t="n"/>
      <c r="B342" s="41" t="n"/>
      <c r="C342" s="26" t="n"/>
      <c r="D342" s="13" t="n"/>
      <c r="E342" s="13" t="n"/>
      <c r="F342" s="13" t="n"/>
      <c r="G342" s="13" t="n"/>
      <c r="H342" s="13" t="n"/>
      <c r="I342" s="13" t="n"/>
      <c r="J342" s="13" t="n"/>
      <c r="K342" s="41" t="n"/>
      <c r="L342" s="26" t="n"/>
      <c r="M342" s="13" t="n"/>
      <c r="N342" s="27" t="n"/>
      <c r="O342" s="48">
        <f>IF(OR(B342="",C342=""),"",B342+C342)</f>
        <v/>
      </c>
      <c r="P342" s="48">
        <f>IF(OR(O342="",H342&lt;&gt;"Yes"),"",O342+(Dashboard!$B$8/24))</f>
        <v/>
      </c>
      <c r="Q342" s="29">
        <f>IF(OR(H342&lt;&gt;"Yes",O342="",K342="",L342=""),"",ROUND(((K342+L342)-O342)*24,2))</f>
        <v/>
      </c>
      <c r="R342" s="30">
        <f>IF(A342="","",IF(OR(B342="",C342="",D342="",E342="",F342="",G342="",H342="",J342="",T342="Duplicate ID",AND(H342="Yes",J342&lt;&gt;"Closed",I342=""),AND(H342="Yes",J342="Closed",OR(K342="",L342="",M342="")),AND(H342="No",J342&lt;&gt;"No Callback Needed"),AND(Q342&lt;&gt;"",Q342&lt;0)),"Data Issue",IF(H342="No","No Callback Needed",IF(J342="Closed","Completed",IF(P342&lt;NOW(),"Overdue",IF(P342-NOW()&lt;=Dashboard!$B$9/24,"Due Soon","Open"))))))</f>
        <v/>
      </c>
      <c r="S342" s="31">
        <f>IF(OR(A342="",B342="",Dashboard!$B$4="",Dashboard!$B$5="",Dashboard!$B$5&lt;Dashboard!$B$4,Dashboard!$B$5-Dashboard!$B$4&gt;30),"",IF(AND(B342&gt;=Dashboard!$B$4,B342&lt;=Dashboard!$B$5,OR(Dashboard!$B$6="All Clinics",D342=Dashboard!$B$6),OR(Dashboard!$B$7="All Queues",E342=Dashboard!$B$7)),1,0))</f>
        <v/>
      </c>
      <c r="T342" s="30">
        <f>IF(A342="","",IF(COUNTIF($A$2:$A$501,A342)&gt;1,"Duplicate ID",""))</f>
        <v/>
      </c>
    </row>
    <row r="343">
      <c r="A343" s="13" t="n"/>
      <c r="B343" s="41" t="n"/>
      <c r="C343" s="26" t="n"/>
      <c r="D343" s="13" t="n"/>
      <c r="E343" s="13" t="n"/>
      <c r="F343" s="13" t="n"/>
      <c r="G343" s="13" t="n"/>
      <c r="H343" s="13" t="n"/>
      <c r="I343" s="13" t="n"/>
      <c r="J343" s="13" t="n"/>
      <c r="K343" s="41" t="n"/>
      <c r="L343" s="26" t="n"/>
      <c r="M343" s="13" t="n"/>
      <c r="N343" s="27" t="n"/>
      <c r="O343" s="48">
        <f>IF(OR(B343="",C343=""),"",B343+C343)</f>
        <v/>
      </c>
      <c r="P343" s="48">
        <f>IF(OR(O343="",H343&lt;&gt;"Yes"),"",O343+(Dashboard!$B$8/24))</f>
        <v/>
      </c>
      <c r="Q343" s="29">
        <f>IF(OR(H343&lt;&gt;"Yes",O343="",K343="",L343=""),"",ROUND(((K343+L343)-O343)*24,2))</f>
        <v/>
      </c>
      <c r="R343" s="30">
        <f>IF(A343="","",IF(OR(B343="",C343="",D343="",E343="",F343="",G343="",H343="",J343="",T343="Duplicate ID",AND(H343="Yes",J343&lt;&gt;"Closed",I343=""),AND(H343="Yes",J343="Closed",OR(K343="",L343="",M343="")),AND(H343="No",J343&lt;&gt;"No Callback Needed"),AND(Q343&lt;&gt;"",Q343&lt;0)),"Data Issue",IF(H343="No","No Callback Needed",IF(J343="Closed","Completed",IF(P343&lt;NOW(),"Overdue",IF(P343-NOW()&lt;=Dashboard!$B$9/24,"Due Soon","Open"))))))</f>
        <v/>
      </c>
      <c r="S343" s="31">
        <f>IF(OR(A343="",B343="",Dashboard!$B$4="",Dashboard!$B$5="",Dashboard!$B$5&lt;Dashboard!$B$4,Dashboard!$B$5-Dashboard!$B$4&gt;30),"",IF(AND(B343&gt;=Dashboard!$B$4,B343&lt;=Dashboard!$B$5,OR(Dashboard!$B$6="All Clinics",D343=Dashboard!$B$6),OR(Dashboard!$B$7="All Queues",E343=Dashboard!$B$7)),1,0))</f>
        <v/>
      </c>
      <c r="T343" s="30">
        <f>IF(A343="","",IF(COUNTIF($A$2:$A$501,A343)&gt;1,"Duplicate ID",""))</f>
        <v/>
      </c>
    </row>
    <row r="344">
      <c r="A344" s="13" t="n"/>
      <c r="B344" s="41" t="n"/>
      <c r="C344" s="26" t="n"/>
      <c r="D344" s="13" t="n"/>
      <c r="E344" s="13" t="n"/>
      <c r="F344" s="13" t="n"/>
      <c r="G344" s="13" t="n"/>
      <c r="H344" s="13" t="n"/>
      <c r="I344" s="13" t="n"/>
      <c r="J344" s="13" t="n"/>
      <c r="K344" s="41" t="n"/>
      <c r="L344" s="26" t="n"/>
      <c r="M344" s="13" t="n"/>
      <c r="N344" s="27" t="n"/>
      <c r="O344" s="48">
        <f>IF(OR(B344="",C344=""),"",B344+C344)</f>
        <v/>
      </c>
      <c r="P344" s="48">
        <f>IF(OR(O344="",H344&lt;&gt;"Yes"),"",O344+(Dashboard!$B$8/24))</f>
        <v/>
      </c>
      <c r="Q344" s="29">
        <f>IF(OR(H344&lt;&gt;"Yes",O344="",K344="",L344=""),"",ROUND(((K344+L344)-O344)*24,2))</f>
        <v/>
      </c>
      <c r="R344" s="30">
        <f>IF(A344="","",IF(OR(B344="",C344="",D344="",E344="",F344="",G344="",H344="",J344="",T344="Duplicate ID",AND(H344="Yes",J344&lt;&gt;"Closed",I344=""),AND(H344="Yes",J344="Closed",OR(K344="",L344="",M344="")),AND(H344="No",J344&lt;&gt;"No Callback Needed"),AND(Q344&lt;&gt;"",Q344&lt;0)),"Data Issue",IF(H344="No","No Callback Needed",IF(J344="Closed","Completed",IF(P344&lt;NOW(),"Overdue",IF(P344-NOW()&lt;=Dashboard!$B$9/24,"Due Soon","Open"))))))</f>
        <v/>
      </c>
      <c r="S344" s="31">
        <f>IF(OR(A344="",B344="",Dashboard!$B$4="",Dashboard!$B$5="",Dashboard!$B$5&lt;Dashboard!$B$4,Dashboard!$B$5-Dashboard!$B$4&gt;30),"",IF(AND(B344&gt;=Dashboard!$B$4,B344&lt;=Dashboard!$B$5,OR(Dashboard!$B$6="All Clinics",D344=Dashboard!$B$6),OR(Dashboard!$B$7="All Queues",E344=Dashboard!$B$7)),1,0))</f>
        <v/>
      </c>
      <c r="T344" s="30">
        <f>IF(A344="","",IF(COUNTIF($A$2:$A$501,A344)&gt;1,"Duplicate ID",""))</f>
        <v/>
      </c>
    </row>
    <row r="345">
      <c r="A345" s="13" t="n"/>
      <c r="B345" s="41" t="n"/>
      <c r="C345" s="26" t="n"/>
      <c r="D345" s="13" t="n"/>
      <c r="E345" s="13" t="n"/>
      <c r="F345" s="13" t="n"/>
      <c r="G345" s="13" t="n"/>
      <c r="H345" s="13" t="n"/>
      <c r="I345" s="13" t="n"/>
      <c r="J345" s="13" t="n"/>
      <c r="K345" s="41" t="n"/>
      <c r="L345" s="26" t="n"/>
      <c r="M345" s="13" t="n"/>
      <c r="N345" s="27" t="n"/>
      <c r="O345" s="48">
        <f>IF(OR(B345="",C345=""),"",B345+C345)</f>
        <v/>
      </c>
      <c r="P345" s="48">
        <f>IF(OR(O345="",H345&lt;&gt;"Yes"),"",O345+(Dashboard!$B$8/24))</f>
        <v/>
      </c>
      <c r="Q345" s="29">
        <f>IF(OR(H345&lt;&gt;"Yes",O345="",K345="",L345=""),"",ROUND(((K345+L345)-O345)*24,2))</f>
        <v/>
      </c>
      <c r="R345" s="30">
        <f>IF(A345="","",IF(OR(B345="",C345="",D345="",E345="",F345="",G345="",H345="",J345="",T345="Duplicate ID",AND(H345="Yes",J345&lt;&gt;"Closed",I345=""),AND(H345="Yes",J345="Closed",OR(K345="",L345="",M345="")),AND(H345="No",J345&lt;&gt;"No Callback Needed"),AND(Q345&lt;&gt;"",Q345&lt;0)),"Data Issue",IF(H345="No","No Callback Needed",IF(J345="Closed","Completed",IF(P345&lt;NOW(),"Overdue",IF(P345-NOW()&lt;=Dashboard!$B$9/24,"Due Soon","Open"))))))</f>
        <v/>
      </c>
      <c r="S345" s="31">
        <f>IF(OR(A345="",B345="",Dashboard!$B$4="",Dashboard!$B$5="",Dashboard!$B$5&lt;Dashboard!$B$4,Dashboard!$B$5-Dashboard!$B$4&gt;30),"",IF(AND(B345&gt;=Dashboard!$B$4,B345&lt;=Dashboard!$B$5,OR(Dashboard!$B$6="All Clinics",D345=Dashboard!$B$6),OR(Dashboard!$B$7="All Queues",E345=Dashboard!$B$7)),1,0))</f>
        <v/>
      </c>
      <c r="T345" s="30">
        <f>IF(A345="","",IF(COUNTIF($A$2:$A$501,A345)&gt;1,"Duplicate ID",""))</f>
        <v/>
      </c>
    </row>
    <row r="346">
      <c r="A346" s="13" t="n"/>
      <c r="B346" s="41" t="n"/>
      <c r="C346" s="26" t="n"/>
      <c r="D346" s="13" t="n"/>
      <c r="E346" s="13" t="n"/>
      <c r="F346" s="13" t="n"/>
      <c r="G346" s="13" t="n"/>
      <c r="H346" s="13" t="n"/>
      <c r="I346" s="13" t="n"/>
      <c r="J346" s="13" t="n"/>
      <c r="K346" s="41" t="n"/>
      <c r="L346" s="26" t="n"/>
      <c r="M346" s="13" t="n"/>
      <c r="N346" s="27" t="n"/>
      <c r="O346" s="48">
        <f>IF(OR(B346="",C346=""),"",B346+C346)</f>
        <v/>
      </c>
      <c r="P346" s="48">
        <f>IF(OR(O346="",H346&lt;&gt;"Yes"),"",O346+(Dashboard!$B$8/24))</f>
        <v/>
      </c>
      <c r="Q346" s="29">
        <f>IF(OR(H346&lt;&gt;"Yes",O346="",K346="",L346=""),"",ROUND(((K346+L346)-O346)*24,2))</f>
        <v/>
      </c>
      <c r="R346" s="30">
        <f>IF(A346="","",IF(OR(B346="",C346="",D346="",E346="",F346="",G346="",H346="",J346="",T346="Duplicate ID",AND(H346="Yes",J346&lt;&gt;"Closed",I346=""),AND(H346="Yes",J346="Closed",OR(K346="",L346="",M346="")),AND(H346="No",J346&lt;&gt;"No Callback Needed"),AND(Q346&lt;&gt;"",Q346&lt;0)),"Data Issue",IF(H346="No","No Callback Needed",IF(J346="Closed","Completed",IF(P346&lt;NOW(),"Overdue",IF(P346-NOW()&lt;=Dashboard!$B$9/24,"Due Soon","Open"))))))</f>
        <v/>
      </c>
      <c r="S346" s="31">
        <f>IF(OR(A346="",B346="",Dashboard!$B$4="",Dashboard!$B$5="",Dashboard!$B$5&lt;Dashboard!$B$4,Dashboard!$B$5-Dashboard!$B$4&gt;30),"",IF(AND(B346&gt;=Dashboard!$B$4,B346&lt;=Dashboard!$B$5,OR(Dashboard!$B$6="All Clinics",D346=Dashboard!$B$6),OR(Dashboard!$B$7="All Queues",E346=Dashboard!$B$7)),1,0))</f>
        <v/>
      </c>
      <c r="T346" s="30">
        <f>IF(A346="","",IF(COUNTIF($A$2:$A$501,A346)&gt;1,"Duplicate ID",""))</f>
        <v/>
      </c>
    </row>
    <row r="347">
      <c r="A347" s="13" t="n"/>
      <c r="B347" s="41" t="n"/>
      <c r="C347" s="26" t="n"/>
      <c r="D347" s="13" t="n"/>
      <c r="E347" s="13" t="n"/>
      <c r="F347" s="13" t="n"/>
      <c r="G347" s="13" t="n"/>
      <c r="H347" s="13" t="n"/>
      <c r="I347" s="13" t="n"/>
      <c r="J347" s="13" t="n"/>
      <c r="K347" s="41" t="n"/>
      <c r="L347" s="26" t="n"/>
      <c r="M347" s="13" t="n"/>
      <c r="N347" s="27" t="n"/>
      <c r="O347" s="48">
        <f>IF(OR(B347="",C347=""),"",B347+C347)</f>
        <v/>
      </c>
      <c r="P347" s="48">
        <f>IF(OR(O347="",H347&lt;&gt;"Yes"),"",O347+(Dashboard!$B$8/24))</f>
        <v/>
      </c>
      <c r="Q347" s="29">
        <f>IF(OR(H347&lt;&gt;"Yes",O347="",K347="",L347=""),"",ROUND(((K347+L347)-O347)*24,2))</f>
        <v/>
      </c>
      <c r="R347" s="30">
        <f>IF(A347="","",IF(OR(B347="",C347="",D347="",E347="",F347="",G347="",H347="",J347="",T347="Duplicate ID",AND(H347="Yes",J347&lt;&gt;"Closed",I347=""),AND(H347="Yes",J347="Closed",OR(K347="",L347="",M347="")),AND(H347="No",J347&lt;&gt;"No Callback Needed"),AND(Q347&lt;&gt;"",Q347&lt;0)),"Data Issue",IF(H347="No","No Callback Needed",IF(J347="Closed","Completed",IF(P347&lt;NOW(),"Overdue",IF(P347-NOW()&lt;=Dashboard!$B$9/24,"Due Soon","Open"))))))</f>
        <v/>
      </c>
      <c r="S347" s="31">
        <f>IF(OR(A347="",B347="",Dashboard!$B$4="",Dashboard!$B$5="",Dashboard!$B$5&lt;Dashboard!$B$4,Dashboard!$B$5-Dashboard!$B$4&gt;30),"",IF(AND(B347&gt;=Dashboard!$B$4,B347&lt;=Dashboard!$B$5,OR(Dashboard!$B$6="All Clinics",D347=Dashboard!$B$6),OR(Dashboard!$B$7="All Queues",E347=Dashboard!$B$7)),1,0))</f>
        <v/>
      </c>
      <c r="T347" s="30">
        <f>IF(A347="","",IF(COUNTIF($A$2:$A$501,A347)&gt;1,"Duplicate ID",""))</f>
        <v/>
      </c>
    </row>
    <row r="348">
      <c r="A348" s="13" t="n"/>
      <c r="B348" s="41" t="n"/>
      <c r="C348" s="26" t="n"/>
      <c r="D348" s="13" t="n"/>
      <c r="E348" s="13" t="n"/>
      <c r="F348" s="13" t="n"/>
      <c r="G348" s="13" t="n"/>
      <c r="H348" s="13" t="n"/>
      <c r="I348" s="13" t="n"/>
      <c r="J348" s="13" t="n"/>
      <c r="K348" s="41" t="n"/>
      <c r="L348" s="26" t="n"/>
      <c r="M348" s="13" t="n"/>
      <c r="N348" s="27" t="n"/>
      <c r="O348" s="48">
        <f>IF(OR(B348="",C348=""),"",B348+C348)</f>
        <v/>
      </c>
      <c r="P348" s="48">
        <f>IF(OR(O348="",H348&lt;&gt;"Yes"),"",O348+(Dashboard!$B$8/24))</f>
        <v/>
      </c>
      <c r="Q348" s="29">
        <f>IF(OR(H348&lt;&gt;"Yes",O348="",K348="",L348=""),"",ROUND(((K348+L348)-O348)*24,2))</f>
        <v/>
      </c>
      <c r="R348" s="30">
        <f>IF(A348="","",IF(OR(B348="",C348="",D348="",E348="",F348="",G348="",H348="",J348="",T348="Duplicate ID",AND(H348="Yes",J348&lt;&gt;"Closed",I348=""),AND(H348="Yes",J348="Closed",OR(K348="",L348="",M348="")),AND(H348="No",J348&lt;&gt;"No Callback Needed"),AND(Q348&lt;&gt;"",Q348&lt;0)),"Data Issue",IF(H348="No","No Callback Needed",IF(J348="Closed","Completed",IF(P348&lt;NOW(),"Overdue",IF(P348-NOW()&lt;=Dashboard!$B$9/24,"Due Soon","Open"))))))</f>
        <v/>
      </c>
      <c r="S348" s="31">
        <f>IF(OR(A348="",B348="",Dashboard!$B$4="",Dashboard!$B$5="",Dashboard!$B$5&lt;Dashboard!$B$4,Dashboard!$B$5-Dashboard!$B$4&gt;30),"",IF(AND(B348&gt;=Dashboard!$B$4,B348&lt;=Dashboard!$B$5,OR(Dashboard!$B$6="All Clinics",D348=Dashboard!$B$6),OR(Dashboard!$B$7="All Queues",E348=Dashboard!$B$7)),1,0))</f>
        <v/>
      </c>
      <c r="T348" s="30">
        <f>IF(A348="","",IF(COUNTIF($A$2:$A$501,A348)&gt;1,"Duplicate ID",""))</f>
        <v/>
      </c>
    </row>
    <row r="349">
      <c r="A349" s="13" t="n"/>
      <c r="B349" s="41" t="n"/>
      <c r="C349" s="26" t="n"/>
      <c r="D349" s="13" t="n"/>
      <c r="E349" s="13" t="n"/>
      <c r="F349" s="13" t="n"/>
      <c r="G349" s="13" t="n"/>
      <c r="H349" s="13" t="n"/>
      <c r="I349" s="13" t="n"/>
      <c r="J349" s="13" t="n"/>
      <c r="K349" s="41" t="n"/>
      <c r="L349" s="26" t="n"/>
      <c r="M349" s="13" t="n"/>
      <c r="N349" s="27" t="n"/>
      <c r="O349" s="48">
        <f>IF(OR(B349="",C349=""),"",B349+C349)</f>
        <v/>
      </c>
      <c r="P349" s="48">
        <f>IF(OR(O349="",H349&lt;&gt;"Yes"),"",O349+(Dashboard!$B$8/24))</f>
        <v/>
      </c>
      <c r="Q349" s="29">
        <f>IF(OR(H349&lt;&gt;"Yes",O349="",K349="",L349=""),"",ROUND(((K349+L349)-O349)*24,2))</f>
        <v/>
      </c>
      <c r="R349" s="30">
        <f>IF(A349="","",IF(OR(B349="",C349="",D349="",E349="",F349="",G349="",H349="",J349="",T349="Duplicate ID",AND(H349="Yes",J349&lt;&gt;"Closed",I349=""),AND(H349="Yes",J349="Closed",OR(K349="",L349="",M349="")),AND(H349="No",J349&lt;&gt;"No Callback Needed"),AND(Q349&lt;&gt;"",Q349&lt;0)),"Data Issue",IF(H349="No","No Callback Needed",IF(J349="Closed","Completed",IF(P349&lt;NOW(),"Overdue",IF(P349-NOW()&lt;=Dashboard!$B$9/24,"Due Soon","Open"))))))</f>
        <v/>
      </c>
      <c r="S349" s="31">
        <f>IF(OR(A349="",B349="",Dashboard!$B$4="",Dashboard!$B$5="",Dashboard!$B$5&lt;Dashboard!$B$4,Dashboard!$B$5-Dashboard!$B$4&gt;30),"",IF(AND(B349&gt;=Dashboard!$B$4,B349&lt;=Dashboard!$B$5,OR(Dashboard!$B$6="All Clinics",D349=Dashboard!$B$6),OR(Dashboard!$B$7="All Queues",E349=Dashboard!$B$7)),1,0))</f>
        <v/>
      </c>
      <c r="T349" s="30">
        <f>IF(A349="","",IF(COUNTIF($A$2:$A$501,A349)&gt;1,"Duplicate ID",""))</f>
        <v/>
      </c>
    </row>
    <row r="350">
      <c r="A350" s="13" t="n"/>
      <c r="B350" s="41" t="n"/>
      <c r="C350" s="26" t="n"/>
      <c r="D350" s="13" t="n"/>
      <c r="E350" s="13" t="n"/>
      <c r="F350" s="13" t="n"/>
      <c r="G350" s="13" t="n"/>
      <c r="H350" s="13" t="n"/>
      <c r="I350" s="13" t="n"/>
      <c r="J350" s="13" t="n"/>
      <c r="K350" s="41" t="n"/>
      <c r="L350" s="26" t="n"/>
      <c r="M350" s="13" t="n"/>
      <c r="N350" s="27" t="n"/>
      <c r="O350" s="48">
        <f>IF(OR(B350="",C350=""),"",B350+C350)</f>
        <v/>
      </c>
      <c r="P350" s="48">
        <f>IF(OR(O350="",H350&lt;&gt;"Yes"),"",O350+(Dashboard!$B$8/24))</f>
        <v/>
      </c>
      <c r="Q350" s="29">
        <f>IF(OR(H350&lt;&gt;"Yes",O350="",K350="",L350=""),"",ROUND(((K350+L350)-O350)*24,2))</f>
        <v/>
      </c>
      <c r="R350" s="30">
        <f>IF(A350="","",IF(OR(B350="",C350="",D350="",E350="",F350="",G350="",H350="",J350="",T350="Duplicate ID",AND(H350="Yes",J350&lt;&gt;"Closed",I350=""),AND(H350="Yes",J350="Closed",OR(K350="",L350="",M350="")),AND(H350="No",J350&lt;&gt;"No Callback Needed"),AND(Q350&lt;&gt;"",Q350&lt;0)),"Data Issue",IF(H350="No","No Callback Needed",IF(J350="Closed","Completed",IF(P350&lt;NOW(),"Overdue",IF(P350-NOW()&lt;=Dashboard!$B$9/24,"Due Soon","Open"))))))</f>
        <v/>
      </c>
      <c r="S350" s="31">
        <f>IF(OR(A350="",B350="",Dashboard!$B$4="",Dashboard!$B$5="",Dashboard!$B$5&lt;Dashboard!$B$4,Dashboard!$B$5-Dashboard!$B$4&gt;30),"",IF(AND(B350&gt;=Dashboard!$B$4,B350&lt;=Dashboard!$B$5,OR(Dashboard!$B$6="All Clinics",D350=Dashboard!$B$6),OR(Dashboard!$B$7="All Queues",E350=Dashboard!$B$7)),1,0))</f>
        <v/>
      </c>
      <c r="T350" s="30">
        <f>IF(A350="","",IF(COUNTIF($A$2:$A$501,A350)&gt;1,"Duplicate ID",""))</f>
        <v/>
      </c>
    </row>
    <row r="351">
      <c r="A351" s="13" t="n"/>
      <c r="B351" s="41" t="n"/>
      <c r="C351" s="26" t="n"/>
      <c r="D351" s="13" t="n"/>
      <c r="E351" s="13" t="n"/>
      <c r="F351" s="13" t="n"/>
      <c r="G351" s="13" t="n"/>
      <c r="H351" s="13" t="n"/>
      <c r="I351" s="13" t="n"/>
      <c r="J351" s="13" t="n"/>
      <c r="K351" s="41" t="n"/>
      <c r="L351" s="26" t="n"/>
      <c r="M351" s="13" t="n"/>
      <c r="N351" s="27" t="n"/>
      <c r="O351" s="48">
        <f>IF(OR(B351="",C351=""),"",B351+C351)</f>
        <v/>
      </c>
      <c r="P351" s="48">
        <f>IF(OR(O351="",H351&lt;&gt;"Yes"),"",O351+(Dashboard!$B$8/24))</f>
        <v/>
      </c>
      <c r="Q351" s="29">
        <f>IF(OR(H351&lt;&gt;"Yes",O351="",K351="",L351=""),"",ROUND(((K351+L351)-O351)*24,2))</f>
        <v/>
      </c>
      <c r="R351" s="30">
        <f>IF(A351="","",IF(OR(B351="",C351="",D351="",E351="",F351="",G351="",H351="",J351="",T351="Duplicate ID",AND(H351="Yes",J351&lt;&gt;"Closed",I351=""),AND(H351="Yes",J351="Closed",OR(K351="",L351="",M351="")),AND(H351="No",J351&lt;&gt;"No Callback Needed"),AND(Q351&lt;&gt;"",Q351&lt;0)),"Data Issue",IF(H351="No","No Callback Needed",IF(J351="Closed","Completed",IF(P351&lt;NOW(),"Overdue",IF(P351-NOW()&lt;=Dashboard!$B$9/24,"Due Soon","Open"))))))</f>
        <v/>
      </c>
      <c r="S351" s="31">
        <f>IF(OR(A351="",B351="",Dashboard!$B$4="",Dashboard!$B$5="",Dashboard!$B$5&lt;Dashboard!$B$4,Dashboard!$B$5-Dashboard!$B$4&gt;30),"",IF(AND(B351&gt;=Dashboard!$B$4,B351&lt;=Dashboard!$B$5,OR(Dashboard!$B$6="All Clinics",D351=Dashboard!$B$6),OR(Dashboard!$B$7="All Queues",E351=Dashboard!$B$7)),1,0))</f>
        <v/>
      </c>
      <c r="T351" s="30">
        <f>IF(A351="","",IF(COUNTIF($A$2:$A$501,A351)&gt;1,"Duplicate ID",""))</f>
        <v/>
      </c>
    </row>
    <row r="352">
      <c r="A352" s="13" t="n"/>
      <c r="B352" s="41" t="n"/>
      <c r="C352" s="26" t="n"/>
      <c r="D352" s="13" t="n"/>
      <c r="E352" s="13" t="n"/>
      <c r="F352" s="13" t="n"/>
      <c r="G352" s="13" t="n"/>
      <c r="H352" s="13" t="n"/>
      <c r="I352" s="13" t="n"/>
      <c r="J352" s="13" t="n"/>
      <c r="K352" s="41" t="n"/>
      <c r="L352" s="26" t="n"/>
      <c r="M352" s="13" t="n"/>
      <c r="N352" s="27" t="n"/>
      <c r="O352" s="48">
        <f>IF(OR(B352="",C352=""),"",B352+C352)</f>
        <v/>
      </c>
      <c r="P352" s="48">
        <f>IF(OR(O352="",H352&lt;&gt;"Yes"),"",O352+(Dashboard!$B$8/24))</f>
        <v/>
      </c>
      <c r="Q352" s="29">
        <f>IF(OR(H352&lt;&gt;"Yes",O352="",K352="",L352=""),"",ROUND(((K352+L352)-O352)*24,2))</f>
        <v/>
      </c>
      <c r="R352" s="30">
        <f>IF(A352="","",IF(OR(B352="",C352="",D352="",E352="",F352="",G352="",H352="",J352="",T352="Duplicate ID",AND(H352="Yes",J352&lt;&gt;"Closed",I352=""),AND(H352="Yes",J352="Closed",OR(K352="",L352="",M352="")),AND(H352="No",J352&lt;&gt;"No Callback Needed"),AND(Q352&lt;&gt;"",Q352&lt;0)),"Data Issue",IF(H352="No","No Callback Needed",IF(J352="Closed","Completed",IF(P352&lt;NOW(),"Overdue",IF(P352-NOW()&lt;=Dashboard!$B$9/24,"Due Soon","Open"))))))</f>
        <v/>
      </c>
      <c r="S352" s="31">
        <f>IF(OR(A352="",B352="",Dashboard!$B$4="",Dashboard!$B$5="",Dashboard!$B$5&lt;Dashboard!$B$4,Dashboard!$B$5-Dashboard!$B$4&gt;30),"",IF(AND(B352&gt;=Dashboard!$B$4,B352&lt;=Dashboard!$B$5,OR(Dashboard!$B$6="All Clinics",D352=Dashboard!$B$6),OR(Dashboard!$B$7="All Queues",E352=Dashboard!$B$7)),1,0))</f>
        <v/>
      </c>
      <c r="T352" s="30">
        <f>IF(A352="","",IF(COUNTIF($A$2:$A$501,A352)&gt;1,"Duplicate ID",""))</f>
        <v/>
      </c>
    </row>
    <row r="353">
      <c r="A353" s="13" t="n"/>
      <c r="B353" s="41" t="n"/>
      <c r="C353" s="26" t="n"/>
      <c r="D353" s="13" t="n"/>
      <c r="E353" s="13" t="n"/>
      <c r="F353" s="13" t="n"/>
      <c r="G353" s="13" t="n"/>
      <c r="H353" s="13" t="n"/>
      <c r="I353" s="13" t="n"/>
      <c r="J353" s="13" t="n"/>
      <c r="K353" s="41" t="n"/>
      <c r="L353" s="26" t="n"/>
      <c r="M353" s="13" t="n"/>
      <c r="N353" s="27" t="n"/>
      <c r="O353" s="48">
        <f>IF(OR(B353="",C353=""),"",B353+C353)</f>
        <v/>
      </c>
      <c r="P353" s="48">
        <f>IF(OR(O353="",H353&lt;&gt;"Yes"),"",O353+(Dashboard!$B$8/24))</f>
        <v/>
      </c>
      <c r="Q353" s="29">
        <f>IF(OR(H353&lt;&gt;"Yes",O353="",K353="",L353=""),"",ROUND(((K353+L353)-O353)*24,2))</f>
        <v/>
      </c>
      <c r="R353" s="30">
        <f>IF(A353="","",IF(OR(B353="",C353="",D353="",E353="",F353="",G353="",H353="",J353="",T353="Duplicate ID",AND(H353="Yes",J353&lt;&gt;"Closed",I353=""),AND(H353="Yes",J353="Closed",OR(K353="",L353="",M353="")),AND(H353="No",J353&lt;&gt;"No Callback Needed"),AND(Q353&lt;&gt;"",Q353&lt;0)),"Data Issue",IF(H353="No","No Callback Needed",IF(J353="Closed","Completed",IF(P353&lt;NOW(),"Overdue",IF(P353-NOW()&lt;=Dashboard!$B$9/24,"Due Soon","Open"))))))</f>
        <v/>
      </c>
      <c r="S353" s="31">
        <f>IF(OR(A353="",B353="",Dashboard!$B$4="",Dashboard!$B$5="",Dashboard!$B$5&lt;Dashboard!$B$4,Dashboard!$B$5-Dashboard!$B$4&gt;30),"",IF(AND(B353&gt;=Dashboard!$B$4,B353&lt;=Dashboard!$B$5,OR(Dashboard!$B$6="All Clinics",D353=Dashboard!$B$6),OR(Dashboard!$B$7="All Queues",E353=Dashboard!$B$7)),1,0))</f>
        <v/>
      </c>
      <c r="T353" s="30">
        <f>IF(A353="","",IF(COUNTIF($A$2:$A$501,A353)&gt;1,"Duplicate ID",""))</f>
        <v/>
      </c>
    </row>
    <row r="354">
      <c r="A354" s="13" t="n"/>
      <c r="B354" s="41" t="n"/>
      <c r="C354" s="26" t="n"/>
      <c r="D354" s="13" t="n"/>
      <c r="E354" s="13" t="n"/>
      <c r="F354" s="13" t="n"/>
      <c r="G354" s="13" t="n"/>
      <c r="H354" s="13" t="n"/>
      <c r="I354" s="13" t="n"/>
      <c r="J354" s="13" t="n"/>
      <c r="K354" s="41" t="n"/>
      <c r="L354" s="26" t="n"/>
      <c r="M354" s="13" t="n"/>
      <c r="N354" s="27" t="n"/>
      <c r="O354" s="48">
        <f>IF(OR(B354="",C354=""),"",B354+C354)</f>
        <v/>
      </c>
      <c r="P354" s="48">
        <f>IF(OR(O354="",H354&lt;&gt;"Yes"),"",O354+(Dashboard!$B$8/24))</f>
        <v/>
      </c>
      <c r="Q354" s="29">
        <f>IF(OR(H354&lt;&gt;"Yes",O354="",K354="",L354=""),"",ROUND(((K354+L354)-O354)*24,2))</f>
        <v/>
      </c>
      <c r="R354" s="30">
        <f>IF(A354="","",IF(OR(B354="",C354="",D354="",E354="",F354="",G354="",H354="",J354="",T354="Duplicate ID",AND(H354="Yes",J354&lt;&gt;"Closed",I354=""),AND(H354="Yes",J354="Closed",OR(K354="",L354="",M354="")),AND(H354="No",J354&lt;&gt;"No Callback Needed"),AND(Q354&lt;&gt;"",Q354&lt;0)),"Data Issue",IF(H354="No","No Callback Needed",IF(J354="Closed","Completed",IF(P354&lt;NOW(),"Overdue",IF(P354-NOW()&lt;=Dashboard!$B$9/24,"Due Soon","Open"))))))</f>
        <v/>
      </c>
      <c r="S354" s="31">
        <f>IF(OR(A354="",B354="",Dashboard!$B$4="",Dashboard!$B$5="",Dashboard!$B$5&lt;Dashboard!$B$4,Dashboard!$B$5-Dashboard!$B$4&gt;30),"",IF(AND(B354&gt;=Dashboard!$B$4,B354&lt;=Dashboard!$B$5,OR(Dashboard!$B$6="All Clinics",D354=Dashboard!$B$6),OR(Dashboard!$B$7="All Queues",E354=Dashboard!$B$7)),1,0))</f>
        <v/>
      </c>
      <c r="T354" s="30">
        <f>IF(A354="","",IF(COUNTIF($A$2:$A$501,A354)&gt;1,"Duplicate ID",""))</f>
        <v/>
      </c>
    </row>
    <row r="355">
      <c r="A355" s="13" t="n"/>
      <c r="B355" s="41" t="n"/>
      <c r="C355" s="26" t="n"/>
      <c r="D355" s="13" t="n"/>
      <c r="E355" s="13" t="n"/>
      <c r="F355" s="13" t="n"/>
      <c r="G355" s="13" t="n"/>
      <c r="H355" s="13" t="n"/>
      <c r="I355" s="13" t="n"/>
      <c r="J355" s="13" t="n"/>
      <c r="K355" s="41" t="n"/>
      <c r="L355" s="26" t="n"/>
      <c r="M355" s="13" t="n"/>
      <c r="N355" s="27" t="n"/>
      <c r="O355" s="48">
        <f>IF(OR(B355="",C355=""),"",B355+C355)</f>
        <v/>
      </c>
      <c r="P355" s="48">
        <f>IF(OR(O355="",H355&lt;&gt;"Yes"),"",O355+(Dashboard!$B$8/24))</f>
        <v/>
      </c>
      <c r="Q355" s="29">
        <f>IF(OR(H355&lt;&gt;"Yes",O355="",K355="",L355=""),"",ROUND(((K355+L355)-O355)*24,2))</f>
        <v/>
      </c>
      <c r="R355" s="30">
        <f>IF(A355="","",IF(OR(B355="",C355="",D355="",E355="",F355="",G355="",H355="",J355="",T355="Duplicate ID",AND(H355="Yes",J355&lt;&gt;"Closed",I355=""),AND(H355="Yes",J355="Closed",OR(K355="",L355="",M355="")),AND(H355="No",J355&lt;&gt;"No Callback Needed"),AND(Q355&lt;&gt;"",Q355&lt;0)),"Data Issue",IF(H355="No","No Callback Needed",IF(J355="Closed","Completed",IF(P355&lt;NOW(),"Overdue",IF(P355-NOW()&lt;=Dashboard!$B$9/24,"Due Soon","Open"))))))</f>
        <v/>
      </c>
      <c r="S355" s="31">
        <f>IF(OR(A355="",B355="",Dashboard!$B$4="",Dashboard!$B$5="",Dashboard!$B$5&lt;Dashboard!$B$4,Dashboard!$B$5-Dashboard!$B$4&gt;30),"",IF(AND(B355&gt;=Dashboard!$B$4,B355&lt;=Dashboard!$B$5,OR(Dashboard!$B$6="All Clinics",D355=Dashboard!$B$6),OR(Dashboard!$B$7="All Queues",E355=Dashboard!$B$7)),1,0))</f>
        <v/>
      </c>
      <c r="T355" s="30">
        <f>IF(A355="","",IF(COUNTIF($A$2:$A$501,A355)&gt;1,"Duplicate ID",""))</f>
        <v/>
      </c>
    </row>
    <row r="356">
      <c r="A356" s="13" t="n"/>
      <c r="B356" s="41" t="n"/>
      <c r="C356" s="26" t="n"/>
      <c r="D356" s="13" t="n"/>
      <c r="E356" s="13" t="n"/>
      <c r="F356" s="13" t="n"/>
      <c r="G356" s="13" t="n"/>
      <c r="H356" s="13" t="n"/>
      <c r="I356" s="13" t="n"/>
      <c r="J356" s="13" t="n"/>
      <c r="K356" s="41" t="n"/>
      <c r="L356" s="26" t="n"/>
      <c r="M356" s="13" t="n"/>
      <c r="N356" s="27" t="n"/>
      <c r="O356" s="48">
        <f>IF(OR(B356="",C356=""),"",B356+C356)</f>
        <v/>
      </c>
      <c r="P356" s="48">
        <f>IF(OR(O356="",H356&lt;&gt;"Yes"),"",O356+(Dashboard!$B$8/24))</f>
        <v/>
      </c>
      <c r="Q356" s="29">
        <f>IF(OR(H356&lt;&gt;"Yes",O356="",K356="",L356=""),"",ROUND(((K356+L356)-O356)*24,2))</f>
        <v/>
      </c>
      <c r="R356" s="30">
        <f>IF(A356="","",IF(OR(B356="",C356="",D356="",E356="",F356="",G356="",H356="",J356="",T356="Duplicate ID",AND(H356="Yes",J356&lt;&gt;"Closed",I356=""),AND(H356="Yes",J356="Closed",OR(K356="",L356="",M356="")),AND(H356="No",J356&lt;&gt;"No Callback Needed"),AND(Q356&lt;&gt;"",Q356&lt;0)),"Data Issue",IF(H356="No","No Callback Needed",IF(J356="Closed","Completed",IF(P356&lt;NOW(),"Overdue",IF(P356-NOW()&lt;=Dashboard!$B$9/24,"Due Soon","Open"))))))</f>
        <v/>
      </c>
      <c r="S356" s="31">
        <f>IF(OR(A356="",B356="",Dashboard!$B$4="",Dashboard!$B$5="",Dashboard!$B$5&lt;Dashboard!$B$4,Dashboard!$B$5-Dashboard!$B$4&gt;30),"",IF(AND(B356&gt;=Dashboard!$B$4,B356&lt;=Dashboard!$B$5,OR(Dashboard!$B$6="All Clinics",D356=Dashboard!$B$6),OR(Dashboard!$B$7="All Queues",E356=Dashboard!$B$7)),1,0))</f>
        <v/>
      </c>
      <c r="T356" s="30">
        <f>IF(A356="","",IF(COUNTIF($A$2:$A$501,A356)&gt;1,"Duplicate ID",""))</f>
        <v/>
      </c>
    </row>
    <row r="357">
      <c r="A357" s="13" t="n"/>
      <c r="B357" s="41" t="n"/>
      <c r="C357" s="26" t="n"/>
      <c r="D357" s="13" t="n"/>
      <c r="E357" s="13" t="n"/>
      <c r="F357" s="13" t="n"/>
      <c r="G357" s="13" t="n"/>
      <c r="H357" s="13" t="n"/>
      <c r="I357" s="13" t="n"/>
      <c r="J357" s="13" t="n"/>
      <c r="K357" s="41" t="n"/>
      <c r="L357" s="26" t="n"/>
      <c r="M357" s="13" t="n"/>
      <c r="N357" s="27" t="n"/>
      <c r="O357" s="48">
        <f>IF(OR(B357="",C357=""),"",B357+C357)</f>
        <v/>
      </c>
      <c r="P357" s="48">
        <f>IF(OR(O357="",H357&lt;&gt;"Yes"),"",O357+(Dashboard!$B$8/24))</f>
        <v/>
      </c>
      <c r="Q357" s="29">
        <f>IF(OR(H357&lt;&gt;"Yes",O357="",K357="",L357=""),"",ROUND(((K357+L357)-O357)*24,2))</f>
        <v/>
      </c>
      <c r="R357" s="30">
        <f>IF(A357="","",IF(OR(B357="",C357="",D357="",E357="",F357="",G357="",H357="",J357="",T357="Duplicate ID",AND(H357="Yes",J357&lt;&gt;"Closed",I357=""),AND(H357="Yes",J357="Closed",OR(K357="",L357="",M357="")),AND(H357="No",J357&lt;&gt;"No Callback Needed"),AND(Q357&lt;&gt;"",Q357&lt;0)),"Data Issue",IF(H357="No","No Callback Needed",IF(J357="Closed","Completed",IF(P357&lt;NOW(),"Overdue",IF(P357-NOW()&lt;=Dashboard!$B$9/24,"Due Soon","Open"))))))</f>
        <v/>
      </c>
      <c r="S357" s="31">
        <f>IF(OR(A357="",B357="",Dashboard!$B$4="",Dashboard!$B$5="",Dashboard!$B$5&lt;Dashboard!$B$4,Dashboard!$B$5-Dashboard!$B$4&gt;30),"",IF(AND(B357&gt;=Dashboard!$B$4,B357&lt;=Dashboard!$B$5,OR(Dashboard!$B$6="All Clinics",D357=Dashboard!$B$6),OR(Dashboard!$B$7="All Queues",E357=Dashboard!$B$7)),1,0))</f>
        <v/>
      </c>
      <c r="T357" s="30">
        <f>IF(A357="","",IF(COUNTIF($A$2:$A$501,A357)&gt;1,"Duplicate ID",""))</f>
        <v/>
      </c>
    </row>
    <row r="358">
      <c r="A358" s="13" t="n"/>
      <c r="B358" s="41" t="n"/>
      <c r="C358" s="26" t="n"/>
      <c r="D358" s="13" t="n"/>
      <c r="E358" s="13" t="n"/>
      <c r="F358" s="13" t="n"/>
      <c r="G358" s="13" t="n"/>
      <c r="H358" s="13" t="n"/>
      <c r="I358" s="13" t="n"/>
      <c r="J358" s="13" t="n"/>
      <c r="K358" s="41" t="n"/>
      <c r="L358" s="26" t="n"/>
      <c r="M358" s="13" t="n"/>
      <c r="N358" s="27" t="n"/>
      <c r="O358" s="48">
        <f>IF(OR(B358="",C358=""),"",B358+C358)</f>
        <v/>
      </c>
      <c r="P358" s="48">
        <f>IF(OR(O358="",H358&lt;&gt;"Yes"),"",O358+(Dashboard!$B$8/24))</f>
        <v/>
      </c>
      <c r="Q358" s="29">
        <f>IF(OR(H358&lt;&gt;"Yes",O358="",K358="",L358=""),"",ROUND(((K358+L358)-O358)*24,2))</f>
        <v/>
      </c>
      <c r="R358" s="30">
        <f>IF(A358="","",IF(OR(B358="",C358="",D358="",E358="",F358="",G358="",H358="",J358="",T358="Duplicate ID",AND(H358="Yes",J358&lt;&gt;"Closed",I358=""),AND(H358="Yes",J358="Closed",OR(K358="",L358="",M358="")),AND(H358="No",J358&lt;&gt;"No Callback Needed"),AND(Q358&lt;&gt;"",Q358&lt;0)),"Data Issue",IF(H358="No","No Callback Needed",IF(J358="Closed","Completed",IF(P358&lt;NOW(),"Overdue",IF(P358-NOW()&lt;=Dashboard!$B$9/24,"Due Soon","Open"))))))</f>
        <v/>
      </c>
      <c r="S358" s="31">
        <f>IF(OR(A358="",B358="",Dashboard!$B$4="",Dashboard!$B$5="",Dashboard!$B$5&lt;Dashboard!$B$4,Dashboard!$B$5-Dashboard!$B$4&gt;30),"",IF(AND(B358&gt;=Dashboard!$B$4,B358&lt;=Dashboard!$B$5,OR(Dashboard!$B$6="All Clinics",D358=Dashboard!$B$6),OR(Dashboard!$B$7="All Queues",E358=Dashboard!$B$7)),1,0))</f>
        <v/>
      </c>
      <c r="T358" s="30">
        <f>IF(A358="","",IF(COUNTIF($A$2:$A$501,A358)&gt;1,"Duplicate ID",""))</f>
        <v/>
      </c>
    </row>
    <row r="359">
      <c r="A359" s="13" t="n"/>
      <c r="B359" s="41" t="n"/>
      <c r="C359" s="26" t="n"/>
      <c r="D359" s="13" t="n"/>
      <c r="E359" s="13" t="n"/>
      <c r="F359" s="13" t="n"/>
      <c r="G359" s="13" t="n"/>
      <c r="H359" s="13" t="n"/>
      <c r="I359" s="13" t="n"/>
      <c r="J359" s="13" t="n"/>
      <c r="K359" s="41" t="n"/>
      <c r="L359" s="26" t="n"/>
      <c r="M359" s="13" t="n"/>
      <c r="N359" s="27" t="n"/>
      <c r="O359" s="48">
        <f>IF(OR(B359="",C359=""),"",B359+C359)</f>
        <v/>
      </c>
      <c r="P359" s="48">
        <f>IF(OR(O359="",H359&lt;&gt;"Yes"),"",O359+(Dashboard!$B$8/24))</f>
        <v/>
      </c>
      <c r="Q359" s="29">
        <f>IF(OR(H359&lt;&gt;"Yes",O359="",K359="",L359=""),"",ROUND(((K359+L359)-O359)*24,2))</f>
        <v/>
      </c>
      <c r="R359" s="30">
        <f>IF(A359="","",IF(OR(B359="",C359="",D359="",E359="",F359="",G359="",H359="",J359="",T359="Duplicate ID",AND(H359="Yes",J359&lt;&gt;"Closed",I359=""),AND(H359="Yes",J359="Closed",OR(K359="",L359="",M359="")),AND(H359="No",J359&lt;&gt;"No Callback Needed"),AND(Q359&lt;&gt;"",Q359&lt;0)),"Data Issue",IF(H359="No","No Callback Needed",IF(J359="Closed","Completed",IF(P359&lt;NOW(),"Overdue",IF(P359-NOW()&lt;=Dashboard!$B$9/24,"Due Soon","Open"))))))</f>
        <v/>
      </c>
      <c r="S359" s="31">
        <f>IF(OR(A359="",B359="",Dashboard!$B$4="",Dashboard!$B$5="",Dashboard!$B$5&lt;Dashboard!$B$4,Dashboard!$B$5-Dashboard!$B$4&gt;30),"",IF(AND(B359&gt;=Dashboard!$B$4,B359&lt;=Dashboard!$B$5,OR(Dashboard!$B$6="All Clinics",D359=Dashboard!$B$6),OR(Dashboard!$B$7="All Queues",E359=Dashboard!$B$7)),1,0))</f>
        <v/>
      </c>
      <c r="T359" s="30">
        <f>IF(A359="","",IF(COUNTIF($A$2:$A$501,A359)&gt;1,"Duplicate ID",""))</f>
        <v/>
      </c>
    </row>
    <row r="360">
      <c r="A360" s="13" t="n"/>
      <c r="B360" s="41" t="n"/>
      <c r="C360" s="26" t="n"/>
      <c r="D360" s="13" t="n"/>
      <c r="E360" s="13" t="n"/>
      <c r="F360" s="13" t="n"/>
      <c r="G360" s="13" t="n"/>
      <c r="H360" s="13" t="n"/>
      <c r="I360" s="13" t="n"/>
      <c r="J360" s="13" t="n"/>
      <c r="K360" s="41" t="n"/>
      <c r="L360" s="26" t="n"/>
      <c r="M360" s="13" t="n"/>
      <c r="N360" s="27" t="n"/>
      <c r="O360" s="48">
        <f>IF(OR(B360="",C360=""),"",B360+C360)</f>
        <v/>
      </c>
      <c r="P360" s="48">
        <f>IF(OR(O360="",H360&lt;&gt;"Yes"),"",O360+(Dashboard!$B$8/24))</f>
        <v/>
      </c>
      <c r="Q360" s="29">
        <f>IF(OR(H360&lt;&gt;"Yes",O360="",K360="",L360=""),"",ROUND(((K360+L360)-O360)*24,2))</f>
        <v/>
      </c>
      <c r="R360" s="30">
        <f>IF(A360="","",IF(OR(B360="",C360="",D360="",E360="",F360="",G360="",H360="",J360="",T360="Duplicate ID",AND(H360="Yes",J360&lt;&gt;"Closed",I360=""),AND(H360="Yes",J360="Closed",OR(K360="",L360="",M360="")),AND(H360="No",J360&lt;&gt;"No Callback Needed"),AND(Q360&lt;&gt;"",Q360&lt;0)),"Data Issue",IF(H360="No","No Callback Needed",IF(J360="Closed","Completed",IF(P360&lt;NOW(),"Overdue",IF(P360-NOW()&lt;=Dashboard!$B$9/24,"Due Soon","Open"))))))</f>
        <v/>
      </c>
      <c r="S360" s="31">
        <f>IF(OR(A360="",B360="",Dashboard!$B$4="",Dashboard!$B$5="",Dashboard!$B$5&lt;Dashboard!$B$4,Dashboard!$B$5-Dashboard!$B$4&gt;30),"",IF(AND(B360&gt;=Dashboard!$B$4,B360&lt;=Dashboard!$B$5,OR(Dashboard!$B$6="All Clinics",D360=Dashboard!$B$6),OR(Dashboard!$B$7="All Queues",E360=Dashboard!$B$7)),1,0))</f>
        <v/>
      </c>
      <c r="T360" s="30">
        <f>IF(A360="","",IF(COUNTIF($A$2:$A$501,A360)&gt;1,"Duplicate ID",""))</f>
        <v/>
      </c>
    </row>
    <row r="361">
      <c r="A361" s="13" t="n"/>
      <c r="B361" s="41" t="n"/>
      <c r="C361" s="26" t="n"/>
      <c r="D361" s="13" t="n"/>
      <c r="E361" s="13" t="n"/>
      <c r="F361" s="13" t="n"/>
      <c r="G361" s="13" t="n"/>
      <c r="H361" s="13" t="n"/>
      <c r="I361" s="13" t="n"/>
      <c r="J361" s="13" t="n"/>
      <c r="K361" s="41" t="n"/>
      <c r="L361" s="26" t="n"/>
      <c r="M361" s="13" t="n"/>
      <c r="N361" s="27" t="n"/>
      <c r="O361" s="48">
        <f>IF(OR(B361="",C361=""),"",B361+C361)</f>
        <v/>
      </c>
      <c r="P361" s="48">
        <f>IF(OR(O361="",H361&lt;&gt;"Yes"),"",O361+(Dashboard!$B$8/24))</f>
        <v/>
      </c>
      <c r="Q361" s="29">
        <f>IF(OR(H361&lt;&gt;"Yes",O361="",K361="",L361=""),"",ROUND(((K361+L361)-O361)*24,2))</f>
        <v/>
      </c>
      <c r="R361" s="30">
        <f>IF(A361="","",IF(OR(B361="",C361="",D361="",E361="",F361="",G361="",H361="",J361="",T361="Duplicate ID",AND(H361="Yes",J361&lt;&gt;"Closed",I361=""),AND(H361="Yes",J361="Closed",OR(K361="",L361="",M361="")),AND(H361="No",J361&lt;&gt;"No Callback Needed"),AND(Q361&lt;&gt;"",Q361&lt;0)),"Data Issue",IF(H361="No","No Callback Needed",IF(J361="Closed","Completed",IF(P361&lt;NOW(),"Overdue",IF(P361-NOW()&lt;=Dashboard!$B$9/24,"Due Soon","Open"))))))</f>
        <v/>
      </c>
      <c r="S361" s="31">
        <f>IF(OR(A361="",B361="",Dashboard!$B$4="",Dashboard!$B$5="",Dashboard!$B$5&lt;Dashboard!$B$4,Dashboard!$B$5-Dashboard!$B$4&gt;30),"",IF(AND(B361&gt;=Dashboard!$B$4,B361&lt;=Dashboard!$B$5,OR(Dashboard!$B$6="All Clinics",D361=Dashboard!$B$6),OR(Dashboard!$B$7="All Queues",E361=Dashboard!$B$7)),1,0))</f>
        <v/>
      </c>
      <c r="T361" s="30">
        <f>IF(A361="","",IF(COUNTIF($A$2:$A$501,A361)&gt;1,"Duplicate ID",""))</f>
        <v/>
      </c>
    </row>
    <row r="362">
      <c r="A362" s="13" t="n"/>
      <c r="B362" s="41" t="n"/>
      <c r="C362" s="26" t="n"/>
      <c r="D362" s="13" t="n"/>
      <c r="E362" s="13" t="n"/>
      <c r="F362" s="13" t="n"/>
      <c r="G362" s="13" t="n"/>
      <c r="H362" s="13" t="n"/>
      <c r="I362" s="13" t="n"/>
      <c r="J362" s="13" t="n"/>
      <c r="K362" s="41" t="n"/>
      <c r="L362" s="26" t="n"/>
      <c r="M362" s="13" t="n"/>
      <c r="N362" s="27" t="n"/>
      <c r="O362" s="48">
        <f>IF(OR(B362="",C362=""),"",B362+C362)</f>
        <v/>
      </c>
      <c r="P362" s="48">
        <f>IF(OR(O362="",H362&lt;&gt;"Yes"),"",O362+(Dashboard!$B$8/24))</f>
        <v/>
      </c>
      <c r="Q362" s="29">
        <f>IF(OR(H362&lt;&gt;"Yes",O362="",K362="",L362=""),"",ROUND(((K362+L362)-O362)*24,2))</f>
        <v/>
      </c>
      <c r="R362" s="30">
        <f>IF(A362="","",IF(OR(B362="",C362="",D362="",E362="",F362="",G362="",H362="",J362="",T362="Duplicate ID",AND(H362="Yes",J362&lt;&gt;"Closed",I362=""),AND(H362="Yes",J362="Closed",OR(K362="",L362="",M362="")),AND(H362="No",J362&lt;&gt;"No Callback Needed"),AND(Q362&lt;&gt;"",Q362&lt;0)),"Data Issue",IF(H362="No","No Callback Needed",IF(J362="Closed","Completed",IF(P362&lt;NOW(),"Overdue",IF(P362-NOW()&lt;=Dashboard!$B$9/24,"Due Soon","Open"))))))</f>
        <v/>
      </c>
      <c r="S362" s="31">
        <f>IF(OR(A362="",B362="",Dashboard!$B$4="",Dashboard!$B$5="",Dashboard!$B$5&lt;Dashboard!$B$4,Dashboard!$B$5-Dashboard!$B$4&gt;30),"",IF(AND(B362&gt;=Dashboard!$B$4,B362&lt;=Dashboard!$B$5,OR(Dashboard!$B$6="All Clinics",D362=Dashboard!$B$6),OR(Dashboard!$B$7="All Queues",E362=Dashboard!$B$7)),1,0))</f>
        <v/>
      </c>
      <c r="T362" s="30">
        <f>IF(A362="","",IF(COUNTIF($A$2:$A$501,A362)&gt;1,"Duplicate ID",""))</f>
        <v/>
      </c>
    </row>
    <row r="363">
      <c r="A363" s="13" t="n"/>
      <c r="B363" s="41" t="n"/>
      <c r="C363" s="26" t="n"/>
      <c r="D363" s="13" t="n"/>
      <c r="E363" s="13" t="n"/>
      <c r="F363" s="13" t="n"/>
      <c r="G363" s="13" t="n"/>
      <c r="H363" s="13" t="n"/>
      <c r="I363" s="13" t="n"/>
      <c r="J363" s="13" t="n"/>
      <c r="K363" s="41" t="n"/>
      <c r="L363" s="26" t="n"/>
      <c r="M363" s="13" t="n"/>
      <c r="N363" s="27" t="n"/>
      <c r="O363" s="48">
        <f>IF(OR(B363="",C363=""),"",B363+C363)</f>
        <v/>
      </c>
      <c r="P363" s="48">
        <f>IF(OR(O363="",H363&lt;&gt;"Yes"),"",O363+(Dashboard!$B$8/24))</f>
        <v/>
      </c>
      <c r="Q363" s="29">
        <f>IF(OR(H363&lt;&gt;"Yes",O363="",K363="",L363=""),"",ROUND(((K363+L363)-O363)*24,2))</f>
        <v/>
      </c>
      <c r="R363" s="30">
        <f>IF(A363="","",IF(OR(B363="",C363="",D363="",E363="",F363="",G363="",H363="",J363="",T363="Duplicate ID",AND(H363="Yes",J363&lt;&gt;"Closed",I363=""),AND(H363="Yes",J363="Closed",OR(K363="",L363="",M363="")),AND(H363="No",J363&lt;&gt;"No Callback Needed"),AND(Q363&lt;&gt;"",Q363&lt;0)),"Data Issue",IF(H363="No","No Callback Needed",IF(J363="Closed","Completed",IF(P363&lt;NOW(),"Overdue",IF(P363-NOW()&lt;=Dashboard!$B$9/24,"Due Soon","Open"))))))</f>
        <v/>
      </c>
      <c r="S363" s="31">
        <f>IF(OR(A363="",B363="",Dashboard!$B$4="",Dashboard!$B$5="",Dashboard!$B$5&lt;Dashboard!$B$4,Dashboard!$B$5-Dashboard!$B$4&gt;30),"",IF(AND(B363&gt;=Dashboard!$B$4,B363&lt;=Dashboard!$B$5,OR(Dashboard!$B$6="All Clinics",D363=Dashboard!$B$6),OR(Dashboard!$B$7="All Queues",E363=Dashboard!$B$7)),1,0))</f>
        <v/>
      </c>
      <c r="T363" s="30">
        <f>IF(A363="","",IF(COUNTIF($A$2:$A$501,A363)&gt;1,"Duplicate ID",""))</f>
        <v/>
      </c>
    </row>
    <row r="364">
      <c r="A364" s="13" t="n"/>
      <c r="B364" s="41" t="n"/>
      <c r="C364" s="26" t="n"/>
      <c r="D364" s="13" t="n"/>
      <c r="E364" s="13" t="n"/>
      <c r="F364" s="13" t="n"/>
      <c r="G364" s="13" t="n"/>
      <c r="H364" s="13" t="n"/>
      <c r="I364" s="13" t="n"/>
      <c r="J364" s="13" t="n"/>
      <c r="K364" s="41" t="n"/>
      <c r="L364" s="26" t="n"/>
      <c r="M364" s="13" t="n"/>
      <c r="N364" s="27" t="n"/>
      <c r="O364" s="48">
        <f>IF(OR(B364="",C364=""),"",B364+C364)</f>
        <v/>
      </c>
      <c r="P364" s="48">
        <f>IF(OR(O364="",H364&lt;&gt;"Yes"),"",O364+(Dashboard!$B$8/24))</f>
        <v/>
      </c>
      <c r="Q364" s="29">
        <f>IF(OR(H364&lt;&gt;"Yes",O364="",K364="",L364=""),"",ROUND(((K364+L364)-O364)*24,2))</f>
        <v/>
      </c>
      <c r="R364" s="30">
        <f>IF(A364="","",IF(OR(B364="",C364="",D364="",E364="",F364="",G364="",H364="",J364="",T364="Duplicate ID",AND(H364="Yes",J364&lt;&gt;"Closed",I364=""),AND(H364="Yes",J364="Closed",OR(K364="",L364="",M364="")),AND(H364="No",J364&lt;&gt;"No Callback Needed"),AND(Q364&lt;&gt;"",Q364&lt;0)),"Data Issue",IF(H364="No","No Callback Needed",IF(J364="Closed","Completed",IF(P364&lt;NOW(),"Overdue",IF(P364-NOW()&lt;=Dashboard!$B$9/24,"Due Soon","Open"))))))</f>
        <v/>
      </c>
      <c r="S364" s="31">
        <f>IF(OR(A364="",B364="",Dashboard!$B$4="",Dashboard!$B$5="",Dashboard!$B$5&lt;Dashboard!$B$4,Dashboard!$B$5-Dashboard!$B$4&gt;30),"",IF(AND(B364&gt;=Dashboard!$B$4,B364&lt;=Dashboard!$B$5,OR(Dashboard!$B$6="All Clinics",D364=Dashboard!$B$6),OR(Dashboard!$B$7="All Queues",E364=Dashboard!$B$7)),1,0))</f>
        <v/>
      </c>
      <c r="T364" s="30">
        <f>IF(A364="","",IF(COUNTIF($A$2:$A$501,A364)&gt;1,"Duplicate ID",""))</f>
        <v/>
      </c>
    </row>
    <row r="365">
      <c r="A365" s="13" t="n"/>
      <c r="B365" s="41" t="n"/>
      <c r="C365" s="26" t="n"/>
      <c r="D365" s="13" t="n"/>
      <c r="E365" s="13" t="n"/>
      <c r="F365" s="13" t="n"/>
      <c r="G365" s="13" t="n"/>
      <c r="H365" s="13" t="n"/>
      <c r="I365" s="13" t="n"/>
      <c r="J365" s="13" t="n"/>
      <c r="K365" s="41" t="n"/>
      <c r="L365" s="26" t="n"/>
      <c r="M365" s="13" t="n"/>
      <c r="N365" s="27" t="n"/>
      <c r="O365" s="48">
        <f>IF(OR(B365="",C365=""),"",B365+C365)</f>
        <v/>
      </c>
      <c r="P365" s="48">
        <f>IF(OR(O365="",H365&lt;&gt;"Yes"),"",O365+(Dashboard!$B$8/24))</f>
        <v/>
      </c>
      <c r="Q365" s="29">
        <f>IF(OR(H365&lt;&gt;"Yes",O365="",K365="",L365=""),"",ROUND(((K365+L365)-O365)*24,2))</f>
        <v/>
      </c>
      <c r="R365" s="30">
        <f>IF(A365="","",IF(OR(B365="",C365="",D365="",E365="",F365="",G365="",H365="",J365="",T365="Duplicate ID",AND(H365="Yes",J365&lt;&gt;"Closed",I365=""),AND(H365="Yes",J365="Closed",OR(K365="",L365="",M365="")),AND(H365="No",J365&lt;&gt;"No Callback Needed"),AND(Q365&lt;&gt;"",Q365&lt;0)),"Data Issue",IF(H365="No","No Callback Needed",IF(J365="Closed","Completed",IF(P365&lt;NOW(),"Overdue",IF(P365-NOW()&lt;=Dashboard!$B$9/24,"Due Soon","Open"))))))</f>
        <v/>
      </c>
      <c r="S365" s="31">
        <f>IF(OR(A365="",B365="",Dashboard!$B$4="",Dashboard!$B$5="",Dashboard!$B$5&lt;Dashboard!$B$4,Dashboard!$B$5-Dashboard!$B$4&gt;30),"",IF(AND(B365&gt;=Dashboard!$B$4,B365&lt;=Dashboard!$B$5,OR(Dashboard!$B$6="All Clinics",D365=Dashboard!$B$6),OR(Dashboard!$B$7="All Queues",E365=Dashboard!$B$7)),1,0))</f>
        <v/>
      </c>
      <c r="T365" s="30">
        <f>IF(A365="","",IF(COUNTIF($A$2:$A$501,A365)&gt;1,"Duplicate ID",""))</f>
        <v/>
      </c>
    </row>
    <row r="366">
      <c r="A366" s="13" t="n"/>
      <c r="B366" s="41" t="n"/>
      <c r="C366" s="26" t="n"/>
      <c r="D366" s="13" t="n"/>
      <c r="E366" s="13" t="n"/>
      <c r="F366" s="13" t="n"/>
      <c r="G366" s="13" t="n"/>
      <c r="H366" s="13" t="n"/>
      <c r="I366" s="13" t="n"/>
      <c r="J366" s="13" t="n"/>
      <c r="K366" s="41" t="n"/>
      <c r="L366" s="26" t="n"/>
      <c r="M366" s="13" t="n"/>
      <c r="N366" s="27" t="n"/>
      <c r="O366" s="48">
        <f>IF(OR(B366="",C366=""),"",B366+C366)</f>
        <v/>
      </c>
      <c r="P366" s="48">
        <f>IF(OR(O366="",H366&lt;&gt;"Yes"),"",O366+(Dashboard!$B$8/24))</f>
        <v/>
      </c>
      <c r="Q366" s="29">
        <f>IF(OR(H366&lt;&gt;"Yes",O366="",K366="",L366=""),"",ROUND(((K366+L366)-O366)*24,2))</f>
        <v/>
      </c>
      <c r="R366" s="30">
        <f>IF(A366="","",IF(OR(B366="",C366="",D366="",E366="",F366="",G366="",H366="",J366="",T366="Duplicate ID",AND(H366="Yes",J366&lt;&gt;"Closed",I366=""),AND(H366="Yes",J366="Closed",OR(K366="",L366="",M366="")),AND(H366="No",J366&lt;&gt;"No Callback Needed"),AND(Q366&lt;&gt;"",Q366&lt;0)),"Data Issue",IF(H366="No","No Callback Needed",IF(J366="Closed","Completed",IF(P366&lt;NOW(),"Overdue",IF(P366-NOW()&lt;=Dashboard!$B$9/24,"Due Soon","Open"))))))</f>
        <v/>
      </c>
      <c r="S366" s="31">
        <f>IF(OR(A366="",B366="",Dashboard!$B$4="",Dashboard!$B$5="",Dashboard!$B$5&lt;Dashboard!$B$4,Dashboard!$B$5-Dashboard!$B$4&gt;30),"",IF(AND(B366&gt;=Dashboard!$B$4,B366&lt;=Dashboard!$B$5,OR(Dashboard!$B$6="All Clinics",D366=Dashboard!$B$6),OR(Dashboard!$B$7="All Queues",E366=Dashboard!$B$7)),1,0))</f>
        <v/>
      </c>
      <c r="T366" s="30">
        <f>IF(A366="","",IF(COUNTIF($A$2:$A$501,A366)&gt;1,"Duplicate ID",""))</f>
        <v/>
      </c>
    </row>
    <row r="367">
      <c r="A367" s="13" t="n"/>
      <c r="B367" s="41" t="n"/>
      <c r="C367" s="26" t="n"/>
      <c r="D367" s="13" t="n"/>
      <c r="E367" s="13" t="n"/>
      <c r="F367" s="13" t="n"/>
      <c r="G367" s="13" t="n"/>
      <c r="H367" s="13" t="n"/>
      <c r="I367" s="13" t="n"/>
      <c r="J367" s="13" t="n"/>
      <c r="K367" s="41" t="n"/>
      <c r="L367" s="26" t="n"/>
      <c r="M367" s="13" t="n"/>
      <c r="N367" s="27" t="n"/>
      <c r="O367" s="48">
        <f>IF(OR(B367="",C367=""),"",B367+C367)</f>
        <v/>
      </c>
      <c r="P367" s="48">
        <f>IF(OR(O367="",H367&lt;&gt;"Yes"),"",O367+(Dashboard!$B$8/24))</f>
        <v/>
      </c>
      <c r="Q367" s="29">
        <f>IF(OR(H367&lt;&gt;"Yes",O367="",K367="",L367=""),"",ROUND(((K367+L367)-O367)*24,2))</f>
        <v/>
      </c>
      <c r="R367" s="30">
        <f>IF(A367="","",IF(OR(B367="",C367="",D367="",E367="",F367="",G367="",H367="",J367="",T367="Duplicate ID",AND(H367="Yes",J367&lt;&gt;"Closed",I367=""),AND(H367="Yes",J367="Closed",OR(K367="",L367="",M367="")),AND(H367="No",J367&lt;&gt;"No Callback Needed"),AND(Q367&lt;&gt;"",Q367&lt;0)),"Data Issue",IF(H367="No","No Callback Needed",IF(J367="Closed","Completed",IF(P367&lt;NOW(),"Overdue",IF(P367-NOW()&lt;=Dashboard!$B$9/24,"Due Soon","Open"))))))</f>
        <v/>
      </c>
      <c r="S367" s="31">
        <f>IF(OR(A367="",B367="",Dashboard!$B$4="",Dashboard!$B$5="",Dashboard!$B$5&lt;Dashboard!$B$4,Dashboard!$B$5-Dashboard!$B$4&gt;30),"",IF(AND(B367&gt;=Dashboard!$B$4,B367&lt;=Dashboard!$B$5,OR(Dashboard!$B$6="All Clinics",D367=Dashboard!$B$6),OR(Dashboard!$B$7="All Queues",E367=Dashboard!$B$7)),1,0))</f>
        <v/>
      </c>
      <c r="T367" s="30">
        <f>IF(A367="","",IF(COUNTIF($A$2:$A$501,A367)&gt;1,"Duplicate ID",""))</f>
        <v/>
      </c>
    </row>
    <row r="368">
      <c r="A368" s="13" t="n"/>
      <c r="B368" s="41" t="n"/>
      <c r="C368" s="26" t="n"/>
      <c r="D368" s="13" t="n"/>
      <c r="E368" s="13" t="n"/>
      <c r="F368" s="13" t="n"/>
      <c r="G368" s="13" t="n"/>
      <c r="H368" s="13" t="n"/>
      <c r="I368" s="13" t="n"/>
      <c r="J368" s="13" t="n"/>
      <c r="K368" s="41" t="n"/>
      <c r="L368" s="26" t="n"/>
      <c r="M368" s="13" t="n"/>
      <c r="N368" s="27" t="n"/>
      <c r="O368" s="48">
        <f>IF(OR(B368="",C368=""),"",B368+C368)</f>
        <v/>
      </c>
      <c r="P368" s="48">
        <f>IF(OR(O368="",H368&lt;&gt;"Yes"),"",O368+(Dashboard!$B$8/24))</f>
        <v/>
      </c>
      <c r="Q368" s="29">
        <f>IF(OR(H368&lt;&gt;"Yes",O368="",K368="",L368=""),"",ROUND(((K368+L368)-O368)*24,2))</f>
        <v/>
      </c>
      <c r="R368" s="30">
        <f>IF(A368="","",IF(OR(B368="",C368="",D368="",E368="",F368="",G368="",H368="",J368="",T368="Duplicate ID",AND(H368="Yes",J368&lt;&gt;"Closed",I368=""),AND(H368="Yes",J368="Closed",OR(K368="",L368="",M368="")),AND(H368="No",J368&lt;&gt;"No Callback Needed"),AND(Q368&lt;&gt;"",Q368&lt;0)),"Data Issue",IF(H368="No","No Callback Needed",IF(J368="Closed","Completed",IF(P368&lt;NOW(),"Overdue",IF(P368-NOW()&lt;=Dashboard!$B$9/24,"Due Soon","Open"))))))</f>
        <v/>
      </c>
      <c r="S368" s="31">
        <f>IF(OR(A368="",B368="",Dashboard!$B$4="",Dashboard!$B$5="",Dashboard!$B$5&lt;Dashboard!$B$4,Dashboard!$B$5-Dashboard!$B$4&gt;30),"",IF(AND(B368&gt;=Dashboard!$B$4,B368&lt;=Dashboard!$B$5,OR(Dashboard!$B$6="All Clinics",D368=Dashboard!$B$6),OR(Dashboard!$B$7="All Queues",E368=Dashboard!$B$7)),1,0))</f>
        <v/>
      </c>
      <c r="T368" s="30">
        <f>IF(A368="","",IF(COUNTIF($A$2:$A$501,A368)&gt;1,"Duplicate ID",""))</f>
        <v/>
      </c>
    </row>
    <row r="369">
      <c r="A369" s="13" t="n"/>
      <c r="B369" s="41" t="n"/>
      <c r="C369" s="26" t="n"/>
      <c r="D369" s="13" t="n"/>
      <c r="E369" s="13" t="n"/>
      <c r="F369" s="13" t="n"/>
      <c r="G369" s="13" t="n"/>
      <c r="H369" s="13" t="n"/>
      <c r="I369" s="13" t="n"/>
      <c r="J369" s="13" t="n"/>
      <c r="K369" s="41" t="n"/>
      <c r="L369" s="26" t="n"/>
      <c r="M369" s="13" t="n"/>
      <c r="N369" s="27" t="n"/>
      <c r="O369" s="48">
        <f>IF(OR(B369="",C369=""),"",B369+C369)</f>
        <v/>
      </c>
      <c r="P369" s="48">
        <f>IF(OR(O369="",H369&lt;&gt;"Yes"),"",O369+(Dashboard!$B$8/24))</f>
        <v/>
      </c>
      <c r="Q369" s="29">
        <f>IF(OR(H369&lt;&gt;"Yes",O369="",K369="",L369=""),"",ROUND(((K369+L369)-O369)*24,2))</f>
        <v/>
      </c>
      <c r="R369" s="30">
        <f>IF(A369="","",IF(OR(B369="",C369="",D369="",E369="",F369="",G369="",H369="",J369="",T369="Duplicate ID",AND(H369="Yes",J369&lt;&gt;"Closed",I369=""),AND(H369="Yes",J369="Closed",OR(K369="",L369="",M369="")),AND(H369="No",J369&lt;&gt;"No Callback Needed"),AND(Q369&lt;&gt;"",Q369&lt;0)),"Data Issue",IF(H369="No","No Callback Needed",IF(J369="Closed","Completed",IF(P369&lt;NOW(),"Overdue",IF(P369-NOW()&lt;=Dashboard!$B$9/24,"Due Soon","Open"))))))</f>
        <v/>
      </c>
      <c r="S369" s="31">
        <f>IF(OR(A369="",B369="",Dashboard!$B$4="",Dashboard!$B$5="",Dashboard!$B$5&lt;Dashboard!$B$4,Dashboard!$B$5-Dashboard!$B$4&gt;30),"",IF(AND(B369&gt;=Dashboard!$B$4,B369&lt;=Dashboard!$B$5,OR(Dashboard!$B$6="All Clinics",D369=Dashboard!$B$6),OR(Dashboard!$B$7="All Queues",E369=Dashboard!$B$7)),1,0))</f>
        <v/>
      </c>
      <c r="T369" s="30">
        <f>IF(A369="","",IF(COUNTIF($A$2:$A$501,A369)&gt;1,"Duplicate ID",""))</f>
        <v/>
      </c>
    </row>
    <row r="370">
      <c r="A370" s="13" t="n"/>
      <c r="B370" s="41" t="n"/>
      <c r="C370" s="26" t="n"/>
      <c r="D370" s="13" t="n"/>
      <c r="E370" s="13" t="n"/>
      <c r="F370" s="13" t="n"/>
      <c r="G370" s="13" t="n"/>
      <c r="H370" s="13" t="n"/>
      <c r="I370" s="13" t="n"/>
      <c r="J370" s="13" t="n"/>
      <c r="K370" s="41" t="n"/>
      <c r="L370" s="26" t="n"/>
      <c r="M370" s="13" t="n"/>
      <c r="N370" s="27" t="n"/>
      <c r="O370" s="48">
        <f>IF(OR(B370="",C370=""),"",B370+C370)</f>
        <v/>
      </c>
      <c r="P370" s="48">
        <f>IF(OR(O370="",H370&lt;&gt;"Yes"),"",O370+(Dashboard!$B$8/24))</f>
        <v/>
      </c>
      <c r="Q370" s="29">
        <f>IF(OR(H370&lt;&gt;"Yes",O370="",K370="",L370=""),"",ROUND(((K370+L370)-O370)*24,2))</f>
        <v/>
      </c>
      <c r="R370" s="30">
        <f>IF(A370="","",IF(OR(B370="",C370="",D370="",E370="",F370="",G370="",H370="",J370="",T370="Duplicate ID",AND(H370="Yes",J370&lt;&gt;"Closed",I370=""),AND(H370="Yes",J370="Closed",OR(K370="",L370="",M370="")),AND(H370="No",J370&lt;&gt;"No Callback Needed"),AND(Q370&lt;&gt;"",Q370&lt;0)),"Data Issue",IF(H370="No","No Callback Needed",IF(J370="Closed","Completed",IF(P370&lt;NOW(),"Overdue",IF(P370-NOW()&lt;=Dashboard!$B$9/24,"Due Soon","Open"))))))</f>
        <v/>
      </c>
      <c r="S370" s="31">
        <f>IF(OR(A370="",B370="",Dashboard!$B$4="",Dashboard!$B$5="",Dashboard!$B$5&lt;Dashboard!$B$4,Dashboard!$B$5-Dashboard!$B$4&gt;30),"",IF(AND(B370&gt;=Dashboard!$B$4,B370&lt;=Dashboard!$B$5,OR(Dashboard!$B$6="All Clinics",D370=Dashboard!$B$6),OR(Dashboard!$B$7="All Queues",E370=Dashboard!$B$7)),1,0))</f>
        <v/>
      </c>
      <c r="T370" s="30">
        <f>IF(A370="","",IF(COUNTIF($A$2:$A$501,A370)&gt;1,"Duplicate ID",""))</f>
        <v/>
      </c>
    </row>
    <row r="371">
      <c r="A371" s="13" t="n"/>
      <c r="B371" s="41" t="n"/>
      <c r="C371" s="26" t="n"/>
      <c r="D371" s="13" t="n"/>
      <c r="E371" s="13" t="n"/>
      <c r="F371" s="13" t="n"/>
      <c r="G371" s="13" t="n"/>
      <c r="H371" s="13" t="n"/>
      <c r="I371" s="13" t="n"/>
      <c r="J371" s="13" t="n"/>
      <c r="K371" s="41" t="n"/>
      <c r="L371" s="26" t="n"/>
      <c r="M371" s="13" t="n"/>
      <c r="N371" s="27" t="n"/>
      <c r="O371" s="48">
        <f>IF(OR(B371="",C371=""),"",B371+C371)</f>
        <v/>
      </c>
      <c r="P371" s="48">
        <f>IF(OR(O371="",H371&lt;&gt;"Yes"),"",O371+(Dashboard!$B$8/24))</f>
        <v/>
      </c>
      <c r="Q371" s="29">
        <f>IF(OR(H371&lt;&gt;"Yes",O371="",K371="",L371=""),"",ROUND(((K371+L371)-O371)*24,2))</f>
        <v/>
      </c>
      <c r="R371" s="30">
        <f>IF(A371="","",IF(OR(B371="",C371="",D371="",E371="",F371="",G371="",H371="",J371="",T371="Duplicate ID",AND(H371="Yes",J371&lt;&gt;"Closed",I371=""),AND(H371="Yes",J371="Closed",OR(K371="",L371="",M371="")),AND(H371="No",J371&lt;&gt;"No Callback Needed"),AND(Q371&lt;&gt;"",Q371&lt;0)),"Data Issue",IF(H371="No","No Callback Needed",IF(J371="Closed","Completed",IF(P371&lt;NOW(),"Overdue",IF(P371-NOW()&lt;=Dashboard!$B$9/24,"Due Soon","Open"))))))</f>
        <v/>
      </c>
      <c r="S371" s="31">
        <f>IF(OR(A371="",B371="",Dashboard!$B$4="",Dashboard!$B$5="",Dashboard!$B$5&lt;Dashboard!$B$4,Dashboard!$B$5-Dashboard!$B$4&gt;30),"",IF(AND(B371&gt;=Dashboard!$B$4,B371&lt;=Dashboard!$B$5,OR(Dashboard!$B$6="All Clinics",D371=Dashboard!$B$6),OR(Dashboard!$B$7="All Queues",E371=Dashboard!$B$7)),1,0))</f>
        <v/>
      </c>
      <c r="T371" s="30">
        <f>IF(A371="","",IF(COUNTIF($A$2:$A$501,A371)&gt;1,"Duplicate ID",""))</f>
        <v/>
      </c>
    </row>
    <row r="372">
      <c r="A372" s="13" t="n"/>
      <c r="B372" s="41" t="n"/>
      <c r="C372" s="26" t="n"/>
      <c r="D372" s="13" t="n"/>
      <c r="E372" s="13" t="n"/>
      <c r="F372" s="13" t="n"/>
      <c r="G372" s="13" t="n"/>
      <c r="H372" s="13" t="n"/>
      <c r="I372" s="13" t="n"/>
      <c r="J372" s="13" t="n"/>
      <c r="K372" s="41" t="n"/>
      <c r="L372" s="26" t="n"/>
      <c r="M372" s="13" t="n"/>
      <c r="N372" s="27" t="n"/>
      <c r="O372" s="48">
        <f>IF(OR(B372="",C372=""),"",B372+C372)</f>
        <v/>
      </c>
      <c r="P372" s="48">
        <f>IF(OR(O372="",H372&lt;&gt;"Yes"),"",O372+(Dashboard!$B$8/24))</f>
        <v/>
      </c>
      <c r="Q372" s="29">
        <f>IF(OR(H372&lt;&gt;"Yes",O372="",K372="",L372=""),"",ROUND(((K372+L372)-O372)*24,2))</f>
        <v/>
      </c>
      <c r="R372" s="30">
        <f>IF(A372="","",IF(OR(B372="",C372="",D372="",E372="",F372="",G372="",H372="",J372="",T372="Duplicate ID",AND(H372="Yes",J372&lt;&gt;"Closed",I372=""),AND(H372="Yes",J372="Closed",OR(K372="",L372="",M372="")),AND(H372="No",J372&lt;&gt;"No Callback Needed"),AND(Q372&lt;&gt;"",Q372&lt;0)),"Data Issue",IF(H372="No","No Callback Needed",IF(J372="Closed","Completed",IF(P372&lt;NOW(),"Overdue",IF(P372-NOW()&lt;=Dashboard!$B$9/24,"Due Soon","Open"))))))</f>
        <v/>
      </c>
      <c r="S372" s="31">
        <f>IF(OR(A372="",B372="",Dashboard!$B$4="",Dashboard!$B$5="",Dashboard!$B$5&lt;Dashboard!$B$4,Dashboard!$B$5-Dashboard!$B$4&gt;30),"",IF(AND(B372&gt;=Dashboard!$B$4,B372&lt;=Dashboard!$B$5,OR(Dashboard!$B$6="All Clinics",D372=Dashboard!$B$6),OR(Dashboard!$B$7="All Queues",E372=Dashboard!$B$7)),1,0))</f>
        <v/>
      </c>
      <c r="T372" s="30">
        <f>IF(A372="","",IF(COUNTIF($A$2:$A$501,A372)&gt;1,"Duplicate ID",""))</f>
        <v/>
      </c>
    </row>
    <row r="373">
      <c r="A373" s="13" t="n"/>
      <c r="B373" s="41" t="n"/>
      <c r="C373" s="26" t="n"/>
      <c r="D373" s="13" t="n"/>
      <c r="E373" s="13" t="n"/>
      <c r="F373" s="13" t="n"/>
      <c r="G373" s="13" t="n"/>
      <c r="H373" s="13" t="n"/>
      <c r="I373" s="13" t="n"/>
      <c r="J373" s="13" t="n"/>
      <c r="K373" s="41" t="n"/>
      <c r="L373" s="26" t="n"/>
      <c r="M373" s="13" t="n"/>
      <c r="N373" s="27" t="n"/>
      <c r="O373" s="48">
        <f>IF(OR(B373="",C373=""),"",B373+C373)</f>
        <v/>
      </c>
      <c r="P373" s="48">
        <f>IF(OR(O373="",H373&lt;&gt;"Yes"),"",O373+(Dashboard!$B$8/24))</f>
        <v/>
      </c>
      <c r="Q373" s="29">
        <f>IF(OR(H373&lt;&gt;"Yes",O373="",K373="",L373=""),"",ROUND(((K373+L373)-O373)*24,2))</f>
        <v/>
      </c>
      <c r="R373" s="30">
        <f>IF(A373="","",IF(OR(B373="",C373="",D373="",E373="",F373="",G373="",H373="",J373="",T373="Duplicate ID",AND(H373="Yes",J373&lt;&gt;"Closed",I373=""),AND(H373="Yes",J373="Closed",OR(K373="",L373="",M373="")),AND(H373="No",J373&lt;&gt;"No Callback Needed"),AND(Q373&lt;&gt;"",Q373&lt;0)),"Data Issue",IF(H373="No","No Callback Needed",IF(J373="Closed","Completed",IF(P373&lt;NOW(),"Overdue",IF(P373-NOW()&lt;=Dashboard!$B$9/24,"Due Soon","Open"))))))</f>
        <v/>
      </c>
      <c r="S373" s="31">
        <f>IF(OR(A373="",B373="",Dashboard!$B$4="",Dashboard!$B$5="",Dashboard!$B$5&lt;Dashboard!$B$4,Dashboard!$B$5-Dashboard!$B$4&gt;30),"",IF(AND(B373&gt;=Dashboard!$B$4,B373&lt;=Dashboard!$B$5,OR(Dashboard!$B$6="All Clinics",D373=Dashboard!$B$6),OR(Dashboard!$B$7="All Queues",E373=Dashboard!$B$7)),1,0))</f>
        <v/>
      </c>
      <c r="T373" s="30">
        <f>IF(A373="","",IF(COUNTIF($A$2:$A$501,A373)&gt;1,"Duplicate ID",""))</f>
        <v/>
      </c>
    </row>
    <row r="374">
      <c r="A374" s="13" t="n"/>
      <c r="B374" s="41" t="n"/>
      <c r="C374" s="26" t="n"/>
      <c r="D374" s="13" t="n"/>
      <c r="E374" s="13" t="n"/>
      <c r="F374" s="13" t="n"/>
      <c r="G374" s="13" t="n"/>
      <c r="H374" s="13" t="n"/>
      <c r="I374" s="13" t="n"/>
      <c r="J374" s="13" t="n"/>
      <c r="K374" s="41" t="n"/>
      <c r="L374" s="26" t="n"/>
      <c r="M374" s="13" t="n"/>
      <c r="N374" s="27" t="n"/>
      <c r="O374" s="48">
        <f>IF(OR(B374="",C374=""),"",B374+C374)</f>
        <v/>
      </c>
      <c r="P374" s="48">
        <f>IF(OR(O374="",H374&lt;&gt;"Yes"),"",O374+(Dashboard!$B$8/24))</f>
        <v/>
      </c>
      <c r="Q374" s="29">
        <f>IF(OR(H374&lt;&gt;"Yes",O374="",K374="",L374=""),"",ROUND(((K374+L374)-O374)*24,2))</f>
        <v/>
      </c>
      <c r="R374" s="30">
        <f>IF(A374="","",IF(OR(B374="",C374="",D374="",E374="",F374="",G374="",H374="",J374="",T374="Duplicate ID",AND(H374="Yes",J374&lt;&gt;"Closed",I374=""),AND(H374="Yes",J374="Closed",OR(K374="",L374="",M374="")),AND(H374="No",J374&lt;&gt;"No Callback Needed"),AND(Q374&lt;&gt;"",Q374&lt;0)),"Data Issue",IF(H374="No","No Callback Needed",IF(J374="Closed","Completed",IF(P374&lt;NOW(),"Overdue",IF(P374-NOW()&lt;=Dashboard!$B$9/24,"Due Soon","Open"))))))</f>
        <v/>
      </c>
      <c r="S374" s="31">
        <f>IF(OR(A374="",B374="",Dashboard!$B$4="",Dashboard!$B$5="",Dashboard!$B$5&lt;Dashboard!$B$4,Dashboard!$B$5-Dashboard!$B$4&gt;30),"",IF(AND(B374&gt;=Dashboard!$B$4,B374&lt;=Dashboard!$B$5,OR(Dashboard!$B$6="All Clinics",D374=Dashboard!$B$6),OR(Dashboard!$B$7="All Queues",E374=Dashboard!$B$7)),1,0))</f>
        <v/>
      </c>
      <c r="T374" s="30">
        <f>IF(A374="","",IF(COUNTIF($A$2:$A$501,A374)&gt;1,"Duplicate ID",""))</f>
        <v/>
      </c>
    </row>
    <row r="375">
      <c r="A375" s="13" t="n"/>
      <c r="B375" s="41" t="n"/>
      <c r="C375" s="26" t="n"/>
      <c r="D375" s="13" t="n"/>
      <c r="E375" s="13" t="n"/>
      <c r="F375" s="13" t="n"/>
      <c r="G375" s="13" t="n"/>
      <c r="H375" s="13" t="n"/>
      <c r="I375" s="13" t="n"/>
      <c r="J375" s="13" t="n"/>
      <c r="K375" s="41" t="n"/>
      <c r="L375" s="26" t="n"/>
      <c r="M375" s="13" t="n"/>
      <c r="N375" s="27" t="n"/>
      <c r="O375" s="48">
        <f>IF(OR(B375="",C375=""),"",B375+C375)</f>
        <v/>
      </c>
      <c r="P375" s="48">
        <f>IF(OR(O375="",H375&lt;&gt;"Yes"),"",O375+(Dashboard!$B$8/24))</f>
        <v/>
      </c>
      <c r="Q375" s="29">
        <f>IF(OR(H375&lt;&gt;"Yes",O375="",K375="",L375=""),"",ROUND(((K375+L375)-O375)*24,2))</f>
        <v/>
      </c>
      <c r="R375" s="30">
        <f>IF(A375="","",IF(OR(B375="",C375="",D375="",E375="",F375="",G375="",H375="",J375="",T375="Duplicate ID",AND(H375="Yes",J375&lt;&gt;"Closed",I375=""),AND(H375="Yes",J375="Closed",OR(K375="",L375="",M375="")),AND(H375="No",J375&lt;&gt;"No Callback Needed"),AND(Q375&lt;&gt;"",Q375&lt;0)),"Data Issue",IF(H375="No","No Callback Needed",IF(J375="Closed","Completed",IF(P375&lt;NOW(),"Overdue",IF(P375-NOW()&lt;=Dashboard!$B$9/24,"Due Soon","Open"))))))</f>
        <v/>
      </c>
      <c r="S375" s="31">
        <f>IF(OR(A375="",B375="",Dashboard!$B$4="",Dashboard!$B$5="",Dashboard!$B$5&lt;Dashboard!$B$4,Dashboard!$B$5-Dashboard!$B$4&gt;30),"",IF(AND(B375&gt;=Dashboard!$B$4,B375&lt;=Dashboard!$B$5,OR(Dashboard!$B$6="All Clinics",D375=Dashboard!$B$6),OR(Dashboard!$B$7="All Queues",E375=Dashboard!$B$7)),1,0))</f>
        <v/>
      </c>
      <c r="T375" s="30">
        <f>IF(A375="","",IF(COUNTIF($A$2:$A$501,A375)&gt;1,"Duplicate ID",""))</f>
        <v/>
      </c>
    </row>
    <row r="376">
      <c r="A376" s="13" t="n"/>
      <c r="B376" s="41" t="n"/>
      <c r="C376" s="26" t="n"/>
      <c r="D376" s="13" t="n"/>
      <c r="E376" s="13" t="n"/>
      <c r="F376" s="13" t="n"/>
      <c r="G376" s="13" t="n"/>
      <c r="H376" s="13" t="n"/>
      <c r="I376" s="13" t="n"/>
      <c r="J376" s="13" t="n"/>
      <c r="K376" s="41" t="n"/>
      <c r="L376" s="26" t="n"/>
      <c r="M376" s="13" t="n"/>
      <c r="N376" s="27" t="n"/>
      <c r="O376" s="48">
        <f>IF(OR(B376="",C376=""),"",B376+C376)</f>
        <v/>
      </c>
      <c r="P376" s="48">
        <f>IF(OR(O376="",H376&lt;&gt;"Yes"),"",O376+(Dashboard!$B$8/24))</f>
        <v/>
      </c>
      <c r="Q376" s="29">
        <f>IF(OR(H376&lt;&gt;"Yes",O376="",K376="",L376=""),"",ROUND(((K376+L376)-O376)*24,2))</f>
        <v/>
      </c>
      <c r="R376" s="30">
        <f>IF(A376="","",IF(OR(B376="",C376="",D376="",E376="",F376="",G376="",H376="",J376="",T376="Duplicate ID",AND(H376="Yes",J376&lt;&gt;"Closed",I376=""),AND(H376="Yes",J376="Closed",OR(K376="",L376="",M376="")),AND(H376="No",J376&lt;&gt;"No Callback Needed"),AND(Q376&lt;&gt;"",Q376&lt;0)),"Data Issue",IF(H376="No","No Callback Needed",IF(J376="Closed","Completed",IF(P376&lt;NOW(),"Overdue",IF(P376-NOW()&lt;=Dashboard!$B$9/24,"Due Soon","Open"))))))</f>
        <v/>
      </c>
      <c r="S376" s="31">
        <f>IF(OR(A376="",B376="",Dashboard!$B$4="",Dashboard!$B$5="",Dashboard!$B$5&lt;Dashboard!$B$4,Dashboard!$B$5-Dashboard!$B$4&gt;30),"",IF(AND(B376&gt;=Dashboard!$B$4,B376&lt;=Dashboard!$B$5,OR(Dashboard!$B$6="All Clinics",D376=Dashboard!$B$6),OR(Dashboard!$B$7="All Queues",E376=Dashboard!$B$7)),1,0))</f>
        <v/>
      </c>
      <c r="T376" s="30">
        <f>IF(A376="","",IF(COUNTIF($A$2:$A$501,A376)&gt;1,"Duplicate ID",""))</f>
        <v/>
      </c>
    </row>
    <row r="377">
      <c r="A377" s="13" t="n"/>
      <c r="B377" s="41" t="n"/>
      <c r="C377" s="26" t="n"/>
      <c r="D377" s="13" t="n"/>
      <c r="E377" s="13" t="n"/>
      <c r="F377" s="13" t="n"/>
      <c r="G377" s="13" t="n"/>
      <c r="H377" s="13" t="n"/>
      <c r="I377" s="13" t="n"/>
      <c r="J377" s="13" t="n"/>
      <c r="K377" s="41" t="n"/>
      <c r="L377" s="26" t="n"/>
      <c r="M377" s="13" t="n"/>
      <c r="N377" s="27" t="n"/>
      <c r="O377" s="48">
        <f>IF(OR(B377="",C377=""),"",B377+C377)</f>
        <v/>
      </c>
      <c r="P377" s="48">
        <f>IF(OR(O377="",H377&lt;&gt;"Yes"),"",O377+(Dashboard!$B$8/24))</f>
        <v/>
      </c>
      <c r="Q377" s="29">
        <f>IF(OR(H377&lt;&gt;"Yes",O377="",K377="",L377=""),"",ROUND(((K377+L377)-O377)*24,2))</f>
        <v/>
      </c>
      <c r="R377" s="30">
        <f>IF(A377="","",IF(OR(B377="",C377="",D377="",E377="",F377="",G377="",H377="",J377="",T377="Duplicate ID",AND(H377="Yes",J377&lt;&gt;"Closed",I377=""),AND(H377="Yes",J377="Closed",OR(K377="",L377="",M377="")),AND(H377="No",J377&lt;&gt;"No Callback Needed"),AND(Q377&lt;&gt;"",Q377&lt;0)),"Data Issue",IF(H377="No","No Callback Needed",IF(J377="Closed","Completed",IF(P377&lt;NOW(),"Overdue",IF(P377-NOW()&lt;=Dashboard!$B$9/24,"Due Soon","Open"))))))</f>
        <v/>
      </c>
      <c r="S377" s="31">
        <f>IF(OR(A377="",B377="",Dashboard!$B$4="",Dashboard!$B$5="",Dashboard!$B$5&lt;Dashboard!$B$4,Dashboard!$B$5-Dashboard!$B$4&gt;30),"",IF(AND(B377&gt;=Dashboard!$B$4,B377&lt;=Dashboard!$B$5,OR(Dashboard!$B$6="All Clinics",D377=Dashboard!$B$6),OR(Dashboard!$B$7="All Queues",E377=Dashboard!$B$7)),1,0))</f>
        <v/>
      </c>
      <c r="T377" s="30">
        <f>IF(A377="","",IF(COUNTIF($A$2:$A$501,A377)&gt;1,"Duplicate ID",""))</f>
        <v/>
      </c>
    </row>
    <row r="378">
      <c r="A378" s="13" t="n"/>
      <c r="B378" s="41" t="n"/>
      <c r="C378" s="26" t="n"/>
      <c r="D378" s="13" t="n"/>
      <c r="E378" s="13" t="n"/>
      <c r="F378" s="13" t="n"/>
      <c r="G378" s="13" t="n"/>
      <c r="H378" s="13" t="n"/>
      <c r="I378" s="13" t="n"/>
      <c r="J378" s="13" t="n"/>
      <c r="K378" s="41" t="n"/>
      <c r="L378" s="26" t="n"/>
      <c r="M378" s="13" t="n"/>
      <c r="N378" s="27" t="n"/>
      <c r="O378" s="48">
        <f>IF(OR(B378="",C378=""),"",B378+C378)</f>
        <v/>
      </c>
      <c r="P378" s="48">
        <f>IF(OR(O378="",H378&lt;&gt;"Yes"),"",O378+(Dashboard!$B$8/24))</f>
        <v/>
      </c>
      <c r="Q378" s="29">
        <f>IF(OR(H378&lt;&gt;"Yes",O378="",K378="",L378=""),"",ROUND(((K378+L378)-O378)*24,2))</f>
        <v/>
      </c>
      <c r="R378" s="30">
        <f>IF(A378="","",IF(OR(B378="",C378="",D378="",E378="",F378="",G378="",H378="",J378="",T378="Duplicate ID",AND(H378="Yes",J378&lt;&gt;"Closed",I378=""),AND(H378="Yes",J378="Closed",OR(K378="",L378="",M378="")),AND(H378="No",J378&lt;&gt;"No Callback Needed"),AND(Q378&lt;&gt;"",Q378&lt;0)),"Data Issue",IF(H378="No","No Callback Needed",IF(J378="Closed","Completed",IF(P378&lt;NOW(),"Overdue",IF(P378-NOW()&lt;=Dashboard!$B$9/24,"Due Soon","Open"))))))</f>
        <v/>
      </c>
      <c r="S378" s="31">
        <f>IF(OR(A378="",B378="",Dashboard!$B$4="",Dashboard!$B$5="",Dashboard!$B$5&lt;Dashboard!$B$4,Dashboard!$B$5-Dashboard!$B$4&gt;30),"",IF(AND(B378&gt;=Dashboard!$B$4,B378&lt;=Dashboard!$B$5,OR(Dashboard!$B$6="All Clinics",D378=Dashboard!$B$6),OR(Dashboard!$B$7="All Queues",E378=Dashboard!$B$7)),1,0))</f>
        <v/>
      </c>
      <c r="T378" s="30">
        <f>IF(A378="","",IF(COUNTIF($A$2:$A$501,A378)&gt;1,"Duplicate ID",""))</f>
        <v/>
      </c>
    </row>
    <row r="379">
      <c r="A379" s="13" t="n"/>
      <c r="B379" s="41" t="n"/>
      <c r="C379" s="26" t="n"/>
      <c r="D379" s="13" t="n"/>
      <c r="E379" s="13" t="n"/>
      <c r="F379" s="13" t="n"/>
      <c r="G379" s="13" t="n"/>
      <c r="H379" s="13" t="n"/>
      <c r="I379" s="13" t="n"/>
      <c r="J379" s="13" t="n"/>
      <c r="K379" s="41" t="n"/>
      <c r="L379" s="26" t="n"/>
      <c r="M379" s="13" t="n"/>
      <c r="N379" s="27" t="n"/>
      <c r="O379" s="48">
        <f>IF(OR(B379="",C379=""),"",B379+C379)</f>
        <v/>
      </c>
      <c r="P379" s="48">
        <f>IF(OR(O379="",H379&lt;&gt;"Yes"),"",O379+(Dashboard!$B$8/24))</f>
        <v/>
      </c>
      <c r="Q379" s="29">
        <f>IF(OR(H379&lt;&gt;"Yes",O379="",K379="",L379=""),"",ROUND(((K379+L379)-O379)*24,2))</f>
        <v/>
      </c>
      <c r="R379" s="30">
        <f>IF(A379="","",IF(OR(B379="",C379="",D379="",E379="",F379="",G379="",H379="",J379="",T379="Duplicate ID",AND(H379="Yes",J379&lt;&gt;"Closed",I379=""),AND(H379="Yes",J379="Closed",OR(K379="",L379="",M379="")),AND(H379="No",J379&lt;&gt;"No Callback Needed"),AND(Q379&lt;&gt;"",Q379&lt;0)),"Data Issue",IF(H379="No","No Callback Needed",IF(J379="Closed","Completed",IF(P379&lt;NOW(),"Overdue",IF(P379-NOW()&lt;=Dashboard!$B$9/24,"Due Soon","Open"))))))</f>
        <v/>
      </c>
      <c r="S379" s="31">
        <f>IF(OR(A379="",B379="",Dashboard!$B$4="",Dashboard!$B$5="",Dashboard!$B$5&lt;Dashboard!$B$4,Dashboard!$B$5-Dashboard!$B$4&gt;30),"",IF(AND(B379&gt;=Dashboard!$B$4,B379&lt;=Dashboard!$B$5,OR(Dashboard!$B$6="All Clinics",D379=Dashboard!$B$6),OR(Dashboard!$B$7="All Queues",E379=Dashboard!$B$7)),1,0))</f>
        <v/>
      </c>
      <c r="T379" s="30">
        <f>IF(A379="","",IF(COUNTIF($A$2:$A$501,A379)&gt;1,"Duplicate ID",""))</f>
        <v/>
      </c>
    </row>
    <row r="380">
      <c r="A380" s="13" t="n"/>
      <c r="B380" s="41" t="n"/>
      <c r="C380" s="26" t="n"/>
      <c r="D380" s="13" t="n"/>
      <c r="E380" s="13" t="n"/>
      <c r="F380" s="13" t="n"/>
      <c r="G380" s="13" t="n"/>
      <c r="H380" s="13" t="n"/>
      <c r="I380" s="13" t="n"/>
      <c r="J380" s="13" t="n"/>
      <c r="K380" s="41" t="n"/>
      <c r="L380" s="26" t="n"/>
      <c r="M380" s="13" t="n"/>
      <c r="N380" s="27" t="n"/>
      <c r="O380" s="48">
        <f>IF(OR(B380="",C380=""),"",B380+C380)</f>
        <v/>
      </c>
      <c r="P380" s="48">
        <f>IF(OR(O380="",H380&lt;&gt;"Yes"),"",O380+(Dashboard!$B$8/24))</f>
        <v/>
      </c>
      <c r="Q380" s="29">
        <f>IF(OR(H380&lt;&gt;"Yes",O380="",K380="",L380=""),"",ROUND(((K380+L380)-O380)*24,2))</f>
        <v/>
      </c>
      <c r="R380" s="30">
        <f>IF(A380="","",IF(OR(B380="",C380="",D380="",E380="",F380="",G380="",H380="",J380="",T380="Duplicate ID",AND(H380="Yes",J380&lt;&gt;"Closed",I380=""),AND(H380="Yes",J380="Closed",OR(K380="",L380="",M380="")),AND(H380="No",J380&lt;&gt;"No Callback Needed"),AND(Q380&lt;&gt;"",Q380&lt;0)),"Data Issue",IF(H380="No","No Callback Needed",IF(J380="Closed","Completed",IF(P380&lt;NOW(),"Overdue",IF(P380-NOW()&lt;=Dashboard!$B$9/24,"Due Soon","Open"))))))</f>
        <v/>
      </c>
      <c r="S380" s="31">
        <f>IF(OR(A380="",B380="",Dashboard!$B$4="",Dashboard!$B$5="",Dashboard!$B$5&lt;Dashboard!$B$4,Dashboard!$B$5-Dashboard!$B$4&gt;30),"",IF(AND(B380&gt;=Dashboard!$B$4,B380&lt;=Dashboard!$B$5,OR(Dashboard!$B$6="All Clinics",D380=Dashboard!$B$6),OR(Dashboard!$B$7="All Queues",E380=Dashboard!$B$7)),1,0))</f>
        <v/>
      </c>
      <c r="T380" s="30">
        <f>IF(A380="","",IF(COUNTIF($A$2:$A$501,A380)&gt;1,"Duplicate ID",""))</f>
        <v/>
      </c>
    </row>
    <row r="381">
      <c r="A381" s="13" t="n"/>
      <c r="B381" s="41" t="n"/>
      <c r="C381" s="26" t="n"/>
      <c r="D381" s="13" t="n"/>
      <c r="E381" s="13" t="n"/>
      <c r="F381" s="13" t="n"/>
      <c r="G381" s="13" t="n"/>
      <c r="H381" s="13" t="n"/>
      <c r="I381" s="13" t="n"/>
      <c r="J381" s="13" t="n"/>
      <c r="K381" s="41" t="n"/>
      <c r="L381" s="26" t="n"/>
      <c r="M381" s="13" t="n"/>
      <c r="N381" s="27" t="n"/>
      <c r="O381" s="48">
        <f>IF(OR(B381="",C381=""),"",B381+C381)</f>
        <v/>
      </c>
      <c r="P381" s="48">
        <f>IF(OR(O381="",H381&lt;&gt;"Yes"),"",O381+(Dashboard!$B$8/24))</f>
        <v/>
      </c>
      <c r="Q381" s="29">
        <f>IF(OR(H381&lt;&gt;"Yes",O381="",K381="",L381=""),"",ROUND(((K381+L381)-O381)*24,2))</f>
        <v/>
      </c>
      <c r="R381" s="30">
        <f>IF(A381="","",IF(OR(B381="",C381="",D381="",E381="",F381="",G381="",H381="",J381="",T381="Duplicate ID",AND(H381="Yes",J381&lt;&gt;"Closed",I381=""),AND(H381="Yes",J381="Closed",OR(K381="",L381="",M381="")),AND(H381="No",J381&lt;&gt;"No Callback Needed"),AND(Q381&lt;&gt;"",Q381&lt;0)),"Data Issue",IF(H381="No","No Callback Needed",IF(J381="Closed","Completed",IF(P381&lt;NOW(),"Overdue",IF(P381-NOW()&lt;=Dashboard!$B$9/24,"Due Soon","Open"))))))</f>
        <v/>
      </c>
      <c r="S381" s="31">
        <f>IF(OR(A381="",B381="",Dashboard!$B$4="",Dashboard!$B$5="",Dashboard!$B$5&lt;Dashboard!$B$4,Dashboard!$B$5-Dashboard!$B$4&gt;30),"",IF(AND(B381&gt;=Dashboard!$B$4,B381&lt;=Dashboard!$B$5,OR(Dashboard!$B$6="All Clinics",D381=Dashboard!$B$6),OR(Dashboard!$B$7="All Queues",E381=Dashboard!$B$7)),1,0))</f>
        <v/>
      </c>
      <c r="T381" s="30">
        <f>IF(A381="","",IF(COUNTIF($A$2:$A$501,A381)&gt;1,"Duplicate ID",""))</f>
        <v/>
      </c>
    </row>
    <row r="382">
      <c r="A382" s="13" t="n"/>
      <c r="B382" s="41" t="n"/>
      <c r="C382" s="26" t="n"/>
      <c r="D382" s="13" t="n"/>
      <c r="E382" s="13" t="n"/>
      <c r="F382" s="13" t="n"/>
      <c r="G382" s="13" t="n"/>
      <c r="H382" s="13" t="n"/>
      <c r="I382" s="13" t="n"/>
      <c r="J382" s="13" t="n"/>
      <c r="K382" s="41" t="n"/>
      <c r="L382" s="26" t="n"/>
      <c r="M382" s="13" t="n"/>
      <c r="N382" s="27" t="n"/>
      <c r="O382" s="48">
        <f>IF(OR(B382="",C382=""),"",B382+C382)</f>
        <v/>
      </c>
      <c r="P382" s="48">
        <f>IF(OR(O382="",H382&lt;&gt;"Yes"),"",O382+(Dashboard!$B$8/24))</f>
        <v/>
      </c>
      <c r="Q382" s="29">
        <f>IF(OR(H382&lt;&gt;"Yes",O382="",K382="",L382=""),"",ROUND(((K382+L382)-O382)*24,2))</f>
        <v/>
      </c>
      <c r="R382" s="30">
        <f>IF(A382="","",IF(OR(B382="",C382="",D382="",E382="",F382="",G382="",H382="",J382="",T382="Duplicate ID",AND(H382="Yes",J382&lt;&gt;"Closed",I382=""),AND(H382="Yes",J382="Closed",OR(K382="",L382="",M382="")),AND(H382="No",J382&lt;&gt;"No Callback Needed"),AND(Q382&lt;&gt;"",Q382&lt;0)),"Data Issue",IF(H382="No","No Callback Needed",IF(J382="Closed","Completed",IF(P382&lt;NOW(),"Overdue",IF(P382-NOW()&lt;=Dashboard!$B$9/24,"Due Soon","Open"))))))</f>
        <v/>
      </c>
      <c r="S382" s="31">
        <f>IF(OR(A382="",B382="",Dashboard!$B$4="",Dashboard!$B$5="",Dashboard!$B$5&lt;Dashboard!$B$4,Dashboard!$B$5-Dashboard!$B$4&gt;30),"",IF(AND(B382&gt;=Dashboard!$B$4,B382&lt;=Dashboard!$B$5,OR(Dashboard!$B$6="All Clinics",D382=Dashboard!$B$6),OR(Dashboard!$B$7="All Queues",E382=Dashboard!$B$7)),1,0))</f>
        <v/>
      </c>
      <c r="T382" s="30">
        <f>IF(A382="","",IF(COUNTIF($A$2:$A$501,A382)&gt;1,"Duplicate ID",""))</f>
        <v/>
      </c>
    </row>
    <row r="383">
      <c r="A383" s="13" t="n"/>
      <c r="B383" s="41" t="n"/>
      <c r="C383" s="26" t="n"/>
      <c r="D383" s="13" t="n"/>
      <c r="E383" s="13" t="n"/>
      <c r="F383" s="13" t="n"/>
      <c r="G383" s="13" t="n"/>
      <c r="H383" s="13" t="n"/>
      <c r="I383" s="13" t="n"/>
      <c r="J383" s="13" t="n"/>
      <c r="K383" s="41" t="n"/>
      <c r="L383" s="26" t="n"/>
      <c r="M383" s="13" t="n"/>
      <c r="N383" s="27" t="n"/>
      <c r="O383" s="48">
        <f>IF(OR(B383="",C383=""),"",B383+C383)</f>
        <v/>
      </c>
      <c r="P383" s="48">
        <f>IF(OR(O383="",H383&lt;&gt;"Yes"),"",O383+(Dashboard!$B$8/24))</f>
        <v/>
      </c>
      <c r="Q383" s="29">
        <f>IF(OR(H383&lt;&gt;"Yes",O383="",K383="",L383=""),"",ROUND(((K383+L383)-O383)*24,2))</f>
        <v/>
      </c>
      <c r="R383" s="30">
        <f>IF(A383="","",IF(OR(B383="",C383="",D383="",E383="",F383="",G383="",H383="",J383="",T383="Duplicate ID",AND(H383="Yes",J383&lt;&gt;"Closed",I383=""),AND(H383="Yes",J383="Closed",OR(K383="",L383="",M383="")),AND(H383="No",J383&lt;&gt;"No Callback Needed"),AND(Q383&lt;&gt;"",Q383&lt;0)),"Data Issue",IF(H383="No","No Callback Needed",IF(J383="Closed","Completed",IF(P383&lt;NOW(),"Overdue",IF(P383-NOW()&lt;=Dashboard!$B$9/24,"Due Soon","Open"))))))</f>
        <v/>
      </c>
      <c r="S383" s="31">
        <f>IF(OR(A383="",B383="",Dashboard!$B$4="",Dashboard!$B$5="",Dashboard!$B$5&lt;Dashboard!$B$4,Dashboard!$B$5-Dashboard!$B$4&gt;30),"",IF(AND(B383&gt;=Dashboard!$B$4,B383&lt;=Dashboard!$B$5,OR(Dashboard!$B$6="All Clinics",D383=Dashboard!$B$6),OR(Dashboard!$B$7="All Queues",E383=Dashboard!$B$7)),1,0))</f>
        <v/>
      </c>
      <c r="T383" s="30">
        <f>IF(A383="","",IF(COUNTIF($A$2:$A$501,A383)&gt;1,"Duplicate ID",""))</f>
        <v/>
      </c>
    </row>
    <row r="384">
      <c r="A384" s="13" t="n"/>
      <c r="B384" s="41" t="n"/>
      <c r="C384" s="26" t="n"/>
      <c r="D384" s="13" t="n"/>
      <c r="E384" s="13" t="n"/>
      <c r="F384" s="13" t="n"/>
      <c r="G384" s="13" t="n"/>
      <c r="H384" s="13" t="n"/>
      <c r="I384" s="13" t="n"/>
      <c r="J384" s="13" t="n"/>
      <c r="K384" s="41" t="n"/>
      <c r="L384" s="26" t="n"/>
      <c r="M384" s="13" t="n"/>
      <c r="N384" s="27" t="n"/>
      <c r="O384" s="48">
        <f>IF(OR(B384="",C384=""),"",B384+C384)</f>
        <v/>
      </c>
      <c r="P384" s="48">
        <f>IF(OR(O384="",H384&lt;&gt;"Yes"),"",O384+(Dashboard!$B$8/24))</f>
        <v/>
      </c>
      <c r="Q384" s="29">
        <f>IF(OR(H384&lt;&gt;"Yes",O384="",K384="",L384=""),"",ROUND(((K384+L384)-O384)*24,2))</f>
        <v/>
      </c>
      <c r="R384" s="30">
        <f>IF(A384="","",IF(OR(B384="",C384="",D384="",E384="",F384="",G384="",H384="",J384="",T384="Duplicate ID",AND(H384="Yes",J384&lt;&gt;"Closed",I384=""),AND(H384="Yes",J384="Closed",OR(K384="",L384="",M384="")),AND(H384="No",J384&lt;&gt;"No Callback Needed"),AND(Q384&lt;&gt;"",Q384&lt;0)),"Data Issue",IF(H384="No","No Callback Needed",IF(J384="Closed","Completed",IF(P384&lt;NOW(),"Overdue",IF(P384-NOW()&lt;=Dashboard!$B$9/24,"Due Soon","Open"))))))</f>
        <v/>
      </c>
      <c r="S384" s="31">
        <f>IF(OR(A384="",B384="",Dashboard!$B$4="",Dashboard!$B$5="",Dashboard!$B$5&lt;Dashboard!$B$4,Dashboard!$B$5-Dashboard!$B$4&gt;30),"",IF(AND(B384&gt;=Dashboard!$B$4,B384&lt;=Dashboard!$B$5,OR(Dashboard!$B$6="All Clinics",D384=Dashboard!$B$6),OR(Dashboard!$B$7="All Queues",E384=Dashboard!$B$7)),1,0))</f>
        <v/>
      </c>
      <c r="T384" s="30">
        <f>IF(A384="","",IF(COUNTIF($A$2:$A$501,A384)&gt;1,"Duplicate ID",""))</f>
        <v/>
      </c>
    </row>
    <row r="385">
      <c r="A385" s="13" t="n"/>
      <c r="B385" s="41" t="n"/>
      <c r="C385" s="26" t="n"/>
      <c r="D385" s="13" t="n"/>
      <c r="E385" s="13" t="n"/>
      <c r="F385" s="13" t="n"/>
      <c r="G385" s="13" t="n"/>
      <c r="H385" s="13" t="n"/>
      <c r="I385" s="13" t="n"/>
      <c r="J385" s="13" t="n"/>
      <c r="K385" s="41" t="n"/>
      <c r="L385" s="26" t="n"/>
      <c r="M385" s="13" t="n"/>
      <c r="N385" s="27" t="n"/>
      <c r="O385" s="48">
        <f>IF(OR(B385="",C385=""),"",B385+C385)</f>
        <v/>
      </c>
      <c r="P385" s="48">
        <f>IF(OR(O385="",H385&lt;&gt;"Yes"),"",O385+(Dashboard!$B$8/24))</f>
        <v/>
      </c>
      <c r="Q385" s="29">
        <f>IF(OR(H385&lt;&gt;"Yes",O385="",K385="",L385=""),"",ROUND(((K385+L385)-O385)*24,2))</f>
        <v/>
      </c>
      <c r="R385" s="30">
        <f>IF(A385="","",IF(OR(B385="",C385="",D385="",E385="",F385="",G385="",H385="",J385="",T385="Duplicate ID",AND(H385="Yes",J385&lt;&gt;"Closed",I385=""),AND(H385="Yes",J385="Closed",OR(K385="",L385="",M385="")),AND(H385="No",J385&lt;&gt;"No Callback Needed"),AND(Q385&lt;&gt;"",Q385&lt;0)),"Data Issue",IF(H385="No","No Callback Needed",IF(J385="Closed","Completed",IF(P385&lt;NOW(),"Overdue",IF(P385-NOW()&lt;=Dashboard!$B$9/24,"Due Soon","Open"))))))</f>
        <v/>
      </c>
      <c r="S385" s="31">
        <f>IF(OR(A385="",B385="",Dashboard!$B$4="",Dashboard!$B$5="",Dashboard!$B$5&lt;Dashboard!$B$4,Dashboard!$B$5-Dashboard!$B$4&gt;30),"",IF(AND(B385&gt;=Dashboard!$B$4,B385&lt;=Dashboard!$B$5,OR(Dashboard!$B$6="All Clinics",D385=Dashboard!$B$6),OR(Dashboard!$B$7="All Queues",E385=Dashboard!$B$7)),1,0))</f>
        <v/>
      </c>
      <c r="T385" s="30">
        <f>IF(A385="","",IF(COUNTIF($A$2:$A$501,A385)&gt;1,"Duplicate ID",""))</f>
        <v/>
      </c>
    </row>
    <row r="386">
      <c r="A386" s="13" t="n"/>
      <c r="B386" s="41" t="n"/>
      <c r="C386" s="26" t="n"/>
      <c r="D386" s="13" t="n"/>
      <c r="E386" s="13" t="n"/>
      <c r="F386" s="13" t="n"/>
      <c r="G386" s="13" t="n"/>
      <c r="H386" s="13" t="n"/>
      <c r="I386" s="13" t="n"/>
      <c r="J386" s="13" t="n"/>
      <c r="K386" s="41" t="n"/>
      <c r="L386" s="26" t="n"/>
      <c r="M386" s="13" t="n"/>
      <c r="N386" s="27" t="n"/>
      <c r="O386" s="48">
        <f>IF(OR(B386="",C386=""),"",B386+C386)</f>
        <v/>
      </c>
      <c r="P386" s="48">
        <f>IF(OR(O386="",H386&lt;&gt;"Yes"),"",O386+(Dashboard!$B$8/24))</f>
        <v/>
      </c>
      <c r="Q386" s="29">
        <f>IF(OR(H386&lt;&gt;"Yes",O386="",K386="",L386=""),"",ROUND(((K386+L386)-O386)*24,2))</f>
        <v/>
      </c>
      <c r="R386" s="30">
        <f>IF(A386="","",IF(OR(B386="",C386="",D386="",E386="",F386="",G386="",H386="",J386="",T386="Duplicate ID",AND(H386="Yes",J386&lt;&gt;"Closed",I386=""),AND(H386="Yes",J386="Closed",OR(K386="",L386="",M386="")),AND(H386="No",J386&lt;&gt;"No Callback Needed"),AND(Q386&lt;&gt;"",Q386&lt;0)),"Data Issue",IF(H386="No","No Callback Needed",IF(J386="Closed","Completed",IF(P386&lt;NOW(),"Overdue",IF(P386-NOW()&lt;=Dashboard!$B$9/24,"Due Soon","Open"))))))</f>
        <v/>
      </c>
      <c r="S386" s="31">
        <f>IF(OR(A386="",B386="",Dashboard!$B$4="",Dashboard!$B$5="",Dashboard!$B$5&lt;Dashboard!$B$4,Dashboard!$B$5-Dashboard!$B$4&gt;30),"",IF(AND(B386&gt;=Dashboard!$B$4,B386&lt;=Dashboard!$B$5,OR(Dashboard!$B$6="All Clinics",D386=Dashboard!$B$6),OR(Dashboard!$B$7="All Queues",E386=Dashboard!$B$7)),1,0))</f>
        <v/>
      </c>
      <c r="T386" s="30">
        <f>IF(A386="","",IF(COUNTIF($A$2:$A$501,A386)&gt;1,"Duplicate ID",""))</f>
        <v/>
      </c>
    </row>
    <row r="387">
      <c r="A387" s="13" t="n"/>
      <c r="B387" s="41" t="n"/>
      <c r="C387" s="26" t="n"/>
      <c r="D387" s="13" t="n"/>
      <c r="E387" s="13" t="n"/>
      <c r="F387" s="13" t="n"/>
      <c r="G387" s="13" t="n"/>
      <c r="H387" s="13" t="n"/>
      <c r="I387" s="13" t="n"/>
      <c r="J387" s="13" t="n"/>
      <c r="K387" s="41" t="n"/>
      <c r="L387" s="26" t="n"/>
      <c r="M387" s="13" t="n"/>
      <c r="N387" s="27" t="n"/>
      <c r="O387" s="48">
        <f>IF(OR(B387="",C387=""),"",B387+C387)</f>
        <v/>
      </c>
      <c r="P387" s="48">
        <f>IF(OR(O387="",H387&lt;&gt;"Yes"),"",O387+(Dashboard!$B$8/24))</f>
        <v/>
      </c>
      <c r="Q387" s="29">
        <f>IF(OR(H387&lt;&gt;"Yes",O387="",K387="",L387=""),"",ROUND(((K387+L387)-O387)*24,2))</f>
        <v/>
      </c>
      <c r="R387" s="30">
        <f>IF(A387="","",IF(OR(B387="",C387="",D387="",E387="",F387="",G387="",H387="",J387="",T387="Duplicate ID",AND(H387="Yes",J387&lt;&gt;"Closed",I387=""),AND(H387="Yes",J387="Closed",OR(K387="",L387="",M387="")),AND(H387="No",J387&lt;&gt;"No Callback Needed"),AND(Q387&lt;&gt;"",Q387&lt;0)),"Data Issue",IF(H387="No","No Callback Needed",IF(J387="Closed","Completed",IF(P387&lt;NOW(),"Overdue",IF(P387-NOW()&lt;=Dashboard!$B$9/24,"Due Soon","Open"))))))</f>
        <v/>
      </c>
      <c r="S387" s="31">
        <f>IF(OR(A387="",B387="",Dashboard!$B$4="",Dashboard!$B$5="",Dashboard!$B$5&lt;Dashboard!$B$4,Dashboard!$B$5-Dashboard!$B$4&gt;30),"",IF(AND(B387&gt;=Dashboard!$B$4,B387&lt;=Dashboard!$B$5,OR(Dashboard!$B$6="All Clinics",D387=Dashboard!$B$6),OR(Dashboard!$B$7="All Queues",E387=Dashboard!$B$7)),1,0))</f>
        <v/>
      </c>
      <c r="T387" s="30">
        <f>IF(A387="","",IF(COUNTIF($A$2:$A$501,A387)&gt;1,"Duplicate ID",""))</f>
        <v/>
      </c>
    </row>
    <row r="388">
      <c r="A388" s="13" t="n"/>
      <c r="B388" s="41" t="n"/>
      <c r="C388" s="26" t="n"/>
      <c r="D388" s="13" t="n"/>
      <c r="E388" s="13" t="n"/>
      <c r="F388" s="13" t="n"/>
      <c r="G388" s="13" t="n"/>
      <c r="H388" s="13" t="n"/>
      <c r="I388" s="13" t="n"/>
      <c r="J388" s="13" t="n"/>
      <c r="K388" s="41" t="n"/>
      <c r="L388" s="26" t="n"/>
      <c r="M388" s="13" t="n"/>
      <c r="N388" s="27" t="n"/>
      <c r="O388" s="48">
        <f>IF(OR(B388="",C388=""),"",B388+C388)</f>
        <v/>
      </c>
      <c r="P388" s="48">
        <f>IF(OR(O388="",H388&lt;&gt;"Yes"),"",O388+(Dashboard!$B$8/24))</f>
        <v/>
      </c>
      <c r="Q388" s="29">
        <f>IF(OR(H388&lt;&gt;"Yes",O388="",K388="",L388=""),"",ROUND(((K388+L388)-O388)*24,2))</f>
        <v/>
      </c>
      <c r="R388" s="30">
        <f>IF(A388="","",IF(OR(B388="",C388="",D388="",E388="",F388="",G388="",H388="",J388="",T388="Duplicate ID",AND(H388="Yes",J388&lt;&gt;"Closed",I388=""),AND(H388="Yes",J388="Closed",OR(K388="",L388="",M388="")),AND(H388="No",J388&lt;&gt;"No Callback Needed"),AND(Q388&lt;&gt;"",Q388&lt;0)),"Data Issue",IF(H388="No","No Callback Needed",IF(J388="Closed","Completed",IF(P388&lt;NOW(),"Overdue",IF(P388-NOW()&lt;=Dashboard!$B$9/24,"Due Soon","Open"))))))</f>
        <v/>
      </c>
      <c r="S388" s="31">
        <f>IF(OR(A388="",B388="",Dashboard!$B$4="",Dashboard!$B$5="",Dashboard!$B$5&lt;Dashboard!$B$4,Dashboard!$B$5-Dashboard!$B$4&gt;30),"",IF(AND(B388&gt;=Dashboard!$B$4,B388&lt;=Dashboard!$B$5,OR(Dashboard!$B$6="All Clinics",D388=Dashboard!$B$6),OR(Dashboard!$B$7="All Queues",E388=Dashboard!$B$7)),1,0))</f>
        <v/>
      </c>
      <c r="T388" s="30">
        <f>IF(A388="","",IF(COUNTIF($A$2:$A$501,A388)&gt;1,"Duplicate ID",""))</f>
        <v/>
      </c>
    </row>
    <row r="389">
      <c r="A389" s="13" t="n"/>
      <c r="B389" s="41" t="n"/>
      <c r="C389" s="26" t="n"/>
      <c r="D389" s="13" t="n"/>
      <c r="E389" s="13" t="n"/>
      <c r="F389" s="13" t="n"/>
      <c r="G389" s="13" t="n"/>
      <c r="H389" s="13" t="n"/>
      <c r="I389" s="13" t="n"/>
      <c r="J389" s="13" t="n"/>
      <c r="K389" s="41" t="n"/>
      <c r="L389" s="26" t="n"/>
      <c r="M389" s="13" t="n"/>
      <c r="N389" s="27" t="n"/>
      <c r="O389" s="48">
        <f>IF(OR(B389="",C389=""),"",B389+C389)</f>
        <v/>
      </c>
      <c r="P389" s="48">
        <f>IF(OR(O389="",H389&lt;&gt;"Yes"),"",O389+(Dashboard!$B$8/24))</f>
        <v/>
      </c>
      <c r="Q389" s="29">
        <f>IF(OR(H389&lt;&gt;"Yes",O389="",K389="",L389=""),"",ROUND(((K389+L389)-O389)*24,2))</f>
        <v/>
      </c>
      <c r="R389" s="30">
        <f>IF(A389="","",IF(OR(B389="",C389="",D389="",E389="",F389="",G389="",H389="",J389="",T389="Duplicate ID",AND(H389="Yes",J389&lt;&gt;"Closed",I389=""),AND(H389="Yes",J389="Closed",OR(K389="",L389="",M389="")),AND(H389="No",J389&lt;&gt;"No Callback Needed"),AND(Q389&lt;&gt;"",Q389&lt;0)),"Data Issue",IF(H389="No","No Callback Needed",IF(J389="Closed","Completed",IF(P389&lt;NOW(),"Overdue",IF(P389-NOW()&lt;=Dashboard!$B$9/24,"Due Soon","Open"))))))</f>
        <v/>
      </c>
      <c r="S389" s="31">
        <f>IF(OR(A389="",B389="",Dashboard!$B$4="",Dashboard!$B$5="",Dashboard!$B$5&lt;Dashboard!$B$4,Dashboard!$B$5-Dashboard!$B$4&gt;30),"",IF(AND(B389&gt;=Dashboard!$B$4,B389&lt;=Dashboard!$B$5,OR(Dashboard!$B$6="All Clinics",D389=Dashboard!$B$6),OR(Dashboard!$B$7="All Queues",E389=Dashboard!$B$7)),1,0))</f>
        <v/>
      </c>
      <c r="T389" s="30">
        <f>IF(A389="","",IF(COUNTIF($A$2:$A$501,A389)&gt;1,"Duplicate ID",""))</f>
        <v/>
      </c>
    </row>
    <row r="390">
      <c r="A390" s="13" t="n"/>
      <c r="B390" s="41" t="n"/>
      <c r="C390" s="26" t="n"/>
      <c r="D390" s="13" t="n"/>
      <c r="E390" s="13" t="n"/>
      <c r="F390" s="13" t="n"/>
      <c r="G390" s="13" t="n"/>
      <c r="H390" s="13" t="n"/>
      <c r="I390" s="13" t="n"/>
      <c r="J390" s="13" t="n"/>
      <c r="K390" s="41" t="n"/>
      <c r="L390" s="26" t="n"/>
      <c r="M390" s="13" t="n"/>
      <c r="N390" s="27" t="n"/>
      <c r="O390" s="48">
        <f>IF(OR(B390="",C390=""),"",B390+C390)</f>
        <v/>
      </c>
      <c r="P390" s="48">
        <f>IF(OR(O390="",H390&lt;&gt;"Yes"),"",O390+(Dashboard!$B$8/24))</f>
        <v/>
      </c>
      <c r="Q390" s="29">
        <f>IF(OR(H390&lt;&gt;"Yes",O390="",K390="",L390=""),"",ROUND(((K390+L390)-O390)*24,2))</f>
        <v/>
      </c>
      <c r="R390" s="30">
        <f>IF(A390="","",IF(OR(B390="",C390="",D390="",E390="",F390="",G390="",H390="",J390="",T390="Duplicate ID",AND(H390="Yes",J390&lt;&gt;"Closed",I390=""),AND(H390="Yes",J390="Closed",OR(K390="",L390="",M390="")),AND(H390="No",J390&lt;&gt;"No Callback Needed"),AND(Q390&lt;&gt;"",Q390&lt;0)),"Data Issue",IF(H390="No","No Callback Needed",IF(J390="Closed","Completed",IF(P390&lt;NOW(),"Overdue",IF(P390-NOW()&lt;=Dashboard!$B$9/24,"Due Soon","Open"))))))</f>
        <v/>
      </c>
      <c r="S390" s="31">
        <f>IF(OR(A390="",B390="",Dashboard!$B$4="",Dashboard!$B$5="",Dashboard!$B$5&lt;Dashboard!$B$4,Dashboard!$B$5-Dashboard!$B$4&gt;30),"",IF(AND(B390&gt;=Dashboard!$B$4,B390&lt;=Dashboard!$B$5,OR(Dashboard!$B$6="All Clinics",D390=Dashboard!$B$6),OR(Dashboard!$B$7="All Queues",E390=Dashboard!$B$7)),1,0))</f>
        <v/>
      </c>
      <c r="T390" s="30">
        <f>IF(A390="","",IF(COUNTIF($A$2:$A$501,A390)&gt;1,"Duplicate ID",""))</f>
        <v/>
      </c>
    </row>
    <row r="391">
      <c r="A391" s="13" t="n"/>
      <c r="B391" s="41" t="n"/>
      <c r="C391" s="26" t="n"/>
      <c r="D391" s="13" t="n"/>
      <c r="E391" s="13" t="n"/>
      <c r="F391" s="13" t="n"/>
      <c r="G391" s="13" t="n"/>
      <c r="H391" s="13" t="n"/>
      <c r="I391" s="13" t="n"/>
      <c r="J391" s="13" t="n"/>
      <c r="K391" s="41" t="n"/>
      <c r="L391" s="26" t="n"/>
      <c r="M391" s="13" t="n"/>
      <c r="N391" s="27" t="n"/>
      <c r="O391" s="48">
        <f>IF(OR(B391="",C391=""),"",B391+C391)</f>
        <v/>
      </c>
      <c r="P391" s="48">
        <f>IF(OR(O391="",H391&lt;&gt;"Yes"),"",O391+(Dashboard!$B$8/24))</f>
        <v/>
      </c>
      <c r="Q391" s="29">
        <f>IF(OR(H391&lt;&gt;"Yes",O391="",K391="",L391=""),"",ROUND(((K391+L391)-O391)*24,2))</f>
        <v/>
      </c>
      <c r="R391" s="30">
        <f>IF(A391="","",IF(OR(B391="",C391="",D391="",E391="",F391="",G391="",H391="",J391="",T391="Duplicate ID",AND(H391="Yes",J391&lt;&gt;"Closed",I391=""),AND(H391="Yes",J391="Closed",OR(K391="",L391="",M391="")),AND(H391="No",J391&lt;&gt;"No Callback Needed"),AND(Q391&lt;&gt;"",Q391&lt;0)),"Data Issue",IF(H391="No","No Callback Needed",IF(J391="Closed","Completed",IF(P391&lt;NOW(),"Overdue",IF(P391-NOW()&lt;=Dashboard!$B$9/24,"Due Soon","Open"))))))</f>
        <v/>
      </c>
      <c r="S391" s="31">
        <f>IF(OR(A391="",B391="",Dashboard!$B$4="",Dashboard!$B$5="",Dashboard!$B$5&lt;Dashboard!$B$4,Dashboard!$B$5-Dashboard!$B$4&gt;30),"",IF(AND(B391&gt;=Dashboard!$B$4,B391&lt;=Dashboard!$B$5,OR(Dashboard!$B$6="All Clinics",D391=Dashboard!$B$6),OR(Dashboard!$B$7="All Queues",E391=Dashboard!$B$7)),1,0))</f>
        <v/>
      </c>
      <c r="T391" s="30">
        <f>IF(A391="","",IF(COUNTIF($A$2:$A$501,A391)&gt;1,"Duplicate ID",""))</f>
        <v/>
      </c>
    </row>
    <row r="392">
      <c r="A392" s="13" t="n"/>
      <c r="B392" s="41" t="n"/>
      <c r="C392" s="26" t="n"/>
      <c r="D392" s="13" t="n"/>
      <c r="E392" s="13" t="n"/>
      <c r="F392" s="13" t="n"/>
      <c r="G392" s="13" t="n"/>
      <c r="H392" s="13" t="n"/>
      <c r="I392" s="13" t="n"/>
      <c r="J392" s="13" t="n"/>
      <c r="K392" s="41" t="n"/>
      <c r="L392" s="26" t="n"/>
      <c r="M392" s="13" t="n"/>
      <c r="N392" s="27" t="n"/>
      <c r="O392" s="48">
        <f>IF(OR(B392="",C392=""),"",B392+C392)</f>
        <v/>
      </c>
      <c r="P392" s="48">
        <f>IF(OR(O392="",H392&lt;&gt;"Yes"),"",O392+(Dashboard!$B$8/24))</f>
        <v/>
      </c>
      <c r="Q392" s="29">
        <f>IF(OR(H392&lt;&gt;"Yes",O392="",K392="",L392=""),"",ROUND(((K392+L392)-O392)*24,2))</f>
        <v/>
      </c>
      <c r="R392" s="30">
        <f>IF(A392="","",IF(OR(B392="",C392="",D392="",E392="",F392="",G392="",H392="",J392="",T392="Duplicate ID",AND(H392="Yes",J392&lt;&gt;"Closed",I392=""),AND(H392="Yes",J392="Closed",OR(K392="",L392="",M392="")),AND(H392="No",J392&lt;&gt;"No Callback Needed"),AND(Q392&lt;&gt;"",Q392&lt;0)),"Data Issue",IF(H392="No","No Callback Needed",IF(J392="Closed","Completed",IF(P392&lt;NOW(),"Overdue",IF(P392-NOW()&lt;=Dashboard!$B$9/24,"Due Soon","Open"))))))</f>
        <v/>
      </c>
      <c r="S392" s="31">
        <f>IF(OR(A392="",B392="",Dashboard!$B$4="",Dashboard!$B$5="",Dashboard!$B$5&lt;Dashboard!$B$4,Dashboard!$B$5-Dashboard!$B$4&gt;30),"",IF(AND(B392&gt;=Dashboard!$B$4,B392&lt;=Dashboard!$B$5,OR(Dashboard!$B$6="All Clinics",D392=Dashboard!$B$6),OR(Dashboard!$B$7="All Queues",E392=Dashboard!$B$7)),1,0))</f>
        <v/>
      </c>
      <c r="T392" s="30">
        <f>IF(A392="","",IF(COUNTIF($A$2:$A$501,A392)&gt;1,"Duplicate ID",""))</f>
        <v/>
      </c>
    </row>
    <row r="393">
      <c r="A393" s="13" t="n"/>
      <c r="B393" s="41" t="n"/>
      <c r="C393" s="26" t="n"/>
      <c r="D393" s="13" t="n"/>
      <c r="E393" s="13" t="n"/>
      <c r="F393" s="13" t="n"/>
      <c r="G393" s="13" t="n"/>
      <c r="H393" s="13" t="n"/>
      <c r="I393" s="13" t="n"/>
      <c r="J393" s="13" t="n"/>
      <c r="K393" s="41" t="n"/>
      <c r="L393" s="26" t="n"/>
      <c r="M393" s="13" t="n"/>
      <c r="N393" s="27" t="n"/>
      <c r="O393" s="48">
        <f>IF(OR(B393="",C393=""),"",B393+C393)</f>
        <v/>
      </c>
      <c r="P393" s="48">
        <f>IF(OR(O393="",H393&lt;&gt;"Yes"),"",O393+(Dashboard!$B$8/24))</f>
        <v/>
      </c>
      <c r="Q393" s="29">
        <f>IF(OR(H393&lt;&gt;"Yes",O393="",K393="",L393=""),"",ROUND(((K393+L393)-O393)*24,2))</f>
        <v/>
      </c>
      <c r="R393" s="30">
        <f>IF(A393="","",IF(OR(B393="",C393="",D393="",E393="",F393="",G393="",H393="",J393="",T393="Duplicate ID",AND(H393="Yes",J393&lt;&gt;"Closed",I393=""),AND(H393="Yes",J393="Closed",OR(K393="",L393="",M393="")),AND(H393="No",J393&lt;&gt;"No Callback Needed"),AND(Q393&lt;&gt;"",Q393&lt;0)),"Data Issue",IF(H393="No","No Callback Needed",IF(J393="Closed","Completed",IF(P393&lt;NOW(),"Overdue",IF(P393-NOW()&lt;=Dashboard!$B$9/24,"Due Soon","Open"))))))</f>
        <v/>
      </c>
      <c r="S393" s="31">
        <f>IF(OR(A393="",B393="",Dashboard!$B$4="",Dashboard!$B$5="",Dashboard!$B$5&lt;Dashboard!$B$4,Dashboard!$B$5-Dashboard!$B$4&gt;30),"",IF(AND(B393&gt;=Dashboard!$B$4,B393&lt;=Dashboard!$B$5,OR(Dashboard!$B$6="All Clinics",D393=Dashboard!$B$6),OR(Dashboard!$B$7="All Queues",E393=Dashboard!$B$7)),1,0))</f>
        <v/>
      </c>
      <c r="T393" s="30">
        <f>IF(A393="","",IF(COUNTIF($A$2:$A$501,A393)&gt;1,"Duplicate ID",""))</f>
        <v/>
      </c>
    </row>
    <row r="394">
      <c r="A394" s="13" t="n"/>
      <c r="B394" s="41" t="n"/>
      <c r="C394" s="26" t="n"/>
      <c r="D394" s="13" t="n"/>
      <c r="E394" s="13" t="n"/>
      <c r="F394" s="13" t="n"/>
      <c r="G394" s="13" t="n"/>
      <c r="H394" s="13" t="n"/>
      <c r="I394" s="13" t="n"/>
      <c r="J394" s="13" t="n"/>
      <c r="K394" s="41" t="n"/>
      <c r="L394" s="26" t="n"/>
      <c r="M394" s="13" t="n"/>
      <c r="N394" s="27" t="n"/>
      <c r="O394" s="48">
        <f>IF(OR(B394="",C394=""),"",B394+C394)</f>
        <v/>
      </c>
      <c r="P394" s="48">
        <f>IF(OR(O394="",H394&lt;&gt;"Yes"),"",O394+(Dashboard!$B$8/24))</f>
        <v/>
      </c>
      <c r="Q394" s="29">
        <f>IF(OR(H394&lt;&gt;"Yes",O394="",K394="",L394=""),"",ROUND(((K394+L394)-O394)*24,2))</f>
        <v/>
      </c>
      <c r="R394" s="30">
        <f>IF(A394="","",IF(OR(B394="",C394="",D394="",E394="",F394="",G394="",H394="",J394="",T394="Duplicate ID",AND(H394="Yes",J394&lt;&gt;"Closed",I394=""),AND(H394="Yes",J394="Closed",OR(K394="",L394="",M394="")),AND(H394="No",J394&lt;&gt;"No Callback Needed"),AND(Q394&lt;&gt;"",Q394&lt;0)),"Data Issue",IF(H394="No","No Callback Needed",IF(J394="Closed","Completed",IF(P394&lt;NOW(),"Overdue",IF(P394-NOW()&lt;=Dashboard!$B$9/24,"Due Soon","Open"))))))</f>
        <v/>
      </c>
      <c r="S394" s="31">
        <f>IF(OR(A394="",B394="",Dashboard!$B$4="",Dashboard!$B$5="",Dashboard!$B$5&lt;Dashboard!$B$4,Dashboard!$B$5-Dashboard!$B$4&gt;30),"",IF(AND(B394&gt;=Dashboard!$B$4,B394&lt;=Dashboard!$B$5,OR(Dashboard!$B$6="All Clinics",D394=Dashboard!$B$6),OR(Dashboard!$B$7="All Queues",E394=Dashboard!$B$7)),1,0))</f>
        <v/>
      </c>
      <c r="T394" s="30">
        <f>IF(A394="","",IF(COUNTIF($A$2:$A$501,A394)&gt;1,"Duplicate ID",""))</f>
        <v/>
      </c>
    </row>
    <row r="395">
      <c r="A395" s="13" t="n"/>
      <c r="B395" s="41" t="n"/>
      <c r="C395" s="26" t="n"/>
      <c r="D395" s="13" t="n"/>
      <c r="E395" s="13" t="n"/>
      <c r="F395" s="13" t="n"/>
      <c r="G395" s="13" t="n"/>
      <c r="H395" s="13" t="n"/>
      <c r="I395" s="13" t="n"/>
      <c r="J395" s="13" t="n"/>
      <c r="K395" s="41" t="n"/>
      <c r="L395" s="26" t="n"/>
      <c r="M395" s="13" t="n"/>
      <c r="N395" s="27" t="n"/>
      <c r="O395" s="48">
        <f>IF(OR(B395="",C395=""),"",B395+C395)</f>
        <v/>
      </c>
      <c r="P395" s="48">
        <f>IF(OR(O395="",H395&lt;&gt;"Yes"),"",O395+(Dashboard!$B$8/24))</f>
        <v/>
      </c>
      <c r="Q395" s="29">
        <f>IF(OR(H395&lt;&gt;"Yes",O395="",K395="",L395=""),"",ROUND(((K395+L395)-O395)*24,2))</f>
        <v/>
      </c>
      <c r="R395" s="30">
        <f>IF(A395="","",IF(OR(B395="",C395="",D395="",E395="",F395="",G395="",H395="",J395="",T395="Duplicate ID",AND(H395="Yes",J395&lt;&gt;"Closed",I395=""),AND(H395="Yes",J395="Closed",OR(K395="",L395="",M395="")),AND(H395="No",J395&lt;&gt;"No Callback Needed"),AND(Q395&lt;&gt;"",Q395&lt;0)),"Data Issue",IF(H395="No","No Callback Needed",IF(J395="Closed","Completed",IF(P395&lt;NOW(),"Overdue",IF(P395-NOW()&lt;=Dashboard!$B$9/24,"Due Soon","Open"))))))</f>
        <v/>
      </c>
      <c r="S395" s="31">
        <f>IF(OR(A395="",B395="",Dashboard!$B$4="",Dashboard!$B$5="",Dashboard!$B$5&lt;Dashboard!$B$4,Dashboard!$B$5-Dashboard!$B$4&gt;30),"",IF(AND(B395&gt;=Dashboard!$B$4,B395&lt;=Dashboard!$B$5,OR(Dashboard!$B$6="All Clinics",D395=Dashboard!$B$6),OR(Dashboard!$B$7="All Queues",E395=Dashboard!$B$7)),1,0))</f>
        <v/>
      </c>
      <c r="T395" s="30">
        <f>IF(A395="","",IF(COUNTIF($A$2:$A$501,A395)&gt;1,"Duplicate ID",""))</f>
        <v/>
      </c>
    </row>
    <row r="396">
      <c r="A396" s="13" t="n"/>
      <c r="B396" s="41" t="n"/>
      <c r="C396" s="26" t="n"/>
      <c r="D396" s="13" t="n"/>
      <c r="E396" s="13" t="n"/>
      <c r="F396" s="13" t="n"/>
      <c r="G396" s="13" t="n"/>
      <c r="H396" s="13" t="n"/>
      <c r="I396" s="13" t="n"/>
      <c r="J396" s="13" t="n"/>
      <c r="K396" s="41" t="n"/>
      <c r="L396" s="26" t="n"/>
      <c r="M396" s="13" t="n"/>
      <c r="N396" s="27" t="n"/>
      <c r="O396" s="48">
        <f>IF(OR(B396="",C396=""),"",B396+C396)</f>
        <v/>
      </c>
      <c r="P396" s="48">
        <f>IF(OR(O396="",H396&lt;&gt;"Yes"),"",O396+(Dashboard!$B$8/24))</f>
        <v/>
      </c>
      <c r="Q396" s="29">
        <f>IF(OR(H396&lt;&gt;"Yes",O396="",K396="",L396=""),"",ROUND(((K396+L396)-O396)*24,2))</f>
        <v/>
      </c>
      <c r="R396" s="30">
        <f>IF(A396="","",IF(OR(B396="",C396="",D396="",E396="",F396="",G396="",H396="",J396="",T396="Duplicate ID",AND(H396="Yes",J396&lt;&gt;"Closed",I396=""),AND(H396="Yes",J396="Closed",OR(K396="",L396="",M396="")),AND(H396="No",J396&lt;&gt;"No Callback Needed"),AND(Q396&lt;&gt;"",Q396&lt;0)),"Data Issue",IF(H396="No","No Callback Needed",IF(J396="Closed","Completed",IF(P396&lt;NOW(),"Overdue",IF(P396-NOW()&lt;=Dashboard!$B$9/24,"Due Soon","Open"))))))</f>
        <v/>
      </c>
      <c r="S396" s="31">
        <f>IF(OR(A396="",B396="",Dashboard!$B$4="",Dashboard!$B$5="",Dashboard!$B$5&lt;Dashboard!$B$4,Dashboard!$B$5-Dashboard!$B$4&gt;30),"",IF(AND(B396&gt;=Dashboard!$B$4,B396&lt;=Dashboard!$B$5,OR(Dashboard!$B$6="All Clinics",D396=Dashboard!$B$6),OR(Dashboard!$B$7="All Queues",E396=Dashboard!$B$7)),1,0))</f>
        <v/>
      </c>
      <c r="T396" s="30">
        <f>IF(A396="","",IF(COUNTIF($A$2:$A$501,A396)&gt;1,"Duplicate ID",""))</f>
        <v/>
      </c>
    </row>
    <row r="397">
      <c r="A397" s="13" t="n"/>
      <c r="B397" s="41" t="n"/>
      <c r="C397" s="26" t="n"/>
      <c r="D397" s="13" t="n"/>
      <c r="E397" s="13" t="n"/>
      <c r="F397" s="13" t="n"/>
      <c r="G397" s="13" t="n"/>
      <c r="H397" s="13" t="n"/>
      <c r="I397" s="13" t="n"/>
      <c r="J397" s="13" t="n"/>
      <c r="K397" s="41" t="n"/>
      <c r="L397" s="26" t="n"/>
      <c r="M397" s="13" t="n"/>
      <c r="N397" s="27" t="n"/>
      <c r="O397" s="48">
        <f>IF(OR(B397="",C397=""),"",B397+C397)</f>
        <v/>
      </c>
      <c r="P397" s="48">
        <f>IF(OR(O397="",H397&lt;&gt;"Yes"),"",O397+(Dashboard!$B$8/24))</f>
        <v/>
      </c>
      <c r="Q397" s="29">
        <f>IF(OR(H397&lt;&gt;"Yes",O397="",K397="",L397=""),"",ROUND(((K397+L397)-O397)*24,2))</f>
        <v/>
      </c>
      <c r="R397" s="30">
        <f>IF(A397="","",IF(OR(B397="",C397="",D397="",E397="",F397="",G397="",H397="",J397="",T397="Duplicate ID",AND(H397="Yes",J397&lt;&gt;"Closed",I397=""),AND(H397="Yes",J397="Closed",OR(K397="",L397="",M397="")),AND(H397="No",J397&lt;&gt;"No Callback Needed"),AND(Q397&lt;&gt;"",Q397&lt;0)),"Data Issue",IF(H397="No","No Callback Needed",IF(J397="Closed","Completed",IF(P397&lt;NOW(),"Overdue",IF(P397-NOW()&lt;=Dashboard!$B$9/24,"Due Soon","Open"))))))</f>
        <v/>
      </c>
      <c r="S397" s="31">
        <f>IF(OR(A397="",B397="",Dashboard!$B$4="",Dashboard!$B$5="",Dashboard!$B$5&lt;Dashboard!$B$4,Dashboard!$B$5-Dashboard!$B$4&gt;30),"",IF(AND(B397&gt;=Dashboard!$B$4,B397&lt;=Dashboard!$B$5,OR(Dashboard!$B$6="All Clinics",D397=Dashboard!$B$6),OR(Dashboard!$B$7="All Queues",E397=Dashboard!$B$7)),1,0))</f>
        <v/>
      </c>
      <c r="T397" s="30">
        <f>IF(A397="","",IF(COUNTIF($A$2:$A$501,A397)&gt;1,"Duplicate ID",""))</f>
        <v/>
      </c>
    </row>
    <row r="398">
      <c r="A398" s="13" t="n"/>
      <c r="B398" s="41" t="n"/>
      <c r="C398" s="26" t="n"/>
      <c r="D398" s="13" t="n"/>
      <c r="E398" s="13" t="n"/>
      <c r="F398" s="13" t="n"/>
      <c r="G398" s="13" t="n"/>
      <c r="H398" s="13" t="n"/>
      <c r="I398" s="13" t="n"/>
      <c r="J398" s="13" t="n"/>
      <c r="K398" s="41" t="n"/>
      <c r="L398" s="26" t="n"/>
      <c r="M398" s="13" t="n"/>
      <c r="N398" s="27" t="n"/>
      <c r="O398" s="48">
        <f>IF(OR(B398="",C398=""),"",B398+C398)</f>
        <v/>
      </c>
      <c r="P398" s="48">
        <f>IF(OR(O398="",H398&lt;&gt;"Yes"),"",O398+(Dashboard!$B$8/24))</f>
        <v/>
      </c>
      <c r="Q398" s="29">
        <f>IF(OR(H398&lt;&gt;"Yes",O398="",K398="",L398=""),"",ROUND(((K398+L398)-O398)*24,2))</f>
        <v/>
      </c>
      <c r="R398" s="30">
        <f>IF(A398="","",IF(OR(B398="",C398="",D398="",E398="",F398="",G398="",H398="",J398="",T398="Duplicate ID",AND(H398="Yes",J398&lt;&gt;"Closed",I398=""),AND(H398="Yes",J398="Closed",OR(K398="",L398="",M398="")),AND(H398="No",J398&lt;&gt;"No Callback Needed"),AND(Q398&lt;&gt;"",Q398&lt;0)),"Data Issue",IF(H398="No","No Callback Needed",IF(J398="Closed","Completed",IF(P398&lt;NOW(),"Overdue",IF(P398-NOW()&lt;=Dashboard!$B$9/24,"Due Soon","Open"))))))</f>
        <v/>
      </c>
      <c r="S398" s="31">
        <f>IF(OR(A398="",B398="",Dashboard!$B$4="",Dashboard!$B$5="",Dashboard!$B$5&lt;Dashboard!$B$4,Dashboard!$B$5-Dashboard!$B$4&gt;30),"",IF(AND(B398&gt;=Dashboard!$B$4,B398&lt;=Dashboard!$B$5,OR(Dashboard!$B$6="All Clinics",D398=Dashboard!$B$6),OR(Dashboard!$B$7="All Queues",E398=Dashboard!$B$7)),1,0))</f>
        <v/>
      </c>
      <c r="T398" s="30">
        <f>IF(A398="","",IF(COUNTIF($A$2:$A$501,A398)&gt;1,"Duplicate ID",""))</f>
        <v/>
      </c>
    </row>
    <row r="399">
      <c r="A399" s="13" t="n"/>
      <c r="B399" s="41" t="n"/>
      <c r="C399" s="26" t="n"/>
      <c r="D399" s="13" t="n"/>
      <c r="E399" s="13" t="n"/>
      <c r="F399" s="13" t="n"/>
      <c r="G399" s="13" t="n"/>
      <c r="H399" s="13" t="n"/>
      <c r="I399" s="13" t="n"/>
      <c r="J399" s="13" t="n"/>
      <c r="K399" s="41" t="n"/>
      <c r="L399" s="26" t="n"/>
      <c r="M399" s="13" t="n"/>
      <c r="N399" s="27" t="n"/>
      <c r="O399" s="48">
        <f>IF(OR(B399="",C399=""),"",B399+C399)</f>
        <v/>
      </c>
      <c r="P399" s="48">
        <f>IF(OR(O399="",H399&lt;&gt;"Yes"),"",O399+(Dashboard!$B$8/24))</f>
        <v/>
      </c>
      <c r="Q399" s="29">
        <f>IF(OR(H399&lt;&gt;"Yes",O399="",K399="",L399=""),"",ROUND(((K399+L399)-O399)*24,2))</f>
        <v/>
      </c>
      <c r="R399" s="30">
        <f>IF(A399="","",IF(OR(B399="",C399="",D399="",E399="",F399="",G399="",H399="",J399="",T399="Duplicate ID",AND(H399="Yes",J399&lt;&gt;"Closed",I399=""),AND(H399="Yes",J399="Closed",OR(K399="",L399="",M399="")),AND(H399="No",J399&lt;&gt;"No Callback Needed"),AND(Q399&lt;&gt;"",Q399&lt;0)),"Data Issue",IF(H399="No","No Callback Needed",IF(J399="Closed","Completed",IF(P399&lt;NOW(),"Overdue",IF(P399-NOW()&lt;=Dashboard!$B$9/24,"Due Soon","Open"))))))</f>
        <v/>
      </c>
      <c r="S399" s="31">
        <f>IF(OR(A399="",B399="",Dashboard!$B$4="",Dashboard!$B$5="",Dashboard!$B$5&lt;Dashboard!$B$4,Dashboard!$B$5-Dashboard!$B$4&gt;30),"",IF(AND(B399&gt;=Dashboard!$B$4,B399&lt;=Dashboard!$B$5,OR(Dashboard!$B$6="All Clinics",D399=Dashboard!$B$6),OR(Dashboard!$B$7="All Queues",E399=Dashboard!$B$7)),1,0))</f>
        <v/>
      </c>
      <c r="T399" s="30">
        <f>IF(A399="","",IF(COUNTIF($A$2:$A$501,A399)&gt;1,"Duplicate ID",""))</f>
        <v/>
      </c>
    </row>
    <row r="400">
      <c r="A400" s="13" t="n"/>
      <c r="B400" s="41" t="n"/>
      <c r="C400" s="26" t="n"/>
      <c r="D400" s="13" t="n"/>
      <c r="E400" s="13" t="n"/>
      <c r="F400" s="13" t="n"/>
      <c r="G400" s="13" t="n"/>
      <c r="H400" s="13" t="n"/>
      <c r="I400" s="13" t="n"/>
      <c r="J400" s="13" t="n"/>
      <c r="K400" s="41" t="n"/>
      <c r="L400" s="26" t="n"/>
      <c r="M400" s="13" t="n"/>
      <c r="N400" s="27" t="n"/>
      <c r="O400" s="48">
        <f>IF(OR(B400="",C400=""),"",B400+C400)</f>
        <v/>
      </c>
      <c r="P400" s="48">
        <f>IF(OR(O400="",H400&lt;&gt;"Yes"),"",O400+(Dashboard!$B$8/24))</f>
        <v/>
      </c>
      <c r="Q400" s="29">
        <f>IF(OR(H400&lt;&gt;"Yes",O400="",K400="",L400=""),"",ROUND(((K400+L400)-O400)*24,2))</f>
        <v/>
      </c>
      <c r="R400" s="30">
        <f>IF(A400="","",IF(OR(B400="",C400="",D400="",E400="",F400="",G400="",H400="",J400="",T400="Duplicate ID",AND(H400="Yes",J400&lt;&gt;"Closed",I400=""),AND(H400="Yes",J400="Closed",OR(K400="",L400="",M400="")),AND(H400="No",J400&lt;&gt;"No Callback Needed"),AND(Q400&lt;&gt;"",Q400&lt;0)),"Data Issue",IF(H400="No","No Callback Needed",IF(J400="Closed","Completed",IF(P400&lt;NOW(),"Overdue",IF(P400-NOW()&lt;=Dashboard!$B$9/24,"Due Soon","Open"))))))</f>
        <v/>
      </c>
      <c r="S400" s="31">
        <f>IF(OR(A400="",B400="",Dashboard!$B$4="",Dashboard!$B$5="",Dashboard!$B$5&lt;Dashboard!$B$4,Dashboard!$B$5-Dashboard!$B$4&gt;30),"",IF(AND(B400&gt;=Dashboard!$B$4,B400&lt;=Dashboard!$B$5,OR(Dashboard!$B$6="All Clinics",D400=Dashboard!$B$6),OR(Dashboard!$B$7="All Queues",E400=Dashboard!$B$7)),1,0))</f>
        <v/>
      </c>
      <c r="T400" s="30">
        <f>IF(A400="","",IF(COUNTIF($A$2:$A$501,A400)&gt;1,"Duplicate ID",""))</f>
        <v/>
      </c>
    </row>
    <row r="401">
      <c r="A401" s="13" t="n"/>
      <c r="B401" s="41" t="n"/>
      <c r="C401" s="26" t="n"/>
      <c r="D401" s="13" t="n"/>
      <c r="E401" s="13" t="n"/>
      <c r="F401" s="13" t="n"/>
      <c r="G401" s="13" t="n"/>
      <c r="H401" s="13" t="n"/>
      <c r="I401" s="13" t="n"/>
      <c r="J401" s="13" t="n"/>
      <c r="K401" s="41" t="n"/>
      <c r="L401" s="26" t="n"/>
      <c r="M401" s="13" t="n"/>
      <c r="N401" s="27" t="n"/>
      <c r="O401" s="48">
        <f>IF(OR(B401="",C401=""),"",B401+C401)</f>
        <v/>
      </c>
      <c r="P401" s="48">
        <f>IF(OR(O401="",H401&lt;&gt;"Yes"),"",O401+(Dashboard!$B$8/24))</f>
        <v/>
      </c>
      <c r="Q401" s="29">
        <f>IF(OR(H401&lt;&gt;"Yes",O401="",K401="",L401=""),"",ROUND(((K401+L401)-O401)*24,2))</f>
        <v/>
      </c>
      <c r="R401" s="30">
        <f>IF(A401="","",IF(OR(B401="",C401="",D401="",E401="",F401="",G401="",H401="",J401="",T401="Duplicate ID",AND(H401="Yes",J401&lt;&gt;"Closed",I401=""),AND(H401="Yes",J401="Closed",OR(K401="",L401="",M401="")),AND(H401="No",J401&lt;&gt;"No Callback Needed"),AND(Q401&lt;&gt;"",Q401&lt;0)),"Data Issue",IF(H401="No","No Callback Needed",IF(J401="Closed","Completed",IF(P401&lt;NOW(),"Overdue",IF(P401-NOW()&lt;=Dashboard!$B$9/24,"Due Soon","Open"))))))</f>
        <v/>
      </c>
      <c r="S401" s="31">
        <f>IF(OR(A401="",B401="",Dashboard!$B$4="",Dashboard!$B$5="",Dashboard!$B$5&lt;Dashboard!$B$4,Dashboard!$B$5-Dashboard!$B$4&gt;30),"",IF(AND(B401&gt;=Dashboard!$B$4,B401&lt;=Dashboard!$B$5,OR(Dashboard!$B$6="All Clinics",D401=Dashboard!$B$6),OR(Dashboard!$B$7="All Queues",E401=Dashboard!$B$7)),1,0))</f>
        <v/>
      </c>
      <c r="T401" s="30">
        <f>IF(A401="","",IF(COUNTIF($A$2:$A$501,A401)&gt;1,"Duplicate ID",""))</f>
        <v/>
      </c>
    </row>
    <row r="402">
      <c r="A402" s="13" t="n"/>
      <c r="B402" s="41" t="n"/>
      <c r="C402" s="26" t="n"/>
      <c r="D402" s="13" t="n"/>
      <c r="E402" s="13" t="n"/>
      <c r="F402" s="13" t="n"/>
      <c r="G402" s="13" t="n"/>
      <c r="H402" s="13" t="n"/>
      <c r="I402" s="13" t="n"/>
      <c r="J402" s="13" t="n"/>
      <c r="K402" s="41" t="n"/>
      <c r="L402" s="26" t="n"/>
      <c r="M402" s="13" t="n"/>
      <c r="N402" s="27" t="n"/>
      <c r="O402" s="48">
        <f>IF(OR(B402="",C402=""),"",B402+C402)</f>
        <v/>
      </c>
      <c r="P402" s="48">
        <f>IF(OR(O402="",H402&lt;&gt;"Yes"),"",O402+(Dashboard!$B$8/24))</f>
        <v/>
      </c>
      <c r="Q402" s="29">
        <f>IF(OR(H402&lt;&gt;"Yes",O402="",K402="",L402=""),"",ROUND(((K402+L402)-O402)*24,2))</f>
        <v/>
      </c>
      <c r="R402" s="30">
        <f>IF(A402="","",IF(OR(B402="",C402="",D402="",E402="",F402="",G402="",H402="",J402="",T402="Duplicate ID",AND(H402="Yes",J402&lt;&gt;"Closed",I402=""),AND(H402="Yes",J402="Closed",OR(K402="",L402="",M402="")),AND(H402="No",J402&lt;&gt;"No Callback Needed"),AND(Q402&lt;&gt;"",Q402&lt;0)),"Data Issue",IF(H402="No","No Callback Needed",IF(J402="Closed","Completed",IF(P402&lt;NOW(),"Overdue",IF(P402-NOW()&lt;=Dashboard!$B$9/24,"Due Soon","Open"))))))</f>
        <v/>
      </c>
      <c r="S402" s="31">
        <f>IF(OR(A402="",B402="",Dashboard!$B$4="",Dashboard!$B$5="",Dashboard!$B$5&lt;Dashboard!$B$4,Dashboard!$B$5-Dashboard!$B$4&gt;30),"",IF(AND(B402&gt;=Dashboard!$B$4,B402&lt;=Dashboard!$B$5,OR(Dashboard!$B$6="All Clinics",D402=Dashboard!$B$6),OR(Dashboard!$B$7="All Queues",E402=Dashboard!$B$7)),1,0))</f>
        <v/>
      </c>
      <c r="T402" s="30">
        <f>IF(A402="","",IF(COUNTIF($A$2:$A$501,A402)&gt;1,"Duplicate ID",""))</f>
        <v/>
      </c>
    </row>
    <row r="403">
      <c r="A403" s="13" t="n"/>
      <c r="B403" s="41" t="n"/>
      <c r="C403" s="26" t="n"/>
      <c r="D403" s="13" t="n"/>
      <c r="E403" s="13" t="n"/>
      <c r="F403" s="13" t="n"/>
      <c r="G403" s="13" t="n"/>
      <c r="H403" s="13" t="n"/>
      <c r="I403" s="13" t="n"/>
      <c r="J403" s="13" t="n"/>
      <c r="K403" s="41" t="n"/>
      <c r="L403" s="26" t="n"/>
      <c r="M403" s="13" t="n"/>
      <c r="N403" s="27" t="n"/>
      <c r="O403" s="48">
        <f>IF(OR(B403="",C403=""),"",B403+C403)</f>
        <v/>
      </c>
      <c r="P403" s="48">
        <f>IF(OR(O403="",H403&lt;&gt;"Yes"),"",O403+(Dashboard!$B$8/24))</f>
        <v/>
      </c>
      <c r="Q403" s="29">
        <f>IF(OR(H403&lt;&gt;"Yes",O403="",K403="",L403=""),"",ROUND(((K403+L403)-O403)*24,2))</f>
        <v/>
      </c>
      <c r="R403" s="30">
        <f>IF(A403="","",IF(OR(B403="",C403="",D403="",E403="",F403="",G403="",H403="",J403="",T403="Duplicate ID",AND(H403="Yes",J403&lt;&gt;"Closed",I403=""),AND(H403="Yes",J403="Closed",OR(K403="",L403="",M403="")),AND(H403="No",J403&lt;&gt;"No Callback Needed"),AND(Q403&lt;&gt;"",Q403&lt;0)),"Data Issue",IF(H403="No","No Callback Needed",IF(J403="Closed","Completed",IF(P403&lt;NOW(),"Overdue",IF(P403-NOW()&lt;=Dashboard!$B$9/24,"Due Soon","Open"))))))</f>
        <v/>
      </c>
      <c r="S403" s="31">
        <f>IF(OR(A403="",B403="",Dashboard!$B$4="",Dashboard!$B$5="",Dashboard!$B$5&lt;Dashboard!$B$4,Dashboard!$B$5-Dashboard!$B$4&gt;30),"",IF(AND(B403&gt;=Dashboard!$B$4,B403&lt;=Dashboard!$B$5,OR(Dashboard!$B$6="All Clinics",D403=Dashboard!$B$6),OR(Dashboard!$B$7="All Queues",E403=Dashboard!$B$7)),1,0))</f>
        <v/>
      </c>
      <c r="T403" s="30">
        <f>IF(A403="","",IF(COUNTIF($A$2:$A$501,A403)&gt;1,"Duplicate ID",""))</f>
        <v/>
      </c>
    </row>
    <row r="404">
      <c r="A404" s="13" t="n"/>
      <c r="B404" s="41" t="n"/>
      <c r="C404" s="26" t="n"/>
      <c r="D404" s="13" t="n"/>
      <c r="E404" s="13" t="n"/>
      <c r="F404" s="13" t="n"/>
      <c r="G404" s="13" t="n"/>
      <c r="H404" s="13" t="n"/>
      <c r="I404" s="13" t="n"/>
      <c r="J404" s="13" t="n"/>
      <c r="K404" s="41" t="n"/>
      <c r="L404" s="26" t="n"/>
      <c r="M404" s="13" t="n"/>
      <c r="N404" s="27" t="n"/>
      <c r="O404" s="48">
        <f>IF(OR(B404="",C404=""),"",B404+C404)</f>
        <v/>
      </c>
      <c r="P404" s="48">
        <f>IF(OR(O404="",H404&lt;&gt;"Yes"),"",O404+(Dashboard!$B$8/24))</f>
        <v/>
      </c>
      <c r="Q404" s="29">
        <f>IF(OR(H404&lt;&gt;"Yes",O404="",K404="",L404=""),"",ROUND(((K404+L404)-O404)*24,2))</f>
        <v/>
      </c>
      <c r="R404" s="30">
        <f>IF(A404="","",IF(OR(B404="",C404="",D404="",E404="",F404="",G404="",H404="",J404="",T404="Duplicate ID",AND(H404="Yes",J404&lt;&gt;"Closed",I404=""),AND(H404="Yes",J404="Closed",OR(K404="",L404="",M404="")),AND(H404="No",J404&lt;&gt;"No Callback Needed"),AND(Q404&lt;&gt;"",Q404&lt;0)),"Data Issue",IF(H404="No","No Callback Needed",IF(J404="Closed","Completed",IF(P404&lt;NOW(),"Overdue",IF(P404-NOW()&lt;=Dashboard!$B$9/24,"Due Soon","Open"))))))</f>
        <v/>
      </c>
      <c r="S404" s="31">
        <f>IF(OR(A404="",B404="",Dashboard!$B$4="",Dashboard!$B$5="",Dashboard!$B$5&lt;Dashboard!$B$4,Dashboard!$B$5-Dashboard!$B$4&gt;30),"",IF(AND(B404&gt;=Dashboard!$B$4,B404&lt;=Dashboard!$B$5,OR(Dashboard!$B$6="All Clinics",D404=Dashboard!$B$6),OR(Dashboard!$B$7="All Queues",E404=Dashboard!$B$7)),1,0))</f>
        <v/>
      </c>
      <c r="T404" s="30">
        <f>IF(A404="","",IF(COUNTIF($A$2:$A$501,A404)&gt;1,"Duplicate ID",""))</f>
        <v/>
      </c>
    </row>
    <row r="405">
      <c r="A405" s="13" t="n"/>
      <c r="B405" s="41" t="n"/>
      <c r="C405" s="26" t="n"/>
      <c r="D405" s="13" t="n"/>
      <c r="E405" s="13" t="n"/>
      <c r="F405" s="13" t="n"/>
      <c r="G405" s="13" t="n"/>
      <c r="H405" s="13" t="n"/>
      <c r="I405" s="13" t="n"/>
      <c r="J405" s="13" t="n"/>
      <c r="K405" s="41" t="n"/>
      <c r="L405" s="26" t="n"/>
      <c r="M405" s="13" t="n"/>
      <c r="N405" s="27" t="n"/>
      <c r="O405" s="48">
        <f>IF(OR(B405="",C405=""),"",B405+C405)</f>
        <v/>
      </c>
      <c r="P405" s="48">
        <f>IF(OR(O405="",H405&lt;&gt;"Yes"),"",O405+(Dashboard!$B$8/24))</f>
        <v/>
      </c>
      <c r="Q405" s="29">
        <f>IF(OR(H405&lt;&gt;"Yes",O405="",K405="",L405=""),"",ROUND(((K405+L405)-O405)*24,2))</f>
        <v/>
      </c>
      <c r="R405" s="30">
        <f>IF(A405="","",IF(OR(B405="",C405="",D405="",E405="",F405="",G405="",H405="",J405="",T405="Duplicate ID",AND(H405="Yes",J405&lt;&gt;"Closed",I405=""),AND(H405="Yes",J405="Closed",OR(K405="",L405="",M405="")),AND(H405="No",J405&lt;&gt;"No Callback Needed"),AND(Q405&lt;&gt;"",Q405&lt;0)),"Data Issue",IF(H405="No","No Callback Needed",IF(J405="Closed","Completed",IF(P405&lt;NOW(),"Overdue",IF(P405-NOW()&lt;=Dashboard!$B$9/24,"Due Soon","Open"))))))</f>
        <v/>
      </c>
      <c r="S405" s="31">
        <f>IF(OR(A405="",B405="",Dashboard!$B$4="",Dashboard!$B$5="",Dashboard!$B$5&lt;Dashboard!$B$4,Dashboard!$B$5-Dashboard!$B$4&gt;30),"",IF(AND(B405&gt;=Dashboard!$B$4,B405&lt;=Dashboard!$B$5,OR(Dashboard!$B$6="All Clinics",D405=Dashboard!$B$6),OR(Dashboard!$B$7="All Queues",E405=Dashboard!$B$7)),1,0))</f>
        <v/>
      </c>
      <c r="T405" s="30">
        <f>IF(A405="","",IF(COUNTIF($A$2:$A$501,A405)&gt;1,"Duplicate ID",""))</f>
        <v/>
      </c>
    </row>
    <row r="406">
      <c r="A406" s="13" t="n"/>
      <c r="B406" s="41" t="n"/>
      <c r="C406" s="26" t="n"/>
      <c r="D406" s="13" t="n"/>
      <c r="E406" s="13" t="n"/>
      <c r="F406" s="13" t="n"/>
      <c r="G406" s="13" t="n"/>
      <c r="H406" s="13" t="n"/>
      <c r="I406" s="13" t="n"/>
      <c r="J406" s="13" t="n"/>
      <c r="K406" s="41" t="n"/>
      <c r="L406" s="26" t="n"/>
      <c r="M406" s="13" t="n"/>
      <c r="N406" s="27" t="n"/>
      <c r="O406" s="48">
        <f>IF(OR(B406="",C406=""),"",B406+C406)</f>
        <v/>
      </c>
      <c r="P406" s="48">
        <f>IF(OR(O406="",H406&lt;&gt;"Yes"),"",O406+(Dashboard!$B$8/24))</f>
        <v/>
      </c>
      <c r="Q406" s="29">
        <f>IF(OR(H406&lt;&gt;"Yes",O406="",K406="",L406=""),"",ROUND(((K406+L406)-O406)*24,2))</f>
        <v/>
      </c>
      <c r="R406" s="30">
        <f>IF(A406="","",IF(OR(B406="",C406="",D406="",E406="",F406="",G406="",H406="",J406="",T406="Duplicate ID",AND(H406="Yes",J406&lt;&gt;"Closed",I406=""),AND(H406="Yes",J406="Closed",OR(K406="",L406="",M406="")),AND(H406="No",J406&lt;&gt;"No Callback Needed"),AND(Q406&lt;&gt;"",Q406&lt;0)),"Data Issue",IF(H406="No","No Callback Needed",IF(J406="Closed","Completed",IF(P406&lt;NOW(),"Overdue",IF(P406-NOW()&lt;=Dashboard!$B$9/24,"Due Soon","Open"))))))</f>
        <v/>
      </c>
      <c r="S406" s="31">
        <f>IF(OR(A406="",B406="",Dashboard!$B$4="",Dashboard!$B$5="",Dashboard!$B$5&lt;Dashboard!$B$4,Dashboard!$B$5-Dashboard!$B$4&gt;30),"",IF(AND(B406&gt;=Dashboard!$B$4,B406&lt;=Dashboard!$B$5,OR(Dashboard!$B$6="All Clinics",D406=Dashboard!$B$6),OR(Dashboard!$B$7="All Queues",E406=Dashboard!$B$7)),1,0))</f>
        <v/>
      </c>
      <c r="T406" s="30">
        <f>IF(A406="","",IF(COUNTIF($A$2:$A$501,A406)&gt;1,"Duplicate ID",""))</f>
        <v/>
      </c>
    </row>
    <row r="407">
      <c r="A407" s="13" t="n"/>
      <c r="B407" s="41" t="n"/>
      <c r="C407" s="26" t="n"/>
      <c r="D407" s="13" t="n"/>
      <c r="E407" s="13" t="n"/>
      <c r="F407" s="13" t="n"/>
      <c r="G407" s="13" t="n"/>
      <c r="H407" s="13" t="n"/>
      <c r="I407" s="13" t="n"/>
      <c r="J407" s="13" t="n"/>
      <c r="K407" s="41" t="n"/>
      <c r="L407" s="26" t="n"/>
      <c r="M407" s="13" t="n"/>
      <c r="N407" s="27" t="n"/>
      <c r="O407" s="48">
        <f>IF(OR(B407="",C407=""),"",B407+C407)</f>
        <v/>
      </c>
      <c r="P407" s="48">
        <f>IF(OR(O407="",H407&lt;&gt;"Yes"),"",O407+(Dashboard!$B$8/24))</f>
        <v/>
      </c>
      <c r="Q407" s="29">
        <f>IF(OR(H407&lt;&gt;"Yes",O407="",K407="",L407=""),"",ROUND(((K407+L407)-O407)*24,2))</f>
        <v/>
      </c>
      <c r="R407" s="30">
        <f>IF(A407="","",IF(OR(B407="",C407="",D407="",E407="",F407="",G407="",H407="",J407="",T407="Duplicate ID",AND(H407="Yes",J407&lt;&gt;"Closed",I407=""),AND(H407="Yes",J407="Closed",OR(K407="",L407="",M407="")),AND(H407="No",J407&lt;&gt;"No Callback Needed"),AND(Q407&lt;&gt;"",Q407&lt;0)),"Data Issue",IF(H407="No","No Callback Needed",IF(J407="Closed","Completed",IF(P407&lt;NOW(),"Overdue",IF(P407-NOW()&lt;=Dashboard!$B$9/24,"Due Soon","Open"))))))</f>
        <v/>
      </c>
      <c r="S407" s="31">
        <f>IF(OR(A407="",B407="",Dashboard!$B$4="",Dashboard!$B$5="",Dashboard!$B$5&lt;Dashboard!$B$4,Dashboard!$B$5-Dashboard!$B$4&gt;30),"",IF(AND(B407&gt;=Dashboard!$B$4,B407&lt;=Dashboard!$B$5,OR(Dashboard!$B$6="All Clinics",D407=Dashboard!$B$6),OR(Dashboard!$B$7="All Queues",E407=Dashboard!$B$7)),1,0))</f>
        <v/>
      </c>
      <c r="T407" s="30">
        <f>IF(A407="","",IF(COUNTIF($A$2:$A$501,A407)&gt;1,"Duplicate ID",""))</f>
        <v/>
      </c>
    </row>
    <row r="408">
      <c r="A408" s="13" t="n"/>
      <c r="B408" s="41" t="n"/>
      <c r="C408" s="26" t="n"/>
      <c r="D408" s="13" t="n"/>
      <c r="E408" s="13" t="n"/>
      <c r="F408" s="13" t="n"/>
      <c r="G408" s="13" t="n"/>
      <c r="H408" s="13" t="n"/>
      <c r="I408" s="13" t="n"/>
      <c r="J408" s="13" t="n"/>
      <c r="K408" s="41" t="n"/>
      <c r="L408" s="26" t="n"/>
      <c r="M408" s="13" t="n"/>
      <c r="N408" s="27" t="n"/>
      <c r="O408" s="48">
        <f>IF(OR(B408="",C408=""),"",B408+C408)</f>
        <v/>
      </c>
      <c r="P408" s="48">
        <f>IF(OR(O408="",H408&lt;&gt;"Yes"),"",O408+(Dashboard!$B$8/24))</f>
        <v/>
      </c>
      <c r="Q408" s="29">
        <f>IF(OR(H408&lt;&gt;"Yes",O408="",K408="",L408=""),"",ROUND(((K408+L408)-O408)*24,2))</f>
        <v/>
      </c>
      <c r="R408" s="30">
        <f>IF(A408="","",IF(OR(B408="",C408="",D408="",E408="",F408="",G408="",H408="",J408="",T408="Duplicate ID",AND(H408="Yes",J408&lt;&gt;"Closed",I408=""),AND(H408="Yes",J408="Closed",OR(K408="",L408="",M408="")),AND(H408="No",J408&lt;&gt;"No Callback Needed"),AND(Q408&lt;&gt;"",Q408&lt;0)),"Data Issue",IF(H408="No","No Callback Needed",IF(J408="Closed","Completed",IF(P408&lt;NOW(),"Overdue",IF(P408-NOW()&lt;=Dashboard!$B$9/24,"Due Soon","Open"))))))</f>
        <v/>
      </c>
      <c r="S408" s="31">
        <f>IF(OR(A408="",B408="",Dashboard!$B$4="",Dashboard!$B$5="",Dashboard!$B$5&lt;Dashboard!$B$4,Dashboard!$B$5-Dashboard!$B$4&gt;30),"",IF(AND(B408&gt;=Dashboard!$B$4,B408&lt;=Dashboard!$B$5,OR(Dashboard!$B$6="All Clinics",D408=Dashboard!$B$6),OR(Dashboard!$B$7="All Queues",E408=Dashboard!$B$7)),1,0))</f>
        <v/>
      </c>
      <c r="T408" s="30">
        <f>IF(A408="","",IF(COUNTIF($A$2:$A$501,A408)&gt;1,"Duplicate ID",""))</f>
        <v/>
      </c>
    </row>
    <row r="409">
      <c r="A409" s="13" t="n"/>
      <c r="B409" s="41" t="n"/>
      <c r="C409" s="26" t="n"/>
      <c r="D409" s="13" t="n"/>
      <c r="E409" s="13" t="n"/>
      <c r="F409" s="13" t="n"/>
      <c r="G409" s="13" t="n"/>
      <c r="H409" s="13" t="n"/>
      <c r="I409" s="13" t="n"/>
      <c r="J409" s="13" t="n"/>
      <c r="K409" s="41" t="n"/>
      <c r="L409" s="26" t="n"/>
      <c r="M409" s="13" t="n"/>
      <c r="N409" s="27" t="n"/>
      <c r="O409" s="48">
        <f>IF(OR(B409="",C409=""),"",B409+C409)</f>
        <v/>
      </c>
      <c r="P409" s="48">
        <f>IF(OR(O409="",H409&lt;&gt;"Yes"),"",O409+(Dashboard!$B$8/24))</f>
        <v/>
      </c>
      <c r="Q409" s="29">
        <f>IF(OR(H409&lt;&gt;"Yes",O409="",K409="",L409=""),"",ROUND(((K409+L409)-O409)*24,2))</f>
        <v/>
      </c>
      <c r="R409" s="30">
        <f>IF(A409="","",IF(OR(B409="",C409="",D409="",E409="",F409="",G409="",H409="",J409="",T409="Duplicate ID",AND(H409="Yes",J409&lt;&gt;"Closed",I409=""),AND(H409="Yes",J409="Closed",OR(K409="",L409="",M409="")),AND(H409="No",J409&lt;&gt;"No Callback Needed"),AND(Q409&lt;&gt;"",Q409&lt;0)),"Data Issue",IF(H409="No","No Callback Needed",IF(J409="Closed","Completed",IF(P409&lt;NOW(),"Overdue",IF(P409-NOW()&lt;=Dashboard!$B$9/24,"Due Soon","Open"))))))</f>
        <v/>
      </c>
      <c r="S409" s="31">
        <f>IF(OR(A409="",B409="",Dashboard!$B$4="",Dashboard!$B$5="",Dashboard!$B$5&lt;Dashboard!$B$4,Dashboard!$B$5-Dashboard!$B$4&gt;30),"",IF(AND(B409&gt;=Dashboard!$B$4,B409&lt;=Dashboard!$B$5,OR(Dashboard!$B$6="All Clinics",D409=Dashboard!$B$6),OR(Dashboard!$B$7="All Queues",E409=Dashboard!$B$7)),1,0))</f>
        <v/>
      </c>
      <c r="T409" s="30">
        <f>IF(A409="","",IF(COUNTIF($A$2:$A$501,A409)&gt;1,"Duplicate ID",""))</f>
        <v/>
      </c>
    </row>
    <row r="410">
      <c r="A410" s="13" t="n"/>
      <c r="B410" s="41" t="n"/>
      <c r="C410" s="26" t="n"/>
      <c r="D410" s="13" t="n"/>
      <c r="E410" s="13" t="n"/>
      <c r="F410" s="13" t="n"/>
      <c r="G410" s="13" t="n"/>
      <c r="H410" s="13" t="n"/>
      <c r="I410" s="13" t="n"/>
      <c r="J410" s="13" t="n"/>
      <c r="K410" s="41" t="n"/>
      <c r="L410" s="26" t="n"/>
      <c r="M410" s="13" t="n"/>
      <c r="N410" s="27" t="n"/>
      <c r="O410" s="48">
        <f>IF(OR(B410="",C410=""),"",B410+C410)</f>
        <v/>
      </c>
      <c r="P410" s="48">
        <f>IF(OR(O410="",H410&lt;&gt;"Yes"),"",O410+(Dashboard!$B$8/24))</f>
        <v/>
      </c>
      <c r="Q410" s="29">
        <f>IF(OR(H410&lt;&gt;"Yes",O410="",K410="",L410=""),"",ROUND(((K410+L410)-O410)*24,2))</f>
        <v/>
      </c>
      <c r="R410" s="30">
        <f>IF(A410="","",IF(OR(B410="",C410="",D410="",E410="",F410="",G410="",H410="",J410="",T410="Duplicate ID",AND(H410="Yes",J410&lt;&gt;"Closed",I410=""),AND(H410="Yes",J410="Closed",OR(K410="",L410="",M410="")),AND(H410="No",J410&lt;&gt;"No Callback Needed"),AND(Q410&lt;&gt;"",Q410&lt;0)),"Data Issue",IF(H410="No","No Callback Needed",IF(J410="Closed","Completed",IF(P410&lt;NOW(),"Overdue",IF(P410-NOW()&lt;=Dashboard!$B$9/24,"Due Soon","Open"))))))</f>
        <v/>
      </c>
      <c r="S410" s="31">
        <f>IF(OR(A410="",B410="",Dashboard!$B$4="",Dashboard!$B$5="",Dashboard!$B$5&lt;Dashboard!$B$4,Dashboard!$B$5-Dashboard!$B$4&gt;30),"",IF(AND(B410&gt;=Dashboard!$B$4,B410&lt;=Dashboard!$B$5,OR(Dashboard!$B$6="All Clinics",D410=Dashboard!$B$6),OR(Dashboard!$B$7="All Queues",E410=Dashboard!$B$7)),1,0))</f>
        <v/>
      </c>
      <c r="T410" s="30">
        <f>IF(A410="","",IF(COUNTIF($A$2:$A$501,A410)&gt;1,"Duplicate ID",""))</f>
        <v/>
      </c>
    </row>
    <row r="411">
      <c r="A411" s="13" t="n"/>
      <c r="B411" s="41" t="n"/>
      <c r="C411" s="26" t="n"/>
      <c r="D411" s="13" t="n"/>
      <c r="E411" s="13" t="n"/>
      <c r="F411" s="13" t="n"/>
      <c r="G411" s="13" t="n"/>
      <c r="H411" s="13" t="n"/>
      <c r="I411" s="13" t="n"/>
      <c r="J411" s="13" t="n"/>
      <c r="K411" s="41" t="n"/>
      <c r="L411" s="26" t="n"/>
      <c r="M411" s="13" t="n"/>
      <c r="N411" s="27" t="n"/>
      <c r="O411" s="48">
        <f>IF(OR(B411="",C411=""),"",B411+C411)</f>
        <v/>
      </c>
      <c r="P411" s="48">
        <f>IF(OR(O411="",H411&lt;&gt;"Yes"),"",O411+(Dashboard!$B$8/24))</f>
        <v/>
      </c>
      <c r="Q411" s="29">
        <f>IF(OR(H411&lt;&gt;"Yes",O411="",K411="",L411=""),"",ROUND(((K411+L411)-O411)*24,2))</f>
        <v/>
      </c>
      <c r="R411" s="30">
        <f>IF(A411="","",IF(OR(B411="",C411="",D411="",E411="",F411="",G411="",H411="",J411="",T411="Duplicate ID",AND(H411="Yes",J411&lt;&gt;"Closed",I411=""),AND(H411="Yes",J411="Closed",OR(K411="",L411="",M411="")),AND(H411="No",J411&lt;&gt;"No Callback Needed"),AND(Q411&lt;&gt;"",Q411&lt;0)),"Data Issue",IF(H411="No","No Callback Needed",IF(J411="Closed","Completed",IF(P411&lt;NOW(),"Overdue",IF(P411-NOW()&lt;=Dashboard!$B$9/24,"Due Soon","Open"))))))</f>
        <v/>
      </c>
      <c r="S411" s="31">
        <f>IF(OR(A411="",B411="",Dashboard!$B$4="",Dashboard!$B$5="",Dashboard!$B$5&lt;Dashboard!$B$4,Dashboard!$B$5-Dashboard!$B$4&gt;30),"",IF(AND(B411&gt;=Dashboard!$B$4,B411&lt;=Dashboard!$B$5,OR(Dashboard!$B$6="All Clinics",D411=Dashboard!$B$6),OR(Dashboard!$B$7="All Queues",E411=Dashboard!$B$7)),1,0))</f>
        <v/>
      </c>
      <c r="T411" s="30">
        <f>IF(A411="","",IF(COUNTIF($A$2:$A$501,A411)&gt;1,"Duplicate ID",""))</f>
        <v/>
      </c>
    </row>
    <row r="412">
      <c r="A412" s="13" t="n"/>
      <c r="B412" s="41" t="n"/>
      <c r="C412" s="26" t="n"/>
      <c r="D412" s="13" t="n"/>
      <c r="E412" s="13" t="n"/>
      <c r="F412" s="13" t="n"/>
      <c r="G412" s="13" t="n"/>
      <c r="H412" s="13" t="n"/>
      <c r="I412" s="13" t="n"/>
      <c r="J412" s="13" t="n"/>
      <c r="K412" s="41" t="n"/>
      <c r="L412" s="26" t="n"/>
      <c r="M412" s="13" t="n"/>
      <c r="N412" s="27" t="n"/>
      <c r="O412" s="48">
        <f>IF(OR(B412="",C412=""),"",B412+C412)</f>
        <v/>
      </c>
      <c r="P412" s="48">
        <f>IF(OR(O412="",H412&lt;&gt;"Yes"),"",O412+(Dashboard!$B$8/24))</f>
        <v/>
      </c>
      <c r="Q412" s="29">
        <f>IF(OR(H412&lt;&gt;"Yes",O412="",K412="",L412=""),"",ROUND(((K412+L412)-O412)*24,2))</f>
        <v/>
      </c>
      <c r="R412" s="30">
        <f>IF(A412="","",IF(OR(B412="",C412="",D412="",E412="",F412="",G412="",H412="",J412="",T412="Duplicate ID",AND(H412="Yes",J412&lt;&gt;"Closed",I412=""),AND(H412="Yes",J412="Closed",OR(K412="",L412="",M412="")),AND(H412="No",J412&lt;&gt;"No Callback Needed"),AND(Q412&lt;&gt;"",Q412&lt;0)),"Data Issue",IF(H412="No","No Callback Needed",IF(J412="Closed","Completed",IF(P412&lt;NOW(),"Overdue",IF(P412-NOW()&lt;=Dashboard!$B$9/24,"Due Soon","Open"))))))</f>
        <v/>
      </c>
      <c r="S412" s="31">
        <f>IF(OR(A412="",B412="",Dashboard!$B$4="",Dashboard!$B$5="",Dashboard!$B$5&lt;Dashboard!$B$4,Dashboard!$B$5-Dashboard!$B$4&gt;30),"",IF(AND(B412&gt;=Dashboard!$B$4,B412&lt;=Dashboard!$B$5,OR(Dashboard!$B$6="All Clinics",D412=Dashboard!$B$6),OR(Dashboard!$B$7="All Queues",E412=Dashboard!$B$7)),1,0))</f>
        <v/>
      </c>
      <c r="T412" s="30">
        <f>IF(A412="","",IF(COUNTIF($A$2:$A$501,A412)&gt;1,"Duplicate ID",""))</f>
        <v/>
      </c>
    </row>
    <row r="413">
      <c r="A413" s="13" t="n"/>
      <c r="B413" s="41" t="n"/>
      <c r="C413" s="26" t="n"/>
      <c r="D413" s="13" t="n"/>
      <c r="E413" s="13" t="n"/>
      <c r="F413" s="13" t="n"/>
      <c r="G413" s="13" t="n"/>
      <c r="H413" s="13" t="n"/>
      <c r="I413" s="13" t="n"/>
      <c r="J413" s="13" t="n"/>
      <c r="K413" s="41" t="n"/>
      <c r="L413" s="26" t="n"/>
      <c r="M413" s="13" t="n"/>
      <c r="N413" s="27" t="n"/>
      <c r="O413" s="48">
        <f>IF(OR(B413="",C413=""),"",B413+C413)</f>
        <v/>
      </c>
      <c r="P413" s="48">
        <f>IF(OR(O413="",H413&lt;&gt;"Yes"),"",O413+(Dashboard!$B$8/24))</f>
        <v/>
      </c>
      <c r="Q413" s="29">
        <f>IF(OR(H413&lt;&gt;"Yes",O413="",K413="",L413=""),"",ROUND(((K413+L413)-O413)*24,2))</f>
        <v/>
      </c>
      <c r="R413" s="30">
        <f>IF(A413="","",IF(OR(B413="",C413="",D413="",E413="",F413="",G413="",H413="",J413="",T413="Duplicate ID",AND(H413="Yes",J413&lt;&gt;"Closed",I413=""),AND(H413="Yes",J413="Closed",OR(K413="",L413="",M413="")),AND(H413="No",J413&lt;&gt;"No Callback Needed"),AND(Q413&lt;&gt;"",Q413&lt;0)),"Data Issue",IF(H413="No","No Callback Needed",IF(J413="Closed","Completed",IF(P413&lt;NOW(),"Overdue",IF(P413-NOW()&lt;=Dashboard!$B$9/24,"Due Soon","Open"))))))</f>
        <v/>
      </c>
      <c r="S413" s="31">
        <f>IF(OR(A413="",B413="",Dashboard!$B$4="",Dashboard!$B$5="",Dashboard!$B$5&lt;Dashboard!$B$4,Dashboard!$B$5-Dashboard!$B$4&gt;30),"",IF(AND(B413&gt;=Dashboard!$B$4,B413&lt;=Dashboard!$B$5,OR(Dashboard!$B$6="All Clinics",D413=Dashboard!$B$6),OR(Dashboard!$B$7="All Queues",E413=Dashboard!$B$7)),1,0))</f>
        <v/>
      </c>
      <c r="T413" s="30">
        <f>IF(A413="","",IF(COUNTIF($A$2:$A$501,A413)&gt;1,"Duplicate ID",""))</f>
        <v/>
      </c>
    </row>
    <row r="414">
      <c r="A414" s="13" t="n"/>
      <c r="B414" s="41" t="n"/>
      <c r="C414" s="26" t="n"/>
      <c r="D414" s="13" t="n"/>
      <c r="E414" s="13" t="n"/>
      <c r="F414" s="13" t="n"/>
      <c r="G414" s="13" t="n"/>
      <c r="H414" s="13" t="n"/>
      <c r="I414" s="13" t="n"/>
      <c r="J414" s="13" t="n"/>
      <c r="K414" s="41" t="n"/>
      <c r="L414" s="26" t="n"/>
      <c r="M414" s="13" t="n"/>
      <c r="N414" s="27" t="n"/>
      <c r="O414" s="48">
        <f>IF(OR(B414="",C414=""),"",B414+C414)</f>
        <v/>
      </c>
      <c r="P414" s="48">
        <f>IF(OR(O414="",H414&lt;&gt;"Yes"),"",O414+(Dashboard!$B$8/24))</f>
        <v/>
      </c>
      <c r="Q414" s="29">
        <f>IF(OR(H414&lt;&gt;"Yes",O414="",K414="",L414=""),"",ROUND(((K414+L414)-O414)*24,2))</f>
        <v/>
      </c>
      <c r="R414" s="30">
        <f>IF(A414="","",IF(OR(B414="",C414="",D414="",E414="",F414="",G414="",H414="",J414="",T414="Duplicate ID",AND(H414="Yes",J414&lt;&gt;"Closed",I414=""),AND(H414="Yes",J414="Closed",OR(K414="",L414="",M414="")),AND(H414="No",J414&lt;&gt;"No Callback Needed"),AND(Q414&lt;&gt;"",Q414&lt;0)),"Data Issue",IF(H414="No","No Callback Needed",IF(J414="Closed","Completed",IF(P414&lt;NOW(),"Overdue",IF(P414-NOW()&lt;=Dashboard!$B$9/24,"Due Soon","Open"))))))</f>
        <v/>
      </c>
      <c r="S414" s="31">
        <f>IF(OR(A414="",B414="",Dashboard!$B$4="",Dashboard!$B$5="",Dashboard!$B$5&lt;Dashboard!$B$4,Dashboard!$B$5-Dashboard!$B$4&gt;30),"",IF(AND(B414&gt;=Dashboard!$B$4,B414&lt;=Dashboard!$B$5,OR(Dashboard!$B$6="All Clinics",D414=Dashboard!$B$6),OR(Dashboard!$B$7="All Queues",E414=Dashboard!$B$7)),1,0))</f>
        <v/>
      </c>
      <c r="T414" s="30">
        <f>IF(A414="","",IF(COUNTIF($A$2:$A$501,A414)&gt;1,"Duplicate ID",""))</f>
        <v/>
      </c>
    </row>
    <row r="415">
      <c r="A415" s="13" t="n"/>
      <c r="B415" s="41" t="n"/>
      <c r="C415" s="26" t="n"/>
      <c r="D415" s="13" t="n"/>
      <c r="E415" s="13" t="n"/>
      <c r="F415" s="13" t="n"/>
      <c r="G415" s="13" t="n"/>
      <c r="H415" s="13" t="n"/>
      <c r="I415" s="13" t="n"/>
      <c r="J415" s="13" t="n"/>
      <c r="K415" s="41" t="n"/>
      <c r="L415" s="26" t="n"/>
      <c r="M415" s="13" t="n"/>
      <c r="N415" s="27" t="n"/>
      <c r="O415" s="48">
        <f>IF(OR(B415="",C415=""),"",B415+C415)</f>
        <v/>
      </c>
      <c r="P415" s="48">
        <f>IF(OR(O415="",H415&lt;&gt;"Yes"),"",O415+(Dashboard!$B$8/24))</f>
        <v/>
      </c>
      <c r="Q415" s="29">
        <f>IF(OR(H415&lt;&gt;"Yes",O415="",K415="",L415=""),"",ROUND(((K415+L415)-O415)*24,2))</f>
        <v/>
      </c>
      <c r="R415" s="30">
        <f>IF(A415="","",IF(OR(B415="",C415="",D415="",E415="",F415="",G415="",H415="",J415="",T415="Duplicate ID",AND(H415="Yes",J415&lt;&gt;"Closed",I415=""),AND(H415="Yes",J415="Closed",OR(K415="",L415="",M415="")),AND(H415="No",J415&lt;&gt;"No Callback Needed"),AND(Q415&lt;&gt;"",Q415&lt;0)),"Data Issue",IF(H415="No","No Callback Needed",IF(J415="Closed","Completed",IF(P415&lt;NOW(),"Overdue",IF(P415-NOW()&lt;=Dashboard!$B$9/24,"Due Soon","Open"))))))</f>
        <v/>
      </c>
      <c r="S415" s="31">
        <f>IF(OR(A415="",B415="",Dashboard!$B$4="",Dashboard!$B$5="",Dashboard!$B$5&lt;Dashboard!$B$4,Dashboard!$B$5-Dashboard!$B$4&gt;30),"",IF(AND(B415&gt;=Dashboard!$B$4,B415&lt;=Dashboard!$B$5,OR(Dashboard!$B$6="All Clinics",D415=Dashboard!$B$6),OR(Dashboard!$B$7="All Queues",E415=Dashboard!$B$7)),1,0))</f>
        <v/>
      </c>
      <c r="T415" s="30">
        <f>IF(A415="","",IF(COUNTIF($A$2:$A$501,A415)&gt;1,"Duplicate ID",""))</f>
        <v/>
      </c>
    </row>
    <row r="416">
      <c r="A416" s="13" t="n"/>
      <c r="B416" s="41" t="n"/>
      <c r="C416" s="26" t="n"/>
      <c r="D416" s="13" t="n"/>
      <c r="E416" s="13" t="n"/>
      <c r="F416" s="13" t="n"/>
      <c r="G416" s="13" t="n"/>
      <c r="H416" s="13" t="n"/>
      <c r="I416" s="13" t="n"/>
      <c r="J416" s="13" t="n"/>
      <c r="K416" s="41" t="n"/>
      <c r="L416" s="26" t="n"/>
      <c r="M416" s="13" t="n"/>
      <c r="N416" s="27" t="n"/>
      <c r="O416" s="48">
        <f>IF(OR(B416="",C416=""),"",B416+C416)</f>
        <v/>
      </c>
      <c r="P416" s="48">
        <f>IF(OR(O416="",H416&lt;&gt;"Yes"),"",O416+(Dashboard!$B$8/24))</f>
        <v/>
      </c>
      <c r="Q416" s="29">
        <f>IF(OR(H416&lt;&gt;"Yes",O416="",K416="",L416=""),"",ROUND(((K416+L416)-O416)*24,2))</f>
        <v/>
      </c>
      <c r="R416" s="30">
        <f>IF(A416="","",IF(OR(B416="",C416="",D416="",E416="",F416="",G416="",H416="",J416="",T416="Duplicate ID",AND(H416="Yes",J416&lt;&gt;"Closed",I416=""),AND(H416="Yes",J416="Closed",OR(K416="",L416="",M416="")),AND(H416="No",J416&lt;&gt;"No Callback Needed"),AND(Q416&lt;&gt;"",Q416&lt;0)),"Data Issue",IF(H416="No","No Callback Needed",IF(J416="Closed","Completed",IF(P416&lt;NOW(),"Overdue",IF(P416-NOW()&lt;=Dashboard!$B$9/24,"Due Soon","Open"))))))</f>
        <v/>
      </c>
      <c r="S416" s="31">
        <f>IF(OR(A416="",B416="",Dashboard!$B$4="",Dashboard!$B$5="",Dashboard!$B$5&lt;Dashboard!$B$4,Dashboard!$B$5-Dashboard!$B$4&gt;30),"",IF(AND(B416&gt;=Dashboard!$B$4,B416&lt;=Dashboard!$B$5,OR(Dashboard!$B$6="All Clinics",D416=Dashboard!$B$6),OR(Dashboard!$B$7="All Queues",E416=Dashboard!$B$7)),1,0))</f>
        <v/>
      </c>
      <c r="T416" s="30">
        <f>IF(A416="","",IF(COUNTIF($A$2:$A$501,A416)&gt;1,"Duplicate ID",""))</f>
        <v/>
      </c>
    </row>
    <row r="417">
      <c r="A417" s="13" t="n"/>
      <c r="B417" s="41" t="n"/>
      <c r="C417" s="26" t="n"/>
      <c r="D417" s="13" t="n"/>
      <c r="E417" s="13" t="n"/>
      <c r="F417" s="13" t="n"/>
      <c r="G417" s="13" t="n"/>
      <c r="H417" s="13" t="n"/>
      <c r="I417" s="13" t="n"/>
      <c r="J417" s="13" t="n"/>
      <c r="K417" s="41" t="n"/>
      <c r="L417" s="26" t="n"/>
      <c r="M417" s="13" t="n"/>
      <c r="N417" s="27" t="n"/>
      <c r="O417" s="48">
        <f>IF(OR(B417="",C417=""),"",B417+C417)</f>
        <v/>
      </c>
      <c r="P417" s="48">
        <f>IF(OR(O417="",H417&lt;&gt;"Yes"),"",O417+(Dashboard!$B$8/24))</f>
        <v/>
      </c>
      <c r="Q417" s="29">
        <f>IF(OR(H417&lt;&gt;"Yes",O417="",K417="",L417=""),"",ROUND(((K417+L417)-O417)*24,2))</f>
        <v/>
      </c>
      <c r="R417" s="30">
        <f>IF(A417="","",IF(OR(B417="",C417="",D417="",E417="",F417="",G417="",H417="",J417="",T417="Duplicate ID",AND(H417="Yes",J417&lt;&gt;"Closed",I417=""),AND(H417="Yes",J417="Closed",OR(K417="",L417="",M417="")),AND(H417="No",J417&lt;&gt;"No Callback Needed"),AND(Q417&lt;&gt;"",Q417&lt;0)),"Data Issue",IF(H417="No","No Callback Needed",IF(J417="Closed","Completed",IF(P417&lt;NOW(),"Overdue",IF(P417-NOW()&lt;=Dashboard!$B$9/24,"Due Soon","Open"))))))</f>
        <v/>
      </c>
      <c r="S417" s="31">
        <f>IF(OR(A417="",B417="",Dashboard!$B$4="",Dashboard!$B$5="",Dashboard!$B$5&lt;Dashboard!$B$4,Dashboard!$B$5-Dashboard!$B$4&gt;30),"",IF(AND(B417&gt;=Dashboard!$B$4,B417&lt;=Dashboard!$B$5,OR(Dashboard!$B$6="All Clinics",D417=Dashboard!$B$6),OR(Dashboard!$B$7="All Queues",E417=Dashboard!$B$7)),1,0))</f>
        <v/>
      </c>
      <c r="T417" s="30">
        <f>IF(A417="","",IF(COUNTIF($A$2:$A$501,A417)&gt;1,"Duplicate ID",""))</f>
        <v/>
      </c>
    </row>
    <row r="418">
      <c r="A418" s="13" t="n"/>
      <c r="B418" s="41" t="n"/>
      <c r="C418" s="26" t="n"/>
      <c r="D418" s="13" t="n"/>
      <c r="E418" s="13" t="n"/>
      <c r="F418" s="13" t="n"/>
      <c r="G418" s="13" t="n"/>
      <c r="H418" s="13" t="n"/>
      <c r="I418" s="13" t="n"/>
      <c r="J418" s="13" t="n"/>
      <c r="K418" s="41" t="n"/>
      <c r="L418" s="26" t="n"/>
      <c r="M418" s="13" t="n"/>
      <c r="N418" s="27" t="n"/>
      <c r="O418" s="48">
        <f>IF(OR(B418="",C418=""),"",B418+C418)</f>
        <v/>
      </c>
      <c r="P418" s="48">
        <f>IF(OR(O418="",H418&lt;&gt;"Yes"),"",O418+(Dashboard!$B$8/24))</f>
        <v/>
      </c>
      <c r="Q418" s="29">
        <f>IF(OR(H418&lt;&gt;"Yes",O418="",K418="",L418=""),"",ROUND(((K418+L418)-O418)*24,2))</f>
        <v/>
      </c>
      <c r="R418" s="30">
        <f>IF(A418="","",IF(OR(B418="",C418="",D418="",E418="",F418="",G418="",H418="",J418="",T418="Duplicate ID",AND(H418="Yes",J418&lt;&gt;"Closed",I418=""),AND(H418="Yes",J418="Closed",OR(K418="",L418="",M418="")),AND(H418="No",J418&lt;&gt;"No Callback Needed"),AND(Q418&lt;&gt;"",Q418&lt;0)),"Data Issue",IF(H418="No","No Callback Needed",IF(J418="Closed","Completed",IF(P418&lt;NOW(),"Overdue",IF(P418-NOW()&lt;=Dashboard!$B$9/24,"Due Soon","Open"))))))</f>
        <v/>
      </c>
      <c r="S418" s="31">
        <f>IF(OR(A418="",B418="",Dashboard!$B$4="",Dashboard!$B$5="",Dashboard!$B$5&lt;Dashboard!$B$4,Dashboard!$B$5-Dashboard!$B$4&gt;30),"",IF(AND(B418&gt;=Dashboard!$B$4,B418&lt;=Dashboard!$B$5,OR(Dashboard!$B$6="All Clinics",D418=Dashboard!$B$6),OR(Dashboard!$B$7="All Queues",E418=Dashboard!$B$7)),1,0))</f>
        <v/>
      </c>
      <c r="T418" s="30">
        <f>IF(A418="","",IF(COUNTIF($A$2:$A$501,A418)&gt;1,"Duplicate ID",""))</f>
        <v/>
      </c>
    </row>
    <row r="419">
      <c r="A419" s="13" t="n"/>
      <c r="B419" s="41" t="n"/>
      <c r="C419" s="26" t="n"/>
      <c r="D419" s="13" t="n"/>
      <c r="E419" s="13" t="n"/>
      <c r="F419" s="13" t="n"/>
      <c r="G419" s="13" t="n"/>
      <c r="H419" s="13" t="n"/>
      <c r="I419" s="13" t="n"/>
      <c r="J419" s="13" t="n"/>
      <c r="K419" s="41" t="n"/>
      <c r="L419" s="26" t="n"/>
      <c r="M419" s="13" t="n"/>
      <c r="N419" s="27" t="n"/>
      <c r="O419" s="48">
        <f>IF(OR(B419="",C419=""),"",B419+C419)</f>
        <v/>
      </c>
      <c r="P419" s="48">
        <f>IF(OR(O419="",H419&lt;&gt;"Yes"),"",O419+(Dashboard!$B$8/24))</f>
        <v/>
      </c>
      <c r="Q419" s="29">
        <f>IF(OR(H419&lt;&gt;"Yes",O419="",K419="",L419=""),"",ROUND(((K419+L419)-O419)*24,2))</f>
        <v/>
      </c>
      <c r="R419" s="30">
        <f>IF(A419="","",IF(OR(B419="",C419="",D419="",E419="",F419="",G419="",H419="",J419="",T419="Duplicate ID",AND(H419="Yes",J419&lt;&gt;"Closed",I419=""),AND(H419="Yes",J419="Closed",OR(K419="",L419="",M419="")),AND(H419="No",J419&lt;&gt;"No Callback Needed"),AND(Q419&lt;&gt;"",Q419&lt;0)),"Data Issue",IF(H419="No","No Callback Needed",IF(J419="Closed","Completed",IF(P419&lt;NOW(),"Overdue",IF(P419-NOW()&lt;=Dashboard!$B$9/24,"Due Soon","Open"))))))</f>
        <v/>
      </c>
      <c r="S419" s="31">
        <f>IF(OR(A419="",B419="",Dashboard!$B$4="",Dashboard!$B$5="",Dashboard!$B$5&lt;Dashboard!$B$4,Dashboard!$B$5-Dashboard!$B$4&gt;30),"",IF(AND(B419&gt;=Dashboard!$B$4,B419&lt;=Dashboard!$B$5,OR(Dashboard!$B$6="All Clinics",D419=Dashboard!$B$6),OR(Dashboard!$B$7="All Queues",E419=Dashboard!$B$7)),1,0))</f>
        <v/>
      </c>
      <c r="T419" s="30">
        <f>IF(A419="","",IF(COUNTIF($A$2:$A$501,A419)&gt;1,"Duplicate ID",""))</f>
        <v/>
      </c>
    </row>
    <row r="420">
      <c r="A420" s="13" t="n"/>
      <c r="B420" s="41" t="n"/>
      <c r="C420" s="26" t="n"/>
      <c r="D420" s="13" t="n"/>
      <c r="E420" s="13" t="n"/>
      <c r="F420" s="13" t="n"/>
      <c r="G420" s="13" t="n"/>
      <c r="H420" s="13" t="n"/>
      <c r="I420" s="13" t="n"/>
      <c r="J420" s="13" t="n"/>
      <c r="K420" s="41" t="n"/>
      <c r="L420" s="26" t="n"/>
      <c r="M420" s="13" t="n"/>
      <c r="N420" s="27" t="n"/>
      <c r="O420" s="48">
        <f>IF(OR(B420="",C420=""),"",B420+C420)</f>
        <v/>
      </c>
      <c r="P420" s="48">
        <f>IF(OR(O420="",H420&lt;&gt;"Yes"),"",O420+(Dashboard!$B$8/24))</f>
        <v/>
      </c>
      <c r="Q420" s="29">
        <f>IF(OR(H420&lt;&gt;"Yes",O420="",K420="",L420=""),"",ROUND(((K420+L420)-O420)*24,2))</f>
        <v/>
      </c>
      <c r="R420" s="30">
        <f>IF(A420="","",IF(OR(B420="",C420="",D420="",E420="",F420="",G420="",H420="",J420="",T420="Duplicate ID",AND(H420="Yes",J420&lt;&gt;"Closed",I420=""),AND(H420="Yes",J420="Closed",OR(K420="",L420="",M420="")),AND(H420="No",J420&lt;&gt;"No Callback Needed"),AND(Q420&lt;&gt;"",Q420&lt;0)),"Data Issue",IF(H420="No","No Callback Needed",IF(J420="Closed","Completed",IF(P420&lt;NOW(),"Overdue",IF(P420-NOW()&lt;=Dashboard!$B$9/24,"Due Soon","Open"))))))</f>
        <v/>
      </c>
      <c r="S420" s="31">
        <f>IF(OR(A420="",B420="",Dashboard!$B$4="",Dashboard!$B$5="",Dashboard!$B$5&lt;Dashboard!$B$4,Dashboard!$B$5-Dashboard!$B$4&gt;30),"",IF(AND(B420&gt;=Dashboard!$B$4,B420&lt;=Dashboard!$B$5,OR(Dashboard!$B$6="All Clinics",D420=Dashboard!$B$6),OR(Dashboard!$B$7="All Queues",E420=Dashboard!$B$7)),1,0))</f>
        <v/>
      </c>
      <c r="T420" s="30">
        <f>IF(A420="","",IF(COUNTIF($A$2:$A$501,A420)&gt;1,"Duplicate ID",""))</f>
        <v/>
      </c>
    </row>
    <row r="421">
      <c r="A421" s="13" t="n"/>
      <c r="B421" s="41" t="n"/>
      <c r="C421" s="26" t="n"/>
      <c r="D421" s="13" t="n"/>
      <c r="E421" s="13" t="n"/>
      <c r="F421" s="13" t="n"/>
      <c r="G421" s="13" t="n"/>
      <c r="H421" s="13" t="n"/>
      <c r="I421" s="13" t="n"/>
      <c r="J421" s="13" t="n"/>
      <c r="K421" s="41" t="n"/>
      <c r="L421" s="26" t="n"/>
      <c r="M421" s="13" t="n"/>
      <c r="N421" s="27" t="n"/>
      <c r="O421" s="48">
        <f>IF(OR(B421="",C421=""),"",B421+C421)</f>
        <v/>
      </c>
      <c r="P421" s="48">
        <f>IF(OR(O421="",H421&lt;&gt;"Yes"),"",O421+(Dashboard!$B$8/24))</f>
        <v/>
      </c>
      <c r="Q421" s="29">
        <f>IF(OR(H421&lt;&gt;"Yes",O421="",K421="",L421=""),"",ROUND(((K421+L421)-O421)*24,2))</f>
        <v/>
      </c>
      <c r="R421" s="30">
        <f>IF(A421="","",IF(OR(B421="",C421="",D421="",E421="",F421="",G421="",H421="",J421="",T421="Duplicate ID",AND(H421="Yes",J421&lt;&gt;"Closed",I421=""),AND(H421="Yes",J421="Closed",OR(K421="",L421="",M421="")),AND(H421="No",J421&lt;&gt;"No Callback Needed"),AND(Q421&lt;&gt;"",Q421&lt;0)),"Data Issue",IF(H421="No","No Callback Needed",IF(J421="Closed","Completed",IF(P421&lt;NOW(),"Overdue",IF(P421-NOW()&lt;=Dashboard!$B$9/24,"Due Soon","Open"))))))</f>
        <v/>
      </c>
      <c r="S421" s="31">
        <f>IF(OR(A421="",B421="",Dashboard!$B$4="",Dashboard!$B$5="",Dashboard!$B$5&lt;Dashboard!$B$4,Dashboard!$B$5-Dashboard!$B$4&gt;30),"",IF(AND(B421&gt;=Dashboard!$B$4,B421&lt;=Dashboard!$B$5,OR(Dashboard!$B$6="All Clinics",D421=Dashboard!$B$6),OR(Dashboard!$B$7="All Queues",E421=Dashboard!$B$7)),1,0))</f>
        <v/>
      </c>
      <c r="T421" s="30">
        <f>IF(A421="","",IF(COUNTIF($A$2:$A$501,A421)&gt;1,"Duplicate ID",""))</f>
        <v/>
      </c>
    </row>
    <row r="422">
      <c r="A422" s="13" t="n"/>
      <c r="B422" s="41" t="n"/>
      <c r="C422" s="26" t="n"/>
      <c r="D422" s="13" t="n"/>
      <c r="E422" s="13" t="n"/>
      <c r="F422" s="13" t="n"/>
      <c r="G422" s="13" t="n"/>
      <c r="H422" s="13" t="n"/>
      <c r="I422" s="13" t="n"/>
      <c r="J422" s="13" t="n"/>
      <c r="K422" s="41" t="n"/>
      <c r="L422" s="26" t="n"/>
      <c r="M422" s="13" t="n"/>
      <c r="N422" s="27" t="n"/>
      <c r="O422" s="48">
        <f>IF(OR(B422="",C422=""),"",B422+C422)</f>
        <v/>
      </c>
      <c r="P422" s="48">
        <f>IF(OR(O422="",H422&lt;&gt;"Yes"),"",O422+(Dashboard!$B$8/24))</f>
        <v/>
      </c>
      <c r="Q422" s="29">
        <f>IF(OR(H422&lt;&gt;"Yes",O422="",K422="",L422=""),"",ROUND(((K422+L422)-O422)*24,2))</f>
        <v/>
      </c>
      <c r="R422" s="30">
        <f>IF(A422="","",IF(OR(B422="",C422="",D422="",E422="",F422="",G422="",H422="",J422="",T422="Duplicate ID",AND(H422="Yes",J422&lt;&gt;"Closed",I422=""),AND(H422="Yes",J422="Closed",OR(K422="",L422="",M422="")),AND(H422="No",J422&lt;&gt;"No Callback Needed"),AND(Q422&lt;&gt;"",Q422&lt;0)),"Data Issue",IF(H422="No","No Callback Needed",IF(J422="Closed","Completed",IF(P422&lt;NOW(),"Overdue",IF(P422-NOW()&lt;=Dashboard!$B$9/24,"Due Soon","Open"))))))</f>
        <v/>
      </c>
      <c r="S422" s="31">
        <f>IF(OR(A422="",B422="",Dashboard!$B$4="",Dashboard!$B$5="",Dashboard!$B$5&lt;Dashboard!$B$4,Dashboard!$B$5-Dashboard!$B$4&gt;30),"",IF(AND(B422&gt;=Dashboard!$B$4,B422&lt;=Dashboard!$B$5,OR(Dashboard!$B$6="All Clinics",D422=Dashboard!$B$6),OR(Dashboard!$B$7="All Queues",E422=Dashboard!$B$7)),1,0))</f>
        <v/>
      </c>
      <c r="T422" s="30">
        <f>IF(A422="","",IF(COUNTIF($A$2:$A$501,A422)&gt;1,"Duplicate ID",""))</f>
        <v/>
      </c>
    </row>
    <row r="423">
      <c r="A423" s="13" t="n"/>
      <c r="B423" s="41" t="n"/>
      <c r="C423" s="26" t="n"/>
      <c r="D423" s="13" t="n"/>
      <c r="E423" s="13" t="n"/>
      <c r="F423" s="13" t="n"/>
      <c r="G423" s="13" t="n"/>
      <c r="H423" s="13" t="n"/>
      <c r="I423" s="13" t="n"/>
      <c r="J423" s="13" t="n"/>
      <c r="K423" s="41" t="n"/>
      <c r="L423" s="26" t="n"/>
      <c r="M423" s="13" t="n"/>
      <c r="N423" s="27" t="n"/>
      <c r="O423" s="48">
        <f>IF(OR(B423="",C423=""),"",B423+C423)</f>
        <v/>
      </c>
      <c r="P423" s="48">
        <f>IF(OR(O423="",H423&lt;&gt;"Yes"),"",O423+(Dashboard!$B$8/24))</f>
        <v/>
      </c>
      <c r="Q423" s="29">
        <f>IF(OR(H423&lt;&gt;"Yes",O423="",K423="",L423=""),"",ROUND(((K423+L423)-O423)*24,2))</f>
        <v/>
      </c>
      <c r="R423" s="30">
        <f>IF(A423="","",IF(OR(B423="",C423="",D423="",E423="",F423="",G423="",H423="",J423="",T423="Duplicate ID",AND(H423="Yes",J423&lt;&gt;"Closed",I423=""),AND(H423="Yes",J423="Closed",OR(K423="",L423="",M423="")),AND(H423="No",J423&lt;&gt;"No Callback Needed"),AND(Q423&lt;&gt;"",Q423&lt;0)),"Data Issue",IF(H423="No","No Callback Needed",IF(J423="Closed","Completed",IF(P423&lt;NOW(),"Overdue",IF(P423-NOW()&lt;=Dashboard!$B$9/24,"Due Soon","Open"))))))</f>
        <v/>
      </c>
      <c r="S423" s="31">
        <f>IF(OR(A423="",B423="",Dashboard!$B$4="",Dashboard!$B$5="",Dashboard!$B$5&lt;Dashboard!$B$4,Dashboard!$B$5-Dashboard!$B$4&gt;30),"",IF(AND(B423&gt;=Dashboard!$B$4,B423&lt;=Dashboard!$B$5,OR(Dashboard!$B$6="All Clinics",D423=Dashboard!$B$6),OR(Dashboard!$B$7="All Queues",E423=Dashboard!$B$7)),1,0))</f>
        <v/>
      </c>
      <c r="T423" s="30">
        <f>IF(A423="","",IF(COUNTIF($A$2:$A$501,A423)&gt;1,"Duplicate ID",""))</f>
        <v/>
      </c>
    </row>
    <row r="424">
      <c r="A424" s="13" t="n"/>
      <c r="B424" s="41" t="n"/>
      <c r="C424" s="26" t="n"/>
      <c r="D424" s="13" t="n"/>
      <c r="E424" s="13" t="n"/>
      <c r="F424" s="13" t="n"/>
      <c r="G424" s="13" t="n"/>
      <c r="H424" s="13" t="n"/>
      <c r="I424" s="13" t="n"/>
      <c r="J424" s="13" t="n"/>
      <c r="K424" s="41" t="n"/>
      <c r="L424" s="26" t="n"/>
      <c r="M424" s="13" t="n"/>
      <c r="N424" s="27" t="n"/>
      <c r="O424" s="48">
        <f>IF(OR(B424="",C424=""),"",B424+C424)</f>
        <v/>
      </c>
      <c r="P424" s="48">
        <f>IF(OR(O424="",H424&lt;&gt;"Yes"),"",O424+(Dashboard!$B$8/24))</f>
        <v/>
      </c>
      <c r="Q424" s="29">
        <f>IF(OR(H424&lt;&gt;"Yes",O424="",K424="",L424=""),"",ROUND(((K424+L424)-O424)*24,2))</f>
        <v/>
      </c>
      <c r="R424" s="30">
        <f>IF(A424="","",IF(OR(B424="",C424="",D424="",E424="",F424="",G424="",H424="",J424="",T424="Duplicate ID",AND(H424="Yes",J424&lt;&gt;"Closed",I424=""),AND(H424="Yes",J424="Closed",OR(K424="",L424="",M424="")),AND(H424="No",J424&lt;&gt;"No Callback Needed"),AND(Q424&lt;&gt;"",Q424&lt;0)),"Data Issue",IF(H424="No","No Callback Needed",IF(J424="Closed","Completed",IF(P424&lt;NOW(),"Overdue",IF(P424-NOW()&lt;=Dashboard!$B$9/24,"Due Soon","Open"))))))</f>
        <v/>
      </c>
      <c r="S424" s="31">
        <f>IF(OR(A424="",B424="",Dashboard!$B$4="",Dashboard!$B$5="",Dashboard!$B$5&lt;Dashboard!$B$4,Dashboard!$B$5-Dashboard!$B$4&gt;30),"",IF(AND(B424&gt;=Dashboard!$B$4,B424&lt;=Dashboard!$B$5,OR(Dashboard!$B$6="All Clinics",D424=Dashboard!$B$6),OR(Dashboard!$B$7="All Queues",E424=Dashboard!$B$7)),1,0))</f>
        <v/>
      </c>
      <c r="T424" s="30">
        <f>IF(A424="","",IF(COUNTIF($A$2:$A$501,A424)&gt;1,"Duplicate ID",""))</f>
        <v/>
      </c>
    </row>
    <row r="425">
      <c r="A425" s="13" t="n"/>
      <c r="B425" s="41" t="n"/>
      <c r="C425" s="26" t="n"/>
      <c r="D425" s="13" t="n"/>
      <c r="E425" s="13" t="n"/>
      <c r="F425" s="13" t="n"/>
      <c r="G425" s="13" t="n"/>
      <c r="H425" s="13" t="n"/>
      <c r="I425" s="13" t="n"/>
      <c r="J425" s="13" t="n"/>
      <c r="K425" s="41" t="n"/>
      <c r="L425" s="26" t="n"/>
      <c r="M425" s="13" t="n"/>
      <c r="N425" s="27" t="n"/>
      <c r="O425" s="48">
        <f>IF(OR(B425="",C425=""),"",B425+C425)</f>
        <v/>
      </c>
      <c r="P425" s="48">
        <f>IF(OR(O425="",H425&lt;&gt;"Yes"),"",O425+(Dashboard!$B$8/24))</f>
        <v/>
      </c>
      <c r="Q425" s="29">
        <f>IF(OR(H425&lt;&gt;"Yes",O425="",K425="",L425=""),"",ROUND(((K425+L425)-O425)*24,2))</f>
        <v/>
      </c>
      <c r="R425" s="30">
        <f>IF(A425="","",IF(OR(B425="",C425="",D425="",E425="",F425="",G425="",H425="",J425="",T425="Duplicate ID",AND(H425="Yes",J425&lt;&gt;"Closed",I425=""),AND(H425="Yes",J425="Closed",OR(K425="",L425="",M425="")),AND(H425="No",J425&lt;&gt;"No Callback Needed"),AND(Q425&lt;&gt;"",Q425&lt;0)),"Data Issue",IF(H425="No","No Callback Needed",IF(J425="Closed","Completed",IF(P425&lt;NOW(),"Overdue",IF(P425-NOW()&lt;=Dashboard!$B$9/24,"Due Soon","Open"))))))</f>
        <v/>
      </c>
      <c r="S425" s="31">
        <f>IF(OR(A425="",B425="",Dashboard!$B$4="",Dashboard!$B$5="",Dashboard!$B$5&lt;Dashboard!$B$4,Dashboard!$B$5-Dashboard!$B$4&gt;30),"",IF(AND(B425&gt;=Dashboard!$B$4,B425&lt;=Dashboard!$B$5,OR(Dashboard!$B$6="All Clinics",D425=Dashboard!$B$6),OR(Dashboard!$B$7="All Queues",E425=Dashboard!$B$7)),1,0))</f>
        <v/>
      </c>
      <c r="T425" s="30">
        <f>IF(A425="","",IF(COUNTIF($A$2:$A$501,A425)&gt;1,"Duplicate ID",""))</f>
        <v/>
      </c>
    </row>
    <row r="426">
      <c r="A426" s="13" t="n"/>
      <c r="B426" s="41" t="n"/>
      <c r="C426" s="26" t="n"/>
      <c r="D426" s="13" t="n"/>
      <c r="E426" s="13" t="n"/>
      <c r="F426" s="13" t="n"/>
      <c r="G426" s="13" t="n"/>
      <c r="H426" s="13" t="n"/>
      <c r="I426" s="13" t="n"/>
      <c r="J426" s="13" t="n"/>
      <c r="K426" s="41" t="n"/>
      <c r="L426" s="26" t="n"/>
      <c r="M426" s="13" t="n"/>
      <c r="N426" s="27" t="n"/>
      <c r="O426" s="48">
        <f>IF(OR(B426="",C426=""),"",B426+C426)</f>
        <v/>
      </c>
      <c r="P426" s="48">
        <f>IF(OR(O426="",H426&lt;&gt;"Yes"),"",O426+(Dashboard!$B$8/24))</f>
        <v/>
      </c>
      <c r="Q426" s="29">
        <f>IF(OR(H426&lt;&gt;"Yes",O426="",K426="",L426=""),"",ROUND(((K426+L426)-O426)*24,2))</f>
        <v/>
      </c>
      <c r="R426" s="30">
        <f>IF(A426="","",IF(OR(B426="",C426="",D426="",E426="",F426="",G426="",H426="",J426="",T426="Duplicate ID",AND(H426="Yes",J426&lt;&gt;"Closed",I426=""),AND(H426="Yes",J426="Closed",OR(K426="",L426="",M426="")),AND(H426="No",J426&lt;&gt;"No Callback Needed"),AND(Q426&lt;&gt;"",Q426&lt;0)),"Data Issue",IF(H426="No","No Callback Needed",IF(J426="Closed","Completed",IF(P426&lt;NOW(),"Overdue",IF(P426-NOW()&lt;=Dashboard!$B$9/24,"Due Soon","Open"))))))</f>
        <v/>
      </c>
      <c r="S426" s="31">
        <f>IF(OR(A426="",B426="",Dashboard!$B$4="",Dashboard!$B$5="",Dashboard!$B$5&lt;Dashboard!$B$4,Dashboard!$B$5-Dashboard!$B$4&gt;30),"",IF(AND(B426&gt;=Dashboard!$B$4,B426&lt;=Dashboard!$B$5,OR(Dashboard!$B$6="All Clinics",D426=Dashboard!$B$6),OR(Dashboard!$B$7="All Queues",E426=Dashboard!$B$7)),1,0))</f>
        <v/>
      </c>
      <c r="T426" s="30">
        <f>IF(A426="","",IF(COUNTIF($A$2:$A$501,A426)&gt;1,"Duplicate ID",""))</f>
        <v/>
      </c>
    </row>
    <row r="427">
      <c r="A427" s="13" t="n"/>
      <c r="B427" s="41" t="n"/>
      <c r="C427" s="26" t="n"/>
      <c r="D427" s="13" t="n"/>
      <c r="E427" s="13" t="n"/>
      <c r="F427" s="13" t="n"/>
      <c r="G427" s="13" t="n"/>
      <c r="H427" s="13" t="n"/>
      <c r="I427" s="13" t="n"/>
      <c r="J427" s="13" t="n"/>
      <c r="K427" s="41" t="n"/>
      <c r="L427" s="26" t="n"/>
      <c r="M427" s="13" t="n"/>
      <c r="N427" s="27" t="n"/>
      <c r="O427" s="48">
        <f>IF(OR(B427="",C427=""),"",B427+C427)</f>
        <v/>
      </c>
      <c r="P427" s="48">
        <f>IF(OR(O427="",H427&lt;&gt;"Yes"),"",O427+(Dashboard!$B$8/24))</f>
        <v/>
      </c>
      <c r="Q427" s="29">
        <f>IF(OR(H427&lt;&gt;"Yes",O427="",K427="",L427=""),"",ROUND(((K427+L427)-O427)*24,2))</f>
        <v/>
      </c>
      <c r="R427" s="30">
        <f>IF(A427="","",IF(OR(B427="",C427="",D427="",E427="",F427="",G427="",H427="",J427="",T427="Duplicate ID",AND(H427="Yes",J427&lt;&gt;"Closed",I427=""),AND(H427="Yes",J427="Closed",OR(K427="",L427="",M427="")),AND(H427="No",J427&lt;&gt;"No Callback Needed"),AND(Q427&lt;&gt;"",Q427&lt;0)),"Data Issue",IF(H427="No","No Callback Needed",IF(J427="Closed","Completed",IF(P427&lt;NOW(),"Overdue",IF(P427-NOW()&lt;=Dashboard!$B$9/24,"Due Soon","Open"))))))</f>
        <v/>
      </c>
      <c r="S427" s="31">
        <f>IF(OR(A427="",B427="",Dashboard!$B$4="",Dashboard!$B$5="",Dashboard!$B$5&lt;Dashboard!$B$4,Dashboard!$B$5-Dashboard!$B$4&gt;30),"",IF(AND(B427&gt;=Dashboard!$B$4,B427&lt;=Dashboard!$B$5,OR(Dashboard!$B$6="All Clinics",D427=Dashboard!$B$6),OR(Dashboard!$B$7="All Queues",E427=Dashboard!$B$7)),1,0))</f>
        <v/>
      </c>
      <c r="T427" s="30">
        <f>IF(A427="","",IF(COUNTIF($A$2:$A$501,A427)&gt;1,"Duplicate ID",""))</f>
        <v/>
      </c>
    </row>
    <row r="428">
      <c r="A428" s="13" t="n"/>
      <c r="B428" s="41" t="n"/>
      <c r="C428" s="26" t="n"/>
      <c r="D428" s="13" t="n"/>
      <c r="E428" s="13" t="n"/>
      <c r="F428" s="13" t="n"/>
      <c r="G428" s="13" t="n"/>
      <c r="H428" s="13" t="n"/>
      <c r="I428" s="13" t="n"/>
      <c r="J428" s="13" t="n"/>
      <c r="K428" s="41" t="n"/>
      <c r="L428" s="26" t="n"/>
      <c r="M428" s="13" t="n"/>
      <c r="N428" s="27" t="n"/>
      <c r="O428" s="48">
        <f>IF(OR(B428="",C428=""),"",B428+C428)</f>
        <v/>
      </c>
      <c r="P428" s="48">
        <f>IF(OR(O428="",H428&lt;&gt;"Yes"),"",O428+(Dashboard!$B$8/24))</f>
        <v/>
      </c>
      <c r="Q428" s="29">
        <f>IF(OR(H428&lt;&gt;"Yes",O428="",K428="",L428=""),"",ROUND(((K428+L428)-O428)*24,2))</f>
        <v/>
      </c>
      <c r="R428" s="30">
        <f>IF(A428="","",IF(OR(B428="",C428="",D428="",E428="",F428="",G428="",H428="",J428="",T428="Duplicate ID",AND(H428="Yes",J428&lt;&gt;"Closed",I428=""),AND(H428="Yes",J428="Closed",OR(K428="",L428="",M428="")),AND(H428="No",J428&lt;&gt;"No Callback Needed"),AND(Q428&lt;&gt;"",Q428&lt;0)),"Data Issue",IF(H428="No","No Callback Needed",IF(J428="Closed","Completed",IF(P428&lt;NOW(),"Overdue",IF(P428-NOW()&lt;=Dashboard!$B$9/24,"Due Soon","Open"))))))</f>
        <v/>
      </c>
      <c r="S428" s="31">
        <f>IF(OR(A428="",B428="",Dashboard!$B$4="",Dashboard!$B$5="",Dashboard!$B$5&lt;Dashboard!$B$4,Dashboard!$B$5-Dashboard!$B$4&gt;30),"",IF(AND(B428&gt;=Dashboard!$B$4,B428&lt;=Dashboard!$B$5,OR(Dashboard!$B$6="All Clinics",D428=Dashboard!$B$6),OR(Dashboard!$B$7="All Queues",E428=Dashboard!$B$7)),1,0))</f>
        <v/>
      </c>
      <c r="T428" s="30">
        <f>IF(A428="","",IF(COUNTIF($A$2:$A$501,A428)&gt;1,"Duplicate ID",""))</f>
        <v/>
      </c>
    </row>
    <row r="429">
      <c r="A429" s="13" t="n"/>
      <c r="B429" s="41" t="n"/>
      <c r="C429" s="26" t="n"/>
      <c r="D429" s="13" t="n"/>
      <c r="E429" s="13" t="n"/>
      <c r="F429" s="13" t="n"/>
      <c r="G429" s="13" t="n"/>
      <c r="H429" s="13" t="n"/>
      <c r="I429" s="13" t="n"/>
      <c r="J429" s="13" t="n"/>
      <c r="K429" s="41" t="n"/>
      <c r="L429" s="26" t="n"/>
      <c r="M429" s="13" t="n"/>
      <c r="N429" s="27" t="n"/>
      <c r="O429" s="48">
        <f>IF(OR(B429="",C429=""),"",B429+C429)</f>
        <v/>
      </c>
      <c r="P429" s="48">
        <f>IF(OR(O429="",H429&lt;&gt;"Yes"),"",O429+(Dashboard!$B$8/24))</f>
        <v/>
      </c>
      <c r="Q429" s="29">
        <f>IF(OR(H429&lt;&gt;"Yes",O429="",K429="",L429=""),"",ROUND(((K429+L429)-O429)*24,2))</f>
        <v/>
      </c>
      <c r="R429" s="30">
        <f>IF(A429="","",IF(OR(B429="",C429="",D429="",E429="",F429="",G429="",H429="",J429="",T429="Duplicate ID",AND(H429="Yes",J429&lt;&gt;"Closed",I429=""),AND(H429="Yes",J429="Closed",OR(K429="",L429="",M429="")),AND(H429="No",J429&lt;&gt;"No Callback Needed"),AND(Q429&lt;&gt;"",Q429&lt;0)),"Data Issue",IF(H429="No","No Callback Needed",IF(J429="Closed","Completed",IF(P429&lt;NOW(),"Overdue",IF(P429-NOW()&lt;=Dashboard!$B$9/24,"Due Soon","Open"))))))</f>
        <v/>
      </c>
      <c r="S429" s="31">
        <f>IF(OR(A429="",B429="",Dashboard!$B$4="",Dashboard!$B$5="",Dashboard!$B$5&lt;Dashboard!$B$4,Dashboard!$B$5-Dashboard!$B$4&gt;30),"",IF(AND(B429&gt;=Dashboard!$B$4,B429&lt;=Dashboard!$B$5,OR(Dashboard!$B$6="All Clinics",D429=Dashboard!$B$6),OR(Dashboard!$B$7="All Queues",E429=Dashboard!$B$7)),1,0))</f>
        <v/>
      </c>
      <c r="T429" s="30">
        <f>IF(A429="","",IF(COUNTIF($A$2:$A$501,A429)&gt;1,"Duplicate ID",""))</f>
        <v/>
      </c>
    </row>
    <row r="430">
      <c r="A430" s="13" t="n"/>
      <c r="B430" s="41" t="n"/>
      <c r="C430" s="26" t="n"/>
      <c r="D430" s="13" t="n"/>
      <c r="E430" s="13" t="n"/>
      <c r="F430" s="13" t="n"/>
      <c r="G430" s="13" t="n"/>
      <c r="H430" s="13" t="n"/>
      <c r="I430" s="13" t="n"/>
      <c r="J430" s="13" t="n"/>
      <c r="K430" s="41" t="n"/>
      <c r="L430" s="26" t="n"/>
      <c r="M430" s="13" t="n"/>
      <c r="N430" s="27" t="n"/>
      <c r="O430" s="48">
        <f>IF(OR(B430="",C430=""),"",B430+C430)</f>
        <v/>
      </c>
      <c r="P430" s="48">
        <f>IF(OR(O430="",H430&lt;&gt;"Yes"),"",O430+(Dashboard!$B$8/24))</f>
        <v/>
      </c>
      <c r="Q430" s="29">
        <f>IF(OR(H430&lt;&gt;"Yes",O430="",K430="",L430=""),"",ROUND(((K430+L430)-O430)*24,2))</f>
        <v/>
      </c>
      <c r="R430" s="30">
        <f>IF(A430="","",IF(OR(B430="",C430="",D430="",E430="",F430="",G430="",H430="",J430="",T430="Duplicate ID",AND(H430="Yes",J430&lt;&gt;"Closed",I430=""),AND(H430="Yes",J430="Closed",OR(K430="",L430="",M430="")),AND(H430="No",J430&lt;&gt;"No Callback Needed"),AND(Q430&lt;&gt;"",Q430&lt;0)),"Data Issue",IF(H430="No","No Callback Needed",IF(J430="Closed","Completed",IF(P430&lt;NOW(),"Overdue",IF(P430-NOW()&lt;=Dashboard!$B$9/24,"Due Soon","Open"))))))</f>
        <v/>
      </c>
      <c r="S430" s="31">
        <f>IF(OR(A430="",B430="",Dashboard!$B$4="",Dashboard!$B$5="",Dashboard!$B$5&lt;Dashboard!$B$4,Dashboard!$B$5-Dashboard!$B$4&gt;30),"",IF(AND(B430&gt;=Dashboard!$B$4,B430&lt;=Dashboard!$B$5,OR(Dashboard!$B$6="All Clinics",D430=Dashboard!$B$6),OR(Dashboard!$B$7="All Queues",E430=Dashboard!$B$7)),1,0))</f>
        <v/>
      </c>
      <c r="T430" s="30">
        <f>IF(A430="","",IF(COUNTIF($A$2:$A$501,A430)&gt;1,"Duplicate ID",""))</f>
        <v/>
      </c>
    </row>
    <row r="431">
      <c r="A431" s="13" t="n"/>
      <c r="B431" s="41" t="n"/>
      <c r="C431" s="26" t="n"/>
      <c r="D431" s="13" t="n"/>
      <c r="E431" s="13" t="n"/>
      <c r="F431" s="13" t="n"/>
      <c r="G431" s="13" t="n"/>
      <c r="H431" s="13" t="n"/>
      <c r="I431" s="13" t="n"/>
      <c r="J431" s="13" t="n"/>
      <c r="K431" s="41" t="n"/>
      <c r="L431" s="26" t="n"/>
      <c r="M431" s="13" t="n"/>
      <c r="N431" s="27" t="n"/>
      <c r="O431" s="48">
        <f>IF(OR(B431="",C431=""),"",B431+C431)</f>
        <v/>
      </c>
      <c r="P431" s="48">
        <f>IF(OR(O431="",H431&lt;&gt;"Yes"),"",O431+(Dashboard!$B$8/24))</f>
        <v/>
      </c>
      <c r="Q431" s="29">
        <f>IF(OR(H431&lt;&gt;"Yes",O431="",K431="",L431=""),"",ROUND(((K431+L431)-O431)*24,2))</f>
        <v/>
      </c>
      <c r="R431" s="30">
        <f>IF(A431="","",IF(OR(B431="",C431="",D431="",E431="",F431="",G431="",H431="",J431="",T431="Duplicate ID",AND(H431="Yes",J431&lt;&gt;"Closed",I431=""),AND(H431="Yes",J431="Closed",OR(K431="",L431="",M431="")),AND(H431="No",J431&lt;&gt;"No Callback Needed"),AND(Q431&lt;&gt;"",Q431&lt;0)),"Data Issue",IF(H431="No","No Callback Needed",IF(J431="Closed","Completed",IF(P431&lt;NOW(),"Overdue",IF(P431-NOW()&lt;=Dashboard!$B$9/24,"Due Soon","Open"))))))</f>
        <v/>
      </c>
      <c r="S431" s="31">
        <f>IF(OR(A431="",B431="",Dashboard!$B$4="",Dashboard!$B$5="",Dashboard!$B$5&lt;Dashboard!$B$4,Dashboard!$B$5-Dashboard!$B$4&gt;30),"",IF(AND(B431&gt;=Dashboard!$B$4,B431&lt;=Dashboard!$B$5,OR(Dashboard!$B$6="All Clinics",D431=Dashboard!$B$6),OR(Dashboard!$B$7="All Queues",E431=Dashboard!$B$7)),1,0))</f>
        <v/>
      </c>
      <c r="T431" s="30">
        <f>IF(A431="","",IF(COUNTIF($A$2:$A$501,A431)&gt;1,"Duplicate ID",""))</f>
        <v/>
      </c>
    </row>
    <row r="432">
      <c r="A432" s="13" t="n"/>
      <c r="B432" s="41" t="n"/>
      <c r="C432" s="26" t="n"/>
      <c r="D432" s="13" t="n"/>
      <c r="E432" s="13" t="n"/>
      <c r="F432" s="13" t="n"/>
      <c r="G432" s="13" t="n"/>
      <c r="H432" s="13" t="n"/>
      <c r="I432" s="13" t="n"/>
      <c r="J432" s="13" t="n"/>
      <c r="K432" s="41" t="n"/>
      <c r="L432" s="26" t="n"/>
      <c r="M432" s="13" t="n"/>
      <c r="N432" s="27" t="n"/>
      <c r="O432" s="48">
        <f>IF(OR(B432="",C432=""),"",B432+C432)</f>
        <v/>
      </c>
      <c r="P432" s="48">
        <f>IF(OR(O432="",H432&lt;&gt;"Yes"),"",O432+(Dashboard!$B$8/24))</f>
        <v/>
      </c>
      <c r="Q432" s="29">
        <f>IF(OR(H432&lt;&gt;"Yes",O432="",K432="",L432=""),"",ROUND(((K432+L432)-O432)*24,2))</f>
        <v/>
      </c>
      <c r="R432" s="30">
        <f>IF(A432="","",IF(OR(B432="",C432="",D432="",E432="",F432="",G432="",H432="",J432="",T432="Duplicate ID",AND(H432="Yes",J432&lt;&gt;"Closed",I432=""),AND(H432="Yes",J432="Closed",OR(K432="",L432="",M432="")),AND(H432="No",J432&lt;&gt;"No Callback Needed"),AND(Q432&lt;&gt;"",Q432&lt;0)),"Data Issue",IF(H432="No","No Callback Needed",IF(J432="Closed","Completed",IF(P432&lt;NOW(),"Overdue",IF(P432-NOW()&lt;=Dashboard!$B$9/24,"Due Soon","Open"))))))</f>
        <v/>
      </c>
      <c r="S432" s="31">
        <f>IF(OR(A432="",B432="",Dashboard!$B$4="",Dashboard!$B$5="",Dashboard!$B$5&lt;Dashboard!$B$4,Dashboard!$B$5-Dashboard!$B$4&gt;30),"",IF(AND(B432&gt;=Dashboard!$B$4,B432&lt;=Dashboard!$B$5,OR(Dashboard!$B$6="All Clinics",D432=Dashboard!$B$6),OR(Dashboard!$B$7="All Queues",E432=Dashboard!$B$7)),1,0))</f>
        <v/>
      </c>
      <c r="T432" s="30">
        <f>IF(A432="","",IF(COUNTIF($A$2:$A$501,A432)&gt;1,"Duplicate ID",""))</f>
        <v/>
      </c>
    </row>
    <row r="433">
      <c r="A433" s="13" t="n"/>
      <c r="B433" s="41" t="n"/>
      <c r="C433" s="26" t="n"/>
      <c r="D433" s="13" t="n"/>
      <c r="E433" s="13" t="n"/>
      <c r="F433" s="13" t="n"/>
      <c r="G433" s="13" t="n"/>
      <c r="H433" s="13" t="n"/>
      <c r="I433" s="13" t="n"/>
      <c r="J433" s="13" t="n"/>
      <c r="K433" s="41" t="n"/>
      <c r="L433" s="26" t="n"/>
      <c r="M433" s="13" t="n"/>
      <c r="N433" s="27" t="n"/>
      <c r="O433" s="48">
        <f>IF(OR(B433="",C433=""),"",B433+C433)</f>
        <v/>
      </c>
      <c r="P433" s="48">
        <f>IF(OR(O433="",H433&lt;&gt;"Yes"),"",O433+(Dashboard!$B$8/24))</f>
        <v/>
      </c>
      <c r="Q433" s="29">
        <f>IF(OR(H433&lt;&gt;"Yes",O433="",K433="",L433=""),"",ROUND(((K433+L433)-O433)*24,2))</f>
        <v/>
      </c>
      <c r="R433" s="30">
        <f>IF(A433="","",IF(OR(B433="",C433="",D433="",E433="",F433="",G433="",H433="",J433="",T433="Duplicate ID",AND(H433="Yes",J433&lt;&gt;"Closed",I433=""),AND(H433="Yes",J433="Closed",OR(K433="",L433="",M433="")),AND(H433="No",J433&lt;&gt;"No Callback Needed"),AND(Q433&lt;&gt;"",Q433&lt;0)),"Data Issue",IF(H433="No","No Callback Needed",IF(J433="Closed","Completed",IF(P433&lt;NOW(),"Overdue",IF(P433-NOW()&lt;=Dashboard!$B$9/24,"Due Soon","Open"))))))</f>
        <v/>
      </c>
      <c r="S433" s="31">
        <f>IF(OR(A433="",B433="",Dashboard!$B$4="",Dashboard!$B$5="",Dashboard!$B$5&lt;Dashboard!$B$4,Dashboard!$B$5-Dashboard!$B$4&gt;30),"",IF(AND(B433&gt;=Dashboard!$B$4,B433&lt;=Dashboard!$B$5,OR(Dashboard!$B$6="All Clinics",D433=Dashboard!$B$6),OR(Dashboard!$B$7="All Queues",E433=Dashboard!$B$7)),1,0))</f>
        <v/>
      </c>
      <c r="T433" s="30">
        <f>IF(A433="","",IF(COUNTIF($A$2:$A$501,A433)&gt;1,"Duplicate ID",""))</f>
        <v/>
      </c>
    </row>
    <row r="434">
      <c r="A434" s="13" t="n"/>
      <c r="B434" s="41" t="n"/>
      <c r="C434" s="26" t="n"/>
      <c r="D434" s="13" t="n"/>
      <c r="E434" s="13" t="n"/>
      <c r="F434" s="13" t="n"/>
      <c r="G434" s="13" t="n"/>
      <c r="H434" s="13" t="n"/>
      <c r="I434" s="13" t="n"/>
      <c r="J434" s="13" t="n"/>
      <c r="K434" s="41" t="n"/>
      <c r="L434" s="26" t="n"/>
      <c r="M434" s="13" t="n"/>
      <c r="N434" s="27" t="n"/>
      <c r="O434" s="48">
        <f>IF(OR(B434="",C434=""),"",B434+C434)</f>
        <v/>
      </c>
      <c r="P434" s="48">
        <f>IF(OR(O434="",H434&lt;&gt;"Yes"),"",O434+(Dashboard!$B$8/24))</f>
        <v/>
      </c>
      <c r="Q434" s="29">
        <f>IF(OR(H434&lt;&gt;"Yes",O434="",K434="",L434=""),"",ROUND(((K434+L434)-O434)*24,2))</f>
        <v/>
      </c>
      <c r="R434" s="30">
        <f>IF(A434="","",IF(OR(B434="",C434="",D434="",E434="",F434="",G434="",H434="",J434="",T434="Duplicate ID",AND(H434="Yes",J434&lt;&gt;"Closed",I434=""),AND(H434="Yes",J434="Closed",OR(K434="",L434="",M434="")),AND(H434="No",J434&lt;&gt;"No Callback Needed"),AND(Q434&lt;&gt;"",Q434&lt;0)),"Data Issue",IF(H434="No","No Callback Needed",IF(J434="Closed","Completed",IF(P434&lt;NOW(),"Overdue",IF(P434-NOW()&lt;=Dashboard!$B$9/24,"Due Soon","Open"))))))</f>
        <v/>
      </c>
      <c r="S434" s="31">
        <f>IF(OR(A434="",B434="",Dashboard!$B$4="",Dashboard!$B$5="",Dashboard!$B$5&lt;Dashboard!$B$4,Dashboard!$B$5-Dashboard!$B$4&gt;30),"",IF(AND(B434&gt;=Dashboard!$B$4,B434&lt;=Dashboard!$B$5,OR(Dashboard!$B$6="All Clinics",D434=Dashboard!$B$6),OR(Dashboard!$B$7="All Queues",E434=Dashboard!$B$7)),1,0))</f>
        <v/>
      </c>
      <c r="T434" s="30">
        <f>IF(A434="","",IF(COUNTIF($A$2:$A$501,A434)&gt;1,"Duplicate ID",""))</f>
        <v/>
      </c>
    </row>
    <row r="435">
      <c r="A435" s="13" t="n"/>
      <c r="B435" s="41" t="n"/>
      <c r="C435" s="26" t="n"/>
      <c r="D435" s="13" t="n"/>
      <c r="E435" s="13" t="n"/>
      <c r="F435" s="13" t="n"/>
      <c r="G435" s="13" t="n"/>
      <c r="H435" s="13" t="n"/>
      <c r="I435" s="13" t="n"/>
      <c r="J435" s="13" t="n"/>
      <c r="K435" s="41" t="n"/>
      <c r="L435" s="26" t="n"/>
      <c r="M435" s="13" t="n"/>
      <c r="N435" s="27" t="n"/>
      <c r="O435" s="48">
        <f>IF(OR(B435="",C435=""),"",B435+C435)</f>
        <v/>
      </c>
      <c r="P435" s="48">
        <f>IF(OR(O435="",H435&lt;&gt;"Yes"),"",O435+(Dashboard!$B$8/24))</f>
        <v/>
      </c>
      <c r="Q435" s="29">
        <f>IF(OR(H435&lt;&gt;"Yes",O435="",K435="",L435=""),"",ROUND(((K435+L435)-O435)*24,2))</f>
        <v/>
      </c>
      <c r="R435" s="30">
        <f>IF(A435="","",IF(OR(B435="",C435="",D435="",E435="",F435="",G435="",H435="",J435="",T435="Duplicate ID",AND(H435="Yes",J435&lt;&gt;"Closed",I435=""),AND(H435="Yes",J435="Closed",OR(K435="",L435="",M435="")),AND(H435="No",J435&lt;&gt;"No Callback Needed"),AND(Q435&lt;&gt;"",Q435&lt;0)),"Data Issue",IF(H435="No","No Callback Needed",IF(J435="Closed","Completed",IF(P435&lt;NOW(),"Overdue",IF(P435-NOW()&lt;=Dashboard!$B$9/24,"Due Soon","Open"))))))</f>
        <v/>
      </c>
      <c r="S435" s="31">
        <f>IF(OR(A435="",B435="",Dashboard!$B$4="",Dashboard!$B$5="",Dashboard!$B$5&lt;Dashboard!$B$4,Dashboard!$B$5-Dashboard!$B$4&gt;30),"",IF(AND(B435&gt;=Dashboard!$B$4,B435&lt;=Dashboard!$B$5,OR(Dashboard!$B$6="All Clinics",D435=Dashboard!$B$6),OR(Dashboard!$B$7="All Queues",E435=Dashboard!$B$7)),1,0))</f>
        <v/>
      </c>
      <c r="T435" s="30">
        <f>IF(A435="","",IF(COUNTIF($A$2:$A$501,A435)&gt;1,"Duplicate ID",""))</f>
        <v/>
      </c>
    </row>
    <row r="436">
      <c r="A436" s="13" t="n"/>
      <c r="B436" s="41" t="n"/>
      <c r="C436" s="26" t="n"/>
      <c r="D436" s="13" t="n"/>
      <c r="E436" s="13" t="n"/>
      <c r="F436" s="13" t="n"/>
      <c r="G436" s="13" t="n"/>
      <c r="H436" s="13" t="n"/>
      <c r="I436" s="13" t="n"/>
      <c r="J436" s="13" t="n"/>
      <c r="K436" s="41" t="n"/>
      <c r="L436" s="26" t="n"/>
      <c r="M436" s="13" t="n"/>
      <c r="N436" s="27" t="n"/>
      <c r="O436" s="48">
        <f>IF(OR(B436="",C436=""),"",B436+C436)</f>
        <v/>
      </c>
      <c r="P436" s="48">
        <f>IF(OR(O436="",H436&lt;&gt;"Yes"),"",O436+(Dashboard!$B$8/24))</f>
        <v/>
      </c>
      <c r="Q436" s="29">
        <f>IF(OR(H436&lt;&gt;"Yes",O436="",K436="",L436=""),"",ROUND(((K436+L436)-O436)*24,2))</f>
        <v/>
      </c>
      <c r="R436" s="30">
        <f>IF(A436="","",IF(OR(B436="",C436="",D436="",E436="",F436="",G436="",H436="",J436="",T436="Duplicate ID",AND(H436="Yes",J436&lt;&gt;"Closed",I436=""),AND(H436="Yes",J436="Closed",OR(K436="",L436="",M436="")),AND(H436="No",J436&lt;&gt;"No Callback Needed"),AND(Q436&lt;&gt;"",Q436&lt;0)),"Data Issue",IF(H436="No","No Callback Needed",IF(J436="Closed","Completed",IF(P436&lt;NOW(),"Overdue",IF(P436-NOW()&lt;=Dashboard!$B$9/24,"Due Soon","Open"))))))</f>
        <v/>
      </c>
      <c r="S436" s="31">
        <f>IF(OR(A436="",B436="",Dashboard!$B$4="",Dashboard!$B$5="",Dashboard!$B$5&lt;Dashboard!$B$4,Dashboard!$B$5-Dashboard!$B$4&gt;30),"",IF(AND(B436&gt;=Dashboard!$B$4,B436&lt;=Dashboard!$B$5,OR(Dashboard!$B$6="All Clinics",D436=Dashboard!$B$6),OR(Dashboard!$B$7="All Queues",E436=Dashboard!$B$7)),1,0))</f>
        <v/>
      </c>
      <c r="T436" s="30">
        <f>IF(A436="","",IF(COUNTIF($A$2:$A$501,A436)&gt;1,"Duplicate ID",""))</f>
        <v/>
      </c>
    </row>
    <row r="437">
      <c r="A437" s="13" t="n"/>
      <c r="B437" s="41" t="n"/>
      <c r="C437" s="26" t="n"/>
      <c r="D437" s="13" t="n"/>
      <c r="E437" s="13" t="n"/>
      <c r="F437" s="13" t="n"/>
      <c r="G437" s="13" t="n"/>
      <c r="H437" s="13" t="n"/>
      <c r="I437" s="13" t="n"/>
      <c r="J437" s="13" t="n"/>
      <c r="K437" s="41" t="n"/>
      <c r="L437" s="26" t="n"/>
      <c r="M437" s="13" t="n"/>
      <c r="N437" s="27" t="n"/>
      <c r="O437" s="48">
        <f>IF(OR(B437="",C437=""),"",B437+C437)</f>
        <v/>
      </c>
      <c r="P437" s="48">
        <f>IF(OR(O437="",H437&lt;&gt;"Yes"),"",O437+(Dashboard!$B$8/24))</f>
        <v/>
      </c>
      <c r="Q437" s="29">
        <f>IF(OR(H437&lt;&gt;"Yes",O437="",K437="",L437=""),"",ROUND(((K437+L437)-O437)*24,2))</f>
        <v/>
      </c>
      <c r="R437" s="30">
        <f>IF(A437="","",IF(OR(B437="",C437="",D437="",E437="",F437="",G437="",H437="",J437="",T437="Duplicate ID",AND(H437="Yes",J437&lt;&gt;"Closed",I437=""),AND(H437="Yes",J437="Closed",OR(K437="",L437="",M437="")),AND(H437="No",J437&lt;&gt;"No Callback Needed"),AND(Q437&lt;&gt;"",Q437&lt;0)),"Data Issue",IF(H437="No","No Callback Needed",IF(J437="Closed","Completed",IF(P437&lt;NOW(),"Overdue",IF(P437-NOW()&lt;=Dashboard!$B$9/24,"Due Soon","Open"))))))</f>
        <v/>
      </c>
      <c r="S437" s="31">
        <f>IF(OR(A437="",B437="",Dashboard!$B$4="",Dashboard!$B$5="",Dashboard!$B$5&lt;Dashboard!$B$4,Dashboard!$B$5-Dashboard!$B$4&gt;30),"",IF(AND(B437&gt;=Dashboard!$B$4,B437&lt;=Dashboard!$B$5,OR(Dashboard!$B$6="All Clinics",D437=Dashboard!$B$6),OR(Dashboard!$B$7="All Queues",E437=Dashboard!$B$7)),1,0))</f>
        <v/>
      </c>
      <c r="T437" s="30">
        <f>IF(A437="","",IF(COUNTIF($A$2:$A$501,A437)&gt;1,"Duplicate ID",""))</f>
        <v/>
      </c>
    </row>
    <row r="438">
      <c r="A438" s="13" t="n"/>
      <c r="B438" s="41" t="n"/>
      <c r="C438" s="26" t="n"/>
      <c r="D438" s="13" t="n"/>
      <c r="E438" s="13" t="n"/>
      <c r="F438" s="13" t="n"/>
      <c r="G438" s="13" t="n"/>
      <c r="H438" s="13" t="n"/>
      <c r="I438" s="13" t="n"/>
      <c r="J438" s="13" t="n"/>
      <c r="K438" s="41" t="n"/>
      <c r="L438" s="26" t="n"/>
      <c r="M438" s="13" t="n"/>
      <c r="N438" s="27" t="n"/>
      <c r="O438" s="48">
        <f>IF(OR(B438="",C438=""),"",B438+C438)</f>
        <v/>
      </c>
      <c r="P438" s="48">
        <f>IF(OR(O438="",H438&lt;&gt;"Yes"),"",O438+(Dashboard!$B$8/24))</f>
        <v/>
      </c>
      <c r="Q438" s="29">
        <f>IF(OR(H438&lt;&gt;"Yes",O438="",K438="",L438=""),"",ROUND(((K438+L438)-O438)*24,2))</f>
        <v/>
      </c>
      <c r="R438" s="30">
        <f>IF(A438="","",IF(OR(B438="",C438="",D438="",E438="",F438="",G438="",H438="",J438="",T438="Duplicate ID",AND(H438="Yes",J438&lt;&gt;"Closed",I438=""),AND(H438="Yes",J438="Closed",OR(K438="",L438="",M438="")),AND(H438="No",J438&lt;&gt;"No Callback Needed"),AND(Q438&lt;&gt;"",Q438&lt;0)),"Data Issue",IF(H438="No","No Callback Needed",IF(J438="Closed","Completed",IF(P438&lt;NOW(),"Overdue",IF(P438-NOW()&lt;=Dashboard!$B$9/24,"Due Soon","Open"))))))</f>
        <v/>
      </c>
      <c r="S438" s="31">
        <f>IF(OR(A438="",B438="",Dashboard!$B$4="",Dashboard!$B$5="",Dashboard!$B$5&lt;Dashboard!$B$4,Dashboard!$B$5-Dashboard!$B$4&gt;30),"",IF(AND(B438&gt;=Dashboard!$B$4,B438&lt;=Dashboard!$B$5,OR(Dashboard!$B$6="All Clinics",D438=Dashboard!$B$6),OR(Dashboard!$B$7="All Queues",E438=Dashboard!$B$7)),1,0))</f>
        <v/>
      </c>
      <c r="T438" s="30">
        <f>IF(A438="","",IF(COUNTIF($A$2:$A$501,A438)&gt;1,"Duplicate ID",""))</f>
        <v/>
      </c>
    </row>
    <row r="439">
      <c r="A439" s="13" t="n"/>
      <c r="B439" s="41" t="n"/>
      <c r="C439" s="26" t="n"/>
      <c r="D439" s="13" t="n"/>
      <c r="E439" s="13" t="n"/>
      <c r="F439" s="13" t="n"/>
      <c r="G439" s="13" t="n"/>
      <c r="H439" s="13" t="n"/>
      <c r="I439" s="13" t="n"/>
      <c r="J439" s="13" t="n"/>
      <c r="K439" s="41" t="n"/>
      <c r="L439" s="26" t="n"/>
      <c r="M439" s="13" t="n"/>
      <c r="N439" s="27" t="n"/>
      <c r="O439" s="48">
        <f>IF(OR(B439="",C439=""),"",B439+C439)</f>
        <v/>
      </c>
      <c r="P439" s="48">
        <f>IF(OR(O439="",H439&lt;&gt;"Yes"),"",O439+(Dashboard!$B$8/24))</f>
        <v/>
      </c>
      <c r="Q439" s="29">
        <f>IF(OR(H439&lt;&gt;"Yes",O439="",K439="",L439=""),"",ROUND(((K439+L439)-O439)*24,2))</f>
        <v/>
      </c>
      <c r="R439" s="30">
        <f>IF(A439="","",IF(OR(B439="",C439="",D439="",E439="",F439="",G439="",H439="",J439="",T439="Duplicate ID",AND(H439="Yes",J439&lt;&gt;"Closed",I439=""),AND(H439="Yes",J439="Closed",OR(K439="",L439="",M439="")),AND(H439="No",J439&lt;&gt;"No Callback Needed"),AND(Q439&lt;&gt;"",Q439&lt;0)),"Data Issue",IF(H439="No","No Callback Needed",IF(J439="Closed","Completed",IF(P439&lt;NOW(),"Overdue",IF(P439-NOW()&lt;=Dashboard!$B$9/24,"Due Soon","Open"))))))</f>
        <v/>
      </c>
      <c r="S439" s="31">
        <f>IF(OR(A439="",B439="",Dashboard!$B$4="",Dashboard!$B$5="",Dashboard!$B$5&lt;Dashboard!$B$4,Dashboard!$B$5-Dashboard!$B$4&gt;30),"",IF(AND(B439&gt;=Dashboard!$B$4,B439&lt;=Dashboard!$B$5,OR(Dashboard!$B$6="All Clinics",D439=Dashboard!$B$6),OR(Dashboard!$B$7="All Queues",E439=Dashboard!$B$7)),1,0))</f>
        <v/>
      </c>
      <c r="T439" s="30">
        <f>IF(A439="","",IF(COUNTIF($A$2:$A$501,A439)&gt;1,"Duplicate ID",""))</f>
        <v/>
      </c>
    </row>
    <row r="440">
      <c r="A440" s="13" t="n"/>
      <c r="B440" s="41" t="n"/>
      <c r="C440" s="26" t="n"/>
      <c r="D440" s="13" t="n"/>
      <c r="E440" s="13" t="n"/>
      <c r="F440" s="13" t="n"/>
      <c r="G440" s="13" t="n"/>
      <c r="H440" s="13" t="n"/>
      <c r="I440" s="13" t="n"/>
      <c r="J440" s="13" t="n"/>
      <c r="K440" s="41" t="n"/>
      <c r="L440" s="26" t="n"/>
      <c r="M440" s="13" t="n"/>
      <c r="N440" s="27" t="n"/>
      <c r="O440" s="48">
        <f>IF(OR(B440="",C440=""),"",B440+C440)</f>
        <v/>
      </c>
      <c r="P440" s="48">
        <f>IF(OR(O440="",H440&lt;&gt;"Yes"),"",O440+(Dashboard!$B$8/24))</f>
        <v/>
      </c>
      <c r="Q440" s="29">
        <f>IF(OR(H440&lt;&gt;"Yes",O440="",K440="",L440=""),"",ROUND(((K440+L440)-O440)*24,2))</f>
        <v/>
      </c>
      <c r="R440" s="30">
        <f>IF(A440="","",IF(OR(B440="",C440="",D440="",E440="",F440="",G440="",H440="",J440="",T440="Duplicate ID",AND(H440="Yes",J440&lt;&gt;"Closed",I440=""),AND(H440="Yes",J440="Closed",OR(K440="",L440="",M440="")),AND(H440="No",J440&lt;&gt;"No Callback Needed"),AND(Q440&lt;&gt;"",Q440&lt;0)),"Data Issue",IF(H440="No","No Callback Needed",IF(J440="Closed","Completed",IF(P440&lt;NOW(),"Overdue",IF(P440-NOW()&lt;=Dashboard!$B$9/24,"Due Soon","Open"))))))</f>
        <v/>
      </c>
      <c r="S440" s="31">
        <f>IF(OR(A440="",B440="",Dashboard!$B$4="",Dashboard!$B$5="",Dashboard!$B$5&lt;Dashboard!$B$4,Dashboard!$B$5-Dashboard!$B$4&gt;30),"",IF(AND(B440&gt;=Dashboard!$B$4,B440&lt;=Dashboard!$B$5,OR(Dashboard!$B$6="All Clinics",D440=Dashboard!$B$6),OR(Dashboard!$B$7="All Queues",E440=Dashboard!$B$7)),1,0))</f>
        <v/>
      </c>
      <c r="T440" s="30">
        <f>IF(A440="","",IF(COUNTIF($A$2:$A$501,A440)&gt;1,"Duplicate ID",""))</f>
        <v/>
      </c>
    </row>
    <row r="441">
      <c r="A441" s="13" t="n"/>
      <c r="B441" s="41" t="n"/>
      <c r="C441" s="26" t="n"/>
      <c r="D441" s="13" t="n"/>
      <c r="E441" s="13" t="n"/>
      <c r="F441" s="13" t="n"/>
      <c r="G441" s="13" t="n"/>
      <c r="H441" s="13" t="n"/>
      <c r="I441" s="13" t="n"/>
      <c r="J441" s="13" t="n"/>
      <c r="K441" s="41" t="n"/>
      <c r="L441" s="26" t="n"/>
      <c r="M441" s="13" t="n"/>
      <c r="N441" s="27" t="n"/>
      <c r="O441" s="48">
        <f>IF(OR(B441="",C441=""),"",B441+C441)</f>
        <v/>
      </c>
      <c r="P441" s="48">
        <f>IF(OR(O441="",H441&lt;&gt;"Yes"),"",O441+(Dashboard!$B$8/24))</f>
        <v/>
      </c>
      <c r="Q441" s="29">
        <f>IF(OR(H441&lt;&gt;"Yes",O441="",K441="",L441=""),"",ROUND(((K441+L441)-O441)*24,2))</f>
        <v/>
      </c>
      <c r="R441" s="30">
        <f>IF(A441="","",IF(OR(B441="",C441="",D441="",E441="",F441="",G441="",H441="",J441="",T441="Duplicate ID",AND(H441="Yes",J441&lt;&gt;"Closed",I441=""),AND(H441="Yes",J441="Closed",OR(K441="",L441="",M441="")),AND(H441="No",J441&lt;&gt;"No Callback Needed"),AND(Q441&lt;&gt;"",Q441&lt;0)),"Data Issue",IF(H441="No","No Callback Needed",IF(J441="Closed","Completed",IF(P441&lt;NOW(),"Overdue",IF(P441-NOW()&lt;=Dashboard!$B$9/24,"Due Soon","Open"))))))</f>
        <v/>
      </c>
      <c r="S441" s="31">
        <f>IF(OR(A441="",B441="",Dashboard!$B$4="",Dashboard!$B$5="",Dashboard!$B$5&lt;Dashboard!$B$4,Dashboard!$B$5-Dashboard!$B$4&gt;30),"",IF(AND(B441&gt;=Dashboard!$B$4,B441&lt;=Dashboard!$B$5,OR(Dashboard!$B$6="All Clinics",D441=Dashboard!$B$6),OR(Dashboard!$B$7="All Queues",E441=Dashboard!$B$7)),1,0))</f>
        <v/>
      </c>
      <c r="T441" s="30">
        <f>IF(A441="","",IF(COUNTIF($A$2:$A$501,A441)&gt;1,"Duplicate ID",""))</f>
        <v/>
      </c>
    </row>
    <row r="442">
      <c r="A442" s="13" t="n"/>
      <c r="B442" s="41" t="n"/>
      <c r="C442" s="26" t="n"/>
      <c r="D442" s="13" t="n"/>
      <c r="E442" s="13" t="n"/>
      <c r="F442" s="13" t="n"/>
      <c r="G442" s="13" t="n"/>
      <c r="H442" s="13" t="n"/>
      <c r="I442" s="13" t="n"/>
      <c r="J442" s="13" t="n"/>
      <c r="K442" s="41" t="n"/>
      <c r="L442" s="26" t="n"/>
      <c r="M442" s="13" t="n"/>
      <c r="N442" s="27" t="n"/>
      <c r="O442" s="48">
        <f>IF(OR(B442="",C442=""),"",B442+C442)</f>
        <v/>
      </c>
      <c r="P442" s="48">
        <f>IF(OR(O442="",H442&lt;&gt;"Yes"),"",O442+(Dashboard!$B$8/24))</f>
        <v/>
      </c>
      <c r="Q442" s="29">
        <f>IF(OR(H442&lt;&gt;"Yes",O442="",K442="",L442=""),"",ROUND(((K442+L442)-O442)*24,2))</f>
        <v/>
      </c>
      <c r="R442" s="30">
        <f>IF(A442="","",IF(OR(B442="",C442="",D442="",E442="",F442="",G442="",H442="",J442="",T442="Duplicate ID",AND(H442="Yes",J442&lt;&gt;"Closed",I442=""),AND(H442="Yes",J442="Closed",OR(K442="",L442="",M442="")),AND(H442="No",J442&lt;&gt;"No Callback Needed"),AND(Q442&lt;&gt;"",Q442&lt;0)),"Data Issue",IF(H442="No","No Callback Needed",IF(J442="Closed","Completed",IF(P442&lt;NOW(),"Overdue",IF(P442-NOW()&lt;=Dashboard!$B$9/24,"Due Soon","Open"))))))</f>
        <v/>
      </c>
      <c r="S442" s="31">
        <f>IF(OR(A442="",B442="",Dashboard!$B$4="",Dashboard!$B$5="",Dashboard!$B$5&lt;Dashboard!$B$4,Dashboard!$B$5-Dashboard!$B$4&gt;30),"",IF(AND(B442&gt;=Dashboard!$B$4,B442&lt;=Dashboard!$B$5,OR(Dashboard!$B$6="All Clinics",D442=Dashboard!$B$6),OR(Dashboard!$B$7="All Queues",E442=Dashboard!$B$7)),1,0))</f>
        <v/>
      </c>
      <c r="T442" s="30">
        <f>IF(A442="","",IF(COUNTIF($A$2:$A$501,A442)&gt;1,"Duplicate ID",""))</f>
        <v/>
      </c>
    </row>
    <row r="443">
      <c r="A443" s="13" t="n"/>
      <c r="B443" s="41" t="n"/>
      <c r="C443" s="26" t="n"/>
      <c r="D443" s="13" t="n"/>
      <c r="E443" s="13" t="n"/>
      <c r="F443" s="13" t="n"/>
      <c r="G443" s="13" t="n"/>
      <c r="H443" s="13" t="n"/>
      <c r="I443" s="13" t="n"/>
      <c r="J443" s="13" t="n"/>
      <c r="K443" s="41" t="n"/>
      <c r="L443" s="26" t="n"/>
      <c r="M443" s="13" t="n"/>
      <c r="N443" s="27" t="n"/>
      <c r="O443" s="48">
        <f>IF(OR(B443="",C443=""),"",B443+C443)</f>
        <v/>
      </c>
      <c r="P443" s="48">
        <f>IF(OR(O443="",H443&lt;&gt;"Yes"),"",O443+(Dashboard!$B$8/24))</f>
        <v/>
      </c>
      <c r="Q443" s="29">
        <f>IF(OR(H443&lt;&gt;"Yes",O443="",K443="",L443=""),"",ROUND(((K443+L443)-O443)*24,2))</f>
        <v/>
      </c>
      <c r="R443" s="30">
        <f>IF(A443="","",IF(OR(B443="",C443="",D443="",E443="",F443="",G443="",H443="",J443="",T443="Duplicate ID",AND(H443="Yes",J443&lt;&gt;"Closed",I443=""),AND(H443="Yes",J443="Closed",OR(K443="",L443="",M443="")),AND(H443="No",J443&lt;&gt;"No Callback Needed"),AND(Q443&lt;&gt;"",Q443&lt;0)),"Data Issue",IF(H443="No","No Callback Needed",IF(J443="Closed","Completed",IF(P443&lt;NOW(),"Overdue",IF(P443-NOW()&lt;=Dashboard!$B$9/24,"Due Soon","Open"))))))</f>
        <v/>
      </c>
      <c r="S443" s="31">
        <f>IF(OR(A443="",B443="",Dashboard!$B$4="",Dashboard!$B$5="",Dashboard!$B$5&lt;Dashboard!$B$4,Dashboard!$B$5-Dashboard!$B$4&gt;30),"",IF(AND(B443&gt;=Dashboard!$B$4,B443&lt;=Dashboard!$B$5,OR(Dashboard!$B$6="All Clinics",D443=Dashboard!$B$6),OR(Dashboard!$B$7="All Queues",E443=Dashboard!$B$7)),1,0))</f>
        <v/>
      </c>
      <c r="T443" s="30">
        <f>IF(A443="","",IF(COUNTIF($A$2:$A$501,A443)&gt;1,"Duplicate ID",""))</f>
        <v/>
      </c>
    </row>
    <row r="444">
      <c r="A444" s="13" t="n"/>
      <c r="B444" s="41" t="n"/>
      <c r="C444" s="26" t="n"/>
      <c r="D444" s="13" t="n"/>
      <c r="E444" s="13" t="n"/>
      <c r="F444" s="13" t="n"/>
      <c r="G444" s="13" t="n"/>
      <c r="H444" s="13" t="n"/>
      <c r="I444" s="13" t="n"/>
      <c r="J444" s="13" t="n"/>
      <c r="K444" s="41" t="n"/>
      <c r="L444" s="26" t="n"/>
      <c r="M444" s="13" t="n"/>
      <c r="N444" s="27" t="n"/>
      <c r="O444" s="48">
        <f>IF(OR(B444="",C444=""),"",B444+C444)</f>
        <v/>
      </c>
      <c r="P444" s="48">
        <f>IF(OR(O444="",H444&lt;&gt;"Yes"),"",O444+(Dashboard!$B$8/24))</f>
        <v/>
      </c>
      <c r="Q444" s="29">
        <f>IF(OR(H444&lt;&gt;"Yes",O444="",K444="",L444=""),"",ROUND(((K444+L444)-O444)*24,2))</f>
        <v/>
      </c>
      <c r="R444" s="30">
        <f>IF(A444="","",IF(OR(B444="",C444="",D444="",E444="",F444="",G444="",H444="",J444="",T444="Duplicate ID",AND(H444="Yes",J444&lt;&gt;"Closed",I444=""),AND(H444="Yes",J444="Closed",OR(K444="",L444="",M444="")),AND(H444="No",J444&lt;&gt;"No Callback Needed"),AND(Q444&lt;&gt;"",Q444&lt;0)),"Data Issue",IF(H444="No","No Callback Needed",IF(J444="Closed","Completed",IF(P444&lt;NOW(),"Overdue",IF(P444-NOW()&lt;=Dashboard!$B$9/24,"Due Soon","Open"))))))</f>
        <v/>
      </c>
      <c r="S444" s="31">
        <f>IF(OR(A444="",B444="",Dashboard!$B$4="",Dashboard!$B$5="",Dashboard!$B$5&lt;Dashboard!$B$4,Dashboard!$B$5-Dashboard!$B$4&gt;30),"",IF(AND(B444&gt;=Dashboard!$B$4,B444&lt;=Dashboard!$B$5,OR(Dashboard!$B$6="All Clinics",D444=Dashboard!$B$6),OR(Dashboard!$B$7="All Queues",E444=Dashboard!$B$7)),1,0))</f>
        <v/>
      </c>
      <c r="T444" s="30">
        <f>IF(A444="","",IF(COUNTIF($A$2:$A$501,A444)&gt;1,"Duplicate ID",""))</f>
        <v/>
      </c>
    </row>
    <row r="445">
      <c r="A445" s="13" t="n"/>
      <c r="B445" s="41" t="n"/>
      <c r="C445" s="26" t="n"/>
      <c r="D445" s="13" t="n"/>
      <c r="E445" s="13" t="n"/>
      <c r="F445" s="13" t="n"/>
      <c r="G445" s="13" t="n"/>
      <c r="H445" s="13" t="n"/>
      <c r="I445" s="13" t="n"/>
      <c r="J445" s="13" t="n"/>
      <c r="K445" s="41" t="n"/>
      <c r="L445" s="26" t="n"/>
      <c r="M445" s="13" t="n"/>
      <c r="N445" s="27" t="n"/>
      <c r="O445" s="48">
        <f>IF(OR(B445="",C445=""),"",B445+C445)</f>
        <v/>
      </c>
      <c r="P445" s="48">
        <f>IF(OR(O445="",H445&lt;&gt;"Yes"),"",O445+(Dashboard!$B$8/24))</f>
        <v/>
      </c>
      <c r="Q445" s="29">
        <f>IF(OR(H445&lt;&gt;"Yes",O445="",K445="",L445=""),"",ROUND(((K445+L445)-O445)*24,2))</f>
        <v/>
      </c>
      <c r="R445" s="30">
        <f>IF(A445="","",IF(OR(B445="",C445="",D445="",E445="",F445="",G445="",H445="",J445="",T445="Duplicate ID",AND(H445="Yes",J445&lt;&gt;"Closed",I445=""),AND(H445="Yes",J445="Closed",OR(K445="",L445="",M445="")),AND(H445="No",J445&lt;&gt;"No Callback Needed"),AND(Q445&lt;&gt;"",Q445&lt;0)),"Data Issue",IF(H445="No","No Callback Needed",IF(J445="Closed","Completed",IF(P445&lt;NOW(),"Overdue",IF(P445-NOW()&lt;=Dashboard!$B$9/24,"Due Soon","Open"))))))</f>
        <v/>
      </c>
      <c r="S445" s="31">
        <f>IF(OR(A445="",B445="",Dashboard!$B$4="",Dashboard!$B$5="",Dashboard!$B$5&lt;Dashboard!$B$4,Dashboard!$B$5-Dashboard!$B$4&gt;30),"",IF(AND(B445&gt;=Dashboard!$B$4,B445&lt;=Dashboard!$B$5,OR(Dashboard!$B$6="All Clinics",D445=Dashboard!$B$6),OR(Dashboard!$B$7="All Queues",E445=Dashboard!$B$7)),1,0))</f>
        <v/>
      </c>
      <c r="T445" s="30">
        <f>IF(A445="","",IF(COUNTIF($A$2:$A$501,A445)&gt;1,"Duplicate ID",""))</f>
        <v/>
      </c>
    </row>
    <row r="446">
      <c r="A446" s="13" t="n"/>
      <c r="B446" s="41" t="n"/>
      <c r="C446" s="26" t="n"/>
      <c r="D446" s="13" t="n"/>
      <c r="E446" s="13" t="n"/>
      <c r="F446" s="13" t="n"/>
      <c r="G446" s="13" t="n"/>
      <c r="H446" s="13" t="n"/>
      <c r="I446" s="13" t="n"/>
      <c r="J446" s="13" t="n"/>
      <c r="K446" s="41" t="n"/>
      <c r="L446" s="26" t="n"/>
      <c r="M446" s="13" t="n"/>
      <c r="N446" s="27" t="n"/>
      <c r="O446" s="48">
        <f>IF(OR(B446="",C446=""),"",B446+C446)</f>
        <v/>
      </c>
      <c r="P446" s="48">
        <f>IF(OR(O446="",H446&lt;&gt;"Yes"),"",O446+(Dashboard!$B$8/24))</f>
        <v/>
      </c>
      <c r="Q446" s="29">
        <f>IF(OR(H446&lt;&gt;"Yes",O446="",K446="",L446=""),"",ROUND(((K446+L446)-O446)*24,2))</f>
        <v/>
      </c>
      <c r="R446" s="30">
        <f>IF(A446="","",IF(OR(B446="",C446="",D446="",E446="",F446="",G446="",H446="",J446="",T446="Duplicate ID",AND(H446="Yes",J446&lt;&gt;"Closed",I446=""),AND(H446="Yes",J446="Closed",OR(K446="",L446="",M446="")),AND(H446="No",J446&lt;&gt;"No Callback Needed"),AND(Q446&lt;&gt;"",Q446&lt;0)),"Data Issue",IF(H446="No","No Callback Needed",IF(J446="Closed","Completed",IF(P446&lt;NOW(),"Overdue",IF(P446-NOW()&lt;=Dashboard!$B$9/24,"Due Soon","Open"))))))</f>
        <v/>
      </c>
      <c r="S446" s="31">
        <f>IF(OR(A446="",B446="",Dashboard!$B$4="",Dashboard!$B$5="",Dashboard!$B$5&lt;Dashboard!$B$4,Dashboard!$B$5-Dashboard!$B$4&gt;30),"",IF(AND(B446&gt;=Dashboard!$B$4,B446&lt;=Dashboard!$B$5,OR(Dashboard!$B$6="All Clinics",D446=Dashboard!$B$6),OR(Dashboard!$B$7="All Queues",E446=Dashboard!$B$7)),1,0))</f>
        <v/>
      </c>
      <c r="T446" s="30">
        <f>IF(A446="","",IF(COUNTIF($A$2:$A$501,A446)&gt;1,"Duplicate ID",""))</f>
        <v/>
      </c>
    </row>
    <row r="447">
      <c r="A447" s="13" t="n"/>
      <c r="B447" s="41" t="n"/>
      <c r="C447" s="26" t="n"/>
      <c r="D447" s="13" t="n"/>
      <c r="E447" s="13" t="n"/>
      <c r="F447" s="13" t="n"/>
      <c r="G447" s="13" t="n"/>
      <c r="H447" s="13" t="n"/>
      <c r="I447" s="13" t="n"/>
      <c r="J447" s="13" t="n"/>
      <c r="K447" s="41" t="n"/>
      <c r="L447" s="26" t="n"/>
      <c r="M447" s="13" t="n"/>
      <c r="N447" s="27" t="n"/>
      <c r="O447" s="48">
        <f>IF(OR(B447="",C447=""),"",B447+C447)</f>
        <v/>
      </c>
      <c r="P447" s="48">
        <f>IF(OR(O447="",H447&lt;&gt;"Yes"),"",O447+(Dashboard!$B$8/24))</f>
        <v/>
      </c>
      <c r="Q447" s="29">
        <f>IF(OR(H447&lt;&gt;"Yes",O447="",K447="",L447=""),"",ROUND(((K447+L447)-O447)*24,2))</f>
        <v/>
      </c>
      <c r="R447" s="30">
        <f>IF(A447="","",IF(OR(B447="",C447="",D447="",E447="",F447="",G447="",H447="",J447="",T447="Duplicate ID",AND(H447="Yes",J447&lt;&gt;"Closed",I447=""),AND(H447="Yes",J447="Closed",OR(K447="",L447="",M447="")),AND(H447="No",J447&lt;&gt;"No Callback Needed"),AND(Q447&lt;&gt;"",Q447&lt;0)),"Data Issue",IF(H447="No","No Callback Needed",IF(J447="Closed","Completed",IF(P447&lt;NOW(),"Overdue",IF(P447-NOW()&lt;=Dashboard!$B$9/24,"Due Soon","Open"))))))</f>
        <v/>
      </c>
      <c r="S447" s="31">
        <f>IF(OR(A447="",B447="",Dashboard!$B$4="",Dashboard!$B$5="",Dashboard!$B$5&lt;Dashboard!$B$4,Dashboard!$B$5-Dashboard!$B$4&gt;30),"",IF(AND(B447&gt;=Dashboard!$B$4,B447&lt;=Dashboard!$B$5,OR(Dashboard!$B$6="All Clinics",D447=Dashboard!$B$6),OR(Dashboard!$B$7="All Queues",E447=Dashboard!$B$7)),1,0))</f>
        <v/>
      </c>
      <c r="T447" s="30">
        <f>IF(A447="","",IF(COUNTIF($A$2:$A$501,A447)&gt;1,"Duplicate ID",""))</f>
        <v/>
      </c>
    </row>
    <row r="448">
      <c r="A448" s="13" t="n"/>
      <c r="B448" s="41" t="n"/>
      <c r="C448" s="26" t="n"/>
      <c r="D448" s="13" t="n"/>
      <c r="E448" s="13" t="n"/>
      <c r="F448" s="13" t="n"/>
      <c r="G448" s="13" t="n"/>
      <c r="H448" s="13" t="n"/>
      <c r="I448" s="13" t="n"/>
      <c r="J448" s="13" t="n"/>
      <c r="K448" s="41" t="n"/>
      <c r="L448" s="26" t="n"/>
      <c r="M448" s="13" t="n"/>
      <c r="N448" s="27" t="n"/>
      <c r="O448" s="48">
        <f>IF(OR(B448="",C448=""),"",B448+C448)</f>
        <v/>
      </c>
      <c r="P448" s="48">
        <f>IF(OR(O448="",H448&lt;&gt;"Yes"),"",O448+(Dashboard!$B$8/24))</f>
        <v/>
      </c>
      <c r="Q448" s="29">
        <f>IF(OR(H448&lt;&gt;"Yes",O448="",K448="",L448=""),"",ROUND(((K448+L448)-O448)*24,2))</f>
        <v/>
      </c>
      <c r="R448" s="30">
        <f>IF(A448="","",IF(OR(B448="",C448="",D448="",E448="",F448="",G448="",H448="",J448="",T448="Duplicate ID",AND(H448="Yes",J448&lt;&gt;"Closed",I448=""),AND(H448="Yes",J448="Closed",OR(K448="",L448="",M448="")),AND(H448="No",J448&lt;&gt;"No Callback Needed"),AND(Q448&lt;&gt;"",Q448&lt;0)),"Data Issue",IF(H448="No","No Callback Needed",IF(J448="Closed","Completed",IF(P448&lt;NOW(),"Overdue",IF(P448-NOW()&lt;=Dashboard!$B$9/24,"Due Soon","Open"))))))</f>
        <v/>
      </c>
      <c r="S448" s="31">
        <f>IF(OR(A448="",B448="",Dashboard!$B$4="",Dashboard!$B$5="",Dashboard!$B$5&lt;Dashboard!$B$4,Dashboard!$B$5-Dashboard!$B$4&gt;30),"",IF(AND(B448&gt;=Dashboard!$B$4,B448&lt;=Dashboard!$B$5,OR(Dashboard!$B$6="All Clinics",D448=Dashboard!$B$6),OR(Dashboard!$B$7="All Queues",E448=Dashboard!$B$7)),1,0))</f>
        <v/>
      </c>
      <c r="T448" s="30">
        <f>IF(A448="","",IF(COUNTIF($A$2:$A$501,A448)&gt;1,"Duplicate ID",""))</f>
        <v/>
      </c>
    </row>
    <row r="449">
      <c r="A449" s="13" t="n"/>
      <c r="B449" s="41" t="n"/>
      <c r="C449" s="26" t="n"/>
      <c r="D449" s="13" t="n"/>
      <c r="E449" s="13" t="n"/>
      <c r="F449" s="13" t="n"/>
      <c r="G449" s="13" t="n"/>
      <c r="H449" s="13" t="n"/>
      <c r="I449" s="13" t="n"/>
      <c r="J449" s="13" t="n"/>
      <c r="K449" s="41" t="n"/>
      <c r="L449" s="26" t="n"/>
      <c r="M449" s="13" t="n"/>
      <c r="N449" s="27" t="n"/>
      <c r="O449" s="48">
        <f>IF(OR(B449="",C449=""),"",B449+C449)</f>
        <v/>
      </c>
      <c r="P449" s="48">
        <f>IF(OR(O449="",H449&lt;&gt;"Yes"),"",O449+(Dashboard!$B$8/24))</f>
        <v/>
      </c>
      <c r="Q449" s="29">
        <f>IF(OR(H449&lt;&gt;"Yes",O449="",K449="",L449=""),"",ROUND(((K449+L449)-O449)*24,2))</f>
        <v/>
      </c>
      <c r="R449" s="30">
        <f>IF(A449="","",IF(OR(B449="",C449="",D449="",E449="",F449="",G449="",H449="",J449="",T449="Duplicate ID",AND(H449="Yes",J449&lt;&gt;"Closed",I449=""),AND(H449="Yes",J449="Closed",OR(K449="",L449="",M449="")),AND(H449="No",J449&lt;&gt;"No Callback Needed"),AND(Q449&lt;&gt;"",Q449&lt;0)),"Data Issue",IF(H449="No","No Callback Needed",IF(J449="Closed","Completed",IF(P449&lt;NOW(),"Overdue",IF(P449-NOW()&lt;=Dashboard!$B$9/24,"Due Soon","Open"))))))</f>
        <v/>
      </c>
      <c r="S449" s="31">
        <f>IF(OR(A449="",B449="",Dashboard!$B$4="",Dashboard!$B$5="",Dashboard!$B$5&lt;Dashboard!$B$4,Dashboard!$B$5-Dashboard!$B$4&gt;30),"",IF(AND(B449&gt;=Dashboard!$B$4,B449&lt;=Dashboard!$B$5,OR(Dashboard!$B$6="All Clinics",D449=Dashboard!$B$6),OR(Dashboard!$B$7="All Queues",E449=Dashboard!$B$7)),1,0))</f>
        <v/>
      </c>
      <c r="T449" s="30">
        <f>IF(A449="","",IF(COUNTIF($A$2:$A$501,A449)&gt;1,"Duplicate ID",""))</f>
        <v/>
      </c>
    </row>
    <row r="450">
      <c r="A450" s="13" t="n"/>
      <c r="B450" s="41" t="n"/>
      <c r="C450" s="26" t="n"/>
      <c r="D450" s="13" t="n"/>
      <c r="E450" s="13" t="n"/>
      <c r="F450" s="13" t="n"/>
      <c r="G450" s="13" t="n"/>
      <c r="H450" s="13" t="n"/>
      <c r="I450" s="13" t="n"/>
      <c r="J450" s="13" t="n"/>
      <c r="K450" s="41" t="n"/>
      <c r="L450" s="26" t="n"/>
      <c r="M450" s="13" t="n"/>
      <c r="N450" s="27" t="n"/>
      <c r="O450" s="48">
        <f>IF(OR(B450="",C450=""),"",B450+C450)</f>
        <v/>
      </c>
      <c r="P450" s="48">
        <f>IF(OR(O450="",H450&lt;&gt;"Yes"),"",O450+(Dashboard!$B$8/24))</f>
        <v/>
      </c>
      <c r="Q450" s="29">
        <f>IF(OR(H450&lt;&gt;"Yes",O450="",K450="",L450=""),"",ROUND(((K450+L450)-O450)*24,2))</f>
        <v/>
      </c>
      <c r="R450" s="30">
        <f>IF(A450="","",IF(OR(B450="",C450="",D450="",E450="",F450="",G450="",H450="",J450="",T450="Duplicate ID",AND(H450="Yes",J450&lt;&gt;"Closed",I450=""),AND(H450="Yes",J450="Closed",OR(K450="",L450="",M450="")),AND(H450="No",J450&lt;&gt;"No Callback Needed"),AND(Q450&lt;&gt;"",Q450&lt;0)),"Data Issue",IF(H450="No","No Callback Needed",IF(J450="Closed","Completed",IF(P450&lt;NOW(),"Overdue",IF(P450-NOW()&lt;=Dashboard!$B$9/24,"Due Soon","Open"))))))</f>
        <v/>
      </c>
      <c r="S450" s="31">
        <f>IF(OR(A450="",B450="",Dashboard!$B$4="",Dashboard!$B$5="",Dashboard!$B$5&lt;Dashboard!$B$4,Dashboard!$B$5-Dashboard!$B$4&gt;30),"",IF(AND(B450&gt;=Dashboard!$B$4,B450&lt;=Dashboard!$B$5,OR(Dashboard!$B$6="All Clinics",D450=Dashboard!$B$6),OR(Dashboard!$B$7="All Queues",E450=Dashboard!$B$7)),1,0))</f>
        <v/>
      </c>
      <c r="T450" s="30">
        <f>IF(A450="","",IF(COUNTIF($A$2:$A$501,A450)&gt;1,"Duplicate ID",""))</f>
        <v/>
      </c>
    </row>
    <row r="451">
      <c r="A451" s="13" t="n"/>
      <c r="B451" s="41" t="n"/>
      <c r="C451" s="26" t="n"/>
      <c r="D451" s="13" t="n"/>
      <c r="E451" s="13" t="n"/>
      <c r="F451" s="13" t="n"/>
      <c r="G451" s="13" t="n"/>
      <c r="H451" s="13" t="n"/>
      <c r="I451" s="13" t="n"/>
      <c r="J451" s="13" t="n"/>
      <c r="K451" s="41" t="n"/>
      <c r="L451" s="26" t="n"/>
      <c r="M451" s="13" t="n"/>
      <c r="N451" s="27" t="n"/>
      <c r="O451" s="48">
        <f>IF(OR(B451="",C451=""),"",B451+C451)</f>
        <v/>
      </c>
      <c r="P451" s="48">
        <f>IF(OR(O451="",H451&lt;&gt;"Yes"),"",O451+(Dashboard!$B$8/24))</f>
        <v/>
      </c>
      <c r="Q451" s="29">
        <f>IF(OR(H451&lt;&gt;"Yes",O451="",K451="",L451=""),"",ROUND(((K451+L451)-O451)*24,2))</f>
        <v/>
      </c>
      <c r="R451" s="30">
        <f>IF(A451="","",IF(OR(B451="",C451="",D451="",E451="",F451="",G451="",H451="",J451="",T451="Duplicate ID",AND(H451="Yes",J451&lt;&gt;"Closed",I451=""),AND(H451="Yes",J451="Closed",OR(K451="",L451="",M451="")),AND(H451="No",J451&lt;&gt;"No Callback Needed"),AND(Q451&lt;&gt;"",Q451&lt;0)),"Data Issue",IF(H451="No","No Callback Needed",IF(J451="Closed","Completed",IF(P451&lt;NOW(),"Overdue",IF(P451-NOW()&lt;=Dashboard!$B$9/24,"Due Soon","Open"))))))</f>
        <v/>
      </c>
      <c r="S451" s="31">
        <f>IF(OR(A451="",B451="",Dashboard!$B$4="",Dashboard!$B$5="",Dashboard!$B$5&lt;Dashboard!$B$4,Dashboard!$B$5-Dashboard!$B$4&gt;30),"",IF(AND(B451&gt;=Dashboard!$B$4,B451&lt;=Dashboard!$B$5,OR(Dashboard!$B$6="All Clinics",D451=Dashboard!$B$6),OR(Dashboard!$B$7="All Queues",E451=Dashboard!$B$7)),1,0))</f>
        <v/>
      </c>
      <c r="T451" s="30">
        <f>IF(A451="","",IF(COUNTIF($A$2:$A$501,A451)&gt;1,"Duplicate ID",""))</f>
        <v/>
      </c>
    </row>
    <row r="452">
      <c r="A452" s="13" t="n"/>
      <c r="B452" s="41" t="n"/>
      <c r="C452" s="26" t="n"/>
      <c r="D452" s="13" t="n"/>
      <c r="E452" s="13" t="n"/>
      <c r="F452" s="13" t="n"/>
      <c r="G452" s="13" t="n"/>
      <c r="H452" s="13" t="n"/>
      <c r="I452" s="13" t="n"/>
      <c r="J452" s="13" t="n"/>
      <c r="K452" s="41" t="n"/>
      <c r="L452" s="26" t="n"/>
      <c r="M452" s="13" t="n"/>
      <c r="N452" s="27" t="n"/>
      <c r="O452" s="48">
        <f>IF(OR(B452="",C452=""),"",B452+C452)</f>
        <v/>
      </c>
      <c r="P452" s="48">
        <f>IF(OR(O452="",H452&lt;&gt;"Yes"),"",O452+(Dashboard!$B$8/24))</f>
        <v/>
      </c>
      <c r="Q452" s="29">
        <f>IF(OR(H452&lt;&gt;"Yes",O452="",K452="",L452=""),"",ROUND(((K452+L452)-O452)*24,2))</f>
        <v/>
      </c>
      <c r="R452" s="30">
        <f>IF(A452="","",IF(OR(B452="",C452="",D452="",E452="",F452="",G452="",H452="",J452="",T452="Duplicate ID",AND(H452="Yes",J452&lt;&gt;"Closed",I452=""),AND(H452="Yes",J452="Closed",OR(K452="",L452="",M452="")),AND(H452="No",J452&lt;&gt;"No Callback Needed"),AND(Q452&lt;&gt;"",Q452&lt;0)),"Data Issue",IF(H452="No","No Callback Needed",IF(J452="Closed","Completed",IF(P452&lt;NOW(),"Overdue",IF(P452-NOW()&lt;=Dashboard!$B$9/24,"Due Soon","Open"))))))</f>
        <v/>
      </c>
      <c r="S452" s="31">
        <f>IF(OR(A452="",B452="",Dashboard!$B$4="",Dashboard!$B$5="",Dashboard!$B$5&lt;Dashboard!$B$4,Dashboard!$B$5-Dashboard!$B$4&gt;30),"",IF(AND(B452&gt;=Dashboard!$B$4,B452&lt;=Dashboard!$B$5,OR(Dashboard!$B$6="All Clinics",D452=Dashboard!$B$6),OR(Dashboard!$B$7="All Queues",E452=Dashboard!$B$7)),1,0))</f>
        <v/>
      </c>
      <c r="T452" s="30">
        <f>IF(A452="","",IF(COUNTIF($A$2:$A$501,A452)&gt;1,"Duplicate ID",""))</f>
        <v/>
      </c>
    </row>
    <row r="453">
      <c r="A453" s="13" t="n"/>
      <c r="B453" s="41" t="n"/>
      <c r="C453" s="26" t="n"/>
      <c r="D453" s="13" t="n"/>
      <c r="E453" s="13" t="n"/>
      <c r="F453" s="13" t="n"/>
      <c r="G453" s="13" t="n"/>
      <c r="H453" s="13" t="n"/>
      <c r="I453" s="13" t="n"/>
      <c r="J453" s="13" t="n"/>
      <c r="K453" s="41" t="n"/>
      <c r="L453" s="26" t="n"/>
      <c r="M453" s="13" t="n"/>
      <c r="N453" s="27" t="n"/>
      <c r="O453" s="48">
        <f>IF(OR(B453="",C453=""),"",B453+C453)</f>
        <v/>
      </c>
      <c r="P453" s="48">
        <f>IF(OR(O453="",H453&lt;&gt;"Yes"),"",O453+(Dashboard!$B$8/24))</f>
        <v/>
      </c>
      <c r="Q453" s="29">
        <f>IF(OR(H453&lt;&gt;"Yes",O453="",K453="",L453=""),"",ROUND(((K453+L453)-O453)*24,2))</f>
        <v/>
      </c>
      <c r="R453" s="30">
        <f>IF(A453="","",IF(OR(B453="",C453="",D453="",E453="",F453="",G453="",H453="",J453="",T453="Duplicate ID",AND(H453="Yes",J453&lt;&gt;"Closed",I453=""),AND(H453="Yes",J453="Closed",OR(K453="",L453="",M453="")),AND(H453="No",J453&lt;&gt;"No Callback Needed"),AND(Q453&lt;&gt;"",Q453&lt;0)),"Data Issue",IF(H453="No","No Callback Needed",IF(J453="Closed","Completed",IF(P453&lt;NOW(),"Overdue",IF(P453-NOW()&lt;=Dashboard!$B$9/24,"Due Soon","Open"))))))</f>
        <v/>
      </c>
      <c r="S453" s="31">
        <f>IF(OR(A453="",B453="",Dashboard!$B$4="",Dashboard!$B$5="",Dashboard!$B$5&lt;Dashboard!$B$4,Dashboard!$B$5-Dashboard!$B$4&gt;30),"",IF(AND(B453&gt;=Dashboard!$B$4,B453&lt;=Dashboard!$B$5,OR(Dashboard!$B$6="All Clinics",D453=Dashboard!$B$6),OR(Dashboard!$B$7="All Queues",E453=Dashboard!$B$7)),1,0))</f>
        <v/>
      </c>
      <c r="T453" s="30">
        <f>IF(A453="","",IF(COUNTIF($A$2:$A$501,A453)&gt;1,"Duplicate ID",""))</f>
        <v/>
      </c>
    </row>
    <row r="454">
      <c r="A454" s="13" t="n"/>
      <c r="B454" s="41" t="n"/>
      <c r="C454" s="26" t="n"/>
      <c r="D454" s="13" t="n"/>
      <c r="E454" s="13" t="n"/>
      <c r="F454" s="13" t="n"/>
      <c r="G454" s="13" t="n"/>
      <c r="H454" s="13" t="n"/>
      <c r="I454" s="13" t="n"/>
      <c r="J454" s="13" t="n"/>
      <c r="K454" s="41" t="n"/>
      <c r="L454" s="26" t="n"/>
      <c r="M454" s="13" t="n"/>
      <c r="N454" s="27" t="n"/>
      <c r="O454" s="48">
        <f>IF(OR(B454="",C454=""),"",B454+C454)</f>
        <v/>
      </c>
      <c r="P454" s="48">
        <f>IF(OR(O454="",H454&lt;&gt;"Yes"),"",O454+(Dashboard!$B$8/24))</f>
        <v/>
      </c>
      <c r="Q454" s="29">
        <f>IF(OR(H454&lt;&gt;"Yes",O454="",K454="",L454=""),"",ROUND(((K454+L454)-O454)*24,2))</f>
        <v/>
      </c>
      <c r="R454" s="30">
        <f>IF(A454="","",IF(OR(B454="",C454="",D454="",E454="",F454="",G454="",H454="",J454="",T454="Duplicate ID",AND(H454="Yes",J454&lt;&gt;"Closed",I454=""),AND(H454="Yes",J454="Closed",OR(K454="",L454="",M454="")),AND(H454="No",J454&lt;&gt;"No Callback Needed"),AND(Q454&lt;&gt;"",Q454&lt;0)),"Data Issue",IF(H454="No","No Callback Needed",IF(J454="Closed","Completed",IF(P454&lt;NOW(),"Overdue",IF(P454-NOW()&lt;=Dashboard!$B$9/24,"Due Soon","Open"))))))</f>
        <v/>
      </c>
      <c r="S454" s="31">
        <f>IF(OR(A454="",B454="",Dashboard!$B$4="",Dashboard!$B$5="",Dashboard!$B$5&lt;Dashboard!$B$4,Dashboard!$B$5-Dashboard!$B$4&gt;30),"",IF(AND(B454&gt;=Dashboard!$B$4,B454&lt;=Dashboard!$B$5,OR(Dashboard!$B$6="All Clinics",D454=Dashboard!$B$6),OR(Dashboard!$B$7="All Queues",E454=Dashboard!$B$7)),1,0))</f>
        <v/>
      </c>
      <c r="T454" s="30">
        <f>IF(A454="","",IF(COUNTIF($A$2:$A$501,A454)&gt;1,"Duplicate ID",""))</f>
        <v/>
      </c>
    </row>
    <row r="455">
      <c r="A455" s="13" t="n"/>
      <c r="B455" s="41" t="n"/>
      <c r="C455" s="26" t="n"/>
      <c r="D455" s="13" t="n"/>
      <c r="E455" s="13" t="n"/>
      <c r="F455" s="13" t="n"/>
      <c r="G455" s="13" t="n"/>
      <c r="H455" s="13" t="n"/>
      <c r="I455" s="13" t="n"/>
      <c r="J455" s="13" t="n"/>
      <c r="K455" s="41" t="n"/>
      <c r="L455" s="26" t="n"/>
      <c r="M455" s="13" t="n"/>
      <c r="N455" s="27" t="n"/>
      <c r="O455" s="48">
        <f>IF(OR(B455="",C455=""),"",B455+C455)</f>
        <v/>
      </c>
      <c r="P455" s="48">
        <f>IF(OR(O455="",H455&lt;&gt;"Yes"),"",O455+(Dashboard!$B$8/24))</f>
        <v/>
      </c>
      <c r="Q455" s="29">
        <f>IF(OR(H455&lt;&gt;"Yes",O455="",K455="",L455=""),"",ROUND(((K455+L455)-O455)*24,2))</f>
        <v/>
      </c>
      <c r="R455" s="30">
        <f>IF(A455="","",IF(OR(B455="",C455="",D455="",E455="",F455="",G455="",H455="",J455="",T455="Duplicate ID",AND(H455="Yes",J455&lt;&gt;"Closed",I455=""),AND(H455="Yes",J455="Closed",OR(K455="",L455="",M455="")),AND(H455="No",J455&lt;&gt;"No Callback Needed"),AND(Q455&lt;&gt;"",Q455&lt;0)),"Data Issue",IF(H455="No","No Callback Needed",IF(J455="Closed","Completed",IF(P455&lt;NOW(),"Overdue",IF(P455-NOW()&lt;=Dashboard!$B$9/24,"Due Soon","Open"))))))</f>
        <v/>
      </c>
      <c r="S455" s="31">
        <f>IF(OR(A455="",B455="",Dashboard!$B$4="",Dashboard!$B$5="",Dashboard!$B$5&lt;Dashboard!$B$4,Dashboard!$B$5-Dashboard!$B$4&gt;30),"",IF(AND(B455&gt;=Dashboard!$B$4,B455&lt;=Dashboard!$B$5,OR(Dashboard!$B$6="All Clinics",D455=Dashboard!$B$6),OR(Dashboard!$B$7="All Queues",E455=Dashboard!$B$7)),1,0))</f>
        <v/>
      </c>
      <c r="T455" s="30">
        <f>IF(A455="","",IF(COUNTIF($A$2:$A$501,A455)&gt;1,"Duplicate ID",""))</f>
        <v/>
      </c>
    </row>
    <row r="456">
      <c r="A456" s="13" t="n"/>
      <c r="B456" s="41" t="n"/>
      <c r="C456" s="26" t="n"/>
      <c r="D456" s="13" t="n"/>
      <c r="E456" s="13" t="n"/>
      <c r="F456" s="13" t="n"/>
      <c r="G456" s="13" t="n"/>
      <c r="H456" s="13" t="n"/>
      <c r="I456" s="13" t="n"/>
      <c r="J456" s="13" t="n"/>
      <c r="K456" s="41" t="n"/>
      <c r="L456" s="26" t="n"/>
      <c r="M456" s="13" t="n"/>
      <c r="N456" s="27" t="n"/>
      <c r="O456" s="48">
        <f>IF(OR(B456="",C456=""),"",B456+C456)</f>
        <v/>
      </c>
      <c r="P456" s="48">
        <f>IF(OR(O456="",H456&lt;&gt;"Yes"),"",O456+(Dashboard!$B$8/24))</f>
        <v/>
      </c>
      <c r="Q456" s="29">
        <f>IF(OR(H456&lt;&gt;"Yes",O456="",K456="",L456=""),"",ROUND(((K456+L456)-O456)*24,2))</f>
        <v/>
      </c>
      <c r="R456" s="30">
        <f>IF(A456="","",IF(OR(B456="",C456="",D456="",E456="",F456="",G456="",H456="",J456="",T456="Duplicate ID",AND(H456="Yes",J456&lt;&gt;"Closed",I456=""),AND(H456="Yes",J456="Closed",OR(K456="",L456="",M456="")),AND(H456="No",J456&lt;&gt;"No Callback Needed"),AND(Q456&lt;&gt;"",Q456&lt;0)),"Data Issue",IF(H456="No","No Callback Needed",IF(J456="Closed","Completed",IF(P456&lt;NOW(),"Overdue",IF(P456-NOW()&lt;=Dashboard!$B$9/24,"Due Soon","Open"))))))</f>
        <v/>
      </c>
      <c r="S456" s="31">
        <f>IF(OR(A456="",B456="",Dashboard!$B$4="",Dashboard!$B$5="",Dashboard!$B$5&lt;Dashboard!$B$4,Dashboard!$B$5-Dashboard!$B$4&gt;30),"",IF(AND(B456&gt;=Dashboard!$B$4,B456&lt;=Dashboard!$B$5,OR(Dashboard!$B$6="All Clinics",D456=Dashboard!$B$6),OR(Dashboard!$B$7="All Queues",E456=Dashboard!$B$7)),1,0))</f>
        <v/>
      </c>
      <c r="T456" s="30">
        <f>IF(A456="","",IF(COUNTIF($A$2:$A$501,A456)&gt;1,"Duplicate ID",""))</f>
        <v/>
      </c>
    </row>
    <row r="457">
      <c r="A457" s="13" t="n"/>
      <c r="B457" s="41" t="n"/>
      <c r="C457" s="26" t="n"/>
      <c r="D457" s="13" t="n"/>
      <c r="E457" s="13" t="n"/>
      <c r="F457" s="13" t="n"/>
      <c r="G457" s="13" t="n"/>
      <c r="H457" s="13" t="n"/>
      <c r="I457" s="13" t="n"/>
      <c r="J457" s="13" t="n"/>
      <c r="K457" s="41" t="n"/>
      <c r="L457" s="26" t="n"/>
      <c r="M457" s="13" t="n"/>
      <c r="N457" s="27" t="n"/>
      <c r="O457" s="48">
        <f>IF(OR(B457="",C457=""),"",B457+C457)</f>
        <v/>
      </c>
      <c r="P457" s="48">
        <f>IF(OR(O457="",H457&lt;&gt;"Yes"),"",O457+(Dashboard!$B$8/24))</f>
        <v/>
      </c>
      <c r="Q457" s="29">
        <f>IF(OR(H457&lt;&gt;"Yes",O457="",K457="",L457=""),"",ROUND(((K457+L457)-O457)*24,2))</f>
        <v/>
      </c>
      <c r="R457" s="30">
        <f>IF(A457="","",IF(OR(B457="",C457="",D457="",E457="",F457="",G457="",H457="",J457="",T457="Duplicate ID",AND(H457="Yes",J457&lt;&gt;"Closed",I457=""),AND(H457="Yes",J457="Closed",OR(K457="",L457="",M457="")),AND(H457="No",J457&lt;&gt;"No Callback Needed"),AND(Q457&lt;&gt;"",Q457&lt;0)),"Data Issue",IF(H457="No","No Callback Needed",IF(J457="Closed","Completed",IF(P457&lt;NOW(),"Overdue",IF(P457-NOW()&lt;=Dashboard!$B$9/24,"Due Soon","Open"))))))</f>
        <v/>
      </c>
      <c r="S457" s="31">
        <f>IF(OR(A457="",B457="",Dashboard!$B$4="",Dashboard!$B$5="",Dashboard!$B$5&lt;Dashboard!$B$4,Dashboard!$B$5-Dashboard!$B$4&gt;30),"",IF(AND(B457&gt;=Dashboard!$B$4,B457&lt;=Dashboard!$B$5,OR(Dashboard!$B$6="All Clinics",D457=Dashboard!$B$6),OR(Dashboard!$B$7="All Queues",E457=Dashboard!$B$7)),1,0))</f>
        <v/>
      </c>
      <c r="T457" s="30">
        <f>IF(A457="","",IF(COUNTIF($A$2:$A$501,A457)&gt;1,"Duplicate ID",""))</f>
        <v/>
      </c>
    </row>
    <row r="458">
      <c r="A458" s="13" t="n"/>
      <c r="B458" s="41" t="n"/>
      <c r="C458" s="26" t="n"/>
      <c r="D458" s="13" t="n"/>
      <c r="E458" s="13" t="n"/>
      <c r="F458" s="13" t="n"/>
      <c r="G458" s="13" t="n"/>
      <c r="H458" s="13" t="n"/>
      <c r="I458" s="13" t="n"/>
      <c r="J458" s="13" t="n"/>
      <c r="K458" s="41" t="n"/>
      <c r="L458" s="26" t="n"/>
      <c r="M458" s="13" t="n"/>
      <c r="N458" s="27" t="n"/>
      <c r="O458" s="48">
        <f>IF(OR(B458="",C458=""),"",B458+C458)</f>
        <v/>
      </c>
      <c r="P458" s="48">
        <f>IF(OR(O458="",H458&lt;&gt;"Yes"),"",O458+(Dashboard!$B$8/24))</f>
        <v/>
      </c>
      <c r="Q458" s="29">
        <f>IF(OR(H458&lt;&gt;"Yes",O458="",K458="",L458=""),"",ROUND(((K458+L458)-O458)*24,2))</f>
        <v/>
      </c>
      <c r="R458" s="30">
        <f>IF(A458="","",IF(OR(B458="",C458="",D458="",E458="",F458="",G458="",H458="",J458="",T458="Duplicate ID",AND(H458="Yes",J458&lt;&gt;"Closed",I458=""),AND(H458="Yes",J458="Closed",OR(K458="",L458="",M458="")),AND(H458="No",J458&lt;&gt;"No Callback Needed"),AND(Q458&lt;&gt;"",Q458&lt;0)),"Data Issue",IF(H458="No","No Callback Needed",IF(J458="Closed","Completed",IF(P458&lt;NOW(),"Overdue",IF(P458-NOW()&lt;=Dashboard!$B$9/24,"Due Soon","Open"))))))</f>
        <v/>
      </c>
      <c r="S458" s="31">
        <f>IF(OR(A458="",B458="",Dashboard!$B$4="",Dashboard!$B$5="",Dashboard!$B$5&lt;Dashboard!$B$4,Dashboard!$B$5-Dashboard!$B$4&gt;30),"",IF(AND(B458&gt;=Dashboard!$B$4,B458&lt;=Dashboard!$B$5,OR(Dashboard!$B$6="All Clinics",D458=Dashboard!$B$6),OR(Dashboard!$B$7="All Queues",E458=Dashboard!$B$7)),1,0))</f>
        <v/>
      </c>
      <c r="T458" s="30">
        <f>IF(A458="","",IF(COUNTIF($A$2:$A$501,A458)&gt;1,"Duplicate ID",""))</f>
        <v/>
      </c>
    </row>
    <row r="459">
      <c r="A459" s="13" t="n"/>
      <c r="B459" s="41" t="n"/>
      <c r="C459" s="26" t="n"/>
      <c r="D459" s="13" t="n"/>
      <c r="E459" s="13" t="n"/>
      <c r="F459" s="13" t="n"/>
      <c r="G459" s="13" t="n"/>
      <c r="H459" s="13" t="n"/>
      <c r="I459" s="13" t="n"/>
      <c r="J459" s="13" t="n"/>
      <c r="K459" s="41" t="n"/>
      <c r="L459" s="26" t="n"/>
      <c r="M459" s="13" t="n"/>
      <c r="N459" s="27" t="n"/>
      <c r="O459" s="48">
        <f>IF(OR(B459="",C459=""),"",B459+C459)</f>
        <v/>
      </c>
      <c r="P459" s="48">
        <f>IF(OR(O459="",H459&lt;&gt;"Yes"),"",O459+(Dashboard!$B$8/24))</f>
        <v/>
      </c>
      <c r="Q459" s="29">
        <f>IF(OR(H459&lt;&gt;"Yes",O459="",K459="",L459=""),"",ROUND(((K459+L459)-O459)*24,2))</f>
        <v/>
      </c>
      <c r="R459" s="30">
        <f>IF(A459="","",IF(OR(B459="",C459="",D459="",E459="",F459="",G459="",H459="",J459="",T459="Duplicate ID",AND(H459="Yes",J459&lt;&gt;"Closed",I459=""),AND(H459="Yes",J459="Closed",OR(K459="",L459="",M459="")),AND(H459="No",J459&lt;&gt;"No Callback Needed"),AND(Q459&lt;&gt;"",Q459&lt;0)),"Data Issue",IF(H459="No","No Callback Needed",IF(J459="Closed","Completed",IF(P459&lt;NOW(),"Overdue",IF(P459-NOW()&lt;=Dashboard!$B$9/24,"Due Soon","Open"))))))</f>
        <v/>
      </c>
      <c r="S459" s="31">
        <f>IF(OR(A459="",B459="",Dashboard!$B$4="",Dashboard!$B$5="",Dashboard!$B$5&lt;Dashboard!$B$4,Dashboard!$B$5-Dashboard!$B$4&gt;30),"",IF(AND(B459&gt;=Dashboard!$B$4,B459&lt;=Dashboard!$B$5,OR(Dashboard!$B$6="All Clinics",D459=Dashboard!$B$6),OR(Dashboard!$B$7="All Queues",E459=Dashboard!$B$7)),1,0))</f>
        <v/>
      </c>
      <c r="T459" s="30">
        <f>IF(A459="","",IF(COUNTIF($A$2:$A$501,A459)&gt;1,"Duplicate ID",""))</f>
        <v/>
      </c>
    </row>
    <row r="460">
      <c r="A460" s="13" t="n"/>
      <c r="B460" s="41" t="n"/>
      <c r="C460" s="26" t="n"/>
      <c r="D460" s="13" t="n"/>
      <c r="E460" s="13" t="n"/>
      <c r="F460" s="13" t="n"/>
      <c r="G460" s="13" t="n"/>
      <c r="H460" s="13" t="n"/>
      <c r="I460" s="13" t="n"/>
      <c r="J460" s="13" t="n"/>
      <c r="K460" s="41" t="n"/>
      <c r="L460" s="26" t="n"/>
      <c r="M460" s="13" t="n"/>
      <c r="N460" s="27" t="n"/>
      <c r="O460" s="48">
        <f>IF(OR(B460="",C460=""),"",B460+C460)</f>
        <v/>
      </c>
      <c r="P460" s="48">
        <f>IF(OR(O460="",H460&lt;&gt;"Yes"),"",O460+(Dashboard!$B$8/24))</f>
        <v/>
      </c>
      <c r="Q460" s="29">
        <f>IF(OR(H460&lt;&gt;"Yes",O460="",K460="",L460=""),"",ROUND(((K460+L460)-O460)*24,2))</f>
        <v/>
      </c>
      <c r="R460" s="30">
        <f>IF(A460="","",IF(OR(B460="",C460="",D460="",E460="",F460="",G460="",H460="",J460="",T460="Duplicate ID",AND(H460="Yes",J460&lt;&gt;"Closed",I460=""),AND(H460="Yes",J460="Closed",OR(K460="",L460="",M460="")),AND(H460="No",J460&lt;&gt;"No Callback Needed"),AND(Q460&lt;&gt;"",Q460&lt;0)),"Data Issue",IF(H460="No","No Callback Needed",IF(J460="Closed","Completed",IF(P460&lt;NOW(),"Overdue",IF(P460-NOW()&lt;=Dashboard!$B$9/24,"Due Soon","Open"))))))</f>
        <v/>
      </c>
      <c r="S460" s="31">
        <f>IF(OR(A460="",B460="",Dashboard!$B$4="",Dashboard!$B$5="",Dashboard!$B$5&lt;Dashboard!$B$4,Dashboard!$B$5-Dashboard!$B$4&gt;30),"",IF(AND(B460&gt;=Dashboard!$B$4,B460&lt;=Dashboard!$B$5,OR(Dashboard!$B$6="All Clinics",D460=Dashboard!$B$6),OR(Dashboard!$B$7="All Queues",E460=Dashboard!$B$7)),1,0))</f>
        <v/>
      </c>
      <c r="T460" s="30">
        <f>IF(A460="","",IF(COUNTIF($A$2:$A$501,A460)&gt;1,"Duplicate ID",""))</f>
        <v/>
      </c>
    </row>
    <row r="461">
      <c r="A461" s="13" t="n"/>
      <c r="B461" s="41" t="n"/>
      <c r="C461" s="26" t="n"/>
      <c r="D461" s="13" t="n"/>
      <c r="E461" s="13" t="n"/>
      <c r="F461" s="13" t="n"/>
      <c r="G461" s="13" t="n"/>
      <c r="H461" s="13" t="n"/>
      <c r="I461" s="13" t="n"/>
      <c r="J461" s="13" t="n"/>
      <c r="K461" s="41" t="n"/>
      <c r="L461" s="26" t="n"/>
      <c r="M461" s="13" t="n"/>
      <c r="N461" s="27" t="n"/>
      <c r="O461" s="48">
        <f>IF(OR(B461="",C461=""),"",B461+C461)</f>
        <v/>
      </c>
      <c r="P461" s="48">
        <f>IF(OR(O461="",H461&lt;&gt;"Yes"),"",O461+(Dashboard!$B$8/24))</f>
        <v/>
      </c>
      <c r="Q461" s="29">
        <f>IF(OR(H461&lt;&gt;"Yes",O461="",K461="",L461=""),"",ROUND(((K461+L461)-O461)*24,2))</f>
        <v/>
      </c>
      <c r="R461" s="30">
        <f>IF(A461="","",IF(OR(B461="",C461="",D461="",E461="",F461="",G461="",H461="",J461="",T461="Duplicate ID",AND(H461="Yes",J461&lt;&gt;"Closed",I461=""),AND(H461="Yes",J461="Closed",OR(K461="",L461="",M461="")),AND(H461="No",J461&lt;&gt;"No Callback Needed"),AND(Q461&lt;&gt;"",Q461&lt;0)),"Data Issue",IF(H461="No","No Callback Needed",IF(J461="Closed","Completed",IF(P461&lt;NOW(),"Overdue",IF(P461-NOW()&lt;=Dashboard!$B$9/24,"Due Soon","Open"))))))</f>
        <v/>
      </c>
      <c r="S461" s="31">
        <f>IF(OR(A461="",B461="",Dashboard!$B$4="",Dashboard!$B$5="",Dashboard!$B$5&lt;Dashboard!$B$4,Dashboard!$B$5-Dashboard!$B$4&gt;30),"",IF(AND(B461&gt;=Dashboard!$B$4,B461&lt;=Dashboard!$B$5,OR(Dashboard!$B$6="All Clinics",D461=Dashboard!$B$6),OR(Dashboard!$B$7="All Queues",E461=Dashboard!$B$7)),1,0))</f>
        <v/>
      </c>
      <c r="T461" s="30">
        <f>IF(A461="","",IF(COUNTIF($A$2:$A$501,A461)&gt;1,"Duplicate ID",""))</f>
        <v/>
      </c>
    </row>
    <row r="462">
      <c r="A462" s="13" t="n"/>
      <c r="B462" s="41" t="n"/>
      <c r="C462" s="26" t="n"/>
      <c r="D462" s="13" t="n"/>
      <c r="E462" s="13" t="n"/>
      <c r="F462" s="13" t="n"/>
      <c r="G462" s="13" t="n"/>
      <c r="H462" s="13" t="n"/>
      <c r="I462" s="13" t="n"/>
      <c r="J462" s="13" t="n"/>
      <c r="K462" s="41" t="n"/>
      <c r="L462" s="26" t="n"/>
      <c r="M462" s="13" t="n"/>
      <c r="N462" s="27" t="n"/>
      <c r="O462" s="48">
        <f>IF(OR(B462="",C462=""),"",B462+C462)</f>
        <v/>
      </c>
      <c r="P462" s="48">
        <f>IF(OR(O462="",H462&lt;&gt;"Yes"),"",O462+(Dashboard!$B$8/24))</f>
        <v/>
      </c>
      <c r="Q462" s="29">
        <f>IF(OR(H462&lt;&gt;"Yes",O462="",K462="",L462=""),"",ROUND(((K462+L462)-O462)*24,2))</f>
        <v/>
      </c>
      <c r="R462" s="30">
        <f>IF(A462="","",IF(OR(B462="",C462="",D462="",E462="",F462="",G462="",H462="",J462="",T462="Duplicate ID",AND(H462="Yes",J462&lt;&gt;"Closed",I462=""),AND(H462="Yes",J462="Closed",OR(K462="",L462="",M462="")),AND(H462="No",J462&lt;&gt;"No Callback Needed"),AND(Q462&lt;&gt;"",Q462&lt;0)),"Data Issue",IF(H462="No","No Callback Needed",IF(J462="Closed","Completed",IF(P462&lt;NOW(),"Overdue",IF(P462-NOW()&lt;=Dashboard!$B$9/24,"Due Soon","Open"))))))</f>
        <v/>
      </c>
      <c r="S462" s="31">
        <f>IF(OR(A462="",B462="",Dashboard!$B$4="",Dashboard!$B$5="",Dashboard!$B$5&lt;Dashboard!$B$4,Dashboard!$B$5-Dashboard!$B$4&gt;30),"",IF(AND(B462&gt;=Dashboard!$B$4,B462&lt;=Dashboard!$B$5,OR(Dashboard!$B$6="All Clinics",D462=Dashboard!$B$6),OR(Dashboard!$B$7="All Queues",E462=Dashboard!$B$7)),1,0))</f>
        <v/>
      </c>
      <c r="T462" s="30">
        <f>IF(A462="","",IF(COUNTIF($A$2:$A$501,A462)&gt;1,"Duplicate ID",""))</f>
        <v/>
      </c>
    </row>
    <row r="463">
      <c r="A463" s="13" t="n"/>
      <c r="B463" s="41" t="n"/>
      <c r="C463" s="26" t="n"/>
      <c r="D463" s="13" t="n"/>
      <c r="E463" s="13" t="n"/>
      <c r="F463" s="13" t="n"/>
      <c r="G463" s="13" t="n"/>
      <c r="H463" s="13" t="n"/>
      <c r="I463" s="13" t="n"/>
      <c r="J463" s="13" t="n"/>
      <c r="K463" s="41" t="n"/>
      <c r="L463" s="26" t="n"/>
      <c r="M463" s="13" t="n"/>
      <c r="N463" s="27" t="n"/>
      <c r="O463" s="48">
        <f>IF(OR(B463="",C463=""),"",B463+C463)</f>
        <v/>
      </c>
      <c r="P463" s="48">
        <f>IF(OR(O463="",H463&lt;&gt;"Yes"),"",O463+(Dashboard!$B$8/24))</f>
        <v/>
      </c>
      <c r="Q463" s="29">
        <f>IF(OR(H463&lt;&gt;"Yes",O463="",K463="",L463=""),"",ROUND(((K463+L463)-O463)*24,2))</f>
        <v/>
      </c>
      <c r="R463" s="30">
        <f>IF(A463="","",IF(OR(B463="",C463="",D463="",E463="",F463="",G463="",H463="",J463="",T463="Duplicate ID",AND(H463="Yes",J463&lt;&gt;"Closed",I463=""),AND(H463="Yes",J463="Closed",OR(K463="",L463="",M463="")),AND(H463="No",J463&lt;&gt;"No Callback Needed"),AND(Q463&lt;&gt;"",Q463&lt;0)),"Data Issue",IF(H463="No","No Callback Needed",IF(J463="Closed","Completed",IF(P463&lt;NOW(),"Overdue",IF(P463-NOW()&lt;=Dashboard!$B$9/24,"Due Soon","Open"))))))</f>
        <v/>
      </c>
      <c r="S463" s="31">
        <f>IF(OR(A463="",B463="",Dashboard!$B$4="",Dashboard!$B$5="",Dashboard!$B$5&lt;Dashboard!$B$4,Dashboard!$B$5-Dashboard!$B$4&gt;30),"",IF(AND(B463&gt;=Dashboard!$B$4,B463&lt;=Dashboard!$B$5,OR(Dashboard!$B$6="All Clinics",D463=Dashboard!$B$6),OR(Dashboard!$B$7="All Queues",E463=Dashboard!$B$7)),1,0))</f>
        <v/>
      </c>
      <c r="T463" s="30">
        <f>IF(A463="","",IF(COUNTIF($A$2:$A$501,A463)&gt;1,"Duplicate ID",""))</f>
        <v/>
      </c>
    </row>
    <row r="464">
      <c r="A464" s="13" t="n"/>
      <c r="B464" s="41" t="n"/>
      <c r="C464" s="26" t="n"/>
      <c r="D464" s="13" t="n"/>
      <c r="E464" s="13" t="n"/>
      <c r="F464" s="13" t="n"/>
      <c r="G464" s="13" t="n"/>
      <c r="H464" s="13" t="n"/>
      <c r="I464" s="13" t="n"/>
      <c r="J464" s="13" t="n"/>
      <c r="K464" s="41" t="n"/>
      <c r="L464" s="26" t="n"/>
      <c r="M464" s="13" t="n"/>
      <c r="N464" s="27" t="n"/>
      <c r="O464" s="48">
        <f>IF(OR(B464="",C464=""),"",B464+C464)</f>
        <v/>
      </c>
      <c r="P464" s="48">
        <f>IF(OR(O464="",H464&lt;&gt;"Yes"),"",O464+(Dashboard!$B$8/24))</f>
        <v/>
      </c>
      <c r="Q464" s="29">
        <f>IF(OR(H464&lt;&gt;"Yes",O464="",K464="",L464=""),"",ROUND(((K464+L464)-O464)*24,2))</f>
        <v/>
      </c>
      <c r="R464" s="30">
        <f>IF(A464="","",IF(OR(B464="",C464="",D464="",E464="",F464="",G464="",H464="",J464="",T464="Duplicate ID",AND(H464="Yes",J464&lt;&gt;"Closed",I464=""),AND(H464="Yes",J464="Closed",OR(K464="",L464="",M464="")),AND(H464="No",J464&lt;&gt;"No Callback Needed"),AND(Q464&lt;&gt;"",Q464&lt;0)),"Data Issue",IF(H464="No","No Callback Needed",IF(J464="Closed","Completed",IF(P464&lt;NOW(),"Overdue",IF(P464-NOW()&lt;=Dashboard!$B$9/24,"Due Soon","Open"))))))</f>
        <v/>
      </c>
      <c r="S464" s="31">
        <f>IF(OR(A464="",B464="",Dashboard!$B$4="",Dashboard!$B$5="",Dashboard!$B$5&lt;Dashboard!$B$4,Dashboard!$B$5-Dashboard!$B$4&gt;30),"",IF(AND(B464&gt;=Dashboard!$B$4,B464&lt;=Dashboard!$B$5,OR(Dashboard!$B$6="All Clinics",D464=Dashboard!$B$6),OR(Dashboard!$B$7="All Queues",E464=Dashboard!$B$7)),1,0))</f>
        <v/>
      </c>
      <c r="T464" s="30">
        <f>IF(A464="","",IF(COUNTIF($A$2:$A$501,A464)&gt;1,"Duplicate ID",""))</f>
        <v/>
      </c>
    </row>
    <row r="465">
      <c r="A465" s="13" t="n"/>
      <c r="B465" s="41" t="n"/>
      <c r="C465" s="26" t="n"/>
      <c r="D465" s="13" t="n"/>
      <c r="E465" s="13" t="n"/>
      <c r="F465" s="13" t="n"/>
      <c r="G465" s="13" t="n"/>
      <c r="H465" s="13" t="n"/>
      <c r="I465" s="13" t="n"/>
      <c r="J465" s="13" t="n"/>
      <c r="K465" s="41" t="n"/>
      <c r="L465" s="26" t="n"/>
      <c r="M465" s="13" t="n"/>
      <c r="N465" s="27" t="n"/>
      <c r="O465" s="48">
        <f>IF(OR(B465="",C465=""),"",B465+C465)</f>
        <v/>
      </c>
      <c r="P465" s="48">
        <f>IF(OR(O465="",H465&lt;&gt;"Yes"),"",O465+(Dashboard!$B$8/24))</f>
        <v/>
      </c>
      <c r="Q465" s="29">
        <f>IF(OR(H465&lt;&gt;"Yes",O465="",K465="",L465=""),"",ROUND(((K465+L465)-O465)*24,2))</f>
        <v/>
      </c>
      <c r="R465" s="30">
        <f>IF(A465="","",IF(OR(B465="",C465="",D465="",E465="",F465="",G465="",H465="",J465="",T465="Duplicate ID",AND(H465="Yes",J465&lt;&gt;"Closed",I465=""),AND(H465="Yes",J465="Closed",OR(K465="",L465="",M465="")),AND(H465="No",J465&lt;&gt;"No Callback Needed"),AND(Q465&lt;&gt;"",Q465&lt;0)),"Data Issue",IF(H465="No","No Callback Needed",IF(J465="Closed","Completed",IF(P465&lt;NOW(),"Overdue",IF(P465-NOW()&lt;=Dashboard!$B$9/24,"Due Soon","Open"))))))</f>
        <v/>
      </c>
      <c r="S465" s="31">
        <f>IF(OR(A465="",B465="",Dashboard!$B$4="",Dashboard!$B$5="",Dashboard!$B$5&lt;Dashboard!$B$4,Dashboard!$B$5-Dashboard!$B$4&gt;30),"",IF(AND(B465&gt;=Dashboard!$B$4,B465&lt;=Dashboard!$B$5,OR(Dashboard!$B$6="All Clinics",D465=Dashboard!$B$6),OR(Dashboard!$B$7="All Queues",E465=Dashboard!$B$7)),1,0))</f>
        <v/>
      </c>
      <c r="T465" s="30">
        <f>IF(A465="","",IF(COUNTIF($A$2:$A$501,A465)&gt;1,"Duplicate ID",""))</f>
        <v/>
      </c>
    </row>
    <row r="466">
      <c r="A466" s="13" t="n"/>
      <c r="B466" s="41" t="n"/>
      <c r="C466" s="26" t="n"/>
      <c r="D466" s="13" t="n"/>
      <c r="E466" s="13" t="n"/>
      <c r="F466" s="13" t="n"/>
      <c r="G466" s="13" t="n"/>
      <c r="H466" s="13" t="n"/>
      <c r="I466" s="13" t="n"/>
      <c r="J466" s="13" t="n"/>
      <c r="K466" s="41" t="n"/>
      <c r="L466" s="26" t="n"/>
      <c r="M466" s="13" t="n"/>
      <c r="N466" s="27" t="n"/>
      <c r="O466" s="48">
        <f>IF(OR(B466="",C466=""),"",B466+C466)</f>
        <v/>
      </c>
      <c r="P466" s="48">
        <f>IF(OR(O466="",H466&lt;&gt;"Yes"),"",O466+(Dashboard!$B$8/24))</f>
        <v/>
      </c>
      <c r="Q466" s="29">
        <f>IF(OR(H466&lt;&gt;"Yes",O466="",K466="",L466=""),"",ROUND(((K466+L466)-O466)*24,2))</f>
        <v/>
      </c>
      <c r="R466" s="30">
        <f>IF(A466="","",IF(OR(B466="",C466="",D466="",E466="",F466="",G466="",H466="",J466="",T466="Duplicate ID",AND(H466="Yes",J466&lt;&gt;"Closed",I466=""),AND(H466="Yes",J466="Closed",OR(K466="",L466="",M466="")),AND(H466="No",J466&lt;&gt;"No Callback Needed"),AND(Q466&lt;&gt;"",Q466&lt;0)),"Data Issue",IF(H466="No","No Callback Needed",IF(J466="Closed","Completed",IF(P466&lt;NOW(),"Overdue",IF(P466-NOW()&lt;=Dashboard!$B$9/24,"Due Soon","Open"))))))</f>
        <v/>
      </c>
      <c r="S466" s="31">
        <f>IF(OR(A466="",B466="",Dashboard!$B$4="",Dashboard!$B$5="",Dashboard!$B$5&lt;Dashboard!$B$4,Dashboard!$B$5-Dashboard!$B$4&gt;30),"",IF(AND(B466&gt;=Dashboard!$B$4,B466&lt;=Dashboard!$B$5,OR(Dashboard!$B$6="All Clinics",D466=Dashboard!$B$6),OR(Dashboard!$B$7="All Queues",E466=Dashboard!$B$7)),1,0))</f>
        <v/>
      </c>
      <c r="T466" s="30">
        <f>IF(A466="","",IF(COUNTIF($A$2:$A$501,A466)&gt;1,"Duplicate ID",""))</f>
        <v/>
      </c>
    </row>
    <row r="467">
      <c r="A467" s="13" t="n"/>
      <c r="B467" s="41" t="n"/>
      <c r="C467" s="26" t="n"/>
      <c r="D467" s="13" t="n"/>
      <c r="E467" s="13" t="n"/>
      <c r="F467" s="13" t="n"/>
      <c r="G467" s="13" t="n"/>
      <c r="H467" s="13" t="n"/>
      <c r="I467" s="13" t="n"/>
      <c r="J467" s="13" t="n"/>
      <c r="K467" s="41" t="n"/>
      <c r="L467" s="26" t="n"/>
      <c r="M467" s="13" t="n"/>
      <c r="N467" s="27" t="n"/>
      <c r="O467" s="48">
        <f>IF(OR(B467="",C467=""),"",B467+C467)</f>
        <v/>
      </c>
      <c r="P467" s="48">
        <f>IF(OR(O467="",H467&lt;&gt;"Yes"),"",O467+(Dashboard!$B$8/24))</f>
        <v/>
      </c>
      <c r="Q467" s="29">
        <f>IF(OR(H467&lt;&gt;"Yes",O467="",K467="",L467=""),"",ROUND(((K467+L467)-O467)*24,2))</f>
        <v/>
      </c>
      <c r="R467" s="30">
        <f>IF(A467="","",IF(OR(B467="",C467="",D467="",E467="",F467="",G467="",H467="",J467="",T467="Duplicate ID",AND(H467="Yes",J467&lt;&gt;"Closed",I467=""),AND(H467="Yes",J467="Closed",OR(K467="",L467="",M467="")),AND(H467="No",J467&lt;&gt;"No Callback Needed"),AND(Q467&lt;&gt;"",Q467&lt;0)),"Data Issue",IF(H467="No","No Callback Needed",IF(J467="Closed","Completed",IF(P467&lt;NOW(),"Overdue",IF(P467-NOW()&lt;=Dashboard!$B$9/24,"Due Soon","Open"))))))</f>
        <v/>
      </c>
      <c r="S467" s="31">
        <f>IF(OR(A467="",B467="",Dashboard!$B$4="",Dashboard!$B$5="",Dashboard!$B$5&lt;Dashboard!$B$4,Dashboard!$B$5-Dashboard!$B$4&gt;30),"",IF(AND(B467&gt;=Dashboard!$B$4,B467&lt;=Dashboard!$B$5,OR(Dashboard!$B$6="All Clinics",D467=Dashboard!$B$6),OR(Dashboard!$B$7="All Queues",E467=Dashboard!$B$7)),1,0))</f>
        <v/>
      </c>
      <c r="T467" s="30">
        <f>IF(A467="","",IF(COUNTIF($A$2:$A$501,A467)&gt;1,"Duplicate ID",""))</f>
        <v/>
      </c>
    </row>
    <row r="468">
      <c r="A468" s="13" t="n"/>
      <c r="B468" s="41" t="n"/>
      <c r="C468" s="26" t="n"/>
      <c r="D468" s="13" t="n"/>
      <c r="E468" s="13" t="n"/>
      <c r="F468" s="13" t="n"/>
      <c r="G468" s="13" t="n"/>
      <c r="H468" s="13" t="n"/>
      <c r="I468" s="13" t="n"/>
      <c r="J468" s="13" t="n"/>
      <c r="K468" s="41" t="n"/>
      <c r="L468" s="26" t="n"/>
      <c r="M468" s="13" t="n"/>
      <c r="N468" s="27" t="n"/>
      <c r="O468" s="48">
        <f>IF(OR(B468="",C468=""),"",B468+C468)</f>
        <v/>
      </c>
      <c r="P468" s="48">
        <f>IF(OR(O468="",H468&lt;&gt;"Yes"),"",O468+(Dashboard!$B$8/24))</f>
        <v/>
      </c>
      <c r="Q468" s="29">
        <f>IF(OR(H468&lt;&gt;"Yes",O468="",K468="",L468=""),"",ROUND(((K468+L468)-O468)*24,2))</f>
        <v/>
      </c>
      <c r="R468" s="30">
        <f>IF(A468="","",IF(OR(B468="",C468="",D468="",E468="",F468="",G468="",H468="",J468="",T468="Duplicate ID",AND(H468="Yes",J468&lt;&gt;"Closed",I468=""),AND(H468="Yes",J468="Closed",OR(K468="",L468="",M468="")),AND(H468="No",J468&lt;&gt;"No Callback Needed"),AND(Q468&lt;&gt;"",Q468&lt;0)),"Data Issue",IF(H468="No","No Callback Needed",IF(J468="Closed","Completed",IF(P468&lt;NOW(),"Overdue",IF(P468-NOW()&lt;=Dashboard!$B$9/24,"Due Soon","Open"))))))</f>
        <v/>
      </c>
      <c r="S468" s="31">
        <f>IF(OR(A468="",B468="",Dashboard!$B$4="",Dashboard!$B$5="",Dashboard!$B$5&lt;Dashboard!$B$4,Dashboard!$B$5-Dashboard!$B$4&gt;30),"",IF(AND(B468&gt;=Dashboard!$B$4,B468&lt;=Dashboard!$B$5,OR(Dashboard!$B$6="All Clinics",D468=Dashboard!$B$6),OR(Dashboard!$B$7="All Queues",E468=Dashboard!$B$7)),1,0))</f>
        <v/>
      </c>
      <c r="T468" s="30">
        <f>IF(A468="","",IF(COUNTIF($A$2:$A$501,A468)&gt;1,"Duplicate ID",""))</f>
        <v/>
      </c>
    </row>
    <row r="469">
      <c r="A469" s="13" t="n"/>
      <c r="B469" s="41" t="n"/>
      <c r="C469" s="26" t="n"/>
      <c r="D469" s="13" t="n"/>
      <c r="E469" s="13" t="n"/>
      <c r="F469" s="13" t="n"/>
      <c r="G469" s="13" t="n"/>
      <c r="H469" s="13" t="n"/>
      <c r="I469" s="13" t="n"/>
      <c r="J469" s="13" t="n"/>
      <c r="K469" s="41" t="n"/>
      <c r="L469" s="26" t="n"/>
      <c r="M469" s="13" t="n"/>
      <c r="N469" s="27" t="n"/>
      <c r="O469" s="48">
        <f>IF(OR(B469="",C469=""),"",B469+C469)</f>
        <v/>
      </c>
      <c r="P469" s="48">
        <f>IF(OR(O469="",H469&lt;&gt;"Yes"),"",O469+(Dashboard!$B$8/24))</f>
        <v/>
      </c>
      <c r="Q469" s="29">
        <f>IF(OR(H469&lt;&gt;"Yes",O469="",K469="",L469=""),"",ROUND(((K469+L469)-O469)*24,2))</f>
        <v/>
      </c>
      <c r="R469" s="30">
        <f>IF(A469="","",IF(OR(B469="",C469="",D469="",E469="",F469="",G469="",H469="",J469="",T469="Duplicate ID",AND(H469="Yes",J469&lt;&gt;"Closed",I469=""),AND(H469="Yes",J469="Closed",OR(K469="",L469="",M469="")),AND(H469="No",J469&lt;&gt;"No Callback Needed"),AND(Q469&lt;&gt;"",Q469&lt;0)),"Data Issue",IF(H469="No","No Callback Needed",IF(J469="Closed","Completed",IF(P469&lt;NOW(),"Overdue",IF(P469-NOW()&lt;=Dashboard!$B$9/24,"Due Soon","Open"))))))</f>
        <v/>
      </c>
      <c r="S469" s="31">
        <f>IF(OR(A469="",B469="",Dashboard!$B$4="",Dashboard!$B$5="",Dashboard!$B$5&lt;Dashboard!$B$4,Dashboard!$B$5-Dashboard!$B$4&gt;30),"",IF(AND(B469&gt;=Dashboard!$B$4,B469&lt;=Dashboard!$B$5,OR(Dashboard!$B$6="All Clinics",D469=Dashboard!$B$6),OR(Dashboard!$B$7="All Queues",E469=Dashboard!$B$7)),1,0))</f>
        <v/>
      </c>
      <c r="T469" s="30">
        <f>IF(A469="","",IF(COUNTIF($A$2:$A$501,A469)&gt;1,"Duplicate ID",""))</f>
        <v/>
      </c>
    </row>
    <row r="470">
      <c r="A470" s="13" t="n"/>
      <c r="B470" s="41" t="n"/>
      <c r="C470" s="26" t="n"/>
      <c r="D470" s="13" t="n"/>
      <c r="E470" s="13" t="n"/>
      <c r="F470" s="13" t="n"/>
      <c r="G470" s="13" t="n"/>
      <c r="H470" s="13" t="n"/>
      <c r="I470" s="13" t="n"/>
      <c r="J470" s="13" t="n"/>
      <c r="K470" s="41" t="n"/>
      <c r="L470" s="26" t="n"/>
      <c r="M470" s="13" t="n"/>
      <c r="N470" s="27" t="n"/>
      <c r="O470" s="48">
        <f>IF(OR(B470="",C470=""),"",B470+C470)</f>
        <v/>
      </c>
      <c r="P470" s="48">
        <f>IF(OR(O470="",H470&lt;&gt;"Yes"),"",O470+(Dashboard!$B$8/24))</f>
        <v/>
      </c>
      <c r="Q470" s="29">
        <f>IF(OR(H470&lt;&gt;"Yes",O470="",K470="",L470=""),"",ROUND(((K470+L470)-O470)*24,2))</f>
        <v/>
      </c>
      <c r="R470" s="30">
        <f>IF(A470="","",IF(OR(B470="",C470="",D470="",E470="",F470="",G470="",H470="",J470="",T470="Duplicate ID",AND(H470="Yes",J470&lt;&gt;"Closed",I470=""),AND(H470="Yes",J470="Closed",OR(K470="",L470="",M470="")),AND(H470="No",J470&lt;&gt;"No Callback Needed"),AND(Q470&lt;&gt;"",Q470&lt;0)),"Data Issue",IF(H470="No","No Callback Needed",IF(J470="Closed","Completed",IF(P470&lt;NOW(),"Overdue",IF(P470-NOW()&lt;=Dashboard!$B$9/24,"Due Soon","Open"))))))</f>
        <v/>
      </c>
      <c r="S470" s="31">
        <f>IF(OR(A470="",B470="",Dashboard!$B$4="",Dashboard!$B$5="",Dashboard!$B$5&lt;Dashboard!$B$4,Dashboard!$B$5-Dashboard!$B$4&gt;30),"",IF(AND(B470&gt;=Dashboard!$B$4,B470&lt;=Dashboard!$B$5,OR(Dashboard!$B$6="All Clinics",D470=Dashboard!$B$6),OR(Dashboard!$B$7="All Queues",E470=Dashboard!$B$7)),1,0))</f>
        <v/>
      </c>
      <c r="T470" s="30">
        <f>IF(A470="","",IF(COUNTIF($A$2:$A$501,A470)&gt;1,"Duplicate ID",""))</f>
        <v/>
      </c>
    </row>
    <row r="471">
      <c r="A471" s="13" t="n"/>
      <c r="B471" s="41" t="n"/>
      <c r="C471" s="26" t="n"/>
      <c r="D471" s="13" t="n"/>
      <c r="E471" s="13" t="n"/>
      <c r="F471" s="13" t="n"/>
      <c r="G471" s="13" t="n"/>
      <c r="H471" s="13" t="n"/>
      <c r="I471" s="13" t="n"/>
      <c r="J471" s="13" t="n"/>
      <c r="K471" s="41" t="n"/>
      <c r="L471" s="26" t="n"/>
      <c r="M471" s="13" t="n"/>
      <c r="N471" s="27" t="n"/>
      <c r="O471" s="48">
        <f>IF(OR(B471="",C471=""),"",B471+C471)</f>
        <v/>
      </c>
      <c r="P471" s="48">
        <f>IF(OR(O471="",H471&lt;&gt;"Yes"),"",O471+(Dashboard!$B$8/24))</f>
        <v/>
      </c>
      <c r="Q471" s="29">
        <f>IF(OR(H471&lt;&gt;"Yes",O471="",K471="",L471=""),"",ROUND(((K471+L471)-O471)*24,2))</f>
        <v/>
      </c>
      <c r="R471" s="30">
        <f>IF(A471="","",IF(OR(B471="",C471="",D471="",E471="",F471="",G471="",H471="",J471="",T471="Duplicate ID",AND(H471="Yes",J471&lt;&gt;"Closed",I471=""),AND(H471="Yes",J471="Closed",OR(K471="",L471="",M471="")),AND(H471="No",J471&lt;&gt;"No Callback Needed"),AND(Q471&lt;&gt;"",Q471&lt;0)),"Data Issue",IF(H471="No","No Callback Needed",IF(J471="Closed","Completed",IF(P471&lt;NOW(),"Overdue",IF(P471-NOW()&lt;=Dashboard!$B$9/24,"Due Soon","Open"))))))</f>
        <v/>
      </c>
      <c r="S471" s="31">
        <f>IF(OR(A471="",B471="",Dashboard!$B$4="",Dashboard!$B$5="",Dashboard!$B$5&lt;Dashboard!$B$4,Dashboard!$B$5-Dashboard!$B$4&gt;30),"",IF(AND(B471&gt;=Dashboard!$B$4,B471&lt;=Dashboard!$B$5,OR(Dashboard!$B$6="All Clinics",D471=Dashboard!$B$6),OR(Dashboard!$B$7="All Queues",E471=Dashboard!$B$7)),1,0))</f>
        <v/>
      </c>
      <c r="T471" s="30">
        <f>IF(A471="","",IF(COUNTIF($A$2:$A$501,A471)&gt;1,"Duplicate ID",""))</f>
        <v/>
      </c>
    </row>
    <row r="472">
      <c r="A472" s="13" t="n"/>
      <c r="B472" s="41" t="n"/>
      <c r="C472" s="26" t="n"/>
      <c r="D472" s="13" t="n"/>
      <c r="E472" s="13" t="n"/>
      <c r="F472" s="13" t="n"/>
      <c r="G472" s="13" t="n"/>
      <c r="H472" s="13" t="n"/>
      <c r="I472" s="13" t="n"/>
      <c r="J472" s="13" t="n"/>
      <c r="K472" s="41" t="n"/>
      <c r="L472" s="26" t="n"/>
      <c r="M472" s="13" t="n"/>
      <c r="N472" s="27" t="n"/>
      <c r="O472" s="48">
        <f>IF(OR(B472="",C472=""),"",B472+C472)</f>
        <v/>
      </c>
      <c r="P472" s="48">
        <f>IF(OR(O472="",H472&lt;&gt;"Yes"),"",O472+(Dashboard!$B$8/24))</f>
        <v/>
      </c>
      <c r="Q472" s="29">
        <f>IF(OR(H472&lt;&gt;"Yes",O472="",K472="",L472=""),"",ROUND(((K472+L472)-O472)*24,2))</f>
        <v/>
      </c>
      <c r="R472" s="30">
        <f>IF(A472="","",IF(OR(B472="",C472="",D472="",E472="",F472="",G472="",H472="",J472="",T472="Duplicate ID",AND(H472="Yes",J472&lt;&gt;"Closed",I472=""),AND(H472="Yes",J472="Closed",OR(K472="",L472="",M472="")),AND(H472="No",J472&lt;&gt;"No Callback Needed"),AND(Q472&lt;&gt;"",Q472&lt;0)),"Data Issue",IF(H472="No","No Callback Needed",IF(J472="Closed","Completed",IF(P472&lt;NOW(),"Overdue",IF(P472-NOW()&lt;=Dashboard!$B$9/24,"Due Soon","Open"))))))</f>
        <v/>
      </c>
      <c r="S472" s="31">
        <f>IF(OR(A472="",B472="",Dashboard!$B$4="",Dashboard!$B$5="",Dashboard!$B$5&lt;Dashboard!$B$4,Dashboard!$B$5-Dashboard!$B$4&gt;30),"",IF(AND(B472&gt;=Dashboard!$B$4,B472&lt;=Dashboard!$B$5,OR(Dashboard!$B$6="All Clinics",D472=Dashboard!$B$6),OR(Dashboard!$B$7="All Queues",E472=Dashboard!$B$7)),1,0))</f>
        <v/>
      </c>
      <c r="T472" s="30">
        <f>IF(A472="","",IF(COUNTIF($A$2:$A$501,A472)&gt;1,"Duplicate ID",""))</f>
        <v/>
      </c>
    </row>
    <row r="473">
      <c r="A473" s="13" t="n"/>
      <c r="B473" s="41" t="n"/>
      <c r="C473" s="26" t="n"/>
      <c r="D473" s="13" t="n"/>
      <c r="E473" s="13" t="n"/>
      <c r="F473" s="13" t="n"/>
      <c r="G473" s="13" t="n"/>
      <c r="H473" s="13" t="n"/>
      <c r="I473" s="13" t="n"/>
      <c r="J473" s="13" t="n"/>
      <c r="K473" s="41" t="n"/>
      <c r="L473" s="26" t="n"/>
      <c r="M473" s="13" t="n"/>
      <c r="N473" s="27" t="n"/>
      <c r="O473" s="48">
        <f>IF(OR(B473="",C473=""),"",B473+C473)</f>
        <v/>
      </c>
      <c r="P473" s="48">
        <f>IF(OR(O473="",H473&lt;&gt;"Yes"),"",O473+(Dashboard!$B$8/24))</f>
        <v/>
      </c>
      <c r="Q473" s="29">
        <f>IF(OR(H473&lt;&gt;"Yes",O473="",K473="",L473=""),"",ROUND(((K473+L473)-O473)*24,2))</f>
        <v/>
      </c>
      <c r="R473" s="30">
        <f>IF(A473="","",IF(OR(B473="",C473="",D473="",E473="",F473="",G473="",H473="",J473="",T473="Duplicate ID",AND(H473="Yes",J473&lt;&gt;"Closed",I473=""),AND(H473="Yes",J473="Closed",OR(K473="",L473="",M473="")),AND(H473="No",J473&lt;&gt;"No Callback Needed"),AND(Q473&lt;&gt;"",Q473&lt;0)),"Data Issue",IF(H473="No","No Callback Needed",IF(J473="Closed","Completed",IF(P473&lt;NOW(),"Overdue",IF(P473-NOW()&lt;=Dashboard!$B$9/24,"Due Soon","Open"))))))</f>
        <v/>
      </c>
      <c r="S473" s="31">
        <f>IF(OR(A473="",B473="",Dashboard!$B$4="",Dashboard!$B$5="",Dashboard!$B$5&lt;Dashboard!$B$4,Dashboard!$B$5-Dashboard!$B$4&gt;30),"",IF(AND(B473&gt;=Dashboard!$B$4,B473&lt;=Dashboard!$B$5,OR(Dashboard!$B$6="All Clinics",D473=Dashboard!$B$6),OR(Dashboard!$B$7="All Queues",E473=Dashboard!$B$7)),1,0))</f>
        <v/>
      </c>
      <c r="T473" s="30">
        <f>IF(A473="","",IF(COUNTIF($A$2:$A$501,A473)&gt;1,"Duplicate ID",""))</f>
        <v/>
      </c>
    </row>
    <row r="474">
      <c r="A474" s="13" t="n"/>
      <c r="B474" s="41" t="n"/>
      <c r="C474" s="26" t="n"/>
      <c r="D474" s="13" t="n"/>
      <c r="E474" s="13" t="n"/>
      <c r="F474" s="13" t="n"/>
      <c r="G474" s="13" t="n"/>
      <c r="H474" s="13" t="n"/>
      <c r="I474" s="13" t="n"/>
      <c r="J474" s="13" t="n"/>
      <c r="K474" s="41" t="n"/>
      <c r="L474" s="26" t="n"/>
      <c r="M474" s="13" t="n"/>
      <c r="N474" s="27" t="n"/>
      <c r="O474" s="48">
        <f>IF(OR(B474="",C474=""),"",B474+C474)</f>
        <v/>
      </c>
      <c r="P474" s="48">
        <f>IF(OR(O474="",H474&lt;&gt;"Yes"),"",O474+(Dashboard!$B$8/24))</f>
        <v/>
      </c>
      <c r="Q474" s="29">
        <f>IF(OR(H474&lt;&gt;"Yes",O474="",K474="",L474=""),"",ROUND(((K474+L474)-O474)*24,2))</f>
        <v/>
      </c>
      <c r="R474" s="30">
        <f>IF(A474="","",IF(OR(B474="",C474="",D474="",E474="",F474="",G474="",H474="",J474="",T474="Duplicate ID",AND(H474="Yes",J474&lt;&gt;"Closed",I474=""),AND(H474="Yes",J474="Closed",OR(K474="",L474="",M474="")),AND(H474="No",J474&lt;&gt;"No Callback Needed"),AND(Q474&lt;&gt;"",Q474&lt;0)),"Data Issue",IF(H474="No","No Callback Needed",IF(J474="Closed","Completed",IF(P474&lt;NOW(),"Overdue",IF(P474-NOW()&lt;=Dashboard!$B$9/24,"Due Soon","Open"))))))</f>
        <v/>
      </c>
      <c r="S474" s="31">
        <f>IF(OR(A474="",B474="",Dashboard!$B$4="",Dashboard!$B$5="",Dashboard!$B$5&lt;Dashboard!$B$4,Dashboard!$B$5-Dashboard!$B$4&gt;30),"",IF(AND(B474&gt;=Dashboard!$B$4,B474&lt;=Dashboard!$B$5,OR(Dashboard!$B$6="All Clinics",D474=Dashboard!$B$6),OR(Dashboard!$B$7="All Queues",E474=Dashboard!$B$7)),1,0))</f>
        <v/>
      </c>
      <c r="T474" s="30">
        <f>IF(A474="","",IF(COUNTIF($A$2:$A$501,A474)&gt;1,"Duplicate ID",""))</f>
        <v/>
      </c>
    </row>
    <row r="475">
      <c r="A475" s="13" t="n"/>
      <c r="B475" s="41" t="n"/>
      <c r="C475" s="26" t="n"/>
      <c r="D475" s="13" t="n"/>
      <c r="E475" s="13" t="n"/>
      <c r="F475" s="13" t="n"/>
      <c r="G475" s="13" t="n"/>
      <c r="H475" s="13" t="n"/>
      <c r="I475" s="13" t="n"/>
      <c r="J475" s="13" t="n"/>
      <c r="K475" s="41" t="n"/>
      <c r="L475" s="26" t="n"/>
      <c r="M475" s="13" t="n"/>
      <c r="N475" s="27" t="n"/>
      <c r="O475" s="48">
        <f>IF(OR(B475="",C475=""),"",B475+C475)</f>
        <v/>
      </c>
      <c r="P475" s="48">
        <f>IF(OR(O475="",H475&lt;&gt;"Yes"),"",O475+(Dashboard!$B$8/24))</f>
        <v/>
      </c>
      <c r="Q475" s="29">
        <f>IF(OR(H475&lt;&gt;"Yes",O475="",K475="",L475=""),"",ROUND(((K475+L475)-O475)*24,2))</f>
        <v/>
      </c>
      <c r="R475" s="30">
        <f>IF(A475="","",IF(OR(B475="",C475="",D475="",E475="",F475="",G475="",H475="",J475="",T475="Duplicate ID",AND(H475="Yes",J475&lt;&gt;"Closed",I475=""),AND(H475="Yes",J475="Closed",OR(K475="",L475="",M475="")),AND(H475="No",J475&lt;&gt;"No Callback Needed"),AND(Q475&lt;&gt;"",Q475&lt;0)),"Data Issue",IF(H475="No","No Callback Needed",IF(J475="Closed","Completed",IF(P475&lt;NOW(),"Overdue",IF(P475-NOW()&lt;=Dashboard!$B$9/24,"Due Soon","Open"))))))</f>
        <v/>
      </c>
      <c r="S475" s="31">
        <f>IF(OR(A475="",B475="",Dashboard!$B$4="",Dashboard!$B$5="",Dashboard!$B$5&lt;Dashboard!$B$4,Dashboard!$B$5-Dashboard!$B$4&gt;30),"",IF(AND(B475&gt;=Dashboard!$B$4,B475&lt;=Dashboard!$B$5,OR(Dashboard!$B$6="All Clinics",D475=Dashboard!$B$6),OR(Dashboard!$B$7="All Queues",E475=Dashboard!$B$7)),1,0))</f>
        <v/>
      </c>
      <c r="T475" s="30">
        <f>IF(A475="","",IF(COUNTIF($A$2:$A$501,A475)&gt;1,"Duplicate ID",""))</f>
        <v/>
      </c>
    </row>
    <row r="476">
      <c r="A476" s="13" t="n"/>
      <c r="B476" s="41" t="n"/>
      <c r="C476" s="26" t="n"/>
      <c r="D476" s="13" t="n"/>
      <c r="E476" s="13" t="n"/>
      <c r="F476" s="13" t="n"/>
      <c r="G476" s="13" t="n"/>
      <c r="H476" s="13" t="n"/>
      <c r="I476" s="13" t="n"/>
      <c r="J476" s="13" t="n"/>
      <c r="K476" s="41" t="n"/>
      <c r="L476" s="26" t="n"/>
      <c r="M476" s="13" t="n"/>
      <c r="N476" s="27" t="n"/>
      <c r="O476" s="48">
        <f>IF(OR(B476="",C476=""),"",B476+C476)</f>
        <v/>
      </c>
      <c r="P476" s="48">
        <f>IF(OR(O476="",H476&lt;&gt;"Yes"),"",O476+(Dashboard!$B$8/24))</f>
        <v/>
      </c>
      <c r="Q476" s="29">
        <f>IF(OR(H476&lt;&gt;"Yes",O476="",K476="",L476=""),"",ROUND(((K476+L476)-O476)*24,2))</f>
        <v/>
      </c>
      <c r="R476" s="30">
        <f>IF(A476="","",IF(OR(B476="",C476="",D476="",E476="",F476="",G476="",H476="",J476="",T476="Duplicate ID",AND(H476="Yes",J476&lt;&gt;"Closed",I476=""),AND(H476="Yes",J476="Closed",OR(K476="",L476="",M476="")),AND(H476="No",J476&lt;&gt;"No Callback Needed"),AND(Q476&lt;&gt;"",Q476&lt;0)),"Data Issue",IF(H476="No","No Callback Needed",IF(J476="Closed","Completed",IF(P476&lt;NOW(),"Overdue",IF(P476-NOW()&lt;=Dashboard!$B$9/24,"Due Soon","Open"))))))</f>
        <v/>
      </c>
      <c r="S476" s="31">
        <f>IF(OR(A476="",B476="",Dashboard!$B$4="",Dashboard!$B$5="",Dashboard!$B$5&lt;Dashboard!$B$4,Dashboard!$B$5-Dashboard!$B$4&gt;30),"",IF(AND(B476&gt;=Dashboard!$B$4,B476&lt;=Dashboard!$B$5,OR(Dashboard!$B$6="All Clinics",D476=Dashboard!$B$6),OR(Dashboard!$B$7="All Queues",E476=Dashboard!$B$7)),1,0))</f>
        <v/>
      </c>
      <c r="T476" s="30">
        <f>IF(A476="","",IF(COUNTIF($A$2:$A$501,A476)&gt;1,"Duplicate ID",""))</f>
        <v/>
      </c>
    </row>
    <row r="477">
      <c r="A477" s="13" t="n"/>
      <c r="B477" s="41" t="n"/>
      <c r="C477" s="26" t="n"/>
      <c r="D477" s="13" t="n"/>
      <c r="E477" s="13" t="n"/>
      <c r="F477" s="13" t="n"/>
      <c r="G477" s="13" t="n"/>
      <c r="H477" s="13" t="n"/>
      <c r="I477" s="13" t="n"/>
      <c r="J477" s="13" t="n"/>
      <c r="K477" s="41" t="n"/>
      <c r="L477" s="26" t="n"/>
      <c r="M477" s="13" t="n"/>
      <c r="N477" s="27" t="n"/>
      <c r="O477" s="48">
        <f>IF(OR(B477="",C477=""),"",B477+C477)</f>
        <v/>
      </c>
      <c r="P477" s="48">
        <f>IF(OR(O477="",H477&lt;&gt;"Yes"),"",O477+(Dashboard!$B$8/24))</f>
        <v/>
      </c>
      <c r="Q477" s="29">
        <f>IF(OR(H477&lt;&gt;"Yes",O477="",K477="",L477=""),"",ROUND(((K477+L477)-O477)*24,2))</f>
        <v/>
      </c>
      <c r="R477" s="30">
        <f>IF(A477="","",IF(OR(B477="",C477="",D477="",E477="",F477="",G477="",H477="",J477="",T477="Duplicate ID",AND(H477="Yes",J477&lt;&gt;"Closed",I477=""),AND(H477="Yes",J477="Closed",OR(K477="",L477="",M477="")),AND(H477="No",J477&lt;&gt;"No Callback Needed"),AND(Q477&lt;&gt;"",Q477&lt;0)),"Data Issue",IF(H477="No","No Callback Needed",IF(J477="Closed","Completed",IF(P477&lt;NOW(),"Overdue",IF(P477-NOW()&lt;=Dashboard!$B$9/24,"Due Soon","Open"))))))</f>
        <v/>
      </c>
      <c r="S477" s="31">
        <f>IF(OR(A477="",B477="",Dashboard!$B$4="",Dashboard!$B$5="",Dashboard!$B$5&lt;Dashboard!$B$4,Dashboard!$B$5-Dashboard!$B$4&gt;30),"",IF(AND(B477&gt;=Dashboard!$B$4,B477&lt;=Dashboard!$B$5,OR(Dashboard!$B$6="All Clinics",D477=Dashboard!$B$6),OR(Dashboard!$B$7="All Queues",E477=Dashboard!$B$7)),1,0))</f>
        <v/>
      </c>
      <c r="T477" s="30">
        <f>IF(A477="","",IF(COUNTIF($A$2:$A$501,A477)&gt;1,"Duplicate ID",""))</f>
        <v/>
      </c>
    </row>
    <row r="478">
      <c r="A478" s="13" t="n"/>
      <c r="B478" s="41" t="n"/>
      <c r="C478" s="26" t="n"/>
      <c r="D478" s="13" t="n"/>
      <c r="E478" s="13" t="n"/>
      <c r="F478" s="13" t="n"/>
      <c r="G478" s="13" t="n"/>
      <c r="H478" s="13" t="n"/>
      <c r="I478" s="13" t="n"/>
      <c r="J478" s="13" t="n"/>
      <c r="K478" s="41" t="n"/>
      <c r="L478" s="26" t="n"/>
      <c r="M478" s="13" t="n"/>
      <c r="N478" s="27" t="n"/>
      <c r="O478" s="48">
        <f>IF(OR(B478="",C478=""),"",B478+C478)</f>
        <v/>
      </c>
      <c r="P478" s="48">
        <f>IF(OR(O478="",H478&lt;&gt;"Yes"),"",O478+(Dashboard!$B$8/24))</f>
        <v/>
      </c>
      <c r="Q478" s="29">
        <f>IF(OR(H478&lt;&gt;"Yes",O478="",K478="",L478=""),"",ROUND(((K478+L478)-O478)*24,2))</f>
        <v/>
      </c>
      <c r="R478" s="30">
        <f>IF(A478="","",IF(OR(B478="",C478="",D478="",E478="",F478="",G478="",H478="",J478="",T478="Duplicate ID",AND(H478="Yes",J478&lt;&gt;"Closed",I478=""),AND(H478="Yes",J478="Closed",OR(K478="",L478="",M478="")),AND(H478="No",J478&lt;&gt;"No Callback Needed"),AND(Q478&lt;&gt;"",Q478&lt;0)),"Data Issue",IF(H478="No","No Callback Needed",IF(J478="Closed","Completed",IF(P478&lt;NOW(),"Overdue",IF(P478-NOW()&lt;=Dashboard!$B$9/24,"Due Soon","Open"))))))</f>
        <v/>
      </c>
      <c r="S478" s="31">
        <f>IF(OR(A478="",B478="",Dashboard!$B$4="",Dashboard!$B$5="",Dashboard!$B$5&lt;Dashboard!$B$4,Dashboard!$B$5-Dashboard!$B$4&gt;30),"",IF(AND(B478&gt;=Dashboard!$B$4,B478&lt;=Dashboard!$B$5,OR(Dashboard!$B$6="All Clinics",D478=Dashboard!$B$6),OR(Dashboard!$B$7="All Queues",E478=Dashboard!$B$7)),1,0))</f>
        <v/>
      </c>
      <c r="T478" s="30">
        <f>IF(A478="","",IF(COUNTIF($A$2:$A$501,A478)&gt;1,"Duplicate ID",""))</f>
        <v/>
      </c>
    </row>
    <row r="479">
      <c r="A479" s="13" t="n"/>
      <c r="B479" s="41" t="n"/>
      <c r="C479" s="26" t="n"/>
      <c r="D479" s="13" t="n"/>
      <c r="E479" s="13" t="n"/>
      <c r="F479" s="13" t="n"/>
      <c r="G479" s="13" t="n"/>
      <c r="H479" s="13" t="n"/>
      <c r="I479" s="13" t="n"/>
      <c r="J479" s="13" t="n"/>
      <c r="K479" s="41" t="n"/>
      <c r="L479" s="26" t="n"/>
      <c r="M479" s="13" t="n"/>
      <c r="N479" s="27" t="n"/>
      <c r="O479" s="48">
        <f>IF(OR(B479="",C479=""),"",B479+C479)</f>
        <v/>
      </c>
      <c r="P479" s="48">
        <f>IF(OR(O479="",H479&lt;&gt;"Yes"),"",O479+(Dashboard!$B$8/24))</f>
        <v/>
      </c>
      <c r="Q479" s="29">
        <f>IF(OR(H479&lt;&gt;"Yes",O479="",K479="",L479=""),"",ROUND(((K479+L479)-O479)*24,2))</f>
        <v/>
      </c>
      <c r="R479" s="30">
        <f>IF(A479="","",IF(OR(B479="",C479="",D479="",E479="",F479="",G479="",H479="",J479="",T479="Duplicate ID",AND(H479="Yes",J479&lt;&gt;"Closed",I479=""),AND(H479="Yes",J479="Closed",OR(K479="",L479="",M479="")),AND(H479="No",J479&lt;&gt;"No Callback Needed"),AND(Q479&lt;&gt;"",Q479&lt;0)),"Data Issue",IF(H479="No","No Callback Needed",IF(J479="Closed","Completed",IF(P479&lt;NOW(),"Overdue",IF(P479-NOW()&lt;=Dashboard!$B$9/24,"Due Soon","Open"))))))</f>
        <v/>
      </c>
      <c r="S479" s="31">
        <f>IF(OR(A479="",B479="",Dashboard!$B$4="",Dashboard!$B$5="",Dashboard!$B$5&lt;Dashboard!$B$4,Dashboard!$B$5-Dashboard!$B$4&gt;30),"",IF(AND(B479&gt;=Dashboard!$B$4,B479&lt;=Dashboard!$B$5,OR(Dashboard!$B$6="All Clinics",D479=Dashboard!$B$6),OR(Dashboard!$B$7="All Queues",E479=Dashboard!$B$7)),1,0))</f>
        <v/>
      </c>
      <c r="T479" s="30">
        <f>IF(A479="","",IF(COUNTIF($A$2:$A$501,A479)&gt;1,"Duplicate ID",""))</f>
        <v/>
      </c>
    </row>
    <row r="480">
      <c r="A480" s="13" t="n"/>
      <c r="B480" s="41" t="n"/>
      <c r="C480" s="26" t="n"/>
      <c r="D480" s="13" t="n"/>
      <c r="E480" s="13" t="n"/>
      <c r="F480" s="13" t="n"/>
      <c r="G480" s="13" t="n"/>
      <c r="H480" s="13" t="n"/>
      <c r="I480" s="13" t="n"/>
      <c r="J480" s="13" t="n"/>
      <c r="K480" s="41" t="n"/>
      <c r="L480" s="26" t="n"/>
      <c r="M480" s="13" t="n"/>
      <c r="N480" s="27" t="n"/>
      <c r="O480" s="48">
        <f>IF(OR(B480="",C480=""),"",B480+C480)</f>
        <v/>
      </c>
      <c r="P480" s="48">
        <f>IF(OR(O480="",H480&lt;&gt;"Yes"),"",O480+(Dashboard!$B$8/24))</f>
        <v/>
      </c>
      <c r="Q480" s="29">
        <f>IF(OR(H480&lt;&gt;"Yes",O480="",K480="",L480=""),"",ROUND(((K480+L480)-O480)*24,2))</f>
        <v/>
      </c>
      <c r="R480" s="30">
        <f>IF(A480="","",IF(OR(B480="",C480="",D480="",E480="",F480="",G480="",H480="",J480="",T480="Duplicate ID",AND(H480="Yes",J480&lt;&gt;"Closed",I480=""),AND(H480="Yes",J480="Closed",OR(K480="",L480="",M480="")),AND(H480="No",J480&lt;&gt;"No Callback Needed"),AND(Q480&lt;&gt;"",Q480&lt;0)),"Data Issue",IF(H480="No","No Callback Needed",IF(J480="Closed","Completed",IF(P480&lt;NOW(),"Overdue",IF(P480-NOW()&lt;=Dashboard!$B$9/24,"Due Soon","Open"))))))</f>
        <v/>
      </c>
      <c r="S480" s="31">
        <f>IF(OR(A480="",B480="",Dashboard!$B$4="",Dashboard!$B$5="",Dashboard!$B$5&lt;Dashboard!$B$4,Dashboard!$B$5-Dashboard!$B$4&gt;30),"",IF(AND(B480&gt;=Dashboard!$B$4,B480&lt;=Dashboard!$B$5,OR(Dashboard!$B$6="All Clinics",D480=Dashboard!$B$6),OR(Dashboard!$B$7="All Queues",E480=Dashboard!$B$7)),1,0))</f>
        <v/>
      </c>
      <c r="T480" s="30">
        <f>IF(A480="","",IF(COUNTIF($A$2:$A$501,A480)&gt;1,"Duplicate ID",""))</f>
        <v/>
      </c>
    </row>
    <row r="481">
      <c r="A481" s="13" t="n"/>
      <c r="B481" s="41" t="n"/>
      <c r="C481" s="26" t="n"/>
      <c r="D481" s="13" t="n"/>
      <c r="E481" s="13" t="n"/>
      <c r="F481" s="13" t="n"/>
      <c r="G481" s="13" t="n"/>
      <c r="H481" s="13" t="n"/>
      <c r="I481" s="13" t="n"/>
      <c r="J481" s="13" t="n"/>
      <c r="K481" s="41" t="n"/>
      <c r="L481" s="26" t="n"/>
      <c r="M481" s="13" t="n"/>
      <c r="N481" s="27" t="n"/>
      <c r="O481" s="48">
        <f>IF(OR(B481="",C481=""),"",B481+C481)</f>
        <v/>
      </c>
      <c r="P481" s="48">
        <f>IF(OR(O481="",H481&lt;&gt;"Yes"),"",O481+(Dashboard!$B$8/24))</f>
        <v/>
      </c>
      <c r="Q481" s="29">
        <f>IF(OR(H481&lt;&gt;"Yes",O481="",K481="",L481=""),"",ROUND(((K481+L481)-O481)*24,2))</f>
        <v/>
      </c>
      <c r="R481" s="30">
        <f>IF(A481="","",IF(OR(B481="",C481="",D481="",E481="",F481="",G481="",H481="",J481="",T481="Duplicate ID",AND(H481="Yes",J481&lt;&gt;"Closed",I481=""),AND(H481="Yes",J481="Closed",OR(K481="",L481="",M481="")),AND(H481="No",J481&lt;&gt;"No Callback Needed"),AND(Q481&lt;&gt;"",Q481&lt;0)),"Data Issue",IF(H481="No","No Callback Needed",IF(J481="Closed","Completed",IF(P481&lt;NOW(),"Overdue",IF(P481-NOW()&lt;=Dashboard!$B$9/24,"Due Soon","Open"))))))</f>
        <v/>
      </c>
      <c r="S481" s="31">
        <f>IF(OR(A481="",B481="",Dashboard!$B$4="",Dashboard!$B$5="",Dashboard!$B$5&lt;Dashboard!$B$4,Dashboard!$B$5-Dashboard!$B$4&gt;30),"",IF(AND(B481&gt;=Dashboard!$B$4,B481&lt;=Dashboard!$B$5,OR(Dashboard!$B$6="All Clinics",D481=Dashboard!$B$6),OR(Dashboard!$B$7="All Queues",E481=Dashboard!$B$7)),1,0))</f>
        <v/>
      </c>
      <c r="T481" s="30">
        <f>IF(A481="","",IF(COUNTIF($A$2:$A$501,A481)&gt;1,"Duplicate ID",""))</f>
        <v/>
      </c>
    </row>
    <row r="482">
      <c r="A482" s="13" t="n"/>
      <c r="B482" s="41" t="n"/>
      <c r="C482" s="26" t="n"/>
      <c r="D482" s="13" t="n"/>
      <c r="E482" s="13" t="n"/>
      <c r="F482" s="13" t="n"/>
      <c r="G482" s="13" t="n"/>
      <c r="H482" s="13" t="n"/>
      <c r="I482" s="13" t="n"/>
      <c r="J482" s="13" t="n"/>
      <c r="K482" s="41" t="n"/>
      <c r="L482" s="26" t="n"/>
      <c r="M482" s="13" t="n"/>
      <c r="N482" s="27" t="n"/>
      <c r="O482" s="48">
        <f>IF(OR(B482="",C482=""),"",B482+C482)</f>
        <v/>
      </c>
      <c r="P482" s="48">
        <f>IF(OR(O482="",H482&lt;&gt;"Yes"),"",O482+(Dashboard!$B$8/24))</f>
        <v/>
      </c>
      <c r="Q482" s="29">
        <f>IF(OR(H482&lt;&gt;"Yes",O482="",K482="",L482=""),"",ROUND(((K482+L482)-O482)*24,2))</f>
        <v/>
      </c>
      <c r="R482" s="30">
        <f>IF(A482="","",IF(OR(B482="",C482="",D482="",E482="",F482="",G482="",H482="",J482="",T482="Duplicate ID",AND(H482="Yes",J482&lt;&gt;"Closed",I482=""),AND(H482="Yes",J482="Closed",OR(K482="",L482="",M482="")),AND(H482="No",J482&lt;&gt;"No Callback Needed"),AND(Q482&lt;&gt;"",Q482&lt;0)),"Data Issue",IF(H482="No","No Callback Needed",IF(J482="Closed","Completed",IF(P482&lt;NOW(),"Overdue",IF(P482-NOW()&lt;=Dashboard!$B$9/24,"Due Soon","Open"))))))</f>
        <v/>
      </c>
      <c r="S482" s="31">
        <f>IF(OR(A482="",B482="",Dashboard!$B$4="",Dashboard!$B$5="",Dashboard!$B$5&lt;Dashboard!$B$4,Dashboard!$B$5-Dashboard!$B$4&gt;30),"",IF(AND(B482&gt;=Dashboard!$B$4,B482&lt;=Dashboard!$B$5,OR(Dashboard!$B$6="All Clinics",D482=Dashboard!$B$6),OR(Dashboard!$B$7="All Queues",E482=Dashboard!$B$7)),1,0))</f>
        <v/>
      </c>
      <c r="T482" s="30">
        <f>IF(A482="","",IF(COUNTIF($A$2:$A$501,A482)&gt;1,"Duplicate ID",""))</f>
        <v/>
      </c>
    </row>
    <row r="483">
      <c r="A483" s="13" t="n"/>
      <c r="B483" s="41" t="n"/>
      <c r="C483" s="26" t="n"/>
      <c r="D483" s="13" t="n"/>
      <c r="E483" s="13" t="n"/>
      <c r="F483" s="13" t="n"/>
      <c r="G483" s="13" t="n"/>
      <c r="H483" s="13" t="n"/>
      <c r="I483" s="13" t="n"/>
      <c r="J483" s="13" t="n"/>
      <c r="K483" s="41" t="n"/>
      <c r="L483" s="26" t="n"/>
      <c r="M483" s="13" t="n"/>
      <c r="N483" s="27" t="n"/>
      <c r="O483" s="48">
        <f>IF(OR(B483="",C483=""),"",B483+C483)</f>
        <v/>
      </c>
      <c r="P483" s="48">
        <f>IF(OR(O483="",H483&lt;&gt;"Yes"),"",O483+(Dashboard!$B$8/24))</f>
        <v/>
      </c>
      <c r="Q483" s="29">
        <f>IF(OR(H483&lt;&gt;"Yes",O483="",K483="",L483=""),"",ROUND(((K483+L483)-O483)*24,2))</f>
        <v/>
      </c>
      <c r="R483" s="30">
        <f>IF(A483="","",IF(OR(B483="",C483="",D483="",E483="",F483="",G483="",H483="",J483="",T483="Duplicate ID",AND(H483="Yes",J483&lt;&gt;"Closed",I483=""),AND(H483="Yes",J483="Closed",OR(K483="",L483="",M483="")),AND(H483="No",J483&lt;&gt;"No Callback Needed"),AND(Q483&lt;&gt;"",Q483&lt;0)),"Data Issue",IF(H483="No","No Callback Needed",IF(J483="Closed","Completed",IF(P483&lt;NOW(),"Overdue",IF(P483-NOW()&lt;=Dashboard!$B$9/24,"Due Soon","Open"))))))</f>
        <v/>
      </c>
      <c r="S483" s="31">
        <f>IF(OR(A483="",B483="",Dashboard!$B$4="",Dashboard!$B$5="",Dashboard!$B$5&lt;Dashboard!$B$4,Dashboard!$B$5-Dashboard!$B$4&gt;30),"",IF(AND(B483&gt;=Dashboard!$B$4,B483&lt;=Dashboard!$B$5,OR(Dashboard!$B$6="All Clinics",D483=Dashboard!$B$6),OR(Dashboard!$B$7="All Queues",E483=Dashboard!$B$7)),1,0))</f>
        <v/>
      </c>
      <c r="T483" s="30">
        <f>IF(A483="","",IF(COUNTIF($A$2:$A$501,A483)&gt;1,"Duplicate ID",""))</f>
        <v/>
      </c>
    </row>
    <row r="484">
      <c r="A484" s="13" t="n"/>
      <c r="B484" s="41" t="n"/>
      <c r="C484" s="26" t="n"/>
      <c r="D484" s="13" t="n"/>
      <c r="E484" s="13" t="n"/>
      <c r="F484" s="13" t="n"/>
      <c r="G484" s="13" t="n"/>
      <c r="H484" s="13" t="n"/>
      <c r="I484" s="13" t="n"/>
      <c r="J484" s="13" t="n"/>
      <c r="K484" s="41" t="n"/>
      <c r="L484" s="26" t="n"/>
      <c r="M484" s="13" t="n"/>
      <c r="N484" s="27" t="n"/>
      <c r="O484" s="48">
        <f>IF(OR(B484="",C484=""),"",B484+C484)</f>
        <v/>
      </c>
      <c r="P484" s="48">
        <f>IF(OR(O484="",H484&lt;&gt;"Yes"),"",O484+(Dashboard!$B$8/24))</f>
        <v/>
      </c>
      <c r="Q484" s="29">
        <f>IF(OR(H484&lt;&gt;"Yes",O484="",K484="",L484=""),"",ROUND(((K484+L484)-O484)*24,2))</f>
        <v/>
      </c>
      <c r="R484" s="30">
        <f>IF(A484="","",IF(OR(B484="",C484="",D484="",E484="",F484="",G484="",H484="",J484="",T484="Duplicate ID",AND(H484="Yes",J484&lt;&gt;"Closed",I484=""),AND(H484="Yes",J484="Closed",OR(K484="",L484="",M484="")),AND(H484="No",J484&lt;&gt;"No Callback Needed"),AND(Q484&lt;&gt;"",Q484&lt;0)),"Data Issue",IF(H484="No","No Callback Needed",IF(J484="Closed","Completed",IF(P484&lt;NOW(),"Overdue",IF(P484-NOW()&lt;=Dashboard!$B$9/24,"Due Soon","Open"))))))</f>
        <v/>
      </c>
      <c r="S484" s="31">
        <f>IF(OR(A484="",B484="",Dashboard!$B$4="",Dashboard!$B$5="",Dashboard!$B$5&lt;Dashboard!$B$4,Dashboard!$B$5-Dashboard!$B$4&gt;30),"",IF(AND(B484&gt;=Dashboard!$B$4,B484&lt;=Dashboard!$B$5,OR(Dashboard!$B$6="All Clinics",D484=Dashboard!$B$6),OR(Dashboard!$B$7="All Queues",E484=Dashboard!$B$7)),1,0))</f>
        <v/>
      </c>
      <c r="T484" s="30">
        <f>IF(A484="","",IF(COUNTIF($A$2:$A$501,A484)&gt;1,"Duplicate ID",""))</f>
        <v/>
      </c>
    </row>
    <row r="485">
      <c r="A485" s="13" t="n"/>
      <c r="B485" s="41" t="n"/>
      <c r="C485" s="26" t="n"/>
      <c r="D485" s="13" t="n"/>
      <c r="E485" s="13" t="n"/>
      <c r="F485" s="13" t="n"/>
      <c r="G485" s="13" t="n"/>
      <c r="H485" s="13" t="n"/>
      <c r="I485" s="13" t="n"/>
      <c r="J485" s="13" t="n"/>
      <c r="K485" s="41" t="n"/>
      <c r="L485" s="26" t="n"/>
      <c r="M485" s="13" t="n"/>
      <c r="N485" s="27" t="n"/>
      <c r="O485" s="48">
        <f>IF(OR(B485="",C485=""),"",B485+C485)</f>
        <v/>
      </c>
      <c r="P485" s="48">
        <f>IF(OR(O485="",H485&lt;&gt;"Yes"),"",O485+(Dashboard!$B$8/24))</f>
        <v/>
      </c>
      <c r="Q485" s="29">
        <f>IF(OR(H485&lt;&gt;"Yes",O485="",K485="",L485=""),"",ROUND(((K485+L485)-O485)*24,2))</f>
        <v/>
      </c>
      <c r="R485" s="30">
        <f>IF(A485="","",IF(OR(B485="",C485="",D485="",E485="",F485="",G485="",H485="",J485="",T485="Duplicate ID",AND(H485="Yes",J485&lt;&gt;"Closed",I485=""),AND(H485="Yes",J485="Closed",OR(K485="",L485="",M485="")),AND(H485="No",J485&lt;&gt;"No Callback Needed"),AND(Q485&lt;&gt;"",Q485&lt;0)),"Data Issue",IF(H485="No","No Callback Needed",IF(J485="Closed","Completed",IF(P485&lt;NOW(),"Overdue",IF(P485-NOW()&lt;=Dashboard!$B$9/24,"Due Soon","Open"))))))</f>
        <v/>
      </c>
      <c r="S485" s="31">
        <f>IF(OR(A485="",B485="",Dashboard!$B$4="",Dashboard!$B$5="",Dashboard!$B$5&lt;Dashboard!$B$4,Dashboard!$B$5-Dashboard!$B$4&gt;30),"",IF(AND(B485&gt;=Dashboard!$B$4,B485&lt;=Dashboard!$B$5,OR(Dashboard!$B$6="All Clinics",D485=Dashboard!$B$6),OR(Dashboard!$B$7="All Queues",E485=Dashboard!$B$7)),1,0))</f>
        <v/>
      </c>
      <c r="T485" s="30">
        <f>IF(A485="","",IF(COUNTIF($A$2:$A$501,A485)&gt;1,"Duplicate ID",""))</f>
        <v/>
      </c>
    </row>
    <row r="486">
      <c r="A486" s="13" t="n"/>
      <c r="B486" s="41" t="n"/>
      <c r="C486" s="26" t="n"/>
      <c r="D486" s="13" t="n"/>
      <c r="E486" s="13" t="n"/>
      <c r="F486" s="13" t="n"/>
      <c r="G486" s="13" t="n"/>
      <c r="H486" s="13" t="n"/>
      <c r="I486" s="13" t="n"/>
      <c r="J486" s="13" t="n"/>
      <c r="K486" s="41" t="n"/>
      <c r="L486" s="26" t="n"/>
      <c r="M486" s="13" t="n"/>
      <c r="N486" s="27" t="n"/>
      <c r="O486" s="48">
        <f>IF(OR(B486="",C486=""),"",B486+C486)</f>
        <v/>
      </c>
      <c r="P486" s="48">
        <f>IF(OR(O486="",H486&lt;&gt;"Yes"),"",O486+(Dashboard!$B$8/24))</f>
        <v/>
      </c>
      <c r="Q486" s="29">
        <f>IF(OR(H486&lt;&gt;"Yes",O486="",K486="",L486=""),"",ROUND(((K486+L486)-O486)*24,2))</f>
        <v/>
      </c>
      <c r="R486" s="30">
        <f>IF(A486="","",IF(OR(B486="",C486="",D486="",E486="",F486="",G486="",H486="",J486="",T486="Duplicate ID",AND(H486="Yes",J486&lt;&gt;"Closed",I486=""),AND(H486="Yes",J486="Closed",OR(K486="",L486="",M486="")),AND(H486="No",J486&lt;&gt;"No Callback Needed"),AND(Q486&lt;&gt;"",Q486&lt;0)),"Data Issue",IF(H486="No","No Callback Needed",IF(J486="Closed","Completed",IF(P486&lt;NOW(),"Overdue",IF(P486-NOW()&lt;=Dashboard!$B$9/24,"Due Soon","Open"))))))</f>
        <v/>
      </c>
      <c r="S486" s="31">
        <f>IF(OR(A486="",B486="",Dashboard!$B$4="",Dashboard!$B$5="",Dashboard!$B$5&lt;Dashboard!$B$4,Dashboard!$B$5-Dashboard!$B$4&gt;30),"",IF(AND(B486&gt;=Dashboard!$B$4,B486&lt;=Dashboard!$B$5,OR(Dashboard!$B$6="All Clinics",D486=Dashboard!$B$6),OR(Dashboard!$B$7="All Queues",E486=Dashboard!$B$7)),1,0))</f>
        <v/>
      </c>
      <c r="T486" s="30">
        <f>IF(A486="","",IF(COUNTIF($A$2:$A$501,A486)&gt;1,"Duplicate ID",""))</f>
        <v/>
      </c>
    </row>
    <row r="487">
      <c r="A487" s="13" t="n"/>
      <c r="B487" s="41" t="n"/>
      <c r="C487" s="26" t="n"/>
      <c r="D487" s="13" t="n"/>
      <c r="E487" s="13" t="n"/>
      <c r="F487" s="13" t="n"/>
      <c r="G487" s="13" t="n"/>
      <c r="H487" s="13" t="n"/>
      <c r="I487" s="13" t="n"/>
      <c r="J487" s="13" t="n"/>
      <c r="K487" s="41" t="n"/>
      <c r="L487" s="26" t="n"/>
      <c r="M487" s="13" t="n"/>
      <c r="N487" s="27" t="n"/>
      <c r="O487" s="48">
        <f>IF(OR(B487="",C487=""),"",B487+C487)</f>
        <v/>
      </c>
      <c r="P487" s="48">
        <f>IF(OR(O487="",H487&lt;&gt;"Yes"),"",O487+(Dashboard!$B$8/24))</f>
        <v/>
      </c>
      <c r="Q487" s="29">
        <f>IF(OR(H487&lt;&gt;"Yes",O487="",K487="",L487=""),"",ROUND(((K487+L487)-O487)*24,2))</f>
        <v/>
      </c>
      <c r="R487" s="30">
        <f>IF(A487="","",IF(OR(B487="",C487="",D487="",E487="",F487="",G487="",H487="",J487="",T487="Duplicate ID",AND(H487="Yes",J487&lt;&gt;"Closed",I487=""),AND(H487="Yes",J487="Closed",OR(K487="",L487="",M487="")),AND(H487="No",J487&lt;&gt;"No Callback Needed"),AND(Q487&lt;&gt;"",Q487&lt;0)),"Data Issue",IF(H487="No","No Callback Needed",IF(J487="Closed","Completed",IF(P487&lt;NOW(),"Overdue",IF(P487-NOW()&lt;=Dashboard!$B$9/24,"Due Soon","Open"))))))</f>
        <v/>
      </c>
      <c r="S487" s="31">
        <f>IF(OR(A487="",B487="",Dashboard!$B$4="",Dashboard!$B$5="",Dashboard!$B$5&lt;Dashboard!$B$4,Dashboard!$B$5-Dashboard!$B$4&gt;30),"",IF(AND(B487&gt;=Dashboard!$B$4,B487&lt;=Dashboard!$B$5,OR(Dashboard!$B$6="All Clinics",D487=Dashboard!$B$6),OR(Dashboard!$B$7="All Queues",E487=Dashboard!$B$7)),1,0))</f>
        <v/>
      </c>
      <c r="T487" s="30">
        <f>IF(A487="","",IF(COUNTIF($A$2:$A$501,A487)&gt;1,"Duplicate ID",""))</f>
        <v/>
      </c>
    </row>
    <row r="488">
      <c r="A488" s="13" t="n"/>
      <c r="B488" s="41" t="n"/>
      <c r="C488" s="26" t="n"/>
      <c r="D488" s="13" t="n"/>
      <c r="E488" s="13" t="n"/>
      <c r="F488" s="13" t="n"/>
      <c r="G488" s="13" t="n"/>
      <c r="H488" s="13" t="n"/>
      <c r="I488" s="13" t="n"/>
      <c r="J488" s="13" t="n"/>
      <c r="K488" s="41" t="n"/>
      <c r="L488" s="26" t="n"/>
      <c r="M488" s="13" t="n"/>
      <c r="N488" s="27" t="n"/>
      <c r="O488" s="48">
        <f>IF(OR(B488="",C488=""),"",B488+C488)</f>
        <v/>
      </c>
      <c r="P488" s="48">
        <f>IF(OR(O488="",H488&lt;&gt;"Yes"),"",O488+(Dashboard!$B$8/24))</f>
        <v/>
      </c>
      <c r="Q488" s="29">
        <f>IF(OR(H488&lt;&gt;"Yes",O488="",K488="",L488=""),"",ROUND(((K488+L488)-O488)*24,2))</f>
        <v/>
      </c>
      <c r="R488" s="30">
        <f>IF(A488="","",IF(OR(B488="",C488="",D488="",E488="",F488="",G488="",H488="",J488="",T488="Duplicate ID",AND(H488="Yes",J488&lt;&gt;"Closed",I488=""),AND(H488="Yes",J488="Closed",OR(K488="",L488="",M488="")),AND(H488="No",J488&lt;&gt;"No Callback Needed"),AND(Q488&lt;&gt;"",Q488&lt;0)),"Data Issue",IF(H488="No","No Callback Needed",IF(J488="Closed","Completed",IF(P488&lt;NOW(),"Overdue",IF(P488-NOW()&lt;=Dashboard!$B$9/24,"Due Soon","Open"))))))</f>
        <v/>
      </c>
      <c r="S488" s="31">
        <f>IF(OR(A488="",B488="",Dashboard!$B$4="",Dashboard!$B$5="",Dashboard!$B$5&lt;Dashboard!$B$4,Dashboard!$B$5-Dashboard!$B$4&gt;30),"",IF(AND(B488&gt;=Dashboard!$B$4,B488&lt;=Dashboard!$B$5,OR(Dashboard!$B$6="All Clinics",D488=Dashboard!$B$6),OR(Dashboard!$B$7="All Queues",E488=Dashboard!$B$7)),1,0))</f>
        <v/>
      </c>
      <c r="T488" s="30">
        <f>IF(A488="","",IF(COUNTIF($A$2:$A$501,A488)&gt;1,"Duplicate ID",""))</f>
        <v/>
      </c>
    </row>
    <row r="489">
      <c r="A489" s="13" t="n"/>
      <c r="B489" s="41" t="n"/>
      <c r="C489" s="26" t="n"/>
      <c r="D489" s="13" t="n"/>
      <c r="E489" s="13" t="n"/>
      <c r="F489" s="13" t="n"/>
      <c r="G489" s="13" t="n"/>
      <c r="H489" s="13" t="n"/>
      <c r="I489" s="13" t="n"/>
      <c r="J489" s="13" t="n"/>
      <c r="K489" s="41" t="n"/>
      <c r="L489" s="26" t="n"/>
      <c r="M489" s="13" t="n"/>
      <c r="N489" s="27" t="n"/>
      <c r="O489" s="48">
        <f>IF(OR(B489="",C489=""),"",B489+C489)</f>
        <v/>
      </c>
      <c r="P489" s="48">
        <f>IF(OR(O489="",H489&lt;&gt;"Yes"),"",O489+(Dashboard!$B$8/24))</f>
        <v/>
      </c>
      <c r="Q489" s="29">
        <f>IF(OR(H489&lt;&gt;"Yes",O489="",K489="",L489=""),"",ROUND(((K489+L489)-O489)*24,2))</f>
        <v/>
      </c>
      <c r="R489" s="30">
        <f>IF(A489="","",IF(OR(B489="",C489="",D489="",E489="",F489="",G489="",H489="",J489="",T489="Duplicate ID",AND(H489="Yes",J489&lt;&gt;"Closed",I489=""),AND(H489="Yes",J489="Closed",OR(K489="",L489="",M489="")),AND(H489="No",J489&lt;&gt;"No Callback Needed"),AND(Q489&lt;&gt;"",Q489&lt;0)),"Data Issue",IF(H489="No","No Callback Needed",IF(J489="Closed","Completed",IF(P489&lt;NOW(),"Overdue",IF(P489-NOW()&lt;=Dashboard!$B$9/24,"Due Soon","Open"))))))</f>
        <v/>
      </c>
      <c r="S489" s="31">
        <f>IF(OR(A489="",B489="",Dashboard!$B$4="",Dashboard!$B$5="",Dashboard!$B$5&lt;Dashboard!$B$4,Dashboard!$B$5-Dashboard!$B$4&gt;30),"",IF(AND(B489&gt;=Dashboard!$B$4,B489&lt;=Dashboard!$B$5,OR(Dashboard!$B$6="All Clinics",D489=Dashboard!$B$6),OR(Dashboard!$B$7="All Queues",E489=Dashboard!$B$7)),1,0))</f>
        <v/>
      </c>
      <c r="T489" s="30">
        <f>IF(A489="","",IF(COUNTIF($A$2:$A$501,A489)&gt;1,"Duplicate ID",""))</f>
        <v/>
      </c>
    </row>
    <row r="490">
      <c r="A490" s="13" t="n"/>
      <c r="B490" s="41" t="n"/>
      <c r="C490" s="26" t="n"/>
      <c r="D490" s="13" t="n"/>
      <c r="E490" s="13" t="n"/>
      <c r="F490" s="13" t="n"/>
      <c r="G490" s="13" t="n"/>
      <c r="H490" s="13" t="n"/>
      <c r="I490" s="13" t="n"/>
      <c r="J490" s="13" t="n"/>
      <c r="K490" s="41" t="n"/>
      <c r="L490" s="26" t="n"/>
      <c r="M490" s="13" t="n"/>
      <c r="N490" s="27" t="n"/>
      <c r="O490" s="48">
        <f>IF(OR(B490="",C490=""),"",B490+C490)</f>
        <v/>
      </c>
      <c r="P490" s="48">
        <f>IF(OR(O490="",H490&lt;&gt;"Yes"),"",O490+(Dashboard!$B$8/24))</f>
        <v/>
      </c>
      <c r="Q490" s="29">
        <f>IF(OR(H490&lt;&gt;"Yes",O490="",K490="",L490=""),"",ROUND(((K490+L490)-O490)*24,2))</f>
        <v/>
      </c>
      <c r="R490" s="30">
        <f>IF(A490="","",IF(OR(B490="",C490="",D490="",E490="",F490="",G490="",H490="",J490="",T490="Duplicate ID",AND(H490="Yes",J490&lt;&gt;"Closed",I490=""),AND(H490="Yes",J490="Closed",OR(K490="",L490="",M490="")),AND(H490="No",J490&lt;&gt;"No Callback Needed"),AND(Q490&lt;&gt;"",Q490&lt;0)),"Data Issue",IF(H490="No","No Callback Needed",IF(J490="Closed","Completed",IF(P490&lt;NOW(),"Overdue",IF(P490-NOW()&lt;=Dashboard!$B$9/24,"Due Soon","Open"))))))</f>
        <v/>
      </c>
      <c r="S490" s="31">
        <f>IF(OR(A490="",B490="",Dashboard!$B$4="",Dashboard!$B$5="",Dashboard!$B$5&lt;Dashboard!$B$4,Dashboard!$B$5-Dashboard!$B$4&gt;30),"",IF(AND(B490&gt;=Dashboard!$B$4,B490&lt;=Dashboard!$B$5,OR(Dashboard!$B$6="All Clinics",D490=Dashboard!$B$6),OR(Dashboard!$B$7="All Queues",E490=Dashboard!$B$7)),1,0))</f>
        <v/>
      </c>
      <c r="T490" s="30">
        <f>IF(A490="","",IF(COUNTIF($A$2:$A$501,A490)&gt;1,"Duplicate ID",""))</f>
        <v/>
      </c>
    </row>
    <row r="491">
      <c r="A491" s="13" t="n"/>
      <c r="B491" s="41" t="n"/>
      <c r="C491" s="26" t="n"/>
      <c r="D491" s="13" t="n"/>
      <c r="E491" s="13" t="n"/>
      <c r="F491" s="13" t="n"/>
      <c r="G491" s="13" t="n"/>
      <c r="H491" s="13" t="n"/>
      <c r="I491" s="13" t="n"/>
      <c r="J491" s="13" t="n"/>
      <c r="K491" s="41" t="n"/>
      <c r="L491" s="26" t="n"/>
      <c r="M491" s="13" t="n"/>
      <c r="N491" s="27" t="n"/>
      <c r="O491" s="48">
        <f>IF(OR(B491="",C491=""),"",B491+C491)</f>
        <v/>
      </c>
      <c r="P491" s="48">
        <f>IF(OR(O491="",H491&lt;&gt;"Yes"),"",O491+(Dashboard!$B$8/24))</f>
        <v/>
      </c>
      <c r="Q491" s="29">
        <f>IF(OR(H491&lt;&gt;"Yes",O491="",K491="",L491=""),"",ROUND(((K491+L491)-O491)*24,2))</f>
        <v/>
      </c>
      <c r="R491" s="30">
        <f>IF(A491="","",IF(OR(B491="",C491="",D491="",E491="",F491="",G491="",H491="",J491="",T491="Duplicate ID",AND(H491="Yes",J491&lt;&gt;"Closed",I491=""),AND(H491="Yes",J491="Closed",OR(K491="",L491="",M491="")),AND(H491="No",J491&lt;&gt;"No Callback Needed"),AND(Q491&lt;&gt;"",Q491&lt;0)),"Data Issue",IF(H491="No","No Callback Needed",IF(J491="Closed","Completed",IF(P491&lt;NOW(),"Overdue",IF(P491-NOW()&lt;=Dashboard!$B$9/24,"Due Soon","Open"))))))</f>
        <v/>
      </c>
      <c r="S491" s="31">
        <f>IF(OR(A491="",B491="",Dashboard!$B$4="",Dashboard!$B$5="",Dashboard!$B$5&lt;Dashboard!$B$4,Dashboard!$B$5-Dashboard!$B$4&gt;30),"",IF(AND(B491&gt;=Dashboard!$B$4,B491&lt;=Dashboard!$B$5,OR(Dashboard!$B$6="All Clinics",D491=Dashboard!$B$6),OR(Dashboard!$B$7="All Queues",E491=Dashboard!$B$7)),1,0))</f>
        <v/>
      </c>
      <c r="T491" s="30">
        <f>IF(A491="","",IF(COUNTIF($A$2:$A$501,A491)&gt;1,"Duplicate ID",""))</f>
        <v/>
      </c>
    </row>
    <row r="492">
      <c r="A492" s="13" t="n"/>
      <c r="B492" s="41" t="n"/>
      <c r="C492" s="26" t="n"/>
      <c r="D492" s="13" t="n"/>
      <c r="E492" s="13" t="n"/>
      <c r="F492" s="13" t="n"/>
      <c r="G492" s="13" t="n"/>
      <c r="H492" s="13" t="n"/>
      <c r="I492" s="13" t="n"/>
      <c r="J492" s="13" t="n"/>
      <c r="K492" s="41" t="n"/>
      <c r="L492" s="26" t="n"/>
      <c r="M492" s="13" t="n"/>
      <c r="N492" s="27" t="n"/>
      <c r="O492" s="48">
        <f>IF(OR(B492="",C492=""),"",B492+C492)</f>
        <v/>
      </c>
      <c r="P492" s="48">
        <f>IF(OR(O492="",H492&lt;&gt;"Yes"),"",O492+(Dashboard!$B$8/24))</f>
        <v/>
      </c>
      <c r="Q492" s="29">
        <f>IF(OR(H492&lt;&gt;"Yes",O492="",K492="",L492=""),"",ROUND(((K492+L492)-O492)*24,2))</f>
        <v/>
      </c>
      <c r="R492" s="30">
        <f>IF(A492="","",IF(OR(B492="",C492="",D492="",E492="",F492="",G492="",H492="",J492="",T492="Duplicate ID",AND(H492="Yes",J492&lt;&gt;"Closed",I492=""),AND(H492="Yes",J492="Closed",OR(K492="",L492="",M492="")),AND(H492="No",J492&lt;&gt;"No Callback Needed"),AND(Q492&lt;&gt;"",Q492&lt;0)),"Data Issue",IF(H492="No","No Callback Needed",IF(J492="Closed","Completed",IF(P492&lt;NOW(),"Overdue",IF(P492-NOW()&lt;=Dashboard!$B$9/24,"Due Soon","Open"))))))</f>
        <v/>
      </c>
      <c r="S492" s="31">
        <f>IF(OR(A492="",B492="",Dashboard!$B$4="",Dashboard!$B$5="",Dashboard!$B$5&lt;Dashboard!$B$4,Dashboard!$B$5-Dashboard!$B$4&gt;30),"",IF(AND(B492&gt;=Dashboard!$B$4,B492&lt;=Dashboard!$B$5,OR(Dashboard!$B$6="All Clinics",D492=Dashboard!$B$6),OR(Dashboard!$B$7="All Queues",E492=Dashboard!$B$7)),1,0))</f>
        <v/>
      </c>
      <c r="T492" s="30">
        <f>IF(A492="","",IF(COUNTIF($A$2:$A$501,A492)&gt;1,"Duplicate ID",""))</f>
        <v/>
      </c>
    </row>
    <row r="493">
      <c r="A493" s="13" t="n"/>
      <c r="B493" s="41" t="n"/>
      <c r="C493" s="26" t="n"/>
      <c r="D493" s="13" t="n"/>
      <c r="E493" s="13" t="n"/>
      <c r="F493" s="13" t="n"/>
      <c r="G493" s="13" t="n"/>
      <c r="H493" s="13" t="n"/>
      <c r="I493" s="13" t="n"/>
      <c r="J493" s="13" t="n"/>
      <c r="K493" s="41" t="n"/>
      <c r="L493" s="26" t="n"/>
      <c r="M493" s="13" t="n"/>
      <c r="N493" s="27" t="n"/>
      <c r="O493" s="48">
        <f>IF(OR(B493="",C493=""),"",B493+C493)</f>
        <v/>
      </c>
      <c r="P493" s="48">
        <f>IF(OR(O493="",H493&lt;&gt;"Yes"),"",O493+(Dashboard!$B$8/24))</f>
        <v/>
      </c>
      <c r="Q493" s="29">
        <f>IF(OR(H493&lt;&gt;"Yes",O493="",K493="",L493=""),"",ROUND(((K493+L493)-O493)*24,2))</f>
        <v/>
      </c>
      <c r="R493" s="30">
        <f>IF(A493="","",IF(OR(B493="",C493="",D493="",E493="",F493="",G493="",H493="",J493="",T493="Duplicate ID",AND(H493="Yes",J493&lt;&gt;"Closed",I493=""),AND(H493="Yes",J493="Closed",OR(K493="",L493="",M493="")),AND(H493="No",J493&lt;&gt;"No Callback Needed"),AND(Q493&lt;&gt;"",Q493&lt;0)),"Data Issue",IF(H493="No","No Callback Needed",IF(J493="Closed","Completed",IF(P493&lt;NOW(),"Overdue",IF(P493-NOW()&lt;=Dashboard!$B$9/24,"Due Soon","Open"))))))</f>
        <v/>
      </c>
      <c r="S493" s="31">
        <f>IF(OR(A493="",B493="",Dashboard!$B$4="",Dashboard!$B$5="",Dashboard!$B$5&lt;Dashboard!$B$4,Dashboard!$B$5-Dashboard!$B$4&gt;30),"",IF(AND(B493&gt;=Dashboard!$B$4,B493&lt;=Dashboard!$B$5,OR(Dashboard!$B$6="All Clinics",D493=Dashboard!$B$6),OR(Dashboard!$B$7="All Queues",E493=Dashboard!$B$7)),1,0))</f>
        <v/>
      </c>
      <c r="T493" s="30">
        <f>IF(A493="","",IF(COUNTIF($A$2:$A$501,A493)&gt;1,"Duplicate ID",""))</f>
        <v/>
      </c>
    </row>
    <row r="494">
      <c r="A494" s="13" t="n"/>
      <c r="B494" s="41" t="n"/>
      <c r="C494" s="26" t="n"/>
      <c r="D494" s="13" t="n"/>
      <c r="E494" s="13" t="n"/>
      <c r="F494" s="13" t="n"/>
      <c r="G494" s="13" t="n"/>
      <c r="H494" s="13" t="n"/>
      <c r="I494" s="13" t="n"/>
      <c r="J494" s="13" t="n"/>
      <c r="K494" s="41" t="n"/>
      <c r="L494" s="26" t="n"/>
      <c r="M494" s="13" t="n"/>
      <c r="N494" s="27" t="n"/>
      <c r="O494" s="48">
        <f>IF(OR(B494="",C494=""),"",B494+C494)</f>
        <v/>
      </c>
      <c r="P494" s="48">
        <f>IF(OR(O494="",H494&lt;&gt;"Yes"),"",O494+(Dashboard!$B$8/24))</f>
        <v/>
      </c>
      <c r="Q494" s="29">
        <f>IF(OR(H494&lt;&gt;"Yes",O494="",K494="",L494=""),"",ROUND(((K494+L494)-O494)*24,2))</f>
        <v/>
      </c>
      <c r="R494" s="30">
        <f>IF(A494="","",IF(OR(B494="",C494="",D494="",E494="",F494="",G494="",H494="",J494="",T494="Duplicate ID",AND(H494="Yes",J494&lt;&gt;"Closed",I494=""),AND(H494="Yes",J494="Closed",OR(K494="",L494="",M494="")),AND(H494="No",J494&lt;&gt;"No Callback Needed"),AND(Q494&lt;&gt;"",Q494&lt;0)),"Data Issue",IF(H494="No","No Callback Needed",IF(J494="Closed","Completed",IF(P494&lt;NOW(),"Overdue",IF(P494-NOW()&lt;=Dashboard!$B$9/24,"Due Soon","Open"))))))</f>
        <v/>
      </c>
      <c r="S494" s="31">
        <f>IF(OR(A494="",B494="",Dashboard!$B$4="",Dashboard!$B$5="",Dashboard!$B$5&lt;Dashboard!$B$4,Dashboard!$B$5-Dashboard!$B$4&gt;30),"",IF(AND(B494&gt;=Dashboard!$B$4,B494&lt;=Dashboard!$B$5,OR(Dashboard!$B$6="All Clinics",D494=Dashboard!$B$6),OR(Dashboard!$B$7="All Queues",E494=Dashboard!$B$7)),1,0))</f>
        <v/>
      </c>
      <c r="T494" s="30">
        <f>IF(A494="","",IF(COUNTIF($A$2:$A$501,A494)&gt;1,"Duplicate ID",""))</f>
        <v/>
      </c>
    </row>
    <row r="495">
      <c r="A495" s="13" t="n"/>
      <c r="B495" s="41" t="n"/>
      <c r="C495" s="26" t="n"/>
      <c r="D495" s="13" t="n"/>
      <c r="E495" s="13" t="n"/>
      <c r="F495" s="13" t="n"/>
      <c r="G495" s="13" t="n"/>
      <c r="H495" s="13" t="n"/>
      <c r="I495" s="13" t="n"/>
      <c r="J495" s="13" t="n"/>
      <c r="K495" s="41" t="n"/>
      <c r="L495" s="26" t="n"/>
      <c r="M495" s="13" t="n"/>
      <c r="N495" s="27" t="n"/>
      <c r="O495" s="48">
        <f>IF(OR(B495="",C495=""),"",B495+C495)</f>
        <v/>
      </c>
      <c r="P495" s="48">
        <f>IF(OR(O495="",H495&lt;&gt;"Yes"),"",O495+(Dashboard!$B$8/24))</f>
        <v/>
      </c>
      <c r="Q495" s="29">
        <f>IF(OR(H495&lt;&gt;"Yes",O495="",K495="",L495=""),"",ROUND(((K495+L495)-O495)*24,2))</f>
        <v/>
      </c>
      <c r="R495" s="30">
        <f>IF(A495="","",IF(OR(B495="",C495="",D495="",E495="",F495="",G495="",H495="",J495="",T495="Duplicate ID",AND(H495="Yes",J495&lt;&gt;"Closed",I495=""),AND(H495="Yes",J495="Closed",OR(K495="",L495="",M495="")),AND(H495="No",J495&lt;&gt;"No Callback Needed"),AND(Q495&lt;&gt;"",Q495&lt;0)),"Data Issue",IF(H495="No","No Callback Needed",IF(J495="Closed","Completed",IF(P495&lt;NOW(),"Overdue",IF(P495-NOW()&lt;=Dashboard!$B$9/24,"Due Soon","Open"))))))</f>
        <v/>
      </c>
      <c r="S495" s="31">
        <f>IF(OR(A495="",B495="",Dashboard!$B$4="",Dashboard!$B$5="",Dashboard!$B$5&lt;Dashboard!$B$4,Dashboard!$B$5-Dashboard!$B$4&gt;30),"",IF(AND(B495&gt;=Dashboard!$B$4,B495&lt;=Dashboard!$B$5,OR(Dashboard!$B$6="All Clinics",D495=Dashboard!$B$6),OR(Dashboard!$B$7="All Queues",E495=Dashboard!$B$7)),1,0))</f>
        <v/>
      </c>
      <c r="T495" s="30">
        <f>IF(A495="","",IF(COUNTIF($A$2:$A$501,A495)&gt;1,"Duplicate ID",""))</f>
        <v/>
      </c>
    </row>
    <row r="496">
      <c r="A496" s="13" t="n"/>
      <c r="B496" s="41" t="n"/>
      <c r="C496" s="26" t="n"/>
      <c r="D496" s="13" t="n"/>
      <c r="E496" s="13" t="n"/>
      <c r="F496" s="13" t="n"/>
      <c r="G496" s="13" t="n"/>
      <c r="H496" s="13" t="n"/>
      <c r="I496" s="13" t="n"/>
      <c r="J496" s="13" t="n"/>
      <c r="K496" s="41" t="n"/>
      <c r="L496" s="26" t="n"/>
      <c r="M496" s="13" t="n"/>
      <c r="N496" s="27" t="n"/>
      <c r="O496" s="48">
        <f>IF(OR(B496="",C496=""),"",B496+C496)</f>
        <v/>
      </c>
      <c r="P496" s="48">
        <f>IF(OR(O496="",H496&lt;&gt;"Yes"),"",O496+(Dashboard!$B$8/24))</f>
        <v/>
      </c>
      <c r="Q496" s="29">
        <f>IF(OR(H496&lt;&gt;"Yes",O496="",K496="",L496=""),"",ROUND(((K496+L496)-O496)*24,2))</f>
        <v/>
      </c>
      <c r="R496" s="30">
        <f>IF(A496="","",IF(OR(B496="",C496="",D496="",E496="",F496="",G496="",H496="",J496="",T496="Duplicate ID",AND(H496="Yes",J496&lt;&gt;"Closed",I496=""),AND(H496="Yes",J496="Closed",OR(K496="",L496="",M496="")),AND(H496="No",J496&lt;&gt;"No Callback Needed"),AND(Q496&lt;&gt;"",Q496&lt;0)),"Data Issue",IF(H496="No","No Callback Needed",IF(J496="Closed","Completed",IF(P496&lt;NOW(),"Overdue",IF(P496-NOW()&lt;=Dashboard!$B$9/24,"Due Soon","Open"))))))</f>
        <v/>
      </c>
      <c r="S496" s="31">
        <f>IF(OR(A496="",B496="",Dashboard!$B$4="",Dashboard!$B$5="",Dashboard!$B$5&lt;Dashboard!$B$4,Dashboard!$B$5-Dashboard!$B$4&gt;30),"",IF(AND(B496&gt;=Dashboard!$B$4,B496&lt;=Dashboard!$B$5,OR(Dashboard!$B$6="All Clinics",D496=Dashboard!$B$6),OR(Dashboard!$B$7="All Queues",E496=Dashboard!$B$7)),1,0))</f>
        <v/>
      </c>
      <c r="T496" s="30">
        <f>IF(A496="","",IF(COUNTIF($A$2:$A$501,A496)&gt;1,"Duplicate ID",""))</f>
        <v/>
      </c>
    </row>
    <row r="497">
      <c r="A497" s="13" t="n"/>
      <c r="B497" s="41" t="n"/>
      <c r="C497" s="26" t="n"/>
      <c r="D497" s="13" t="n"/>
      <c r="E497" s="13" t="n"/>
      <c r="F497" s="13" t="n"/>
      <c r="G497" s="13" t="n"/>
      <c r="H497" s="13" t="n"/>
      <c r="I497" s="13" t="n"/>
      <c r="J497" s="13" t="n"/>
      <c r="K497" s="41" t="n"/>
      <c r="L497" s="26" t="n"/>
      <c r="M497" s="13" t="n"/>
      <c r="N497" s="27" t="n"/>
      <c r="O497" s="48">
        <f>IF(OR(B497="",C497=""),"",B497+C497)</f>
        <v/>
      </c>
      <c r="P497" s="48">
        <f>IF(OR(O497="",H497&lt;&gt;"Yes"),"",O497+(Dashboard!$B$8/24))</f>
        <v/>
      </c>
      <c r="Q497" s="29">
        <f>IF(OR(H497&lt;&gt;"Yes",O497="",K497="",L497=""),"",ROUND(((K497+L497)-O497)*24,2))</f>
        <v/>
      </c>
      <c r="R497" s="30">
        <f>IF(A497="","",IF(OR(B497="",C497="",D497="",E497="",F497="",G497="",H497="",J497="",T497="Duplicate ID",AND(H497="Yes",J497&lt;&gt;"Closed",I497=""),AND(H497="Yes",J497="Closed",OR(K497="",L497="",M497="")),AND(H497="No",J497&lt;&gt;"No Callback Needed"),AND(Q497&lt;&gt;"",Q497&lt;0)),"Data Issue",IF(H497="No","No Callback Needed",IF(J497="Closed","Completed",IF(P497&lt;NOW(),"Overdue",IF(P497-NOW()&lt;=Dashboard!$B$9/24,"Due Soon","Open"))))))</f>
        <v/>
      </c>
      <c r="S497" s="31">
        <f>IF(OR(A497="",B497="",Dashboard!$B$4="",Dashboard!$B$5="",Dashboard!$B$5&lt;Dashboard!$B$4,Dashboard!$B$5-Dashboard!$B$4&gt;30),"",IF(AND(B497&gt;=Dashboard!$B$4,B497&lt;=Dashboard!$B$5,OR(Dashboard!$B$6="All Clinics",D497=Dashboard!$B$6),OR(Dashboard!$B$7="All Queues",E497=Dashboard!$B$7)),1,0))</f>
        <v/>
      </c>
      <c r="T497" s="30">
        <f>IF(A497="","",IF(COUNTIF($A$2:$A$501,A497)&gt;1,"Duplicate ID",""))</f>
        <v/>
      </c>
    </row>
    <row r="498">
      <c r="A498" s="13" t="n"/>
      <c r="B498" s="41" t="n"/>
      <c r="C498" s="26" t="n"/>
      <c r="D498" s="13" t="n"/>
      <c r="E498" s="13" t="n"/>
      <c r="F498" s="13" t="n"/>
      <c r="G498" s="13" t="n"/>
      <c r="H498" s="13" t="n"/>
      <c r="I498" s="13" t="n"/>
      <c r="J498" s="13" t="n"/>
      <c r="K498" s="41" t="n"/>
      <c r="L498" s="26" t="n"/>
      <c r="M498" s="13" t="n"/>
      <c r="N498" s="27" t="n"/>
      <c r="O498" s="48">
        <f>IF(OR(B498="",C498=""),"",B498+C498)</f>
        <v/>
      </c>
      <c r="P498" s="48">
        <f>IF(OR(O498="",H498&lt;&gt;"Yes"),"",O498+(Dashboard!$B$8/24))</f>
        <v/>
      </c>
      <c r="Q498" s="29">
        <f>IF(OR(H498&lt;&gt;"Yes",O498="",K498="",L498=""),"",ROUND(((K498+L498)-O498)*24,2))</f>
        <v/>
      </c>
      <c r="R498" s="30">
        <f>IF(A498="","",IF(OR(B498="",C498="",D498="",E498="",F498="",G498="",H498="",J498="",T498="Duplicate ID",AND(H498="Yes",J498&lt;&gt;"Closed",I498=""),AND(H498="Yes",J498="Closed",OR(K498="",L498="",M498="")),AND(H498="No",J498&lt;&gt;"No Callback Needed"),AND(Q498&lt;&gt;"",Q498&lt;0)),"Data Issue",IF(H498="No","No Callback Needed",IF(J498="Closed","Completed",IF(P498&lt;NOW(),"Overdue",IF(P498-NOW()&lt;=Dashboard!$B$9/24,"Due Soon","Open"))))))</f>
        <v/>
      </c>
      <c r="S498" s="31">
        <f>IF(OR(A498="",B498="",Dashboard!$B$4="",Dashboard!$B$5="",Dashboard!$B$5&lt;Dashboard!$B$4,Dashboard!$B$5-Dashboard!$B$4&gt;30),"",IF(AND(B498&gt;=Dashboard!$B$4,B498&lt;=Dashboard!$B$5,OR(Dashboard!$B$6="All Clinics",D498=Dashboard!$B$6),OR(Dashboard!$B$7="All Queues",E498=Dashboard!$B$7)),1,0))</f>
        <v/>
      </c>
      <c r="T498" s="30">
        <f>IF(A498="","",IF(COUNTIF($A$2:$A$501,A498)&gt;1,"Duplicate ID",""))</f>
        <v/>
      </c>
    </row>
    <row r="499">
      <c r="A499" s="13" t="n"/>
      <c r="B499" s="41" t="n"/>
      <c r="C499" s="26" t="n"/>
      <c r="D499" s="13" t="n"/>
      <c r="E499" s="13" t="n"/>
      <c r="F499" s="13" t="n"/>
      <c r="G499" s="13" t="n"/>
      <c r="H499" s="13" t="n"/>
      <c r="I499" s="13" t="n"/>
      <c r="J499" s="13" t="n"/>
      <c r="K499" s="41" t="n"/>
      <c r="L499" s="26" t="n"/>
      <c r="M499" s="13" t="n"/>
      <c r="N499" s="27" t="n"/>
      <c r="O499" s="48">
        <f>IF(OR(B499="",C499=""),"",B499+C499)</f>
        <v/>
      </c>
      <c r="P499" s="48">
        <f>IF(OR(O499="",H499&lt;&gt;"Yes"),"",O499+(Dashboard!$B$8/24))</f>
        <v/>
      </c>
      <c r="Q499" s="29">
        <f>IF(OR(H499&lt;&gt;"Yes",O499="",K499="",L499=""),"",ROUND(((K499+L499)-O499)*24,2))</f>
        <v/>
      </c>
      <c r="R499" s="30">
        <f>IF(A499="","",IF(OR(B499="",C499="",D499="",E499="",F499="",G499="",H499="",J499="",T499="Duplicate ID",AND(H499="Yes",J499&lt;&gt;"Closed",I499=""),AND(H499="Yes",J499="Closed",OR(K499="",L499="",M499="")),AND(H499="No",J499&lt;&gt;"No Callback Needed"),AND(Q499&lt;&gt;"",Q499&lt;0)),"Data Issue",IF(H499="No","No Callback Needed",IF(J499="Closed","Completed",IF(P499&lt;NOW(),"Overdue",IF(P499-NOW()&lt;=Dashboard!$B$9/24,"Due Soon","Open"))))))</f>
        <v/>
      </c>
      <c r="S499" s="31">
        <f>IF(OR(A499="",B499="",Dashboard!$B$4="",Dashboard!$B$5="",Dashboard!$B$5&lt;Dashboard!$B$4,Dashboard!$B$5-Dashboard!$B$4&gt;30),"",IF(AND(B499&gt;=Dashboard!$B$4,B499&lt;=Dashboard!$B$5,OR(Dashboard!$B$6="All Clinics",D499=Dashboard!$B$6),OR(Dashboard!$B$7="All Queues",E499=Dashboard!$B$7)),1,0))</f>
        <v/>
      </c>
      <c r="T499" s="30">
        <f>IF(A499="","",IF(COUNTIF($A$2:$A$501,A499)&gt;1,"Duplicate ID",""))</f>
        <v/>
      </c>
    </row>
    <row r="500">
      <c r="A500" s="13" t="n"/>
      <c r="B500" s="41" t="n"/>
      <c r="C500" s="26" t="n"/>
      <c r="D500" s="13" t="n"/>
      <c r="E500" s="13" t="n"/>
      <c r="F500" s="13" t="n"/>
      <c r="G500" s="13" t="n"/>
      <c r="H500" s="13" t="n"/>
      <c r="I500" s="13" t="n"/>
      <c r="J500" s="13" t="n"/>
      <c r="K500" s="41" t="n"/>
      <c r="L500" s="26" t="n"/>
      <c r="M500" s="13" t="n"/>
      <c r="N500" s="27" t="n"/>
      <c r="O500" s="48">
        <f>IF(OR(B500="",C500=""),"",B500+C500)</f>
        <v/>
      </c>
      <c r="P500" s="48">
        <f>IF(OR(O500="",H500&lt;&gt;"Yes"),"",O500+(Dashboard!$B$8/24))</f>
        <v/>
      </c>
      <c r="Q500" s="29">
        <f>IF(OR(H500&lt;&gt;"Yes",O500="",K500="",L500=""),"",ROUND(((K500+L500)-O500)*24,2))</f>
        <v/>
      </c>
      <c r="R500" s="30">
        <f>IF(A500="","",IF(OR(B500="",C500="",D500="",E500="",F500="",G500="",H500="",J500="",T500="Duplicate ID",AND(H500="Yes",J500&lt;&gt;"Closed",I500=""),AND(H500="Yes",J500="Closed",OR(K500="",L500="",M500="")),AND(H500="No",J500&lt;&gt;"No Callback Needed"),AND(Q500&lt;&gt;"",Q500&lt;0)),"Data Issue",IF(H500="No","No Callback Needed",IF(J500="Closed","Completed",IF(P500&lt;NOW(),"Overdue",IF(P500-NOW()&lt;=Dashboard!$B$9/24,"Due Soon","Open"))))))</f>
        <v/>
      </c>
      <c r="S500" s="31">
        <f>IF(OR(A500="",B500="",Dashboard!$B$4="",Dashboard!$B$5="",Dashboard!$B$5&lt;Dashboard!$B$4,Dashboard!$B$5-Dashboard!$B$4&gt;30),"",IF(AND(B500&gt;=Dashboard!$B$4,B500&lt;=Dashboard!$B$5,OR(Dashboard!$B$6="All Clinics",D500=Dashboard!$B$6),OR(Dashboard!$B$7="All Queues",E500=Dashboard!$B$7)),1,0))</f>
        <v/>
      </c>
      <c r="T500" s="30">
        <f>IF(A500="","",IF(COUNTIF($A$2:$A$501,A500)&gt;1,"Duplicate ID",""))</f>
        <v/>
      </c>
    </row>
    <row r="501">
      <c r="A501" s="13" t="n"/>
      <c r="B501" s="41" t="n"/>
      <c r="C501" s="26" t="n"/>
      <c r="D501" s="13" t="n"/>
      <c r="E501" s="13" t="n"/>
      <c r="F501" s="13" t="n"/>
      <c r="G501" s="13" t="n"/>
      <c r="H501" s="13" t="n"/>
      <c r="I501" s="13" t="n"/>
      <c r="J501" s="13" t="n"/>
      <c r="K501" s="41" t="n"/>
      <c r="L501" s="26" t="n"/>
      <c r="M501" s="13" t="n"/>
      <c r="N501" s="27" t="n"/>
      <c r="O501" s="48">
        <f>IF(OR(B501="",C501=""),"",B501+C501)</f>
        <v/>
      </c>
      <c r="P501" s="48">
        <f>IF(OR(O501="",H501&lt;&gt;"Yes"),"",O501+(Dashboard!$B$8/24))</f>
        <v/>
      </c>
      <c r="Q501" s="29">
        <f>IF(OR(H501&lt;&gt;"Yes",O501="",K501="",L501=""),"",ROUND(((K501+L501)-O501)*24,2))</f>
        <v/>
      </c>
      <c r="R501" s="30">
        <f>IF(A501="","",IF(OR(B501="",C501="",D501="",E501="",F501="",G501="",H501="",J501="",T501="Duplicate ID",AND(H501="Yes",J501&lt;&gt;"Closed",I501=""),AND(H501="Yes",J501="Closed",OR(K501="",L501="",M501="")),AND(H501="No",J501&lt;&gt;"No Callback Needed"),AND(Q501&lt;&gt;"",Q501&lt;0)),"Data Issue",IF(H501="No","No Callback Needed",IF(J501="Closed","Completed",IF(P501&lt;NOW(),"Overdue",IF(P501-NOW()&lt;=Dashboard!$B$9/24,"Due Soon","Open"))))))</f>
        <v/>
      </c>
      <c r="S501" s="31">
        <f>IF(OR(A501="",B501="",Dashboard!$B$4="",Dashboard!$B$5="",Dashboard!$B$5&lt;Dashboard!$B$4,Dashboard!$B$5-Dashboard!$B$4&gt;30),"",IF(AND(B501&gt;=Dashboard!$B$4,B501&lt;=Dashboard!$B$5,OR(Dashboard!$B$6="All Clinics",D501=Dashboard!$B$6),OR(Dashboard!$B$7="All Queues",E501=Dashboard!$B$7)),1,0))</f>
        <v/>
      </c>
      <c r="T501" s="30">
        <f>IF(A501="","",IF(COUNTIF($A$2:$A$501,A501)&gt;1,"Duplicate ID",""))</f>
        <v/>
      </c>
    </row>
  </sheetData>
  <autoFilter ref="A1:T501"/>
  <conditionalFormatting sqref="A2:T501">
    <cfRule type="expression" priority="1" dxfId="0" stopIfTrue="1">
      <formula>$R2="Data Issue"</formula>
    </cfRule>
  </conditionalFormatting>
  <conditionalFormatting sqref="P2:R501">
    <cfRule type="expression" priority="2" dxfId="1">
      <formula>$R2="Overdue"</formula>
    </cfRule>
    <cfRule type="expression" priority="3" dxfId="2">
      <formula>$R2="Due Soon"</formula>
    </cfRule>
  </conditionalFormatting>
  <conditionalFormatting sqref="J2:M501">
    <cfRule type="expression" priority="4" dxfId="3">
      <formula>$R2="Completed"</formula>
    </cfRule>
  </conditionalFormatting>
  <conditionalFormatting sqref="H2:M501">
    <cfRule type="expression" priority="5" dxfId="4">
      <formula>$R2="No Callback Needed"</formula>
    </cfRule>
  </conditionalFormatting>
  <conditionalFormatting sqref="A2:A501">
    <cfRule type="expression" priority="6" dxfId="1">
      <formula>$T2="Duplicate ID"</formula>
    </cfRule>
  </conditionalFormatting>
  <conditionalFormatting sqref="T2:T501">
    <cfRule type="expression" priority="7" dxfId="1">
      <formula>$T2="Duplicate ID"</formula>
    </cfRule>
  </conditionalFormatting>
  <conditionalFormatting sqref="Q2:Q501">
    <cfRule type="expression" priority="8" dxfId="1">
      <formula>AND($Q2&lt;&gt;"",$Q2&lt;0)</formula>
    </cfRule>
  </conditionalFormatting>
  <dataValidations count="12">
    <dataValidation sqref="A2:A501" showDropDown="0" showInputMessage="1" showErrorMessage="1" allowBlank="0" errorTitle="Invalid Call ID" error="Call ID must be unique and 20 characters or fewer." promptTitle="Operational Call ID" prompt="Enter a unique operational Call ID, such as AC-260901-001." type="custom">
      <formula1>OR(A2="",AND(LEN(A2)&lt;=20,COUNTIF($A$2:$A$501,A2)=1))</formula1>
    </dataValidation>
    <dataValidation sqref="B2:B501 K2:K501" showDropDown="0" showInputMessage="0" showErrorMessage="1" allowBlank="0" error="Enter a date from 01/01/2024 through 12/31/2030." type="date" operator="between">
      <formula1>DATE(2024,1,1)</formula1>
      <formula2>DATE(2030,12,31)</formula2>
    </dataValidation>
    <dataValidation sqref="C2:C501 L2:L501" showDropDown="0" showInputMessage="0" showErrorMessage="1" allowBlank="0" error="Enter a valid time." type="time" operator="between">
      <formula1>TIME(0,0,0)</formula1>
      <formula2>TIME(23,59,59)</formula2>
    </dataValidation>
    <dataValidation sqref="D2:D501" showDropDown="0" showInputMessage="0" showErrorMessage="1" allowBlank="0" error="Select a clinic from the list." type="list">
      <formula1>'Lists'!$C$2:$C$6</formula1>
    </dataValidation>
    <dataValidation sqref="E2:E501" showDropDown="0" showInputMessage="0" showErrorMessage="1" allowBlank="0" error="Select a queue from the list." type="list">
      <formula1>'Lists'!$D$2:$D$7</formula1>
    </dataValidation>
    <dataValidation sqref="G2:G501" showDropDown="0" showInputMessage="0" showErrorMessage="1" allowBlank="0" error="Select an abandonment reason from the list." type="list">
      <formula1>'Lists'!$E$2:$E$8</formula1>
    </dataValidation>
    <dataValidation sqref="H2:H501" showDropDown="0" showInputMessage="0" showErrorMessage="1" allowBlank="0" error="Select Yes or No." type="list">
      <formula1>'Lists'!$F$2:$F$3</formula1>
    </dataValidation>
    <dataValidation sqref="I2:I501" showDropDown="0" showInputMessage="0" showErrorMessage="1" allowBlank="0" error="Select an owner from the list." type="list">
      <formula1>'Lists'!$G$2:$G$7</formula1>
    </dataValidation>
    <dataValidation sqref="J2:J501" showDropDown="0" showInputMessage="0" showErrorMessage="1" allowBlank="0" error="Select a workflow status from the list." type="list">
      <formula1>'Lists'!$H$2:$H$5</formula1>
    </dataValidation>
    <dataValidation sqref="M2:M501" showDropDown="0" showInputMessage="0" showErrorMessage="1" allowBlank="0" error="Select an administrative outcome from the list." type="list">
      <formula1>'Lists'!$I$2:$I$7</formula1>
    </dataValidation>
    <dataValidation sqref="F2:F501" showDropDown="0" showInputMessage="0" showErrorMessage="1" allowBlank="0" error="Enter a whole number from 0 through 7,200." type="whole" operator="between">
      <formula1>0</formula1>
      <formula2>7200</formula2>
    </dataValidation>
    <dataValidation sqref="N2:N501" showDropDown="0" showInputMessage="1" showErrorMessage="1" allowBlank="0" error="Workflow Notes must be 120 characters or fewer." promptTitle="Workflow Notes" prompt="Enter nonclinical workflow information only. Do not enter names, phone numbers, diagnoses, or other patient details." type="textLength" operator="lessThanOrEqual">
      <formula1>120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I13"/>
  <sheetViews>
    <sheetView showGridLines="0" workbookViewId="0">
      <pane ySplit="1" topLeftCell="A2" activePane="bottomLeft" state="frozen"/>
      <selection pane="bottomLeft" activeCell="A1" sqref="A1"/>
    </sheetView>
  </sheetViews>
  <sheetFormatPr baseColWidth="8" defaultRowHeight="15"/>
  <cols>
    <col width="30" customWidth="1" min="1" max="1"/>
    <col width="28" customWidth="1" min="2" max="2"/>
    <col width="30" customWidth="1" min="3" max="3"/>
    <col width="28" customWidth="1" min="4" max="4"/>
    <col width="29" customWidth="1" min="5" max="5"/>
    <col width="23" customWidth="1" min="6" max="6"/>
    <col width="21" customWidth="1" min="7" max="7"/>
    <col width="25" customWidth="1" min="8" max="8"/>
    <col width="30" customWidth="1" min="9" max="9"/>
  </cols>
  <sheetData>
    <row r="1" ht="32" customHeight="1">
      <c r="A1" s="25" t="inlineStr">
        <is>
          <t>Clinic Filter List</t>
        </is>
      </c>
      <c r="B1" s="25" t="inlineStr">
        <is>
          <t>Queue Filter List</t>
        </is>
      </c>
      <c r="C1" s="25" t="inlineStr">
        <is>
          <t>Clinic Entry List</t>
        </is>
      </c>
      <c r="D1" s="25" t="inlineStr">
        <is>
          <t>Queue Entry List</t>
        </is>
      </c>
      <c r="E1" s="25" t="inlineStr">
        <is>
          <t>Abandon Reason List</t>
        </is>
      </c>
      <c r="F1" s="25" t="inlineStr">
        <is>
          <t>Callback Required List</t>
        </is>
      </c>
      <c r="G1" s="25" t="inlineStr">
        <is>
          <t>Owner List</t>
        </is>
      </c>
      <c r="H1" s="25" t="inlineStr">
        <is>
          <t>Workflow Status List</t>
        </is>
      </c>
      <c r="I1" s="25" t="inlineStr">
        <is>
          <t>Callback Outcome List</t>
        </is>
      </c>
    </row>
    <row r="2">
      <c r="A2" s="32" t="inlineStr">
        <is>
          <t>All Clinics</t>
        </is>
      </c>
      <c r="B2" s="32" t="inlineStr">
        <is>
          <t>All Queues</t>
        </is>
      </c>
      <c r="C2" s="32" t="inlineStr">
        <is>
          <t>Pine Harbor Family Clinic</t>
        </is>
      </c>
      <c r="D2" s="32" t="inlineStr">
        <is>
          <t>Scheduling</t>
        </is>
      </c>
      <c r="E2" s="32" t="inlineStr">
        <is>
          <t>Long Hold Time</t>
        </is>
      </c>
      <c r="F2" s="32" t="inlineStr">
        <is>
          <t>Yes</t>
        </is>
      </c>
      <c r="G2" s="32" t="inlineStr">
        <is>
          <t>Avery Cole</t>
        </is>
      </c>
      <c r="H2" s="32" t="inlineStr">
        <is>
          <t>Open</t>
        </is>
      </c>
      <c r="I2" s="32" t="inlineStr">
        <is>
          <t>Reached Caller</t>
        </is>
      </c>
    </row>
    <row r="3">
      <c r="A3" s="32" t="inlineStr">
        <is>
          <t>Pine Harbor Family Clinic</t>
        </is>
      </c>
      <c r="B3" s="32" t="inlineStr">
        <is>
          <t>Scheduling</t>
        </is>
      </c>
      <c r="C3" s="32" t="inlineStr">
        <is>
          <t>Red Maple Medical Office</t>
        </is>
      </c>
      <c r="D3" s="32" t="inlineStr">
        <is>
          <t>Billing Questions</t>
        </is>
      </c>
      <c r="E3" s="32" t="inlineStr">
        <is>
          <t>Caller Disconnected</t>
        </is>
      </c>
      <c r="F3" s="32" t="inlineStr">
        <is>
          <t>No</t>
        </is>
      </c>
      <c r="G3" s="32" t="inlineStr">
        <is>
          <t>Jordan Blake</t>
        </is>
      </c>
      <c r="H3" s="32" t="inlineStr">
        <is>
          <t>In Progress</t>
        </is>
      </c>
      <c r="I3" s="32" t="inlineStr">
        <is>
          <t>Left General Message</t>
        </is>
      </c>
    </row>
    <row r="4">
      <c r="A4" s="32" t="inlineStr">
        <is>
          <t>Red Maple Medical Office</t>
        </is>
      </c>
      <c r="B4" s="32" t="inlineStr">
        <is>
          <t>Billing Questions</t>
        </is>
      </c>
      <c r="C4" s="32" t="inlineStr">
        <is>
          <t>Silver Trail Pediatrics</t>
        </is>
      </c>
      <c r="D4" s="32" t="inlineStr">
        <is>
          <t>Appointment Changes</t>
        </is>
      </c>
      <c r="E4" s="32" t="inlineStr">
        <is>
          <t>After-Hours Transfer</t>
        </is>
      </c>
      <c r="G4" s="32" t="inlineStr">
        <is>
          <t>Morgan Ellis</t>
        </is>
      </c>
      <c r="H4" s="32" t="inlineStr">
        <is>
          <t>Closed</t>
        </is>
      </c>
      <c r="I4" s="32" t="inlineStr">
        <is>
          <t>No Answer</t>
        </is>
      </c>
    </row>
    <row r="5">
      <c r="A5" s="32" t="inlineStr">
        <is>
          <t>Silver Trail Pediatrics</t>
        </is>
      </c>
      <c r="B5" s="32" t="inlineStr">
        <is>
          <t>Appointment Changes</t>
        </is>
      </c>
      <c r="C5" s="32" t="inlineStr">
        <is>
          <t>Canyon View Internal Medicine</t>
        </is>
      </c>
      <c r="D5" s="32" t="inlineStr">
        <is>
          <t>General Information</t>
        </is>
      </c>
      <c r="E5" s="32" t="inlineStr">
        <is>
          <t>Queue Routing Issue</t>
        </is>
      </c>
      <c r="G5" s="32" t="inlineStr">
        <is>
          <t>Riley Grant</t>
        </is>
      </c>
      <c r="H5" s="32" t="inlineStr">
        <is>
          <t>No Callback Needed</t>
        </is>
      </c>
      <c r="I5" s="32" t="inlineStr">
        <is>
          <t>Routed to Correct Office</t>
        </is>
      </c>
    </row>
    <row r="6">
      <c r="A6" s="32" t="inlineStr">
        <is>
          <t>Canyon View Internal Medicine</t>
        </is>
      </c>
      <c r="B6" s="32" t="inlineStr">
        <is>
          <t>General Information</t>
        </is>
      </c>
      <c r="C6" s="32" t="inlineStr">
        <is>
          <t>Lake Ember Women’s Health</t>
        </is>
      </c>
      <c r="D6" s="32" t="inlineStr">
        <is>
          <t>Nurse Message Routing</t>
        </is>
      </c>
      <c r="E6" s="32" t="inlineStr">
        <is>
          <t>Language Assistance Delay</t>
        </is>
      </c>
      <c r="G6" s="32" t="inlineStr">
        <is>
          <t>Casey Monroe</t>
        </is>
      </c>
      <c r="I6" s="32" t="inlineStr">
        <is>
          <t>Duplicate Call</t>
        </is>
      </c>
    </row>
    <row r="7">
      <c r="A7" s="32" t="inlineStr">
        <is>
          <t>Lake Ember Women’s Health</t>
        </is>
      </c>
      <c r="B7" s="32" t="inlineStr">
        <is>
          <t>Nurse Message Routing</t>
        </is>
      </c>
      <c r="D7" s="32" t="inlineStr">
        <is>
          <t>Medical Records Requests</t>
        </is>
      </c>
      <c r="E7" s="32" t="inlineStr">
        <is>
          <t>Technical Interruption</t>
        </is>
      </c>
      <c r="G7" s="32" t="inlineStr">
        <is>
          <t>Taylor Quinn</t>
        </is>
      </c>
      <c r="I7" s="32" t="inlineStr">
        <is>
          <t>Other Administrative Outcome</t>
        </is>
      </c>
    </row>
    <row r="8">
      <c r="B8" s="32" t="inlineStr">
        <is>
          <t>Medical Records Requests</t>
        </is>
      </c>
      <c r="E8" s="32" t="inlineStr">
        <is>
          <t>Reason Unknown</t>
        </is>
      </c>
    </row>
    <row r="11" ht="23" customHeight="1">
      <c r="A11" s="33" t="inlineStr">
        <is>
          <t>Update lists only with approved operational labels. If clinics or queues are added, update both the entry list and its corresponding filter list. Keep “All Clinics” and “All Queues” as the first filter options.</t>
        </is>
      </c>
      <c r="B11" s="49" t="n"/>
      <c r="C11" s="49" t="n"/>
      <c r="D11" s="49" t="n"/>
      <c r="E11" s="49" t="n"/>
      <c r="F11" s="49" t="n"/>
      <c r="G11" s="49" t="n"/>
      <c r="H11" s="49" t="n"/>
      <c r="I11" s="50" t="n"/>
    </row>
    <row r="12" ht="23" customHeight="1">
      <c r="A12" s="51" t="n"/>
      <c r="I12" s="52" t="n"/>
    </row>
    <row r="13" ht="23" customHeight="1">
      <c r="A13" s="53" t="n"/>
      <c r="B13" s="54" t="n"/>
      <c r="C13" s="54" t="n"/>
      <c r="D13" s="54" t="n"/>
      <c r="E13" s="54" t="n"/>
      <c r="F13" s="54" t="n"/>
      <c r="G13" s="54" t="n"/>
      <c r="H13" s="54" t="n"/>
      <c r="I13" s="55" t="n"/>
    </row>
  </sheetData>
  <mergeCells count="1">
    <mergeCell ref="A11:I13"/>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55"/>
  <sheetViews>
    <sheetView showGridLines="0" workbookViewId="0">
      <pane ySplit="2" topLeftCell="A3" activePane="bottomLeft" state="frozen"/>
      <selection pane="bottomLeft" activeCell="A1" sqref="A1"/>
    </sheetView>
  </sheetViews>
  <sheetFormatPr baseColWidth="8" defaultRowHeight="15"/>
  <cols>
    <col width="18" customWidth="1" min="1" max="1"/>
    <col width="4" customWidth="1" min="2" max="2"/>
    <col width="18" customWidth="1" min="3" max="3"/>
    <col width="18" customWidth="1" min="4" max="4"/>
    <col width="18" customWidth="1" min="5" max="5"/>
    <col width="18" customWidth="1" min="6" max="6"/>
    <col width="18" customWidth="1" min="7" max="7"/>
    <col width="18" customWidth="1" min="8" max="8"/>
  </cols>
  <sheetData>
    <row r="1" ht="28" customHeight="1">
      <c r="A1" s="1" t="inlineStr">
        <is>
          <t>How to Use the Abandoned Call Tracker</t>
        </is>
      </c>
    </row>
    <row r="3" ht="21" customHeight="1">
      <c r="A3" s="34" t="inlineStr">
        <is>
          <t>1. Daily Workflow</t>
        </is>
      </c>
      <c r="B3" s="42" t="n"/>
      <c r="C3" s="42" t="n"/>
      <c r="D3" s="42" t="n"/>
      <c r="E3" s="42" t="n"/>
      <c r="F3" s="42" t="n"/>
      <c r="G3" s="42" t="n"/>
      <c r="H3" s="43" t="n"/>
    </row>
    <row r="4" ht="21" customHeight="1">
      <c r="A4" s="35" t="inlineStr">
        <is>
          <t>1. Add one row on the Call Log for each abandoned call.</t>
        </is>
      </c>
    </row>
    <row r="5" ht="21" customHeight="1">
      <c r="A5" s="35" t="inlineStr">
        <is>
          <t>2. Use an operational Call ID; do not use a patient identifier.</t>
        </is>
      </c>
    </row>
    <row r="6" ht="30" customHeight="1">
      <c r="A6" s="35" t="inlineStr">
        <is>
          <t>3. Enter the call date, time, clinic, queue, wait time, and abandonment reason.</t>
        </is>
      </c>
    </row>
    <row r="7" ht="21" customHeight="1">
      <c r="A7" s="35" t="inlineStr">
        <is>
          <t>4. Set Callback Required to Yes or No according to office workflow.</t>
        </is>
      </c>
    </row>
    <row r="8" ht="21" customHeight="1">
      <c r="A8" s="35" t="inlineStr">
        <is>
          <t>5. If a callback is required, assign an owner and update Workflow Status.</t>
        </is>
      </c>
    </row>
    <row r="9" ht="30" customHeight="1">
      <c r="A9" s="35" t="inlineStr">
        <is>
          <t>6. When a callback is completed, enter the completion date, completion time, and administrative outcome.</t>
        </is>
      </c>
    </row>
    <row r="10" ht="30" customHeight="1">
      <c r="A10" s="35" t="inlineStr">
        <is>
          <t>7. Review Data Issue, Overdue, and Due Soon alerts before reviewing lower-priority items.</t>
        </is>
      </c>
    </row>
    <row r="11" ht="21" customHeight="1">
      <c r="A11" s="35" t="inlineStr">
        <is>
          <t>8. Update the Dashboard date range, clinic, and queue to review workload and patterns.</t>
        </is>
      </c>
    </row>
    <row r="12" ht="21" customHeight="1">
      <c r="A12" s="35" t="inlineStr">
        <is>
          <t>9. Update Callback Target Hours only when office leadership changes the operational target.</t>
        </is>
      </c>
    </row>
    <row r="13" ht="21" customHeight="1"/>
    <row r="14" ht="21" customHeight="1"/>
    <row r="15" ht="21" customHeight="1">
      <c r="A15" s="34" t="inlineStr">
        <is>
          <t>2. Status Definitions</t>
        </is>
      </c>
      <c r="B15" s="42" t="n"/>
      <c r="C15" s="42" t="n"/>
      <c r="D15" s="42" t="n"/>
      <c r="E15" s="42" t="n"/>
      <c r="F15" s="42" t="n"/>
      <c r="G15" s="42" t="n"/>
      <c r="H15" s="43" t="n"/>
    </row>
    <row r="16" ht="21" customHeight="1">
      <c r="A16" s="36" t="inlineStr">
        <is>
          <t>Status</t>
        </is>
      </c>
      <c r="C16" s="36" t="inlineStr">
        <is>
          <t>Definition</t>
        </is>
      </c>
    </row>
    <row r="17" ht="21" customHeight="1">
      <c r="A17" s="37" t="inlineStr">
        <is>
          <t>Open</t>
        </is>
      </c>
      <c r="C17" s="38" t="inlineStr">
        <is>
          <t>Callback is required but work has not started.</t>
        </is>
      </c>
    </row>
    <row r="18" ht="21" customHeight="1">
      <c r="A18" s="37" t="inlineStr">
        <is>
          <t>In Progress</t>
        </is>
      </c>
      <c r="C18" s="38" t="inlineStr">
        <is>
          <t>Callback is assigned or actively being worked.</t>
        </is>
      </c>
    </row>
    <row r="19" ht="21" customHeight="1">
      <c r="A19" s="37" t="inlineStr">
        <is>
          <t>Closed</t>
        </is>
      </c>
      <c r="C19" s="38" t="inlineStr">
        <is>
          <t>Required callback work is complete.</t>
        </is>
      </c>
    </row>
    <row r="20" ht="21" customHeight="1">
      <c r="A20" s="37" t="inlineStr">
        <is>
          <t>No Callback Needed</t>
        </is>
      </c>
      <c r="C20" s="38" t="inlineStr">
        <is>
          <t>The office workflow does not require a return call.</t>
        </is>
      </c>
    </row>
    <row r="21" ht="21" customHeight="1"/>
    <row r="22" ht="21" customHeight="1">
      <c r="A22" s="34" t="inlineStr">
        <is>
          <t>3. Alert Definitions</t>
        </is>
      </c>
      <c r="B22" s="42" t="n"/>
      <c r="C22" s="42" t="n"/>
      <c r="D22" s="42" t="n"/>
      <c r="E22" s="42" t="n"/>
      <c r="F22" s="42" t="n"/>
      <c r="G22" s="42" t="n"/>
      <c r="H22" s="43" t="n"/>
    </row>
    <row r="23" ht="21" customHeight="1">
      <c r="A23" s="36" t="inlineStr">
        <is>
          <t>Alert</t>
        </is>
      </c>
      <c r="C23" s="36" t="inlineStr">
        <is>
          <t>Definition</t>
        </is>
      </c>
    </row>
    <row r="24" ht="30" customHeight="1">
      <c r="A24" s="37" t="inlineStr">
        <is>
          <t>Data Issue</t>
        </is>
      </c>
      <c r="C24" s="38" t="inlineStr">
        <is>
          <t>Required data is missing, inconsistent, duplicated, or chronologically invalid.</t>
        </is>
      </c>
    </row>
    <row r="25" ht="30" customHeight="1">
      <c r="A25" s="37" t="inlineStr">
        <is>
          <t>Overdue</t>
        </is>
      </c>
      <c r="C25" s="38" t="inlineStr">
        <is>
          <t>A required callback is not closed and the calculated due time has passed.</t>
        </is>
      </c>
    </row>
    <row r="26" ht="30" customHeight="1">
      <c r="A26" s="37" t="inlineStr">
        <is>
          <t>Due Soon</t>
        </is>
      </c>
      <c r="C26" s="38" t="inlineStr">
        <is>
          <t>A required callback is not closed and is within the Due Soon Threshold Hours.</t>
        </is>
      </c>
    </row>
    <row r="27" ht="30" customHeight="1">
      <c r="A27" s="37" t="inlineStr">
        <is>
          <t>Open</t>
        </is>
      </c>
      <c r="C27" s="38" t="inlineStr">
        <is>
          <t>A required callback is pending but is not yet due soon.</t>
        </is>
      </c>
    </row>
    <row r="28" ht="30" customHeight="1">
      <c r="A28" s="37" t="inlineStr">
        <is>
          <t>Completed</t>
        </is>
      </c>
      <c r="C28" s="38" t="inlineStr">
        <is>
          <t>A required callback is closed with completion information.</t>
        </is>
      </c>
    </row>
    <row r="29" ht="30" customHeight="1">
      <c r="A29" s="37" t="inlineStr">
        <is>
          <t>No Callback Needed</t>
        </is>
      </c>
      <c r="C29" s="38" t="inlineStr">
        <is>
          <t>The row is marked as not requiring a callback.</t>
        </is>
      </c>
    </row>
    <row r="30" ht="21" customHeight="1"/>
    <row r="31" ht="21" customHeight="1">
      <c r="A31" s="34" t="inlineStr">
        <is>
          <t>4. Important Calculation Notes</t>
        </is>
      </c>
      <c r="B31" s="42" t="n"/>
      <c r="C31" s="42" t="n"/>
      <c r="D31" s="42" t="n"/>
      <c r="E31" s="42" t="n"/>
      <c r="F31" s="42" t="n"/>
      <c r="G31" s="42" t="n"/>
      <c r="H31" s="43" t="n"/>
    </row>
    <row r="32" ht="21" customHeight="1">
      <c r="A32" s="35" t="inlineStr">
        <is>
          <t>• Callback Due equals Received Timestamp plus Callback Target Hours.</t>
        </is>
      </c>
    </row>
    <row r="33" ht="21" customHeight="1">
      <c r="A33" s="35" t="inlineStr">
        <is>
          <t>• The target is based on elapsed calendar hours, not business hours.</t>
        </is>
      </c>
    </row>
    <row r="34" ht="30" customHeight="1">
      <c r="A34" s="35" t="inlineStr">
        <is>
          <t>• Callback Hours measures elapsed time from the original call to the recorded callback completion.</t>
        </is>
      </c>
    </row>
    <row r="35" ht="21" customHeight="1">
      <c r="A35" s="35" t="inlineStr">
        <is>
          <t>• Dashboard date filters are based on Call Date.</t>
        </is>
      </c>
    </row>
    <row r="36" ht="30" customHeight="1">
      <c r="A36" s="35" t="inlineStr">
        <is>
          <t>• Dashboard date ranges are limited to 31 days so the daily chart remains readable.</t>
        </is>
      </c>
    </row>
    <row r="37" ht="30" customHeight="1">
      <c r="A37" s="35" t="inlineStr">
        <is>
          <t>• NOW() drives Overdue and Due Soon alerts; results may change when the workbook recalculates.</t>
        </is>
      </c>
    </row>
    <row r="38" ht="30" customHeight="1">
      <c r="A38" s="35" t="inlineStr">
        <is>
          <t>• The callback completion rate uses required callbacks as the denominator.</t>
        </is>
      </c>
    </row>
    <row r="39" ht="30" customHeight="1">
      <c r="A39" s="35" t="inlineStr">
        <is>
          <t>• The successful callback rate counts the outcome Reached Caller among closed required callbacks.</t>
        </is>
      </c>
    </row>
    <row r="40" ht="21" customHeight="1"/>
    <row r="41" ht="21" customHeight="1">
      <c r="A41" s="34" t="inlineStr">
        <is>
          <t>5. Data Handling</t>
        </is>
      </c>
      <c r="B41" s="42" t="n"/>
      <c r="C41" s="42" t="n"/>
      <c r="D41" s="42" t="n"/>
      <c r="E41" s="42" t="n"/>
      <c r="F41" s="42" t="n"/>
      <c r="G41" s="42" t="n"/>
      <c r="H41" s="43" t="n"/>
    </row>
    <row r="42" ht="30" customHeight="1">
      <c r="A42" s="39" t="inlineStr">
        <is>
          <t>Do not enter patient names, phone numbers, dates of birth, medical record numbers, diagnoses, appointment details, or clinical information. Use Workflow Notes only for brief, nonclinical process information.</t>
        </is>
      </c>
      <c r="B42" s="49" t="n"/>
      <c r="C42" s="49" t="n"/>
      <c r="D42" s="49" t="n"/>
      <c r="E42" s="49" t="n"/>
      <c r="F42" s="49" t="n"/>
      <c r="G42" s="49" t="n"/>
      <c r="H42" s="50" t="n"/>
    </row>
    <row r="43" ht="30" customHeight="1">
      <c r="A43" s="51" t="n"/>
      <c r="H43" s="52" t="n"/>
    </row>
    <row r="44" ht="30" customHeight="1">
      <c r="A44" s="53" t="n"/>
      <c r="B44" s="54" t="n"/>
      <c r="C44" s="54" t="n"/>
      <c r="D44" s="54" t="n"/>
      <c r="E44" s="54" t="n"/>
      <c r="F44" s="54" t="n"/>
      <c r="G44" s="54" t="n"/>
      <c r="H44" s="55" t="n"/>
    </row>
    <row r="45" ht="21" customHeight="1">
      <c r="A45" s="35" t="inlineStr">
        <is>
          <t>• All example IDs, staff names, and clinic names are fictional.</t>
        </is>
      </c>
    </row>
    <row r="46" ht="21" customHeight="1">
      <c r="A46" s="35" t="inlineStr">
        <is>
          <t>• This workbook is an operational tracking aid and does not provide clinical or legal advice.</t>
        </is>
      </c>
    </row>
    <row r="47" ht="21" customHeight="1">
      <c r="A47" s="35" t="inlineStr">
        <is>
          <t>• The workbook does not make claims of regulatory or privacy compliance.</t>
        </is>
      </c>
    </row>
    <row r="48" ht="21" customHeight="1">
      <c r="A48" s="34" t="inlineStr">
        <is>
          <t>6. Review Checklist</t>
        </is>
      </c>
      <c r="B48" s="42" t="n"/>
      <c r="C48" s="42" t="n"/>
      <c r="D48" s="42" t="n"/>
      <c r="E48" s="42" t="n"/>
      <c r="F48" s="42" t="n"/>
      <c r="G48" s="42" t="n"/>
      <c r="H48" s="43" t="n"/>
    </row>
    <row r="49" ht="21" customHeight="1">
      <c r="A49" s="35" t="inlineStr">
        <is>
          <t>• Resolve duplicate Call IDs.</t>
        </is>
      </c>
    </row>
    <row r="50" ht="21" customHeight="1">
      <c r="A50" s="35" t="inlineStr">
        <is>
          <t>• Resolve all Data Issue alerts.</t>
        </is>
      </c>
    </row>
    <row r="51" ht="30" customHeight="1">
      <c r="A51" s="35" t="inlineStr">
        <is>
          <t>• Assign owners to required callbacks that are not closed.</t>
        </is>
      </c>
    </row>
    <row r="52" ht="21" customHeight="1">
      <c r="A52" s="35" t="inlineStr">
        <is>
          <t>• Enter an outcome for every closed required callback.</t>
        </is>
      </c>
    </row>
    <row r="53" ht="21" customHeight="1">
      <c r="A53" s="35" t="inlineStr">
        <is>
          <t>• Review overdue callbacks.</t>
        </is>
      </c>
    </row>
    <row r="54" ht="30" customHeight="1">
      <c r="A54" s="35" t="inlineStr">
        <is>
          <t>• Confirm Dashboard dates and filters before interpreting metrics.</t>
        </is>
      </c>
    </row>
    <row r="55" ht="30" customHeight="1">
      <c r="A55" s="35" t="inlineStr">
        <is>
          <t>• Check that newly added clinics and queues appear in both Lists sections.</t>
        </is>
      </c>
    </row>
  </sheetData>
  <mergeCells count="59">
    <mergeCell ref="A9:H9"/>
    <mergeCell ref="C25:H25"/>
    <mergeCell ref="A48:H48"/>
    <mergeCell ref="A24:B24"/>
    <mergeCell ref="C16:H16"/>
    <mergeCell ref="A39:H39"/>
    <mergeCell ref="A15:H15"/>
    <mergeCell ref="A51:H51"/>
    <mergeCell ref="A36:H36"/>
    <mergeCell ref="A11:H11"/>
    <mergeCell ref="A49:H49"/>
    <mergeCell ref="A1:H1"/>
    <mergeCell ref="A45:H45"/>
    <mergeCell ref="A6:H6"/>
    <mergeCell ref="A16:B16"/>
    <mergeCell ref="A7:H7"/>
    <mergeCell ref="A25:B25"/>
    <mergeCell ref="C27:H27"/>
    <mergeCell ref="A54:H54"/>
    <mergeCell ref="C23:H23"/>
    <mergeCell ref="A41:H41"/>
    <mergeCell ref="C17:H17"/>
    <mergeCell ref="A18:B18"/>
    <mergeCell ref="A27:B27"/>
    <mergeCell ref="A37:H37"/>
    <mergeCell ref="A46:H46"/>
    <mergeCell ref="A12:H12"/>
    <mergeCell ref="A50:H50"/>
    <mergeCell ref="A26:B26"/>
    <mergeCell ref="A3:H3"/>
    <mergeCell ref="C19:H19"/>
    <mergeCell ref="A55:H55"/>
    <mergeCell ref="C28:H28"/>
    <mergeCell ref="A33:H33"/>
    <mergeCell ref="C18:H18"/>
    <mergeCell ref="A42:H44"/>
    <mergeCell ref="A47:H47"/>
    <mergeCell ref="A5:H5"/>
    <mergeCell ref="A17:B17"/>
    <mergeCell ref="A23:B23"/>
    <mergeCell ref="A32:H32"/>
    <mergeCell ref="A8:H8"/>
    <mergeCell ref="A22:H22"/>
    <mergeCell ref="A4:H4"/>
    <mergeCell ref="A20:B20"/>
    <mergeCell ref="C24:H24"/>
    <mergeCell ref="A53:H53"/>
    <mergeCell ref="A29:B29"/>
    <mergeCell ref="A35:H35"/>
    <mergeCell ref="A34:H34"/>
    <mergeCell ref="A19:B19"/>
    <mergeCell ref="A38:H38"/>
    <mergeCell ref="A52:H52"/>
    <mergeCell ref="A10:H10"/>
    <mergeCell ref="A28:B28"/>
    <mergeCell ref="C29:H29"/>
    <mergeCell ref="C26:H26"/>
    <mergeCell ref="A31:H31"/>
    <mergeCell ref="C20:H20"/>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2026-09-06T08:30:20Z</dcterms:created>
  <dcterms:modified xmlns:dcterms="http://purl.org/dc/terms/" xmlns:xsi="http://www.w3.org/2001/XMLSchema-instance" xsi:type="dcterms:W3CDTF">2026-09-06T08:30:22+00:00Z</dcterms:modified>
</cp:coreProperties>
</file>