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enials" sheetId="2" state="visible" r:id="rId2"/>
    <sheet xmlns:r="http://schemas.openxmlformats.org/officeDocument/2006/relationships" name="Lists" sheetId="3" state="visible" r:id="rId3"/>
    <sheet xmlns:r="http://schemas.openxmlformats.org/officeDocument/2006/relationships" name="Instructions" sheetId="4" state="visible" r:id="rId4"/>
  </sheets>
  <definedNames>
    <definedName name="_xlnm.Print_Area" localSheetId="0">'Dashboard'!$A$1:$L$48</definedName>
    <definedName name="_xlnm._FilterDatabase" localSheetId="1" hidden="1">'Denials'!$A$1:$Z$501</definedName>
  </definedNames>
  <calcPr calcId="124519" calcMode="auto" fullCalcOnLoad="1" forceFullCalc="1"/>
</workbook>
</file>

<file path=xl/styles.xml><?xml version="1.0" encoding="utf-8"?>
<styleSheet xmlns="http://schemas.openxmlformats.org/spreadsheetml/2006/main">
  <numFmts count="4">
    <numFmt numFmtId="164" formatCode="mm/dd/yyyy"/>
    <numFmt numFmtId="165" formatCode="$#,##0.00;[Red]-$#,##0.00"/>
    <numFmt numFmtId="166" formatCode="0.0%"/>
    <numFmt numFmtId="167" formatCode="mm/yyyy"/>
  </numFmts>
  <fonts count="8">
    <font>
      <name val="Calibri"/>
      <family val="2"/>
      <color theme="1"/>
      <sz val="11"/>
      <scheme val="minor"/>
    </font>
    <font>
      <name val="Calibri"/>
      <b val="1"/>
      <color rgb="00FFFFFF"/>
      <sz val="16"/>
    </font>
    <font>
      <name val="Calibri"/>
      <b val="1"/>
      <color rgb="0024343B"/>
      <sz val="10"/>
    </font>
    <font>
      <name val="Calibri"/>
      <b val="1"/>
      <color rgb="00FFFFFF"/>
      <sz val="10"/>
    </font>
    <font>
      <name val="Calibri"/>
      <b val="1"/>
      <color rgb="00183B4E"/>
      <sz val="15"/>
    </font>
    <font>
      <name val="Calibri"/>
      <b val="1"/>
      <color rgb="00FFFFFF"/>
      <sz val="11"/>
    </font>
    <font>
      <name val="Calibri"/>
      <color rgb="0024343B"/>
      <sz val="10"/>
    </font>
    <font>
      <name val="Calibri"/>
      <b val="1"/>
      <color rgb="00FFFFFF"/>
      <sz val="14"/>
    </font>
  </fonts>
  <fills count="9">
    <fill>
      <patternFill/>
    </fill>
    <fill>
      <patternFill patternType="gray125"/>
    </fill>
    <fill>
      <patternFill patternType="solid">
        <fgColor rgb="00183B4E"/>
      </patternFill>
    </fill>
    <fill>
      <patternFill patternType="solid">
        <fgColor rgb="00F3F7F6"/>
      </patternFill>
    </fill>
    <fill>
      <patternFill patternType="solid">
        <fgColor rgb="00DCEAF2"/>
      </patternFill>
    </fill>
    <fill>
      <patternFill patternType="solid">
        <fgColor rgb="00FFFFFF"/>
      </patternFill>
    </fill>
    <fill>
      <patternFill patternType="solid">
        <fgColor rgb="002F6F73"/>
      </patternFill>
    </fill>
    <fill>
      <patternFill patternType="solid">
        <fgColor rgb="00FFF1C9"/>
      </patternFill>
    </fill>
    <fill>
      <patternFill patternType="solid">
        <fgColor rgb="00E7ECEE"/>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5">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164" fontId="0" fillId="4" borderId="1" applyAlignment="1" pivotButton="0" quotePrefix="0" xfId="0">
      <alignment horizontal="left" vertical="center"/>
    </xf>
    <xf numFmtId="0" fontId="5" fillId="2" borderId="1" applyAlignment="1" pivotButton="0" quotePrefix="0" xfId="0">
      <alignment horizontal="left" vertical="center"/>
    </xf>
    <xf numFmtId="0" fontId="0" fillId="4" borderId="1" applyAlignment="1" pivotButton="0" quotePrefix="0" xfId="0">
      <alignment horizontal="left" vertical="center"/>
    </xf>
    <xf numFmtId="0" fontId="2" fillId="5" borderId="1" applyAlignment="1" pivotButton="0" quotePrefix="0" xfId="0">
      <alignment horizontal="left" vertical="top" wrapText="1"/>
    </xf>
    <xf numFmtId="1" fontId="2" fillId="5" borderId="1" applyAlignment="1" pivotButton="0" quotePrefix="0" xfId="0">
      <alignment horizontal="center" vertical="center"/>
    </xf>
    <xf numFmtId="0" fontId="0" fillId="5" borderId="1" applyAlignment="1" pivotButton="0" quotePrefix="0" xfId="0">
      <alignment horizontal="center" vertical="center"/>
    </xf>
    <xf numFmtId="0" fontId="0" fillId="5" borderId="1" applyAlignment="1" pivotButton="0" quotePrefix="0" xfId="0">
      <alignment horizontal="left" vertical="top" wrapText="1"/>
    </xf>
    <xf numFmtId="0" fontId="3" fillId="6" borderId="1" applyAlignment="1" pivotButton="0" quotePrefix="0" xfId="0">
      <alignment horizontal="center" vertical="center"/>
    </xf>
    <xf numFmtId="1" fontId="4" fillId="5" borderId="1" applyAlignment="1" pivotButton="0" quotePrefix="0" xfId="0">
      <alignment horizontal="center" vertical="center"/>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0" fontId="0" fillId="3" borderId="1" applyAlignment="1" pivotButton="0" quotePrefix="0" xfId="0">
      <alignment horizontal="left" vertical="center"/>
    </xf>
    <xf numFmtId="1" fontId="0" fillId="3" borderId="1" applyAlignment="1" pivotButton="0" quotePrefix="0" xfId="0">
      <alignment horizontal="right" vertical="center"/>
    </xf>
    <xf numFmtId="165" fontId="0" fillId="3" borderId="1" applyAlignment="1" pivotButton="0" quotePrefix="0" xfId="0">
      <alignment horizontal="right" vertical="center"/>
    </xf>
    <xf numFmtId="0" fontId="0" fillId="5" borderId="1" applyAlignment="1" pivotButton="0" quotePrefix="0" xfId="0">
      <alignment horizontal="left" vertical="center"/>
    </xf>
    <xf numFmtId="1" fontId="0" fillId="5" borderId="1" applyAlignment="1" pivotButton="0" quotePrefix="0" xfId="0">
      <alignment horizontal="right" vertical="center"/>
    </xf>
    <xf numFmtId="165" fontId="0" fillId="5" borderId="1" applyAlignment="1" pivotButton="0" quotePrefix="0" xfId="0">
      <alignment horizontal="right" vertical="center"/>
    </xf>
    <xf numFmtId="167" fontId="0" fillId="5" borderId="1" applyAlignment="1" pivotButton="0" quotePrefix="0" xfId="0">
      <alignment horizontal="center" vertical="center"/>
    </xf>
    <xf numFmtId="167" fontId="0" fillId="3" borderId="1" applyAlignment="1" pivotButton="0" quotePrefix="0" xfId="0">
      <alignment horizontal="center" vertical="center"/>
    </xf>
    <xf numFmtId="0" fontId="6" fillId="7" borderId="1" applyAlignment="1" pivotButton="0" quotePrefix="0" xfId="0">
      <alignment horizontal="left" vertical="center"/>
    </xf>
    <xf numFmtId="164" fontId="6" fillId="7" borderId="1" applyAlignment="1" pivotButton="0" quotePrefix="0" xfId="0">
      <alignment horizontal="left" vertical="center"/>
    </xf>
    <xf numFmtId="0" fontId="6" fillId="7" borderId="1" applyAlignment="1" pivotButton="0" quotePrefix="0" xfId="0">
      <alignment horizontal="left" vertical="top" wrapText="1"/>
    </xf>
    <xf numFmtId="165" fontId="6" fillId="7" borderId="1" applyAlignment="1" pivotButton="0" quotePrefix="0" xfId="0">
      <alignment horizontal="left" vertical="center"/>
    </xf>
    <xf numFmtId="1" fontId="6" fillId="8" borderId="1" applyAlignment="1" pivotButton="0" quotePrefix="0" xfId="0">
      <alignment horizontal="center" vertical="center"/>
    </xf>
    <xf numFmtId="0" fontId="6" fillId="8" borderId="1" applyAlignment="1" pivotButton="0" quotePrefix="0" xfId="0">
      <alignment horizontal="center" vertical="center"/>
    </xf>
    <xf numFmtId="0" fontId="6" fillId="8" borderId="1" applyAlignment="1" pivotButton="0" quotePrefix="0" xfId="0">
      <alignment horizontal="left" vertical="top" wrapText="1"/>
    </xf>
    <xf numFmtId="165" fontId="6" fillId="8" borderId="1" applyAlignment="1" pivotButton="0" quotePrefix="0" xfId="0">
      <alignment horizontal="center" vertical="center"/>
    </xf>
    <xf numFmtId="0" fontId="7" fillId="2" borderId="1" applyAlignment="1" pivotButton="0" quotePrefix="0" xfId="0">
      <alignment horizontal="left" vertical="center"/>
    </xf>
    <xf numFmtId="0" fontId="6" fillId="4" borderId="1" applyAlignment="1" pivotButton="0" quotePrefix="0" xfId="0">
      <alignment horizontal="left" vertical="center"/>
    </xf>
    <xf numFmtId="0" fontId="6" fillId="3" borderId="1" applyAlignment="1" pivotButton="0" quotePrefix="0" xfId="0">
      <alignment horizontal="left" vertical="top" wrapText="1"/>
    </xf>
    <xf numFmtId="0" fontId="5" fillId="6" borderId="1" applyAlignment="1" pivotButton="0" quotePrefix="0" xfId="0">
      <alignment horizontal="left" vertical="center"/>
    </xf>
    <xf numFmtId="0" fontId="6" fillId="5" borderId="1" applyAlignment="1" pivotButton="0" quotePrefix="0" xfId="0">
      <alignment horizontal="left" vertical="top" wrapText="1"/>
    </xf>
    <xf numFmtId="164" fontId="0" fillId="4" borderId="1" applyAlignment="1" pivotButton="0" quotePrefix="0" xfId="0">
      <alignment horizontal="left" vertical="center"/>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165" fontId="0" fillId="3" borderId="1" applyAlignment="1" pivotButton="0" quotePrefix="0" xfId="0">
      <alignment horizontal="right" vertical="center"/>
    </xf>
    <xf numFmtId="165" fontId="0" fillId="5" borderId="1" applyAlignment="1" pivotButton="0" quotePrefix="0" xfId="0">
      <alignment horizontal="right" vertical="center"/>
    </xf>
    <xf numFmtId="167" fontId="0" fillId="5" borderId="1" applyAlignment="1" pivotButton="0" quotePrefix="0" xfId="0">
      <alignment horizontal="center" vertical="center"/>
    </xf>
    <xf numFmtId="167" fontId="0" fillId="3" borderId="1" applyAlignment="1" pivotButton="0" quotePrefix="0" xfId="0">
      <alignment horizontal="center" vertical="center"/>
    </xf>
    <xf numFmtId="164" fontId="6" fillId="7" borderId="1" applyAlignment="1" pivotButton="0" quotePrefix="0" xfId="0">
      <alignment horizontal="left" vertical="center"/>
    </xf>
    <xf numFmtId="165" fontId="6" fillId="7" borderId="1" applyAlignment="1" pivotButton="0" quotePrefix="0" xfId="0">
      <alignment horizontal="left" vertical="center"/>
    </xf>
    <xf numFmtId="165" fontId="6" fillId="8" borderId="1" applyAlignment="1" pivotButton="0" quotePrefix="0" xfId="0">
      <alignment horizontal="center" vertical="center"/>
    </xf>
  </cellXfs>
  <cellStyles count="1">
    <cellStyle name="Normal" xfId="0" builtinId="0" hidden="0"/>
  </cellStyles>
  <dxfs count="6">
    <dxf>
      <font>
        <name val="Calibri"/>
        <b val="1"/>
        <color rgb="008B1E1E"/>
        <sz val="10"/>
      </font>
      <fill>
        <patternFill patternType="solid">
          <fgColor rgb="00F4CCCC"/>
        </patternFill>
      </fill>
    </dxf>
    <dxf>
      <font>
        <name val="Calibri"/>
        <color rgb="008B1E1E"/>
        <sz val="10"/>
      </font>
      <fill>
        <patternFill patternType="solid">
          <fgColor rgb="00F4CCCC"/>
        </patternFill>
      </fill>
    </dxf>
    <dxf>
      <font>
        <name val="Calibri"/>
        <b val="1"/>
        <color rgb="00FFFFFF"/>
        <sz val="10"/>
      </font>
      <fill>
        <patternFill patternType="solid">
          <fgColor rgb="00B7473A"/>
        </patternFill>
      </fill>
    </dxf>
    <dxf>
      <font>
        <name val="Calibri"/>
        <b val="1"/>
        <color rgb="0024343B"/>
        <sz val="10"/>
      </font>
      <fill>
        <patternFill patternType="solid">
          <fgColor rgb="00FFF2CC"/>
        </patternFill>
      </fill>
    </dxf>
    <dxf>
      <fill>
        <patternFill patternType="solid">
          <fgColor rgb="00D9EAD3"/>
        </patternFill>
      </fill>
    </dxf>
    <dxf>
      <font>
        <name val="Calibri"/>
        <b val="1"/>
        <color rgb="0024343B"/>
        <sz val="10"/>
      </font>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Open Net at Risk by Denial Category</a:t>
            </a:r>
          </a:p>
        </rich>
      </tx>
    </title>
    <plotArea>
      <barChart>
        <barDir val="bar"/>
        <grouping val="clustered"/>
        <ser>
          <idx val="0"/>
          <order val="0"/>
          <tx>
            <strRef>
              <f>'Dashboard'!C17</f>
            </strRef>
          </tx>
          <spPr>
            <a:solidFill xmlns:a="http://schemas.openxmlformats.org/drawingml/2006/main">
              <a:srgbClr val="2F6F73"/>
            </a:solidFill>
            <a:ln xmlns:a="http://schemas.openxmlformats.org/drawingml/2006/main">
              <a:solidFill>
                <a:srgbClr val="2F6F73"/>
              </a:solidFill>
              <a:prstDash val="solid"/>
            </a:ln>
          </spPr>
          <cat>
            <numRef>
              <f>'Dashboard'!$A$18:$A$25</f>
            </numRef>
          </cat>
          <val>
            <numRef>
              <f>'Dashboard'!$C$18:$C$25</f>
            </numRef>
          </val>
        </ser>
        <gapWidth val="45"/>
        <axId val="10"/>
        <axId val="100"/>
      </barChart>
      <catAx>
        <axId val="10"/>
        <scaling>
          <orientation val="minMax"/>
        </scaling>
        <axPos val="l"/>
        <title>
          <tx>
            <rich>
              <a:bodyPr xmlns:a="http://schemas.openxmlformats.org/drawingml/2006/main"/>
              <a:p xmlns:a="http://schemas.openxmlformats.org/drawingml/2006/main">
                <a:pPr>
                  <a:defRPr/>
                </a:pPr>
                <a:r>
                  <a:t>Open Net at Risk</a:t>
                </a:r>
              </a:p>
            </rich>
          </tx>
        </title>
        <numFmt formatCode="$#,##0" sourceLinked="0"/>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Denied Amount Received by Month</a:t>
            </a:r>
          </a:p>
        </rich>
      </tx>
    </title>
    <plotArea>
      <barChart>
        <barDir val="col"/>
        <grouping val="clustered"/>
        <ser>
          <idx val="0"/>
          <order val="0"/>
          <tx>
            <strRef>
              <f>'Dashboard'!C38</f>
            </strRef>
          </tx>
          <spPr>
            <a:solidFill xmlns:a="http://schemas.openxmlformats.org/drawingml/2006/main">
              <a:srgbClr val="2F7D5B"/>
            </a:solidFill>
            <a:ln xmlns:a="http://schemas.openxmlformats.org/drawingml/2006/main">
              <a:solidFill>
                <a:srgbClr val="2F7D5B"/>
              </a:solidFill>
              <a:prstDash val="solid"/>
            </a:ln>
          </spPr>
          <cat>
            <numRef>
              <f>'Dashboard'!$A$39:$A$44</f>
            </numRef>
          </cat>
          <val>
            <numRef>
              <f>'Dashboard'!$C$39:$C$44</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Denied Amount</a:t>
                </a:r>
              </a:p>
            </rich>
          </tx>
        </title>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16</row>
      <rowOff>0</rowOff>
    </from>
    <ext cx="486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33</row>
      <rowOff>0</rowOff>
    </from>
    <ext cx="486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DenialTracker" displayName="DenialTracker" ref="A1:Z501" headerRowCount="1">
  <autoFilter ref="A1:Z501"/>
  <tableColumns count="26">
    <tableColumn id="1" name="Denial ID"/>
    <tableColumn id="2" name="Clinic"/>
    <tableColumn id="3" name="Claim Reference"/>
    <tableColumn id="4" name="Date of Service"/>
    <tableColumn id="5" name="Denial Received Date"/>
    <tableColumn id="6" name="Payer"/>
    <tableColumn id="7" name="Denial Category"/>
    <tableColumn id="8" name="Denial Reason Code"/>
    <tableColumn id="9" name="Denial Reason Summary"/>
    <tableColumn id="10" name="Denied Amount"/>
    <tableColumn id="11" name="Owner"/>
    <tableColumn id="12" name="Status"/>
    <tableColumn id="13" name="Appeal Due Date"/>
    <tableColumn id="14" name="Appeal Submitted Date"/>
    <tableColumn id="15" name="Follow-Up Date"/>
    <tableColumn id="16" name="Resolution Date"/>
    <tableColumn id="17" name="Recovered Amount"/>
    <tableColumn id="18" name="Next Action"/>
    <tableColumn id="19" name="Notes"/>
    <tableColumn id="20" name="Days Open"/>
    <tableColumn id="21" name="Age Bucket"/>
    <tableColumn id="22" name="Timely Action Status"/>
    <tableColumn id="23" name="Net at Risk"/>
    <tableColumn id="24" name="Open Flag"/>
    <tableColumn id="25" name="Dashboard Eligible"/>
    <tableColumn id="26" name="Data Quality Aler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L101"/>
  <sheetViews>
    <sheetView showGridLines="0" workbookViewId="0">
      <pane ySplit="2" topLeftCell="A3" activePane="bottomLeft" state="frozen"/>
      <selection pane="bottomLeft" activeCell="A1" sqref="A1"/>
    </sheetView>
  </sheetViews>
  <sheetFormatPr baseColWidth="8" defaultRowHeight="15"/>
  <cols>
    <col width="28" customWidth="1" min="1" max="1"/>
    <col width="20" customWidth="1" min="2" max="2"/>
    <col width="26" customWidth="1" min="3" max="3"/>
    <col width="3" customWidth="1" min="4" max="4"/>
    <col width="18" customWidth="1" min="5" max="5"/>
    <col width="18" customWidth="1" min="6" max="6"/>
    <col width="22" customWidth="1" min="7" max="7"/>
    <col width="18" customWidth="1" min="8" max="8"/>
    <col width="3" customWidth="1" min="9" max="9"/>
    <col width="37" customWidth="1" min="10" max="10"/>
    <col width="12" customWidth="1" min="11" max="11"/>
    <col width="17" customWidth="1" min="12" max="12"/>
  </cols>
  <sheetData>
    <row r="1" ht="26" customHeight="1">
      <c r="A1" s="1" t="inlineStr">
        <is>
          <t>Insurance Denial Dashboard</t>
        </is>
      </c>
    </row>
    <row r="2"/>
    <row r="3">
      <c r="A3" s="2" t="inlineStr">
        <is>
          <t>As of Date</t>
        </is>
      </c>
      <c r="B3" s="35" t="n">
        <v>46271</v>
      </c>
      <c r="J3" s="4" t="inlineStr">
        <is>
          <t>Dashboard Alerts</t>
        </is>
      </c>
      <c r="K3" s="4" t="n"/>
      <c r="L3" s="4" t="n"/>
    </row>
    <row r="4">
      <c r="A4" s="2" t="inlineStr">
        <is>
          <t>Clinic Filter</t>
        </is>
      </c>
      <c r="B4" s="5" t="inlineStr">
        <is>
          <t>All Clinics</t>
        </is>
      </c>
    </row>
    <row r="5">
      <c r="A5" s="2" t="inlineStr">
        <is>
          <t>Payer Filter</t>
        </is>
      </c>
      <c r="B5" s="5" t="inlineStr">
        <is>
          <t>All Payers</t>
        </is>
      </c>
      <c r="J5" s="6" t="inlineStr">
        <is>
          <t>Records With Data Alerts</t>
        </is>
      </c>
      <c r="K5" s="7">
        <f>SUMPRODUCT(--(Denials!$A$2:$A$501&lt;&gt;""),--(Denials!$Z$2:$Z$501&lt;&gt;""),--((($B$4="All Clinics")+(Denials!$B$2:$B$501=$B$4))&gt;0),--((($B$5="All Payers")+(Denials!$F$2:$F$501=$B$5))&gt;0))</f>
        <v/>
      </c>
      <c r="L5" s="8" t="inlineStr">
        <is>
          <t>Review Denials</t>
        </is>
      </c>
    </row>
    <row r="6" ht="32" customHeight="1">
      <c r="A6" s="2" t="inlineStr">
        <is>
          <t>Reporting Note</t>
        </is>
      </c>
      <c r="B6" s="9" t="inlineStr">
        <is>
          <t>Open items are based on status as of the selected date.</t>
        </is>
      </c>
      <c r="J6" s="6" t="inlineStr">
        <is>
          <t>Open Records Missing Appeal Due Date</t>
        </is>
      </c>
      <c r="K6" s="7">
        <f>SUMPRODUCT(--(Denials!$A$2:$A$501&lt;&gt;""),--(Denials!$X$2:$X$501=1),--(Denials!$M$2:$M$501=""),--((($B$4="All Clinics")+(Denials!$B$2:$B$501=$B$4))&gt;0),--((($B$5="All Payers")+(Denials!$F$2:$F$501=$B$5))&gt;0))</f>
        <v/>
      </c>
      <c r="L6" s="8" t="inlineStr">
        <is>
          <t>Review Denials</t>
        </is>
      </c>
    </row>
    <row r="7">
      <c r="J7" s="6" t="inlineStr">
        <is>
          <t>Open Records Missing Next Action</t>
        </is>
      </c>
      <c r="K7" s="7">
        <f>SUMPRODUCT(--(Denials!$A$2:$A$501&lt;&gt;""),--(Denials!$X$2:$X$501=1),--(Denials!$R$2:$R$501=""),--((($B$4="All Clinics")+(Denials!$B$2:$B$501=$B$4))&gt;0),--((($B$5="All Payers")+(Denials!$F$2:$F$501=$B$5))&gt;0))</f>
        <v/>
      </c>
      <c r="L7" s="8" t="inlineStr">
        <is>
          <t>Review Denials</t>
        </is>
      </c>
    </row>
    <row r="8">
      <c r="A8" s="10" t="inlineStr">
        <is>
          <t>Open Denials</t>
        </is>
      </c>
      <c r="C8" s="10" t="inlineStr">
        <is>
          <t>Open Denied Amount</t>
        </is>
      </c>
      <c r="E8" s="10" t="inlineStr">
        <is>
          <t>Open Net at Risk</t>
        </is>
      </c>
      <c r="G8" s="10" t="inlineStr">
        <is>
          <t>Overdue Appeals</t>
        </is>
      </c>
      <c r="J8" s="6" t="inlineStr">
        <is>
          <t>Duplicate Denial IDs</t>
        </is>
      </c>
      <c r="K8" s="7">
        <f>SUMPRODUCT(--(Denials!$A$2:$A$501&lt;&gt;""),--(Denials!$Z$2:$Z$501="Duplicate Denial ID"),--((($B$4="All Clinics")+(Denials!$B$2:$B$501=$B$4))&gt;0),--((($B$5="All Payers")+(Denials!$F$2:$F$501=$B$5))&gt;0))</f>
        <v/>
      </c>
      <c r="L8" s="8" t="inlineStr">
        <is>
          <t>Review Denials</t>
        </is>
      </c>
    </row>
    <row r="9">
      <c r="A9" s="11">
        <f>SUMPRODUCT(--(Denials!$A$2:$A$501&lt;&gt;""),--(Denials!$E$2:$E$501&lt;=$B$3),--(Denials!$X$2:$X$501=1),--((($B$4="All Clinics")+(Denials!$B$2:$B$501=$B$4))&gt;0),--((($B$5="All Payers")+(Denials!$F$2:$F$501=$B$5))&gt;0))</f>
        <v/>
      </c>
      <c r="C9" s="36">
        <f>SUMPRODUCT(Denials!$J$2:$J$501,--(Denials!$A$2:$A$501&lt;&gt;""),--(Denials!$E$2:$E$501&lt;=$B$3),--(Denials!$X$2:$X$501=1),--((($B$4="All Clinics")+(Denials!$B$2:$B$501=$B$4))&gt;0),--((($B$5="All Payers")+(Denials!$F$2:$F$501=$B$5))&gt;0))</f>
        <v/>
      </c>
      <c r="E9" s="36">
        <f>SUMPRODUCT(Denials!$W$2:$W$501,--(Denials!$A$2:$A$501&lt;&gt;""),--(Denials!$E$2:$E$501&lt;=$B$3),--(Denials!$X$2:$X$501=1),--((($B$4="All Clinics")+(Denials!$B$2:$B$501=$B$4))&gt;0),--((($B$5="All Payers")+(Denials!$F$2:$F$501=$B$5))&gt;0))</f>
        <v/>
      </c>
      <c r="G9" s="11">
        <f>SUMPRODUCT(--(Denials!$A$2:$A$501&lt;&gt;""),--(Denials!$E$2:$E$501&lt;=$B$3),--(Denials!$X$2:$X$501=1),--(Denials!$V$2:$V$501="Overdue"),--((($B$4="All Clinics")+(Denials!$B$2:$B$501=$B$4))&gt;0),--((($B$5="All Payers")+(Denials!$F$2:$F$501=$B$5))&gt;0))</f>
        <v/>
      </c>
      <c r="K9">
        <f>""</f>
        <v/>
      </c>
    </row>
    <row r="10">
      <c r="K10">
        <f>""</f>
        <v/>
      </c>
    </row>
    <row r="11">
      <c r="K11">
        <f>""</f>
        <v/>
      </c>
    </row>
    <row r="12">
      <c r="A12" s="10" t="inlineStr">
        <is>
          <t>Due Within 7 Days</t>
        </is>
      </c>
      <c r="C12" s="10" t="inlineStr">
        <is>
          <t>Recovered Amount YTD</t>
        </is>
      </c>
      <c r="E12" s="10" t="inlineStr">
        <is>
          <t>Resolved Denied Amount YTD</t>
        </is>
      </c>
      <c r="G12" s="10" t="inlineStr">
        <is>
          <t>Recovery Rate YTD</t>
        </is>
      </c>
      <c r="K12">
        <f>""</f>
        <v/>
      </c>
    </row>
    <row r="13">
      <c r="A13" s="11">
        <f>SUMPRODUCT(--(Denials!$A$2:$A$501&lt;&gt;""),--(Denials!$E$2:$E$501&lt;=$B$3),--(Denials!$X$2:$X$501=1),--(Denials!$V$2:$V$501="Due in 7 days"),--((($B$4="All Clinics")+(Denials!$B$2:$B$501=$B$4))&gt;0),--((($B$5="All Payers")+(Denials!$F$2:$F$501=$B$5))&gt;0))</f>
        <v/>
      </c>
      <c r="C13" s="36">
        <f>SUMPRODUCT(Denials!$Q$2:$Q$501,--(Denials!$A$2:$A$501&lt;&gt;""),--(Denials!$P$2:$P$501&gt;=DATE(YEAR($B$3),1,1)),--(Denials!$P$2:$P$501&lt;=$B$3),--((($B$4="All Clinics")+(Denials!$B$2:$B$501=$B$4))&gt;0),--((($B$5="All Payers")+(Denials!$F$2:$F$501=$B$5))&gt;0))</f>
        <v/>
      </c>
      <c r="E13" s="36">
        <f>SUMPRODUCT(Denials!$J$2:$J$501,--(Denials!$A$2:$A$501&lt;&gt;""),--(Denials!$P$2:$P$501&gt;=DATE(YEAR($B$3),1,1)),--(Denials!$P$2:$P$501&lt;=$B$3),--((($B$4="All Clinics")+(Denials!$B$2:$B$501=$B$4))&gt;0),--((($B$5="All Payers")+(Denials!$F$2:$F$501=$B$5))&gt;0))</f>
        <v/>
      </c>
      <c r="G13" s="37">
        <f>IF(E13=0,0,C13/E13)</f>
        <v/>
      </c>
      <c r="K13">
        <f>""</f>
        <v/>
      </c>
    </row>
    <row r="14">
      <c r="K14">
        <f>""</f>
        <v/>
      </c>
    </row>
    <row r="15">
      <c r="K15">
        <f>""</f>
        <v/>
      </c>
    </row>
    <row r="16">
      <c r="K16">
        <f>""</f>
        <v/>
      </c>
    </row>
    <row r="17">
      <c r="A17" s="10" t="inlineStr">
        <is>
          <t>Denial Category</t>
        </is>
      </c>
      <c r="B17" s="10" t="inlineStr">
        <is>
          <t>Open Count</t>
        </is>
      </c>
      <c r="C17" s="10" t="inlineStr">
        <is>
          <t>Open Net at Risk</t>
        </is>
      </c>
      <c r="K17">
        <f>""</f>
        <v/>
      </c>
    </row>
    <row r="18">
      <c r="A18" s="14" t="inlineStr">
        <is>
          <t>Authorization</t>
        </is>
      </c>
      <c r="B18" s="15">
        <f>SUMPRODUCT(--(Denials!$A$2:$A$501&lt;&gt;""),--(Denials!$E$2:$E$501&lt;=$B$3),--(Denials!$X$2:$X$501=1),--(Denials!$G$2:$G$501=$A18),--((($B$4="All Clinics")+(Denials!$B$2:$B$501=$B$4))&gt;0),--((($B$5="All Payers")+(Denials!$F$2:$F$501=$B$5))&gt;0))</f>
        <v/>
      </c>
      <c r="C18" s="38">
        <f>SUMPRODUCT(Denials!$W$2:$W$501,--(Denials!$A$2:$A$501&lt;&gt;""),--(Denials!$E$2:$E$501&lt;=$B$3),--(Denials!$X$2:$X$501=1),--(Denials!$G$2:$G$501=$A18),--((($B$4="All Clinics")+(Denials!$B$2:$B$501=$B$4))&gt;0),--((($B$5="All Payers")+(Denials!$F$2:$F$501=$B$5))&gt;0))</f>
        <v/>
      </c>
      <c r="K18">
        <f>""</f>
        <v/>
      </c>
    </row>
    <row r="19">
      <c r="A19" s="17" t="inlineStr">
        <is>
          <t>Coding</t>
        </is>
      </c>
      <c r="B19" s="18">
        <f>SUMPRODUCT(--(Denials!$A$2:$A$501&lt;&gt;""),--(Denials!$E$2:$E$501&lt;=$B$3),--(Denials!$X$2:$X$501=1),--(Denials!$G$2:$G$501=$A19),--((($B$4="All Clinics")+(Denials!$B$2:$B$501=$B$4))&gt;0),--((($B$5="All Payers")+(Denials!$F$2:$F$501=$B$5))&gt;0))</f>
        <v/>
      </c>
      <c r="C19" s="39">
        <f>SUMPRODUCT(Denials!$W$2:$W$501,--(Denials!$A$2:$A$501&lt;&gt;""),--(Denials!$E$2:$E$501&lt;=$B$3),--(Denials!$X$2:$X$501=1),--(Denials!$G$2:$G$501=$A19),--((($B$4="All Clinics")+(Denials!$B$2:$B$501=$B$4))&gt;0),--((($B$5="All Payers")+(Denials!$F$2:$F$501=$B$5))&gt;0))</f>
        <v/>
      </c>
      <c r="K19">
        <f>""</f>
        <v/>
      </c>
    </row>
    <row r="20">
      <c r="A20" s="14" t="inlineStr">
        <is>
          <t>Coverage</t>
        </is>
      </c>
      <c r="B20" s="15">
        <f>SUMPRODUCT(--(Denials!$A$2:$A$501&lt;&gt;""),--(Denials!$E$2:$E$501&lt;=$B$3),--(Denials!$X$2:$X$501=1),--(Denials!$G$2:$G$501=$A20),--((($B$4="All Clinics")+(Denials!$B$2:$B$501=$B$4))&gt;0),--((($B$5="All Payers")+(Denials!$F$2:$F$501=$B$5))&gt;0))</f>
        <v/>
      </c>
      <c r="C20" s="38">
        <f>SUMPRODUCT(Denials!$W$2:$W$501,--(Denials!$A$2:$A$501&lt;&gt;""),--(Denials!$E$2:$E$501&lt;=$B$3),--(Denials!$X$2:$X$501=1),--(Denials!$G$2:$G$501=$A20),--((($B$4="All Clinics")+(Denials!$B$2:$B$501=$B$4))&gt;0),--((($B$5="All Payers")+(Denials!$F$2:$F$501=$B$5))&gt;0))</f>
        <v/>
      </c>
      <c r="K20">
        <f>""</f>
        <v/>
      </c>
    </row>
    <row r="21">
      <c r="A21" s="17" t="inlineStr">
        <is>
          <t>Duplicate Claim</t>
        </is>
      </c>
      <c r="B21" s="18">
        <f>SUMPRODUCT(--(Denials!$A$2:$A$501&lt;&gt;""),--(Denials!$E$2:$E$501&lt;=$B$3),--(Denials!$X$2:$X$501=1),--(Denials!$G$2:$G$501=$A21),--((($B$4="All Clinics")+(Denials!$B$2:$B$501=$B$4))&gt;0),--((($B$5="All Payers")+(Denials!$F$2:$F$501=$B$5))&gt;0))</f>
        <v/>
      </c>
      <c r="C21" s="39">
        <f>SUMPRODUCT(Denials!$W$2:$W$501,--(Denials!$A$2:$A$501&lt;&gt;""),--(Denials!$E$2:$E$501&lt;=$B$3),--(Denials!$X$2:$X$501=1),--(Denials!$G$2:$G$501=$A21),--((($B$4="All Clinics")+(Denials!$B$2:$B$501=$B$4))&gt;0),--((($B$5="All Payers")+(Denials!$F$2:$F$501=$B$5))&gt;0))</f>
        <v/>
      </c>
      <c r="K21">
        <f>""</f>
        <v/>
      </c>
    </row>
    <row r="22">
      <c r="A22" s="14" t="inlineStr">
        <is>
          <t>Medical Necessity</t>
        </is>
      </c>
      <c r="B22" s="15">
        <f>SUMPRODUCT(--(Denials!$A$2:$A$501&lt;&gt;""),--(Denials!$E$2:$E$501&lt;=$B$3),--(Denials!$X$2:$X$501=1),--(Denials!$G$2:$G$501=$A22),--((($B$4="All Clinics")+(Denials!$B$2:$B$501=$B$4))&gt;0),--((($B$5="All Payers")+(Denials!$F$2:$F$501=$B$5))&gt;0))</f>
        <v/>
      </c>
      <c r="C22" s="38">
        <f>SUMPRODUCT(Denials!$W$2:$W$501,--(Denials!$A$2:$A$501&lt;&gt;""),--(Denials!$E$2:$E$501&lt;=$B$3),--(Denials!$X$2:$X$501=1),--(Denials!$G$2:$G$501=$A22),--((($B$4="All Clinics")+(Denials!$B$2:$B$501=$B$4))&gt;0),--((($B$5="All Payers")+(Denials!$F$2:$F$501=$B$5))&gt;0))</f>
        <v/>
      </c>
      <c r="K22">
        <f>""</f>
        <v/>
      </c>
    </row>
    <row r="23">
      <c r="A23" s="17" t="inlineStr">
        <is>
          <t>Missing Information</t>
        </is>
      </c>
      <c r="B23" s="18">
        <f>SUMPRODUCT(--(Denials!$A$2:$A$501&lt;&gt;""),--(Denials!$E$2:$E$501&lt;=$B$3),--(Denials!$X$2:$X$501=1),--(Denials!$G$2:$G$501=$A23),--((($B$4="All Clinics")+(Denials!$B$2:$B$501=$B$4))&gt;0),--((($B$5="All Payers")+(Denials!$F$2:$F$501=$B$5))&gt;0))</f>
        <v/>
      </c>
      <c r="C23" s="39">
        <f>SUMPRODUCT(Denials!$W$2:$W$501,--(Denials!$A$2:$A$501&lt;&gt;""),--(Denials!$E$2:$E$501&lt;=$B$3),--(Denials!$X$2:$X$501=1),--(Denials!$G$2:$G$501=$A23),--((($B$4="All Clinics")+(Denials!$B$2:$B$501=$B$4))&gt;0),--((($B$5="All Payers")+(Denials!$F$2:$F$501=$B$5))&gt;0))</f>
        <v/>
      </c>
      <c r="K23">
        <f>""</f>
        <v/>
      </c>
    </row>
    <row r="24">
      <c r="A24" s="14" t="inlineStr">
        <is>
          <t>Timely Filing</t>
        </is>
      </c>
      <c r="B24" s="15">
        <f>SUMPRODUCT(--(Denials!$A$2:$A$501&lt;&gt;""),--(Denials!$E$2:$E$501&lt;=$B$3),--(Denials!$X$2:$X$501=1),--(Denials!$G$2:$G$501=$A24),--((($B$4="All Clinics")+(Denials!$B$2:$B$501=$B$4))&gt;0),--((($B$5="All Payers")+(Denials!$F$2:$F$501=$B$5))&gt;0))</f>
        <v/>
      </c>
      <c r="C24" s="38">
        <f>SUMPRODUCT(Denials!$W$2:$W$501,--(Denials!$A$2:$A$501&lt;&gt;""),--(Denials!$E$2:$E$501&lt;=$B$3),--(Denials!$X$2:$X$501=1),--(Denials!$G$2:$G$501=$A24),--((($B$4="All Clinics")+(Denials!$B$2:$B$501=$B$4))&gt;0),--((($B$5="All Payers")+(Denials!$F$2:$F$501=$B$5))&gt;0))</f>
        <v/>
      </c>
      <c r="K24">
        <f>""</f>
        <v/>
      </c>
    </row>
    <row r="25">
      <c r="A25" s="17" t="inlineStr">
        <is>
          <t>Other</t>
        </is>
      </c>
      <c r="B25" s="18">
        <f>SUMPRODUCT(--(Denials!$A$2:$A$501&lt;&gt;""),--(Denials!$E$2:$E$501&lt;=$B$3),--(Denials!$X$2:$X$501=1),--(Denials!$G$2:$G$501=$A25),--((($B$4="All Clinics")+(Denials!$B$2:$B$501=$B$4))&gt;0),--((($B$5="All Payers")+(Denials!$F$2:$F$501=$B$5))&gt;0))</f>
        <v/>
      </c>
      <c r="C25" s="39">
        <f>SUMPRODUCT(Denials!$W$2:$W$501,--(Denials!$A$2:$A$501&lt;&gt;""),--(Denials!$E$2:$E$501&lt;=$B$3),--(Denials!$X$2:$X$501=1),--(Denials!$G$2:$G$501=$A25),--((($B$4="All Clinics")+(Denials!$B$2:$B$501=$B$4))&gt;0),--((($B$5="All Payers")+(Denials!$F$2:$F$501=$B$5))&gt;0))</f>
        <v/>
      </c>
      <c r="K25">
        <f>""</f>
        <v/>
      </c>
    </row>
    <row r="26">
      <c r="K26">
        <f>""</f>
        <v/>
      </c>
    </row>
    <row r="27">
      <c r="K27">
        <f>""</f>
        <v/>
      </c>
    </row>
    <row r="28">
      <c r="A28" s="10" t="inlineStr">
        <is>
          <t>Payer</t>
        </is>
      </c>
      <c r="B28" s="10" t="inlineStr">
        <is>
          <t>Open Count</t>
        </is>
      </c>
      <c r="C28" s="10" t="inlineStr">
        <is>
          <t>Open Net at Risk</t>
        </is>
      </c>
      <c r="K28">
        <f>""</f>
        <v/>
      </c>
    </row>
    <row r="29">
      <c r="A29" s="17" t="inlineStr">
        <is>
          <t>Horizon Grove Health</t>
        </is>
      </c>
      <c r="B29" s="18">
        <f>SUMPRODUCT(--(Denials!$A$2:$A$501&lt;&gt;""),--(Denials!$E$2:$E$501&lt;=$B$3),--(Denials!$X$2:$X$501=1),--(Denials!$F$2:$F$501=$A29),--((($B$4="All Clinics")+(Denials!$B$2:$B$501=$B$4))&gt;0),--((($B$5="All Payers")+(Denials!$F$2:$F$501=$B$5))&gt;0))</f>
        <v/>
      </c>
      <c r="C29" s="39">
        <f>SUMPRODUCT(Denials!$W$2:$W$501,--(Denials!$A$2:$A$501&lt;&gt;""),--(Denials!$E$2:$E$501&lt;=$B$3),--(Denials!$X$2:$X$501=1),--(Denials!$F$2:$F$501=$A29),--((($B$4="All Clinics")+(Denials!$B$2:$B$501=$B$4))&gt;0),--((($B$5="All Payers")+(Denials!$F$2:$F$501=$B$5))&gt;0))</f>
        <v/>
      </c>
      <c r="K29">
        <f>""</f>
        <v/>
      </c>
    </row>
    <row r="30">
      <c r="A30" s="14" t="inlineStr">
        <is>
          <t>Pioneer Choice Plan</t>
        </is>
      </c>
      <c r="B30" s="15">
        <f>SUMPRODUCT(--(Denials!$A$2:$A$501&lt;&gt;""),--(Denials!$E$2:$E$501&lt;=$B$3),--(Denials!$X$2:$X$501=1),--(Denials!$F$2:$F$501=$A30),--((($B$4="All Clinics")+(Denials!$B$2:$B$501=$B$4))&gt;0),--((($B$5="All Payers")+(Denials!$F$2:$F$501=$B$5))&gt;0))</f>
        <v/>
      </c>
      <c r="C30" s="38">
        <f>SUMPRODUCT(Denials!$W$2:$W$501,--(Denials!$A$2:$A$501&lt;&gt;""),--(Denials!$E$2:$E$501&lt;=$B$3),--(Denials!$X$2:$X$501=1),--(Denials!$F$2:$F$501=$A30),--((($B$4="All Clinics")+(Denials!$B$2:$B$501=$B$4))&gt;0),--((($B$5="All Payers")+(Denials!$F$2:$F$501=$B$5))&gt;0))</f>
        <v/>
      </c>
      <c r="K30">
        <f>""</f>
        <v/>
      </c>
    </row>
    <row r="31">
      <c r="A31" s="17" t="inlineStr">
        <is>
          <t>Summit Harbor Insurance</t>
        </is>
      </c>
      <c r="B31" s="18">
        <f>SUMPRODUCT(--(Denials!$A$2:$A$501&lt;&gt;""),--(Denials!$E$2:$E$501&lt;=$B$3),--(Denials!$X$2:$X$501=1),--(Denials!$F$2:$F$501=$A31),--((($B$4="All Clinics")+(Denials!$B$2:$B$501=$B$4))&gt;0),--((($B$5="All Payers")+(Denials!$F$2:$F$501=$B$5))&gt;0))</f>
        <v/>
      </c>
      <c r="C31" s="39">
        <f>SUMPRODUCT(Denials!$W$2:$W$501,--(Denials!$A$2:$A$501&lt;&gt;""),--(Denials!$E$2:$E$501&lt;=$B$3),--(Denials!$X$2:$X$501=1),--(Denials!$F$2:$F$501=$A31),--((($B$4="All Clinics")+(Denials!$B$2:$B$501=$B$4))&gt;0),--((($B$5="All Payers")+(Denials!$F$2:$F$501=$B$5))&gt;0))</f>
        <v/>
      </c>
      <c r="K31">
        <f>""</f>
        <v/>
      </c>
    </row>
    <row r="32">
      <c r="A32" s="14" t="inlineStr">
        <is>
          <t>Cedar Valley Benefit Plan</t>
        </is>
      </c>
      <c r="B32" s="15">
        <f>SUMPRODUCT(--(Denials!$A$2:$A$501&lt;&gt;""),--(Denials!$E$2:$E$501&lt;=$B$3),--(Denials!$X$2:$X$501=1),--(Denials!$F$2:$F$501=$A32),--((($B$4="All Clinics")+(Denials!$B$2:$B$501=$B$4))&gt;0),--((($B$5="All Payers")+(Denials!$F$2:$F$501=$B$5))&gt;0))</f>
        <v/>
      </c>
      <c r="C32" s="38">
        <f>SUMPRODUCT(Denials!$W$2:$W$501,--(Denials!$A$2:$A$501&lt;&gt;""),--(Denials!$E$2:$E$501&lt;=$B$3),--(Denials!$X$2:$X$501=1),--(Denials!$F$2:$F$501=$A32),--((($B$4="All Clinics")+(Denials!$B$2:$B$501=$B$4))&gt;0),--((($B$5="All Payers")+(Denials!$F$2:$F$501=$B$5))&gt;0))</f>
        <v/>
      </c>
      <c r="K32">
        <f>""</f>
        <v/>
      </c>
    </row>
    <row r="33">
      <c r="A33" s="17" t="inlineStr">
        <is>
          <t>Northstar Community Health</t>
        </is>
      </c>
      <c r="B33" s="18">
        <f>SUMPRODUCT(--(Denials!$A$2:$A$501&lt;&gt;""),--(Denials!$E$2:$E$501&lt;=$B$3),--(Denials!$X$2:$X$501=1),--(Denials!$F$2:$F$501=$A33),--((($B$4="All Clinics")+(Denials!$B$2:$B$501=$B$4))&gt;0),--((($B$5="All Payers")+(Denials!$F$2:$F$501=$B$5))&gt;0))</f>
        <v/>
      </c>
      <c r="C33" s="39">
        <f>SUMPRODUCT(Denials!$W$2:$W$501,--(Denials!$A$2:$A$501&lt;&gt;""),--(Denials!$E$2:$E$501&lt;=$B$3),--(Denials!$X$2:$X$501=1),--(Denials!$F$2:$F$501=$A33),--((($B$4="All Clinics")+(Denials!$B$2:$B$501=$B$4))&gt;0),--((($B$5="All Payers")+(Denials!$F$2:$F$501=$B$5))&gt;0))</f>
        <v/>
      </c>
      <c r="K33">
        <f>""</f>
        <v/>
      </c>
    </row>
    <row r="34">
      <c r="A34" s="14" t="inlineStr">
        <is>
          <t>Blue Mesa Administrators</t>
        </is>
      </c>
      <c r="B34" s="15">
        <f>SUMPRODUCT(--(Denials!$A$2:$A$501&lt;&gt;""),--(Denials!$E$2:$E$501&lt;=$B$3),--(Denials!$X$2:$X$501=1),--(Denials!$F$2:$F$501=$A34),--((($B$4="All Clinics")+(Denials!$B$2:$B$501=$B$4))&gt;0),--((($B$5="All Payers")+(Denials!$F$2:$F$501=$B$5))&gt;0))</f>
        <v/>
      </c>
      <c r="C34" s="38">
        <f>SUMPRODUCT(Denials!$W$2:$W$501,--(Denials!$A$2:$A$501&lt;&gt;""),--(Denials!$E$2:$E$501&lt;=$B$3),--(Denials!$X$2:$X$501=1),--(Denials!$F$2:$F$501=$A34),--((($B$4="All Clinics")+(Denials!$B$2:$B$501=$B$4))&gt;0),--((($B$5="All Payers")+(Denials!$F$2:$F$501=$B$5))&gt;0))</f>
        <v/>
      </c>
      <c r="K34">
        <f>""</f>
        <v/>
      </c>
    </row>
    <row r="35">
      <c r="K35">
        <f>""</f>
        <v/>
      </c>
    </row>
    <row r="36">
      <c r="K36">
        <f>""</f>
        <v/>
      </c>
    </row>
    <row r="37">
      <c r="K37">
        <f>""</f>
        <v/>
      </c>
    </row>
    <row r="38">
      <c r="A38" s="10" t="inlineStr">
        <is>
          <t>Month</t>
        </is>
      </c>
      <c r="B38" s="10" t="inlineStr">
        <is>
          <t>Denials Received</t>
        </is>
      </c>
      <c r="C38" s="10" t="inlineStr">
        <is>
          <t>Denied Amount Received</t>
        </is>
      </c>
      <c r="K38">
        <f>""</f>
        <v/>
      </c>
    </row>
    <row r="39">
      <c r="A39" s="40">
        <f>DATE(YEAR(EDATE($B$3,-5)),MONTH(EDATE($B$3,-5)),1)</f>
        <v/>
      </c>
      <c r="B39" s="18">
        <f>SUMPRODUCT(--(Denials!$A$2:$A$501&lt;&gt;""),--(Denials!$E$2:$E$501&gt;=$A39),--(Denials!$E$2:$E$501&lt;EDATE($A39,1)),--(Denials!$E$2:$E$501&lt;=$B$3),--((($B$4="All Clinics")+(Denials!$B$2:$B$501=$B$4))&gt;0),--((($B$5="All Payers")+(Denials!$F$2:$F$501=$B$5))&gt;0))</f>
        <v/>
      </c>
      <c r="C39" s="39">
        <f>SUMPRODUCT(Denials!$J$2:$J$501,--(Denials!$A$2:$A$501&lt;&gt;""),--(Denials!$E$2:$E$501&gt;=$A39),--(Denials!$E$2:$E$501&lt;EDATE($A39,1)),--(Denials!$E$2:$E$501&lt;=$B$3),--((($B$4="All Clinics")+(Denials!$B$2:$B$501=$B$4))&gt;0),--((($B$5="All Payers")+(Denials!$F$2:$F$501=$B$5))&gt;0))</f>
        <v/>
      </c>
      <c r="K39">
        <f>""</f>
        <v/>
      </c>
    </row>
    <row r="40">
      <c r="A40" s="41">
        <f>EDATE(A39,1)</f>
        <v/>
      </c>
      <c r="B40" s="15">
        <f>SUMPRODUCT(--(Denials!$A$2:$A$501&lt;&gt;""),--(Denials!$E$2:$E$501&gt;=$A40),--(Denials!$E$2:$E$501&lt;EDATE($A40,1)),--(Denials!$E$2:$E$501&lt;=$B$3),--((($B$4="All Clinics")+(Denials!$B$2:$B$501=$B$4))&gt;0),--((($B$5="All Payers")+(Denials!$F$2:$F$501=$B$5))&gt;0))</f>
        <v/>
      </c>
      <c r="C40" s="38">
        <f>SUMPRODUCT(Denials!$J$2:$J$501,--(Denials!$A$2:$A$501&lt;&gt;""),--(Denials!$E$2:$E$501&gt;=$A40),--(Denials!$E$2:$E$501&lt;EDATE($A40,1)),--(Denials!$E$2:$E$501&lt;=$B$3),--((($B$4="All Clinics")+(Denials!$B$2:$B$501=$B$4))&gt;0),--((($B$5="All Payers")+(Denials!$F$2:$F$501=$B$5))&gt;0))</f>
        <v/>
      </c>
      <c r="K40">
        <f>""</f>
        <v/>
      </c>
    </row>
    <row r="41">
      <c r="A41" s="40">
        <f>EDATE(A40,1)</f>
        <v/>
      </c>
      <c r="B41" s="18">
        <f>SUMPRODUCT(--(Denials!$A$2:$A$501&lt;&gt;""),--(Denials!$E$2:$E$501&gt;=$A41),--(Denials!$E$2:$E$501&lt;EDATE($A41,1)),--(Denials!$E$2:$E$501&lt;=$B$3),--((($B$4="All Clinics")+(Denials!$B$2:$B$501=$B$4))&gt;0),--((($B$5="All Payers")+(Denials!$F$2:$F$501=$B$5))&gt;0))</f>
        <v/>
      </c>
      <c r="C41" s="39">
        <f>SUMPRODUCT(Denials!$J$2:$J$501,--(Denials!$A$2:$A$501&lt;&gt;""),--(Denials!$E$2:$E$501&gt;=$A41),--(Denials!$E$2:$E$501&lt;EDATE($A41,1)),--(Denials!$E$2:$E$501&lt;=$B$3),--((($B$4="All Clinics")+(Denials!$B$2:$B$501=$B$4))&gt;0),--((($B$5="All Payers")+(Denials!$F$2:$F$501=$B$5))&gt;0))</f>
        <v/>
      </c>
      <c r="K41">
        <f>""</f>
        <v/>
      </c>
    </row>
    <row r="42">
      <c r="A42" s="41">
        <f>EDATE(A41,1)</f>
        <v/>
      </c>
      <c r="B42" s="15">
        <f>SUMPRODUCT(--(Denials!$A$2:$A$501&lt;&gt;""),--(Denials!$E$2:$E$501&gt;=$A42),--(Denials!$E$2:$E$501&lt;EDATE($A42,1)),--(Denials!$E$2:$E$501&lt;=$B$3),--((($B$4="All Clinics")+(Denials!$B$2:$B$501=$B$4))&gt;0),--((($B$5="All Payers")+(Denials!$F$2:$F$501=$B$5))&gt;0))</f>
        <v/>
      </c>
      <c r="C42" s="38">
        <f>SUMPRODUCT(Denials!$J$2:$J$501,--(Denials!$A$2:$A$501&lt;&gt;""),--(Denials!$E$2:$E$501&gt;=$A42),--(Denials!$E$2:$E$501&lt;EDATE($A42,1)),--(Denials!$E$2:$E$501&lt;=$B$3),--((($B$4="All Clinics")+(Denials!$B$2:$B$501=$B$4))&gt;0),--((($B$5="All Payers")+(Denials!$F$2:$F$501=$B$5))&gt;0))</f>
        <v/>
      </c>
      <c r="K42">
        <f>""</f>
        <v/>
      </c>
    </row>
    <row r="43">
      <c r="A43" s="40">
        <f>EDATE(A42,1)</f>
        <v/>
      </c>
      <c r="B43" s="18">
        <f>SUMPRODUCT(--(Denials!$A$2:$A$501&lt;&gt;""),--(Denials!$E$2:$E$501&gt;=$A43),--(Denials!$E$2:$E$501&lt;EDATE($A43,1)),--(Denials!$E$2:$E$501&lt;=$B$3),--((($B$4="All Clinics")+(Denials!$B$2:$B$501=$B$4))&gt;0),--((($B$5="All Payers")+(Denials!$F$2:$F$501=$B$5))&gt;0))</f>
        <v/>
      </c>
      <c r="C43" s="39">
        <f>SUMPRODUCT(Denials!$J$2:$J$501,--(Denials!$A$2:$A$501&lt;&gt;""),--(Denials!$E$2:$E$501&gt;=$A43),--(Denials!$E$2:$E$501&lt;EDATE($A43,1)),--(Denials!$E$2:$E$501&lt;=$B$3),--((($B$4="All Clinics")+(Denials!$B$2:$B$501=$B$4))&gt;0),--((($B$5="All Payers")+(Denials!$F$2:$F$501=$B$5))&gt;0))</f>
        <v/>
      </c>
      <c r="K43">
        <f>""</f>
        <v/>
      </c>
    </row>
    <row r="44">
      <c r="A44" s="41">
        <f>EDATE(A43,1)</f>
        <v/>
      </c>
      <c r="B44" s="15">
        <f>SUMPRODUCT(--(Denials!$A$2:$A$501&lt;&gt;""),--(Denials!$E$2:$E$501&gt;=$A44),--(Denials!$E$2:$E$501&lt;EDATE($A44,1)),--(Denials!$E$2:$E$501&lt;=$B$3),--((($B$4="All Clinics")+(Denials!$B$2:$B$501=$B$4))&gt;0),--((($B$5="All Payers")+(Denials!$F$2:$F$501=$B$5))&gt;0))</f>
        <v/>
      </c>
      <c r="C44" s="38">
        <f>SUMPRODUCT(Denials!$J$2:$J$501,--(Denials!$A$2:$A$501&lt;&gt;""),--(Denials!$E$2:$E$501&gt;=$A44),--(Denials!$E$2:$E$501&lt;EDATE($A44,1)),--(Denials!$E$2:$E$501&lt;=$B$3),--((($B$4="All Clinics")+(Denials!$B$2:$B$501=$B$4))&gt;0),--((($B$5="All Payers")+(Denials!$F$2:$F$501=$B$5))&gt;0))</f>
        <v/>
      </c>
      <c r="K44">
        <f>""</f>
        <v/>
      </c>
    </row>
    <row r="45">
      <c r="A45">
        <f>""</f>
        <v/>
      </c>
      <c r="B45">
        <f>""</f>
        <v/>
      </c>
      <c r="C45">
        <f>""</f>
        <v/>
      </c>
      <c r="K45">
        <f>""</f>
        <v/>
      </c>
    </row>
    <row r="46">
      <c r="A46">
        <f>""</f>
        <v/>
      </c>
      <c r="B46">
        <f>""</f>
        <v/>
      </c>
      <c r="C46">
        <f>""</f>
        <v/>
      </c>
      <c r="K46">
        <f>""</f>
        <v/>
      </c>
    </row>
    <row r="47">
      <c r="A47">
        <f>""</f>
        <v/>
      </c>
      <c r="B47">
        <f>""</f>
        <v/>
      </c>
      <c r="C47">
        <f>""</f>
        <v/>
      </c>
      <c r="K47">
        <f>""</f>
        <v/>
      </c>
    </row>
    <row r="48">
      <c r="A48">
        <f>""</f>
        <v/>
      </c>
      <c r="B48">
        <f>""</f>
        <v/>
      </c>
      <c r="C48">
        <f>""</f>
        <v/>
      </c>
      <c r="K48">
        <f>""</f>
        <v/>
      </c>
    </row>
    <row r="49">
      <c r="A49">
        <f>""</f>
        <v/>
      </c>
      <c r="B49">
        <f>""</f>
        <v/>
      </c>
      <c r="C49">
        <f>""</f>
        <v/>
      </c>
      <c r="K49">
        <f>""</f>
        <v/>
      </c>
    </row>
    <row r="50">
      <c r="A50">
        <f>""</f>
        <v/>
      </c>
      <c r="B50">
        <f>""</f>
        <v/>
      </c>
      <c r="C50">
        <f>""</f>
        <v/>
      </c>
      <c r="K50">
        <f>""</f>
        <v/>
      </c>
    </row>
    <row r="51">
      <c r="A51">
        <f>""</f>
        <v/>
      </c>
      <c r="B51">
        <f>""</f>
        <v/>
      </c>
      <c r="C51">
        <f>""</f>
        <v/>
      </c>
      <c r="K51">
        <f>""</f>
        <v/>
      </c>
    </row>
    <row r="52">
      <c r="A52">
        <f>""</f>
        <v/>
      </c>
      <c r="B52">
        <f>""</f>
        <v/>
      </c>
      <c r="C52">
        <f>""</f>
        <v/>
      </c>
      <c r="K52">
        <f>""</f>
        <v/>
      </c>
    </row>
    <row r="53">
      <c r="A53">
        <f>""</f>
        <v/>
      </c>
      <c r="B53">
        <f>""</f>
        <v/>
      </c>
      <c r="C53">
        <f>""</f>
        <v/>
      </c>
      <c r="K53">
        <f>""</f>
        <v/>
      </c>
    </row>
    <row r="54">
      <c r="A54">
        <f>""</f>
        <v/>
      </c>
      <c r="B54">
        <f>""</f>
        <v/>
      </c>
      <c r="C54">
        <f>""</f>
        <v/>
      </c>
      <c r="K54">
        <f>""</f>
        <v/>
      </c>
    </row>
    <row r="55">
      <c r="A55">
        <f>""</f>
        <v/>
      </c>
      <c r="B55">
        <f>""</f>
        <v/>
      </c>
      <c r="C55">
        <f>""</f>
        <v/>
      </c>
      <c r="K55">
        <f>""</f>
        <v/>
      </c>
    </row>
    <row r="56">
      <c r="A56">
        <f>""</f>
        <v/>
      </c>
      <c r="B56">
        <f>""</f>
        <v/>
      </c>
      <c r="C56">
        <f>""</f>
        <v/>
      </c>
      <c r="K56">
        <f>""</f>
        <v/>
      </c>
    </row>
    <row r="57">
      <c r="A57">
        <f>""</f>
        <v/>
      </c>
      <c r="B57">
        <f>""</f>
        <v/>
      </c>
      <c r="C57">
        <f>""</f>
        <v/>
      </c>
      <c r="K57">
        <f>""</f>
        <v/>
      </c>
    </row>
    <row r="58">
      <c r="A58">
        <f>""</f>
        <v/>
      </c>
      <c r="B58">
        <f>""</f>
        <v/>
      </c>
      <c r="C58">
        <f>""</f>
        <v/>
      </c>
      <c r="K58">
        <f>""</f>
        <v/>
      </c>
    </row>
    <row r="59">
      <c r="A59">
        <f>""</f>
        <v/>
      </c>
      <c r="B59">
        <f>""</f>
        <v/>
      </c>
      <c r="C59">
        <f>""</f>
        <v/>
      </c>
      <c r="K59">
        <f>""</f>
        <v/>
      </c>
    </row>
    <row r="60">
      <c r="A60">
        <f>""</f>
        <v/>
      </c>
      <c r="B60">
        <f>""</f>
        <v/>
      </c>
      <c r="C60">
        <f>""</f>
        <v/>
      </c>
      <c r="K60">
        <f>""</f>
        <v/>
      </c>
    </row>
    <row r="61">
      <c r="A61">
        <f>""</f>
        <v/>
      </c>
      <c r="B61">
        <f>""</f>
        <v/>
      </c>
      <c r="C61">
        <f>""</f>
        <v/>
      </c>
      <c r="K61">
        <f>""</f>
        <v/>
      </c>
    </row>
    <row r="62">
      <c r="A62">
        <f>""</f>
        <v/>
      </c>
      <c r="B62">
        <f>""</f>
        <v/>
      </c>
      <c r="C62">
        <f>""</f>
        <v/>
      </c>
      <c r="K62">
        <f>""</f>
        <v/>
      </c>
    </row>
    <row r="63">
      <c r="A63">
        <f>""</f>
        <v/>
      </c>
      <c r="B63">
        <f>""</f>
        <v/>
      </c>
      <c r="C63">
        <f>""</f>
        <v/>
      </c>
      <c r="K63">
        <f>""</f>
        <v/>
      </c>
    </row>
    <row r="64">
      <c r="A64">
        <f>""</f>
        <v/>
      </c>
      <c r="B64">
        <f>""</f>
        <v/>
      </c>
      <c r="C64">
        <f>""</f>
        <v/>
      </c>
      <c r="K64">
        <f>""</f>
        <v/>
      </c>
    </row>
    <row r="65">
      <c r="A65">
        <f>""</f>
        <v/>
      </c>
      <c r="B65">
        <f>""</f>
        <v/>
      </c>
      <c r="C65">
        <f>""</f>
        <v/>
      </c>
      <c r="K65">
        <f>""</f>
        <v/>
      </c>
    </row>
    <row r="66">
      <c r="A66">
        <f>""</f>
        <v/>
      </c>
      <c r="B66">
        <f>""</f>
        <v/>
      </c>
      <c r="C66">
        <f>""</f>
        <v/>
      </c>
      <c r="K66">
        <f>""</f>
        <v/>
      </c>
    </row>
    <row r="67">
      <c r="A67">
        <f>""</f>
        <v/>
      </c>
      <c r="B67">
        <f>""</f>
        <v/>
      </c>
      <c r="C67">
        <f>""</f>
        <v/>
      </c>
      <c r="K67">
        <f>""</f>
        <v/>
      </c>
    </row>
    <row r="68">
      <c r="A68">
        <f>""</f>
        <v/>
      </c>
      <c r="B68">
        <f>""</f>
        <v/>
      </c>
      <c r="C68">
        <f>""</f>
        <v/>
      </c>
      <c r="K68">
        <f>""</f>
        <v/>
      </c>
    </row>
    <row r="69">
      <c r="A69">
        <f>""</f>
        <v/>
      </c>
      <c r="B69">
        <f>""</f>
        <v/>
      </c>
      <c r="C69">
        <f>""</f>
        <v/>
      </c>
      <c r="K69">
        <f>""</f>
        <v/>
      </c>
    </row>
    <row r="70">
      <c r="A70">
        <f>""</f>
        <v/>
      </c>
      <c r="B70">
        <f>""</f>
        <v/>
      </c>
      <c r="C70">
        <f>""</f>
        <v/>
      </c>
      <c r="K70">
        <f>""</f>
        <v/>
      </c>
    </row>
    <row r="71">
      <c r="A71">
        <f>""</f>
        <v/>
      </c>
      <c r="B71">
        <f>""</f>
        <v/>
      </c>
      <c r="C71">
        <f>""</f>
        <v/>
      </c>
      <c r="K71">
        <f>""</f>
        <v/>
      </c>
    </row>
    <row r="72">
      <c r="A72">
        <f>""</f>
        <v/>
      </c>
      <c r="B72">
        <f>""</f>
        <v/>
      </c>
      <c r="C72">
        <f>""</f>
        <v/>
      </c>
      <c r="K72">
        <f>""</f>
        <v/>
      </c>
    </row>
    <row r="73">
      <c r="A73">
        <f>""</f>
        <v/>
      </c>
      <c r="B73">
        <f>""</f>
        <v/>
      </c>
      <c r="C73">
        <f>""</f>
        <v/>
      </c>
      <c r="K73">
        <f>""</f>
        <v/>
      </c>
    </row>
    <row r="74">
      <c r="A74">
        <f>""</f>
        <v/>
      </c>
      <c r="B74">
        <f>""</f>
        <v/>
      </c>
      <c r="C74">
        <f>""</f>
        <v/>
      </c>
      <c r="K74">
        <f>""</f>
        <v/>
      </c>
    </row>
    <row r="75">
      <c r="A75">
        <f>""</f>
        <v/>
      </c>
      <c r="B75">
        <f>""</f>
        <v/>
      </c>
      <c r="C75">
        <f>""</f>
        <v/>
      </c>
      <c r="K75">
        <f>""</f>
        <v/>
      </c>
    </row>
    <row r="76">
      <c r="A76">
        <f>""</f>
        <v/>
      </c>
      <c r="B76">
        <f>""</f>
        <v/>
      </c>
      <c r="C76">
        <f>""</f>
        <v/>
      </c>
      <c r="K76">
        <f>""</f>
        <v/>
      </c>
    </row>
    <row r="77">
      <c r="A77">
        <f>""</f>
        <v/>
      </c>
      <c r="B77">
        <f>""</f>
        <v/>
      </c>
      <c r="C77">
        <f>""</f>
        <v/>
      </c>
      <c r="K77">
        <f>""</f>
        <v/>
      </c>
    </row>
    <row r="78">
      <c r="A78">
        <f>""</f>
        <v/>
      </c>
      <c r="B78">
        <f>""</f>
        <v/>
      </c>
      <c r="C78">
        <f>""</f>
        <v/>
      </c>
      <c r="K78">
        <f>""</f>
        <v/>
      </c>
    </row>
    <row r="79">
      <c r="A79">
        <f>""</f>
        <v/>
      </c>
      <c r="B79">
        <f>""</f>
        <v/>
      </c>
      <c r="C79">
        <f>""</f>
        <v/>
      </c>
      <c r="K79">
        <f>""</f>
        <v/>
      </c>
    </row>
    <row r="80">
      <c r="A80">
        <f>""</f>
        <v/>
      </c>
      <c r="B80">
        <f>""</f>
        <v/>
      </c>
      <c r="C80">
        <f>""</f>
        <v/>
      </c>
      <c r="K80">
        <f>""</f>
        <v/>
      </c>
    </row>
    <row r="81">
      <c r="A81">
        <f>""</f>
        <v/>
      </c>
      <c r="B81">
        <f>""</f>
        <v/>
      </c>
      <c r="C81">
        <f>""</f>
        <v/>
      </c>
      <c r="K81">
        <f>""</f>
        <v/>
      </c>
    </row>
    <row r="82">
      <c r="A82">
        <f>""</f>
        <v/>
      </c>
      <c r="B82">
        <f>""</f>
        <v/>
      </c>
      <c r="C82">
        <f>""</f>
        <v/>
      </c>
      <c r="K82">
        <f>""</f>
        <v/>
      </c>
    </row>
    <row r="83">
      <c r="A83">
        <f>""</f>
        <v/>
      </c>
      <c r="B83">
        <f>""</f>
        <v/>
      </c>
      <c r="C83">
        <f>""</f>
        <v/>
      </c>
      <c r="K83">
        <f>""</f>
        <v/>
      </c>
    </row>
    <row r="84">
      <c r="A84">
        <f>""</f>
        <v/>
      </c>
      <c r="B84">
        <f>""</f>
        <v/>
      </c>
      <c r="C84">
        <f>""</f>
        <v/>
      </c>
      <c r="K84">
        <f>""</f>
        <v/>
      </c>
    </row>
    <row r="85">
      <c r="A85">
        <f>""</f>
        <v/>
      </c>
      <c r="B85">
        <f>""</f>
        <v/>
      </c>
      <c r="C85">
        <f>""</f>
        <v/>
      </c>
      <c r="K85">
        <f>""</f>
        <v/>
      </c>
    </row>
    <row r="86">
      <c r="A86">
        <f>""</f>
        <v/>
      </c>
      <c r="B86">
        <f>""</f>
        <v/>
      </c>
      <c r="C86">
        <f>""</f>
        <v/>
      </c>
      <c r="K86">
        <f>""</f>
        <v/>
      </c>
    </row>
    <row r="87">
      <c r="A87">
        <f>""</f>
        <v/>
      </c>
      <c r="B87">
        <f>""</f>
        <v/>
      </c>
      <c r="C87">
        <f>""</f>
        <v/>
      </c>
      <c r="K87">
        <f>""</f>
        <v/>
      </c>
    </row>
    <row r="88">
      <c r="A88">
        <f>""</f>
        <v/>
      </c>
      <c r="B88">
        <f>""</f>
        <v/>
      </c>
      <c r="C88">
        <f>""</f>
        <v/>
      </c>
      <c r="K88">
        <f>""</f>
        <v/>
      </c>
    </row>
    <row r="89">
      <c r="A89">
        <f>""</f>
        <v/>
      </c>
      <c r="B89">
        <f>""</f>
        <v/>
      </c>
      <c r="C89">
        <f>""</f>
        <v/>
      </c>
      <c r="K89">
        <f>""</f>
        <v/>
      </c>
    </row>
    <row r="90">
      <c r="A90">
        <f>""</f>
        <v/>
      </c>
      <c r="B90">
        <f>""</f>
        <v/>
      </c>
      <c r="C90">
        <f>""</f>
        <v/>
      </c>
      <c r="K90">
        <f>""</f>
        <v/>
      </c>
    </row>
    <row r="91">
      <c r="A91">
        <f>""</f>
        <v/>
      </c>
      <c r="B91">
        <f>""</f>
        <v/>
      </c>
      <c r="C91">
        <f>""</f>
        <v/>
      </c>
      <c r="K91">
        <f>""</f>
        <v/>
      </c>
    </row>
    <row r="92">
      <c r="A92">
        <f>""</f>
        <v/>
      </c>
      <c r="B92">
        <f>""</f>
        <v/>
      </c>
      <c r="C92">
        <f>""</f>
        <v/>
      </c>
      <c r="K92">
        <f>""</f>
        <v/>
      </c>
    </row>
    <row r="93">
      <c r="A93">
        <f>""</f>
        <v/>
      </c>
      <c r="B93">
        <f>""</f>
        <v/>
      </c>
      <c r="C93">
        <f>""</f>
        <v/>
      </c>
      <c r="K93">
        <f>""</f>
        <v/>
      </c>
    </row>
    <row r="94">
      <c r="A94">
        <f>""</f>
        <v/>
      </c>
      <c r="B94">
        <f>""</f>
        <v/>
      </c>
      <c r="C94">
        <f>""</f>
        <v/>
      </c>
      <c r="K94">
        <f>""</f>
        <v/>
      </c>
    </row>
    <row r="95">
      <c r="A95">
        <f>""</f>
        <v/>
      </c>
      <c r="B95">
        <f>""</f>
        <v/>
      </c>
      <c r="C95">
        <f>""</f>
        <v/>
      </c>
      <c r="K95">
        <f>""</f>
        <v/>
      </c>
    </row>
    <row r="96">
      <c r="A96">
        <f>""</f>
        <v/>
      </c>
      <c r="B96">
        <f>""</f>
        <v/>
      </c>
      <c r="C96">
        <f>""</f>
        <v/>
      </c>
      <c r="K96">
        <f>""</f>
        <v/>
      </c>
    </row>
    <row r="97">
      <c r="A97">
        <f>""</f>
        <v/>
      </c>
      <c r="B97">
        <f>""</f>
        <v/>
      </c>
      <c r="C97">
        <f>""</f>
        <v/>
      </c>
      <c r="K97">
        <f>""</f>
        <v/>
      </c>
    </row>
    <row r="98">
      <c r="A98">
        <f>""</f>
        <v/>
      </c>
      <c r="B98">
        <f>""</f>
        <v/>
      </c>
      <c r="C98">
        <f>""</f>
        <v/>
      </c>
      <c r="K98">
        <f>""</f>
        <v/>
      </c>
    </row>
    <row r="99">
      <c r="A99">
        <f>""</f>
        <v/>
      </c>
      <c r="B99">
        <f>""</f>
        <v/>
      </c>
      <c r="C99">
        <f>""</f>
        <v/>
      </c>
      <c r="K99">
        <f>""</f>
        <v/>
      </c>
    </row>
    <row r="100">
      <c r="A100">
        <f>""</f>
        <v/>
      </c>
      <c r="B100">
        <f>""</f>
        <v/>
      </c>
      <c r="C100">
        <f>""</f>
        <v/>
      </c>
      <c r="K100">
        <f>""</f>
        <v/>
      </c>
    </row>
    <row r="101">
      <c r="A101">
        <f>""</f>
        <v/>
      </c>
      <c r="B101">
        <f>""</f>
        <v/>
      </c>
      <c r="C101">
        <f>""</f>
        <v/>
      </c>
      <c r="K101">
        <f>""</f>
        <v/>
      </c>
    </row>
  </sheetData>
  <mergeCells count="1">
    <mergeCell ref="A1:H1"/>
  </mergeCells>
  <conditionalFormatting sqref="K5:K8">
    <cfRule type="cellIs" priority="1" operator="greaterThan" dxfId="0">
      <formula>0</formula>
    </cfRule>
  </conditionalFormatting>
  <dataValidations count="3">
    <dataValidation sqref="B3" showDropDown="0" showInputMessage="1" showErrorMessage="1" allowBlank="0" errorTitle="Invalid date" error="Enter a date from 01/01/2020 through 12/31/2100." promptTitle="Reporting cutoff date" prompt="Enter the reporting cutoff date." type="date" errorStyle="stop" operator="between">
      <formula1>DATE(2020,1,1)</formula1>
      <formula2>DATE(2100,12,31)</formula2>
    </dataValidation>
    <dataValidation sqref="B4" showDropDown="0" showInputMessage="1" showErrorMessage="1" allowBlank="0" errorTitle="Invalid clinic" error="Select a clinic from the list." promptTitle="Clinic filter" prompt="Select one clinic or All Clinics." type="list" errorStyle="stop">
      <formula1>'Lists'!$J$2:$J$7</formula1>
    </dataValidation>
    <dataValidation sqref="B5" showDropDown="0" showInputMessage="1" showErrorMessage="1" allowBlank="0" errorTitle="Invalid payer" error="Select a payer from the list." promptTitle="Payer filter" prompt="Select one payer or All Payers." type="list" errorStyle="stop">
      <formula1>'Lists'!$K$2:$K$8</formula1>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Z501"/>
  <sheetViews>
    <sheetView showGridLines="0" workbookViewId="0">
      <pane ySplit="1" topLeftCell="A2" activePane="bottomLeft" state="frozen"/>
      <selection pane="bottomLeft" activeCell="A1" sqref="A1"/>
    </sheetView>
  </sheetViews>
  <sheetFormatPr baseColWidth="8" defaultRowHeight="15"/>
  <cols>
    <col width="14" customWidth="1" min="1" max="1"/>
    <col width="24" customWidth="1" min="2" max="2"/>
    <col width="18" customWidth="1" min="3" max="3"/>
    <col width="14" customWidth="1" min="4" max="4"/>
    <col width="14" customWidth="1" min="5" max="5"/>
    <col width="25" customWidth="1" min="6" max="6"/>
    <col width="20" customWidth="1" min="7" max="7"/>
    <col width="18" customWidth="1" min="8" max="8"/>
    <col width="32" customWidth="1" min="9" max="9"/>
    <col width="15" customWidth="1" min="10" max="10"/>
    <col width="18" customWidth="1" min="11" max="11"/>
    <col width="22" customWidth="1" min="12" max="12"/>
    <col width="14" customWidth="1" min="13" max="13"/>
    <col width="14" customWidth="1" min="14" max="14"/>
    <col width="14" customWidth="1" min="15" max="15"/>
    <col width="14" customWidth="1" min="16" max="16"/>
    <col width="16" customWidth="1" min="17" max="17"/>
    <col width="32" customWidth="1" min="18" max="18"/>
    <col width="36" customWidth="1" min="19" max="19"/>
    <col width="12" customWidth="1" min="20" max="20"/>
    <col width="14" customWidth="1" min="21" max="21"/>
    <col width="20" customWidth="1" min="22" max="22"/>
    <col width="15" customWidth="1" min="23" max="23"/>
    <col width="10" customWidth="1" min="24" max="24"/>
    <col width="18" customWidth="1" min="25" max="25"/>
    <col width="28" customWidth="1" min="26" max="26"/>
  </cols>
  <sheetData>
    <row r="1" ht="34" customHeight="1">
      <c r="A1" s="10" t="inlineStr">
        <is>
          <t>Denial ID</t>
        </is>
      </c>
      <c r="B1" s="10" t="inlineStr">
        <is>
          <t>Clinic</t>
        </is>
      </c>
      <c r="C1" s="10" t="inlineStr">
        <is>
          <t>Claim Reference</t>
        </is>
      </c>
      <c r="D1" s="10" t="inlineStr">
        <is>
          <t>Date of Service</t>
        </is>
      </c>
      <c r="E1" s="10" t="inlineStr">
        <is>
          <t>Denial Received Date</t>
        </is>
      </c>
      <c r="F1" s="10" t="inlineStr">
        <is>
          <t>Payer</t>
        </is>
      </c>
      <c r="G1" s="10" t="inlineStr">
        <is>
          <t>Denial Category</t>
        </is>
      </c>
      <c r="H1" s="10" t="inlineStr">
        <is>
          <t>Denial Reason Code</t>
        </is>
      </c>
      <c r="I1" s="10" t="inlineStr">
        <is>
          <t>Denial Reason Summary</t>
        </is>
      </c>
      <c r="J1" s="10" t="inlineStr">
        <is>
          <t>Denied Amount</t>
        </is>
      </c>
      <c r="K1" s="10" t="inlineStr">
        <is>
          <t>Owner</t>
        </is>
      </c>
      <c r="L1" s="10" t="inlineStr">
        <is>
          <t>Status</t>
        </is>
      </c>
      <c r="M1" s="10" t="inlineStr">
        <is>
          <t>Appeal Due Date</t>
        </is>
      </c>
      <c r="N1" s="10" t="inlineStr">
        <is>
          <t>Appeal Submitted Date</t>
        </is>
      </c>
      <c r="O1" s="10" t="inlineStr">
        <is>
          <t>Follow-Up Date</t>
        </is>
      </c>
      <c r="P1" s="10" t="inlineStr">
        <is>
          <t>Resolution Date</t>
        </is>
      </c>
      <c r="Q1" s="10" t="inlineStr">
        <is>
          <t>Recovered Amount</t>
        </is>
      </c>
      <c r="R1" s="10" t="inlineStr">
        <is>
          <t>Next Action</t>
        </is>
      </c>
      <c r="S1" s="10" t="inlineStr">
        <is>
          <t>Notes</t>
        </is>
      </c>
      <c r="T1" s="10" t="inlineStr">
        <is>
          <t>Days Open</t>
        </is>
      </c>
      <c r="U1" s="10" t="inlineStr">
        <is>
          <t>Age Bucket</t>
        </is>
      </c>
      <c r="V1" s="10" t="inlineStr">
        <is>
          <t>Timely Action Status</t>
        </is>
      </c>
      <c r="W1" s="10" t="inlineStr">
        <is>
          <t>Net at Risk</t>
        </is>
      </c>
      <c r="X1" s="10" t="inlineStr">
        <is>
          <t>Open Flag</t>
        </is>
      </c>
      <c r="Y1" s="10" t="inlineStr">
        <is>
          <t>Dashboard Eligible</t>
        </is>
      </c>
      <c r="Z1" s="10" t="inlineStr">
        <is>
          <t>Data Quality Alert</t>
        </is>
      </c>
    </row>
    <row r="2">
      <c r="A2" s="22" t="inlineStr">
        <is>
          <t>DN-26001</t>
        </is>
      </c>
      <c r="B2" s="22" t="inlineStr">
        <is>
          <t>Pinebrook Family Clinic</t>
        </is>
      </c>
      <c r="C2" s="22" t="inlineStr">
        <is>
          <t>CLM-X260101</t>
        </is>
      </c>
      <c r="D2" s="42" t="n">
        <v>46211</v>
      </c>
      <c r="E2" s="42" t="n">
        <v>46225</v>
      </c>
      <c r="F2" s="22" t="inlineStr">
        <is>
          <t>Horizon Grove Health</t>
        </is>
      </c>
      <c r="G2" s="22" t="inlineStr">
        <is>
          <t>Authorization</t>
        </is>
      </c>
      <c r="H2" s="24" t="inlineStr">
        <is>
          <t>AUTH-01</t>
        </is>
      </c>
      <c r="I2" s="24" t="inlineStr">
        <is>
          <t>Prior authorization not found</t>
        </is>
      </c>
      <c r="J2" s="43" t="n">
        <v>1240</v>
      </c>
      <c r="K2" s="22" t="inlineStr">
        <is>
          <t>Avery Stone</t>
        </is>
      </c>
      <c r="L2" s="22" t="inlineStr">
        <is>
          <t>Appeal Submitted</t>
        </is>
      </c>
      <c r="M2" s="42" t="n">
        <v>46255</v>
      </c>
      <c r="N2" s="42" t="n">
        <v>46246</v>
      </c>
      <c r="O2" s="42" t="n">
        <v>46274</v>
      </c>
      <c r="P2" s="42" t="n"/>
      <c r="Q2" s="43" t="n">
        <v>0</v>
      </c>
      <c r="R2" s="24" t="inlineStr">
        <is>
          <t>Check payer portal for appeal status</t>
        </is>
      </c>
      <c r="S2" s="24" t="inlineStr">
        <is>
          <t>Fictional training record</t>
        </is>
      </c>
      <c r="T2" s="26">
        <f>IF($A2="","",IF($E2="","",MAX(0,IF($P2&lt;&gt;"",$P2,Dashboard!$B$3)-$E2)))</f>
        <v/>
      </c>
      <c r="U2" s="27">
        <f>IF($A2="","",IF($T2="","",IF($T2&lt;=30,"0-30 days",IF($T2&lt;=60,"31-60 days",IF($T2&lt;=90,"61-90 days","91+ days")))))</f>
        <v/>
      </c>
      <c r="V2" s="28">
        <f>IF($A2="","",IF($X2=0,"Closed",IF($M2="","Due date missing",IF($N2&lt;&gt;"",IF($N2&lt;=$M2,"Submitted on time","Submitted late"),IF(Dashboard!$B$3&gt;$M2,"Overdue",IF($M2-Dashboard!$B$3&lt;=7,"Due in 7 days","On track"))))))</f>
        <v/>
      </c>
      <c r="W2" s="44">
        <f>IF($A2="","",MAX(0,$J2-IF($Q2="",0,$Q2)))</f>
        <v/>
      </c>
      <c r="X2" s="26">
        <f>IF($A2="","",IF(OR($L2="Resolved - Paid",$L2="Resolved - No Payment",$L2="Closed - Other"),0,1))</f>
        <v/>
      </c>
      <c r="Y2" s="28">
        <f>IF($A2="","",IF(OR($E2="",NOT(ISNUMBER($E2)),$E2&gt;Dashboard!$B$3),"No","Yes"))</f>
        <v/>
      </c>
      <c r="Z2" s="28">
        <f>IF($A2="","",IF(COUNTIF($A$2:$A$501,$A2)&gt;1,"Duplicate Denial ID",IF(OR($B2="",$C2="",$E2="",$F2="",$G2="",$J2="",$K2="",$L2=""),"Missing required field",IF(OR(NOT(ISNUMBER($J2)),$J2&lt;0,AND($Q2&lt;&gt;"",OR(NOT(ISNUMBER($Q2)),$Q2&lt;0))),"Invalid amount",IF(AND($D2&lt;&gt;"",$E2&lt;$D2),"Received before service",IF(AND($P2&lt;&gt;"",$P2&lt;$E2),"Resolution before receipt",IF(AND($N2&lt;&gt;"",$M2&lt;&gt;"",$N2&gt;$M2),"Appeal submitted late",IF(AND($X2=0,$P2=""),"Resolution date missing",IF(AND($X2=1,$P2&lt;&gt;""),"Open status has resolution date",IF(AND($X2=1,$R2=""),"Next action missing","")))))))))</f>
        <v/>
      </c>
    </row>
    <row r="3">
      <c r="A3" s="22" t="inlineStr">
        <is>
          <t>DN-26002</t>
        </is>
      </c>
      <c r="B3" s="22" t="inlineStr">
        <is>
          <t>Harborview Medical Office</t>
        </is>
      </c>
      <c r="C3" s="22" t="inlineStr">
        <is>
          <t>CLM-X260102</t>
        </is>
      </c>
      <c r="D3" s="42" t="n">
        <v>46217</v>
      </c>
      <c r="E3" s="42" t="n">
        <v>46231</v>
      </c>
      <c r="F3" s="22" t="inlineStr">
        <is>
          <t>Pioneer Choice Plan</t>
        </is>
      </c>
      <c r="G3" s="22" t="inlineStr">
        <is>
          <t>Coding</t>
        </is>
      </c>
      <c r="H3" s="24" t="inlineStr">
        <is>
          <t>CODE-14</t>
        </is>
      </c>
      <c r="I3" s="24" t="inlineStr">
        <is>
          <t>Procedure code combination rejected</t>
        </is>
      </c>
      <c r="J3" s="43" t="n">
        <v>385.5</v>
      </c>
      <c r="K3" s="22" t="inlineStr">
        <is>
          <t>Jordan Reed</t>
        </is>
      </c>
      <c r="L3" s="22" t="inlineStr">
        <is>
          <t>Under Review</t>
        </is>
      </c>
      <c r="M3" s="42" t="n">
        <v>46275</v>
      </c>
      <c r="N3" s="42" t="n"/>
      <c r="O3" s="42" t="n">
        <v>46273</v>
      </c>
      <c r="P3" s="42" t="n"/>
      <c r="Q3" s="43" t="n">
        <v>0</v>
      </c>
      <c r="R3" s="24" t="inlineStr">
        <is>
          <t>Review coding documentation</t>
        </is>
      </c>
      <c r="S3" s="24" t="inlineStr">
        <is>
          <t>Fictional training record</t>
        </is>
      </c>
      <c r="T3" s="26">
        <f>IF($A3="","",IF($E3="","",MAX(0,IF($P3&lt;&gt;"",$P3,Dashboard!$B$3)-$E3)))</f>
        <v/>
      </c>
      <c r="U3" s="27">
        <f>IF($A3="","",IF($T3="","",IF($T3&lt;=30,"0-30 days",IF($T3&lt;=60,"31-60 days",IF($T3&lt;=90,"61-90 days","91+ days")))))</f>
        <v/>
      </c>
      <c r="V3" s="28">
        <f>IF($A3="","",IF($X3=0,"Closed",IF($M3="","Due date missing",IF($N3&lt;&gt;"",IF($N3&lt;=$M3,"Submitted on time","Submitted late"),IF(Dashboard!$B$3&gt;$M3,"Overdue",IF($M3-Dashboard!$B$3&lt;=7,"Due in 7 days","On track"))))))</f>
        <v/>
      </c>
      <c r="W3" s="44">
        <f>IF($A3="","",MAX(0,$J3-IF($Q3="",0,$Q3)))</f>
        <v/>
      </c>
      <c r="X3" s="26">
        <f>IF($A3="","",IF(OR($L3="Resolved - Paid",$L3="Resolved - No Payment",$L3="Closed - Other"),0,1))</f>
        <v/>
      </c>
      <c r="Y3" s="28">
        <f>IF($A3="","",IF(OR($E3="",NOT(ISNUMBER($E3)),$E3&gt;Dashboard!$B$3),"No","Yes"))</f>
        <v/>
      </c>
      <c r="Z3" s="28">
        <f>IF($A3="","",IF(COUNTIF($A$2:$A$501,$A3)&gt;1,"Duplicate Denial ID",IF(OR($B3="",$C3="",$E3="",$F3="",$G3="",$J3="",$K3="",$L3=""),"Missing required field",IF(OR(NOT(ISNUMBER($J3)),$J3&lt;0,AND($Q3&lt;&gt;"",OR(NOT(ISNUMBER($Q3)),$Q3&lt;0))),"Invalid amount",IF(AND($D3&lt;&gt;"",$E3&lt;$D3),"Received before service",IF(AND($P3&lt;&gt;"",$P3&lt;$E3),"Resolution before receipt",IF(AND($N3&lt;&gt;"",$M3&lt;&gt;"",$N3&gt;$M3),"Appeal submitted late",IF(AND($X3=0,$P3=""),"Resolution date missing",IF(AND($X3=1,$P3&lt;&gt;""),"Open status has resolution date",IF(AND($X3=1,$R3=""),"Next action missing","")))))))))</f>
        <v/>
      </c>
    </row>
    <row r="4">
      <c r="A4" s="22" t="inlineStr">
        <is>
          <t>DN-26003</t>
        </is>
      </c>
      <c r="B4" s="22" t="inlineStr">
        <is>
          <t>Red Maple Internal Medicine</t>
        </is>
      </c>
      <c r="C4" s="22" t="inlineStr">
        <is>
          <t>CLM-X260103</t>
        </is>
      </c>
      <c r="D4" s="42" t="n">
        <v>46176</v>
      </c>
      <c r="E4" s="42" t="n">
        <v>46191</v>
      </c>
      <c r="F4" s="22" t="inlineStr">
        <is>
          <t>Summit Harbor Insurance</t>
        </is>
      </c>
      <c r="G4" s="22" t="inlineStr">
        <is>
          <t>Timely Filing</t>
        </is>
      </c>
      <c r="H4" s="24" t="inlineStr">
        <is>
          <t>TF-30</t>
        </is>
      </c>
      <c r="I4" s="24" t="inlineStr">
        <is>
          <t>Filing limit denial</t>
        </is>
      </c>
      <c r="J4" s="43" t="n">
        <v>2875</v>
      </c>
      <c r="K4" s="22" t="inlineStr">
        <is>
          <t>Morgan Lake</t>
        </is>
      </c>
      <c r="L4" s="22" t="inlineStr">
        <is>
          <t>Appeal Planned</t>
        </is>
      </c>
      <c r="M4" s="42" t="n">
        <v>46251</v>
      </c>
      <c r="N4" s="42" t="n"/>
      <c r="O4" s="42" t="n">
        <v>46272</v>
      </c>
      <c r="P4" s="42" t="n"/>
      <c r="Q4" s="43" t="n">
        <v>0</v>
      </c>
      <c r="R4" s="24" t="inlineStr">
        <is>
          <t>Gather clearinghouse acceptance report</t>
        </is>
      </c>
      <c r="S4" s="24" t="inlineStr">
        <is>
          <t>Intentionally overdue example</t>
        </is>
      </c>
      <c r="T4" s="26">
        <f>IF($A4="","",IF($E4="","",MAX(0,IF($P4&lt;&gt;"",$P4,Dashboard!$B$3)-$E4)))</f>
        <v/>
      </c>
      <c r="U4" s="27">
        <f>IF($A4="","",IF($T4="","",IF($T4&lt;=30,"0-30 days",IF($T4&lt;=60,"31-60 days",IF($T4&lt;=90,"61-90 days","91+ days")))))</f>
        <v/>
      </c>
      <c r="V4" s="28">
        <f>IF($A4="","",IF($X4=0,"Closed",IF($M4="","Due date missing",IF($N4&lt;&gt;"",IF($N4&lt;=$M4,"Submitted on time","Submitted late"),IF(Dashboard!$B$3&gt;$M4,"Overdue",IF($M4-Dashboard!$B$3&lt;=7,"Due in 7 days","On track"))))))</f>
        <v/>
      </c>
      <c r="W4" s="44">
        <f>IF($A4="","",MAX(0,$J4-IF($Q4="",0,$Q4)))</f>
        <v/>
      </c>
      <c r="X4" s="26">
        <f>IF($A4="","",IF(OR($L4="Resolved - Paid",$L4="Resolved - No Payment",$L4="Closed - Other"),0,1))</f>
        <v/>
      </c>
      <c r="Y4" s="28">
        <f>IF($A4="","",IF(OR($E4="",NOT(ISNUMBER($E4)),$E4&gt;Dashboard!$B$3),"No","Yes"))</f>
        <v/>
      </c>
      <c r="Z4" s="28">
        <f>IF($A4="","",IF(COUNTIF($A$2:$A$501,$A4)&gt;1,"Duplicate Denial ID",IF(OR($B4="",$C4="",$E4="",$F4="",$G4="",$J4="",$K4="",$L4=""),"Missing required field",IF(OR(NOT(ISNUMBER($J4)),$J4&lt;0,AND($Q4&lt;&gt;"",OR(NOT(ISNUMBER($Q4)),$Q4&lt;0))),"Invalid amount",IF(AND($D4&lt;&gt;"",$E4&lt;$D4),"Received before service",IF(AND($P4&lt;&gt;"",$P4&lt;$E4),"Resolution before receipt",IF(AND($N4&lt;&gt;"",$M4&lt;&gt;"",$N4&gt;$M4),"Appeal submitted late",IF(AND($X4=0,$P4=""),"Resolution date missing",IF(AND($X4=1,$P4&lt;&gt;""),"Open status has resolution date",IF(AND($X4=1,$R4=""),"Next action missing","")))))))))</f>
        <v/>
      </c>
    </row>
    <row r="5">
      <c r="A5" s="22" t="inlineStr">
        <is>
          <t>DN-26004</t>
        </is>
      </c>
      <c r="B5" s="22" t="inlineStr">
        <is>
          <t>Desert Willow Clinic</t>
        </is>
      </c>
      <c r="C5" s="22" t="inlineStr">
        <is>
          <t>CLM-X260104</t>
        </is>
      </c>
      <c r="D5" s="42" t="n">
        <v>46161</v>
      </c>
      <c r="E5" s="42" t="n">
        <v>46175</v>
      </c>
      <c r="F5" s="22" t="inlineStr">
        <is>
          <t>Cedar Valley Benefit Plan</t>
        </is>
      </c>
      <c r="G5" s="22" t="inlineStr">
        <is>
          <t>Coverage</t>
        </is>
      </c>
      <c r="H5" s="24" t="inlineStr">
        <is>
          <t>COV-07</t>
        </is>
      </c>
      <c r="I5" s="24" t="inlineStr">
        <is>
          <t>Coverage inactive on billed date</t>
        </is>
      </c>
      <c r="J5" s="43" t="n">
        <v>640</v>
      </c>
      <c r="K5" s="22" t="inlineStr">
        <is>
          <t>Casey North</t>
        </is>
      </c>
      <c r="L5" s="22" t="inlineStr">
        <is>
          <t>Resolved - No Payment</t>
        </is>
      </c>
      <c r="M5" s="42" t="n">
        <v>46205</v>
      </c>
      <c r="N5" s="42" t="n">
        <v>46197</v>
      </c>
      <c r="O5" s="42" t="n"/>
      <c r="P5" s="42" t="n">
        <v>46239</v>
      </c>
      <c r="Q5" s="43" t="n">
        <v>0</v>
      </c>
      <c r="R5" s="24" t="n"/>
      <c r="S5" s="24" t="inlineStr">
        <is>
          <t>Coverage denial upheld in fictional example</t>
        </is>
      </c>
      <c r="T5" s="26">
        <f>IF($A5="","",IF($E5="","",MAX(0,IF($P5&lt;&gt;"",$P5,Dashboard!$B$3)-$E5)))</f>
        <v/>
      </c>
      <c r="U5" s="27">
        <f>IF($A5="","",IF($T5="","",IF($T5&lt;=30,"0-30 days",IF($T5&lt;=60,"31-60 days",IF($T5&lt;=90,"61-90 days","91+ days")))))</f>
        <v/>
      </c>
      <c r="V5" s="28">
        <f>IF($A5="","",IF($X5=0,"Closed",IF($M5="","Due date missing",IF($N5&lt;&gt;"",IF($N5&lt;=$M5,"Submitted on time","Submitted late"),IF(Dashboard!$B$3&gt;$M5,"Overdue",IF($M5-Dashboard!$B$3&lt;=7,"Due in 7 days","On track"))))))</f>
        <v/>
      </c>
      <c r="W5" s="44">
        <f>IF($A5="","",MAX(0,$J5-IF($Q5="",0,$Q5)))</f>
        <v/>
      </c>
      <c r="X5" s="26">
        <f>IF($A5="","",IF(OR($L5="Resolved - Paid",$L5="Resolved - No Payment",$L5="Closed - Other"),0,1))</f>
        <v/>
      </c>
      <c r="Y5" s="28">
        <f>IF($A5="","",IF(OR($E5="",NOT(ISNUMBER($E5)),$E5&gt;Dashboard!$B$3),"No","Yes"))</f>
        <v/>
      </c>
      <c r="Z5" s="28">
        <f>IF($A5="","",IF(COUNTIF($A$2:$A$501,$A5)&gt;1,"Duplicate Denial ID",IF(OR($B5="",$C5="",$E5="",$F5="",$G5="",$J5="",$K5="",$L5=""),"Missing required field",IF(OR(NOT(ISNUMBER($J5)),$J5&lt;0,AND($Q5&lt;&gt;"",OR(NOT(ISNUMBER($Q5)),$Q5&lt;0))),"Invalid amount",IF(AND($D5&lt;&gt;"",$E5&lt;$D5),"Received before service",IF(AND($P5&lt;&gt;"",$P5&lt;$E5),"Resolution before receipt",IF(AND($N5&lt;&gt;"",$M5&lt;&gt;"",$N5&gt;$M5),"Appeal submitted late",IF(AND($X5=0,$P5=""),"Resolution date missing",IF(AND($X5=1,$P5&lt;&gt;""),"Open status has resolution date",IF(AND($X5=1,$R5=""),"Next action missing","")))))))))</f>
        <v/>
      </c>
    </row>
    <row r="6">
      <c r="A6" s="22" t="inlineStr">
        <is>
          <t>DN-26005</t>
        </is>
      </c>
      <c r="B6" s="22" t="inlineStr">
        <is>
          <t>Lakeside Community Practice</t>
        </is>
      </c>
      <c r="C6" s="22" t="inlineStr">
        <is>
          <t>CLM-X260105</t>
        </is>
      </c>
      <c r="D6" s="42" t="n">
        <v>46235</v>
      </c>
      <c r="E6" s="42" t="n">
        <v>46249</v>
      </c>
      <c r="F6" s="22" t="inlineStr">
        <is>
          <t>Northstar Community Health</t>
        </is>
      </c>
      <c r="G6" s="22" t="inlineStr">
        <is>
          <t>Missing Information</t>
        </is>
      </c>
      <c r="H6" s="24" t="inlineStr">
        <is>
          <t>INFO-03</t>
        </is>
      </c>
      <c r="I6" s="24" t="inlineStr">
        <is>
          <t>Attachment requested</t>
        </is>
      </c>
      <c r="J6" s="43" t="n">
        <v>920.75</v>
      </c>
      <c r="K6" s="22" t="inlineStr">
        <is>
          <t>Taylor Brook</t>
        </is>
      </c>
      <c r="L6" s="22" t="inlineStr">
        <is>
          <t>Pending Payer</t>
        </is>
      </c>
      <c r="M6" s="42" t="n">
        <v>46279</v>
      </c>
      <c r="N6" s="42" t="n">
        <v>46259</v>
      </c>
      <c r="O6" s="42" t="n">
        <v>46276</v>
      </c>
      <c r="P6" s="42" t="n"/>
      <c r="Q6" s="43" t="n">
        <v>0</v>
      </c>
      <c r="R6" s="24" t="inlineStr">
        <is>
          <t>Confirm attachment receipt</t>
        </is>
      </c>
      <c r="S6" s="24" t="inlineStr">
        <is>
          <t>Fictional training record</t>
        </is>
      </c>
      <c r="T6" s="26">
        <f>IF($A6="","",IF($E6="","",MAX(0,IF($P6&lt;&gt;"",$P6,Dashboard!$B$3)-$E6)))</f>
        <v/>
      </c>
      <c r="U6" s="27">
        <f>IF($A6="","",IF($T6="","",IF($T6&lt;=30,"0-30 days",IF($T6&lt;=60,"31-60 days",IF($T6&lt;=90,"61-90 days","91+ days")))))</f>
        <v/>
      </c>
      <c r="V6" s="28">
        <f>IF($A6="","",IF($X6=0,"Closed",IF($M6="","Due date missing",IF($N6&lt;&gt;"",IF($N6&lt;=$M6,"Submitted on time","Submitted late"),IF(Dashboard!$B$3&gt;$M6,"Overdue",IF($M6-Dashboard!$B$3&lt;=7,"Due in 7 days","On track"))))))</f>
        <v/>
      </c>
      <c r="W6" s="44">
        <f>IF($A6="","",MAX(0,$J6-IF($Q6="",0,$Q6)))</f>
        <v/>
      </c>
      <c r="X6" s="26">
        <f>IF($A6="","",IF(OR($L6="Resolved - Paid",$L6="Resolved - No Payment",$L6="Closed - Other"),0,1))</f>
        <v/>
      </c>
      <c r="Y6" s="28">
        <f>IF($A6="","",IF(OR($E6="",NOT(ISNUMBER($E6)),$E6&gt;Dashboard!$B$3),"No","Yes"))</f>
        <v/>
      </c>
      <c r="Z6" s="28">
        <f>IF($A6="","",IF(COUNTIF($A$2:$A$501,$A6)&gt;1,"Duplicate Denial ID",IF(OR($B6="",$C6="",$E6="",$F6="",$G6="",$J6="",$K6="",$L6=""),"Missing required field",IF(OR(NOT(ISNUMBER($J6)),$J6&lt;0,AND($Q6&lt;&gt;"",OR(NOT(ISNUMBER($Q6)),$Q6&lt;0))),"Invalid amount",IF(AND($D6&lt;&gt;"",$E6&lt;$D6),"Received before service",IF(AND($P6&lt;&gt;"",$P6&lt;$E6),"Resolution before receipt",IF(AND($N6&lt;&gt;"",$M6&lt;&gt;"",$N6&gt;$M6),"Appeal submitted late",IF(AND($X6=0,$P6=""),"Resolution date missing",IF(AND($X6=1,$P6&lt;&gt;""),"Open status has resolution date",IF(AND($X6=1,$R6=""),"Next action missing","")))))))))</f>
        <v/>
      </c>
    </row>
    <row r="7">
      <c r="A7" s="22" t="inlineStr">
        <is>
          <t>DN-26006</t>
        </is>
      </c>
      <c r="B7" s="22" t="inlineStr">
        <is>
          <t>Pinebrook Family Clinic</t>
        </is>
      </c>
      <c r="C7" s="22" t="inlineStr">
        <is>
          <t>CLM-X260106</t>
        </is>
      </c>
      <c r="D7" s="42" t="n">
        <v>46123</v>
      </c>
      <c r="E7" s="42" t="n">
        <v>46139</v>
      </c>
      <c r="F7" s="22" t="inlineStr">
        <is>
          <t>Blue Mesa Administrators</t>
        </is>
      </c>
      <c r="G7" s="22" t="inlineStr">
        <is>
          <t>Duplicate Claim</t>
        </is>
      </c>
      <c r="H7" s="24" t="inlineStr">
        <is>
          <t>DUP-18</t>
        </is>
      </c>
      <c r="I7" s="24" t="inlineStr">
        <is>
          <t>Claim identified as duplicate</t>
        </is>
      </c>
      <c r="J7" s="43" t="n">
        <v>210</v>
      </c>
      <c r="K7" s="22" t="inlineStr">
        <is>
          <t>Riley West</t>
        </is>
      </c>
      <c r="L7" s="22" t="inlineStr">
        <is>
          <t>Resolved - Paid</t>
        </is>
      </c>
      <c r="M7" s="42" t="n">
        <v>46169</v>
      </c>
      <c r="N7" s="42" t="n">
        <v>46147</v>
      </c>
      <c r="O7" s="42" t="n"/>
      <c r="P7" s="42" t="n">
        <v>46185</v>
      </c>
      <c r="Q7" s="43" t="n">
        <v>210</v>
      </c>
      <c r="R7" s="24" t="n"/>
      <c r="S7" s="24" t="inlineStr">
        <is>
          <t>Paid after fictional claim review</t>
        </is>
      </c>
      <c r="T7" s="26">
        <f>IF($A7="","",IF($E7="","",MAX(0,IF($P7&lt;&gt;"",$P7,Dashboard!$B$3)-$E7)))</f>
        <v/>
      </c>
      <c r="U7" s="27">
        <f>IF($A7="","",IF($T7="","",IF($T7&lt;=30,"0-30 days",IF($T7&lt;=60,"31-60 days",IF($T7&lt;=90,"61-90 days","91+ days")))))</f>
        <v/>
      </c>
      <c r="V7" s="28">
        <f>IF($A7="","",IF($X7=0,"Closed",IF($M7="","Due date missing",IF($N7&lt;&gt;"",IF($N7&lt;=$M7,"Submitted on time","Submitted late"),IF(Dashboard!$B$3&gt;$M7,"Overdue",IF($M7-Dashboard!$B$3&lt;=7,"Due in 7 days","On track"))))))</f>
        <v/>
      </c>
      <c r="W7" s="44">
        <f>IF($A7="","",MAX(0,$J7-IF($Q7="",0,$Q7)))</f>
        <v/>
      </c>
      <c r="X7" s="26">
        <f>IF($A7="","",IF(OR($L7="Resolved - Paid",$L7="Resolved - No Payment",$L7="Closed - Other"),0,1))</f>
        <v/>
      </c>
      <c r="Y7" s="28">
        <f>IF($A7="","",IF(OR($E7="",NOT(ISNUMBER($E7)),$E7&gt;Dashboard!$B$3),"No","Yes"))</f>
        <v/>
      </c>
      <c r="Z7" s="28">
        <f>IF($A7="","",IF(COUNTIF($A$2:$A$501,$A7)&gt;1,"Duplicate Denial ID",IF(OR($B7="",$C7="",$E7="",$F7="",$G7="",$J7="",$K7="",$L7=""),"Missing required field",IF(OR(NOT(ISNUMBER($J7)),$J7&lt;0,AND($Q7&lt;&gt;"",OR(NOT(ISNUMBER($Q7)),$Q7&lt;0))),"Invalid amount",IF(AND($D7&lt;&gt;"",$E7&lt;$D7),"Received before service",IF(AND($P7&lt;&gt;"",$P7&lt;$E7),"Resolution before receipt",IF(AND($N7&lt;&gt;"",$M7&lt;&gt;"",$N7&gt;$M7),"Appeal submitted late",IF(AND($X7=0,$P7=""),"Resolution date missing",IF(AND($X7=1,$P7&lt;&gt;""),"Open status has resolution date",IF(AND($X7=1,$R7=""),"Next action missing","")))))))))</f>
        <v/>
      </c>
    </row>
    <row r="8">
      <c r="A8" s="22" t="inlineStr">
        <is>
          <t>DN-26007</t>
        </is>
      </c>
      <c r="B8" s="22" t="inlineStr">
        <is>
          <t>Harborview Medical Office</t>
        </is>
      </c>
      <c r="C8" s="22" t="inlineStr">
        <is>
          <t>CLM-X260107</t>
        </is>
      </c>
      <c r="D8" s="42" t="n">
        <v>46244</v>
      </c>
      <c r="E8" s="42" t="n">
        <v>46258</v>
      </c>
      <c r="F8" s="22" t="inlineStr">
        <is>
          <t>Horizon Grove Health</t>
        </is>
      </c>
      <c r="G8" s="22" t="inlineStr">
        <is>
          <t>Medical Necessity</t>
        </is>
      </c>
      <c r="H8" s="24" t="inlineStr">
        <is>
          <t>MN-22</t>
        </is>
      </c>
      <c r="I8" s="24" t="inlineStr">
        <is>
          <t>Supporting documentation requested</t>
        </is>
      </c>
      <c r="J8" s="43" t="n">
        <v>5480</v>
      </c>
      <c r="K8" s="22" t="inlineStr">
        <is>
          <t>Avery Stone</t>
        </is>
      </c>
      <c r="L8" s="22" t="inlineStr">
        <is>
          <t>New</t>
        </is>
      </c>
      <c r="M8" s="42" t="n">
        <v>46285</v>
      </c>
      <c r="N8" s="42" t="n"/>
      <c r="O8" s="42" t="n">
        <v>46275</v>
      </c>
      <c r="P8" s="42" t="n"/>
      <c r="Q8" s="43" t="n">
        <v>0</v>
      </c>
      <c r="R8" s="24" t="inlineStr">
        <is>
          <t>Request supporting documentation from internal team</t>
        </is>
      </c>
      <c r="S8" s="24" t="inlineStr">
        <is>
          <t>High-dollar example</t>
        </is>
      </c>
      <c r="T8" s="26">
        <f>IF($A8="","",IF($E8="","",MAX(0,IF($P8&lt;&gt;"",$P8,Dashboard!$B$3)-$E8)))</f>
        <v/>
      </c>
      <c r="U8" s="27">
        <f>IF($A8="","",IF($T8="","",IF($T8&lt;=30,"0-30 days",IF($T8&lt;=60,"31-60 days",IF($T8&lt;=90,"61-90 days","91+ days")))))</f>
        <v/>
      </c>
      <c r="V8" s="28">
        <f>IF($A8="","",IF($X8=0,"Closed",IF($M8="","Due date missing",IF($N8&lt;&gt;"",IF($N8&lt;=$M8,"Submitted on time","Submitted late"),IF(Dashboard!$B$3&gt;$M8,"Overdue",IF($M8-Dashboard!$B$3&lt;=7,"Due in 7 days","On track"))))))</f>
        <v/>
      </c>
      <c r="W8" s="44">
        <f>IF($A8="","",MAX(0,$J8-IF($Q8="",0,$Q8)))</f>
        <v/>
      </c>
      <c r="X8" s="26">
        <f>IF($A8="","",IF(OR($L8="Resolved - Paid",$L8="Resolved - No Payment",$L8="Closed - Other"),0,1))</f>
        <v/>
      </c>
      <c r="Y8" s="28">
        <f>IF($A8="","",IF(OR($E8="",NOT(ISNUMBER($E8)),$E8&gt;Dashboard!$B$3),"No","Yes"))</f>
        <v/>
      </c>
      <c r="Z8" s="28">
        <f>IF($A8="","",IF(COUNTIF($A$2:$A$501,$A8)&gt;1,"Duplicate Denial ID",IF(OR($B8="",$C8="",$E8="",$F8="",$G8="",$J8="",$K8="",$L8=""),"Missing required field",IF(OR(NOT(ISNUMBER($J8)),$J8&lt;0,AND($Q8&lt;&gt;"",OR(NOT(ISNUMBER($Q8)),$Q8&lt;0))),"Invalid amount",IF(AND($D8&lt;&gt;"",$E8&lt;$D8),"Received before service",IF(AND($P8&lt;&gt;"",$P8&lt;$E8),"Resolution before receipt",IF(AND($N8&lt;&gt;"",$M8&lt;&gt;"",$N8&gt;$M8),"Appeal submitted late",IF(AND($X8=0,$P8=""),"Resolution date missing",IF(AND($X8=1,$P8&lt;&gt;""),"Open status has resolution date",IF(AND($X8=1,$R8=""),"Next action missing","")))))))))</f>
        <v/>
      </c>
    </row>
    <row r="9">
      <c r="A9" s="22" t="inlineStr">
        <is>
          <t>DN-26008</t>
        </is>
      </c>
      <c r="B9" s="22" t="inlineStr">
        <is>
          <t>Red Maple Internal Medicine</t>
        </is>
      </c>
      <c r="C9" s="22" t="inlineStr">
        <is>
          <t>CLM-X260108</t>
        </is>
      </c>
      <c r="D9" s="42" t="n">
        <v>46204</v>
      </c>
      <c r="E9" s="42" t="n">
        <v>46219</v>
      </c>
      <c r="F9" s="22" t="inlineStr">
        <is>
          <t>Pioneer Choice Plan</t>
        </is>
      </c>
      <c r="G9" s="22" t="inlineStr">
        <is>
          <t>Other</t>
        </is>
      </c>
      <c r="H9" s="24" t="inlineStr">
        <is>
          <t>OTH-09</t>
        </is>
      </c>
      <c r="I9" s="24" t="inlineStr">
        <is>
          <t>Payer requested claim correction</t>
        </is>
      </c>
      <c r="J9" s="43" t="n">
        <v>730.25</v>
      </c>
      <c r="K9" s="22" t="inlineStr">
        <is>
          <t>Jordan Reed</t>
        </is>
      </c>
      <c r="L9" s="22" t="inlineStr">
        <is>
          <t>Resolved - Paid</t>
        </is>
      </c>
      <c r="M9" s="42" t="n">
        <v>46249</v>
      </c>
      <c r="N9" s="42" t="n">
        <v>46237</v>
      </c>
      <c r="O9" s="42" t="n"/>
      <c r="P9" s="42" t="n">
        <v>46262</v>
      </c>
      <c r="Q9" s="43" t="n">
        <v>650.25</v>
      </c>
      <c r="R9" s="24" t="n"/>
      <c r="S9" s="24" t="inlineStr">
        <is>
          <t>Partially recovered fictional example</t>
        </is>
      </c>
      <c r="T9" s="26">
        <f>IF($A9="","",IF($E9="","",MAX(0,IF($P9&lt;&gt;"",$P9,Dashboard!$B$3)-$E9)))</f>
        <v/>
      </c>
      <c r="U9" s="27">
        <f>IF($A9="","",IF($T9="","",IF($T9&lt;=30,"0-30 days",IF($T9&lt;=60,"31-60 days",IF($T9&lt;=90,"61-90 days","91+ days")))))</f>
        <v/>
      </c>
      <c r="V9" s="28">
        <f>IF($A9="","",IF($X9=0,"Closed",IF($M9="","Due date missing",IF($N9&lt;&gt;"",IF($N9&lt;=$M9,"Submitted on time","Submitted late"),IF(Dashboard!$B$3&gt;$M9,"Overdue",IF($M9-Dashboard!$B$3&lt;=7,"Due in 7 days","On track"))))))</f>
        <v/>
      </c>
      <c r="W9" s="44">
        <f>IF($A9="","",MAX(0,$J9-IF($Q9="",0,$Q9)))</f>
        <v/>
      </c>
      <c r="X9" s="26">
        <f>IF($A9="","",IF(OR($L9="Resolved - Paid",$L9="Resolved - No Payment",$L9="Closed - Other"),0,1))</f>
        <v/>
      </c>
      <c r="Y9" s="28">
        <f>IF($A9="","",IF(OR($E9="",NOT(ISNUMBER($E9)),$E9&gt;Dashboard!$B$3),"No","Yes"))</f>
        <v/>
      </c>
      <c r="Z9" s="28">
        <f>IF($A9="","",IF(COUNTIF($A$2:$A$501,$A9)&gt;1,"Duplicate Denial ID",IF(OR($B9="",$C9="",$E9="",$F9="",$G9="",$J9="",$K9="",$L9=""),"Missing required field",IF(OR(NOT(ISNUMBER($J9)),$J9&lt;0,AND($Q9&lt;&gt;"",OR(NOT(ISNUMBER($Q9)),$Q9&lt;0))),"Invalid amount",IF(AND($D9&lt;&gt;"",$E9&lt;$D9),"Received before service",IF(AND($P9&lt;&gt;"",$P9&lt;$E9),"Resolution before receipt",IF(AND($N9&lt;&gt;"",$M9&lt;&gt;"",$N9&gt;$M9),"Appeal submitted late",IF(AND($X9=0,$P9=""),"Resolution date missing",IF(AND($X9=1,$P9&lt;&gt;""),"Open status has resolution date",IF(AND($X9=1,$R9=""),"Next action missing","")))))))))</f>
        <v/>
      </c>
    </row>
    <row r="10">
      <c r="A10" s="22" t="inlineStr">
        <is>
          <t>DN-26009</t>
        </is>
      </c>
      <c r="B10" s="22" t="inlineStr">
        <is>
          <t>Desert Willow Clinic</t>
        </is>
      </c>
      <c r="C10" s="22" t="inlineStr">
        <is>
          <t>CLM-X260109</t>
        </is>
      </c>
      <c r="D10" s="42" t="n">
        <v>46252</v>
      </c>
      <c r="E10" s="42" t="n">
        <v>46266</v>
      </c>
      <c r="F10" s="22" t="inlineStr">
        <is>
          <t>Summit Harbor Insurance</t>
        </is>
      </c>
      <c r="G10" s="22" t="inlineStr">
        <is>
          <t>Authorization</t>
        </is>
      </c>
      <c r="H10" s="24" t="inlineStr">
        <is>
          <t>AUTH-04</t>
        </is>
      </c>
      <c r="I10" s="24" t="inlineStr">
        <is>
          <t>Authorization units exceeded</t>
        </is>
      </c>
      <c r="J10" s="43" t="n">
        <v>1875</v>
      </c>
      <c r="K10" s="22" t="inlineStr">
        <is>
          <t>Morgan Lake</t>
        </is>
      </c>
      <c r="L10" s="22" t="inlineStr">
        <is>
          <t>Appeal Planned</t>
        </is>
      </c>
      <c r="M10" s="42" t="n">
        <v>46277</v>
      </c>
      <c r="N10" s="42" t="n"/>
      <c r="O10" s="42" t="n">
        <v>46273</v>
      </c>
      <c r="P10" s="42" t="n"/>
      <c r="Q10" s="43" t="n">
        <v>0</v>
      </c>
      <c r="R10" s="24" t="inlineStr">
        <is>
          <t>Compare billed units with authorization</t>
        </is>
      </c>
      <c r="S10" s="24" t="inlineStr">
        <is>
          <t>Due within seven days</t>
        </is>
      </c>
      <c r="T10" s="26">
        <f>IF($A10="","",IF($E10="","",MAX(0,IF($P10&lt;&gt;"",$P10,Dashboard!$B$3)-$E10)))</f>
        <v/>
      </c>
      <c r="U10" s="27">
        <f>IF($A10="","",IF($T10="","",IF($T10&lt;=30,"0-30 days",IF($T10&lt;=60,"31-60 days",IF($T10&lt;=90,"61-90 days","91+ days")))))</f>
        <v/>
      </c>
      <c r="V10" s="28">
        <f>IF($A10="","",IF($X10=0,"Closed",IF($M10="","Due date missing",IF($N10&lt;&gt;"",IF($N10&lt;=$M10,"Submitted on time","Submitted late"),IF(Dashboard!$B$3&gt;$M10,"Overdue",IF($M10-Dashboard!$B$3&lt;=7,"Due in 7 days","On track"))))))</f>
        <v/>
      </c>
      <c r="W10" s="44">
        <f>IF($A10="","",MAX(0,$J10-IF($Q10="",0,$Q10)))</f>
        <v/>
      </c>
      <c r="X10" s="26">
        <f>IF($A10="","",IF(OR($L10="Resolved - Paid",$L10="Resolved - No Payment",$L10="Closed - Other"),0,1))</f>
        <v/>
      </c>
      <c r="Y10" s="28">
        <f>IF($A10="","",IF(OR($E10="",NOT(ISNUMBER($E10)),$E10&gt;Dashboard!$B$3),"No","Yes"))</f>
        <v/>
      </c>
      <c r="Z10" s="28">
        <f>IF($A10="","",IF(COUNTIF($A$2:$A$501,$A10)&gt;1,"Duplicate Denial ID",IF(OR($B10="",$C10="",$E10="",$F10="",$G10="",$J10="",$K10="",$L10=""),"Missing required field",IF(OR(NOT(ISNUMBER($J10)),$J10&lt;0,AND($Q10&lt;&gt;"",OR(NOT(ISNUMBER($Q10)),$Q10&lt;0))),"Invalid amount",IF(AND($D10&lt;&gt;"",$E10&lt;$D10),"Received before service",IF(AND($P10&lt;&gt;"",$P10&lt;$E10),"Resolution before receipt",IF(AND($N10&lt;&gt;"",$M10&lt;&gt;"",$N10&gt;$M10),"Appeal submitted late",IF(AND($X10=0,$P10=""),"Resolution date missing",IF(AND($X10=1,$P10&lt;&gt;""),"Open status has resolution date",IF(AND($X10=1,$R10=""),"Next action missing","")))))))))</f>
        <v/>
      </c>
    </row>
    <row r="11">
      <c r="A11" s="22" t="inlineStr">
        <is>
          <t>DN-26010</t>
        </is>
      </c>
      <c r="B11" s="22" t="inlineStr">
        <is>
          <t>Lakeside Community Practice</t>
        </is>
      </c>
      <c r="C11" s="22" t="inlineStr">
        <is>
          <t>CLM-X260110</t>
        </is>
      </c>
      <c r="D11" s="42" t="n">
        <v>46148</v>
      </c>
      <c r="E11" s="42" t="n">
        <v>46163</v>
      </c>
      <c r="F11" s="22" t="inlineStr">
        <is>
          <t>Cedar Valley Benefit Plan</t>
        </is>
      </c>
      <c r="G11" s="22" t="inlineStr">
        <is>
          <t>Coding</t>
        </is>
      </c>
      <c r="H11" s="24" t="inlineStr">
        <is>
          <t>CODE-08</t>
        </is>
      </c>
      <c r="I11" s="24" t="inlineStr">
        <is>
          <t>Modifier review required</t>
        </is>
      </c>
      <c r="J11" s="43" t="n">
        <v>1120</v>
      </c>
      <c r="K11" s="22" t="inlineStr">
        <is>
          <t>Casey North</t>
        </is>
      </c>
      <c r="L11" s="22" t="inlineStr">
        <is>
          <t>Appeal Submitted</t>
        </is>
      </c>
      <c r="M11" s="42" t="n">
        <v>46193</v>
      </c>
      <c r="N11" s="42" t="n">
        <v>46198</v>
      </c>
      <c r="O11" s="42" t="n">
        <v>46274</v>
      </c>
      <c r="P11" s="42" t="n"/>
      <c r="Q11" s="43" t="n">
        <v>0</v>
      </c>
      <c r="R11" s="24" t="inlineStr">
        <is>
          <t>Follow up on late-submitted appeal</t>
        </is>
      </c>
      <c r="S11" s="24" t="inlineStr">
        <is>
          <t>Intentionally late appeal example</t>
        </is>
      </c>
      <c r="T11" s="26">
        <f>IF($A11="","",IF($E11="","",MAX(0,IF($P11&lt;&gt;"",$P11,Dashboard!$B$3)-$E11)))</f>
        <v/>
      </c>
      <c r="U11" s="27">
        <f>IF($A11="","",IF($T11="","",IF($T11&lt;=30,"0-30 days",IF($T11&lt;=60,"31-60 days",IF($T11&lt;=90,"61-90 days","91+ days")))))</f>
        <v/>
      </c>
      <c r="V11" s="28">
        <f>IF($A11="","",IF($X11=0,"Closed",IF($M11="","Due date missing",IF($N11&lt;&gt;"",IF($N11&lt;=$M11,"Submitted on time","Submitted late"),IF(Dashboard!$B$3&gt;$M11,"Overdue",IF($M11-Dashboard!$B$3&lt;=7,"Due in 7 days","On track"))))))</f>
        <v/>
      </c>
      <c r="W11" s="44">
        <f>IF($A11="","",MAX(0,$J11-IF($Q11="",0,$Q11)))</f>
        <v/>
      </c>
      <c r="X11" s="26">
        <f>IF($A11="","",IF(OR($L11="Resolved - Paid",$L11="Resolved - No Payment",$L11="Closed - Other"),0,1))</f>
        <v/>
      </c>
      <c r="Y11" s="28">
        <f>IF($A11="","",IF(OR($E11="",NOT(ISNUMBER($E11)),$E11&gt;Dashboard!$B$3),"No","Yes"))</f>
        <v/>
      </c>
      <c r="Z11" s="28">
        <f>IF($A11="","",IF(COUNTIF($A$2:$A$501,$A11)&gt;1,"Duplicate Denial ID",IF(OR($B11="",$C11="",$E11="",$F11="",$G11="",$J11="",$K11="",$L11=""),"Missing required field",IF(OR(NOT(ISNUMBER($J11)),$J11&lt;0,AND($Q11&lt;&gt;"",OR(NOT(ISNUMBER($Q11)),$Q11&lt;0))),"Invalid amount",IF(AND($D11&lt;&gt;"",$E11&lt;$D11),"Received before service",IF(AND($P11&lt;&gt;"",$P11&lt;$E11),"Resolution before receipt",IF(AND($N11&lt;&gt;"",$M11&lt;&gt;"",$N11&gt;$M11),"Appeal submitted late",IF(AND($X11=0,$P11=""),"Resolution date missing",IF(AND($X11=1,$P11&lt;&gt;""),"Open status has resolution date",IF(AND($X11=1,$R11=""),"Next action missing","")))))))))</f>
        <v/>
      </c>
    </row>
    <row r="12">
      <c r="A12" s="22" t="n"/>
      <c r="B12" s="22" t="n"/>
      <c r="C12" s="22" t="n"/>
      <c r="D12" s="42" t="n"/>
      <c r="E12" s="42" t="n"/>
      <c r="F12" s="22" t="n"/>
      <c r="G12" s="22" t="n"/>
      <c r="H12" s="24" t="n"/>
      <c r="I12" s="24" t="n"/>
      <c r="J12" s="43" t="n"/>
      <c r="K12" s="22" t="n"/>
      <c r="L12" s="22" t="n"/>
      <c r="M12" s="42" t="n"/>
      <c r="N12" s="42" t="n"/>
      <c r="O12" s="42" t="n"/>
      <c r="P12" s="42" t="n"/>
      <c r="Q12" s="43" t="n"/>
      <c r="R12" s="24" t="n"/>
      <c r="S12" s="24" t="n"/>
      <c r="T12" s="26">
        <f>IF($A12="","",IF($E12="","",MAX(0,IF($P12&lt;&gt;"",$P12,Dashboard!$B$3)-$E12)))</f>
        <v/>
      </c>
      <c r="U12" s="27">
        <f>IF($A12="","",IF($T12="","",IF($T12&lt;=30,"0-30 days",IF($T12&lt;=60,"31-60 days",IF($T12&lt;=90,"61-90 days","91+ days")))))</f>
        <v/>
      </c>
      <c r="V12" s="28">
        <f>IF($A12="","",IF($X12=0,"Closed",IF($M12="","Due date missing",IF($N12&lt;&gt;"",IF($N12&lt;=$M12,"Submitted on time","Submitted late"),IF(Dashboard!$B$3&gt;$M12,"Overdue",IF($M12-Dashboard!$B$3&lt;=7,"Due in 7 days","On track"))))))</f>
        <v/>
      </c>
      <c r="W12" s="44">
        <f>IF($A12="","",MAX(0,$J12-IF($Q12="",0,$Q12)))</f>
        <v/>
      </c>
      <c r="X12" s="26">
        <f>IF($A12="","",IF(OR($L12="Resolved - Paid",$L12="Resolved - No Payment",$L12="Closed - Other"),0,1))</f>
        <v/>
      </c>
      <c r="Y12" s="28">
        <f>IF($A12="","",IF(OR($E12="",NOT(ISNUMBER($E12)),$E12&gt;Dashboard!$B$3),"No","Yes"))</f>
        <v/>
      </c>
      <c r="Z12" s="28">
        <f>IF($A12="","",IF(COUNTIF($A$2:$A$501,$A12)&gt;1,"Duplicate Denial ID",IF(OR($B12="",$C12="",$E12="",$F12="",$G12="",$J12="",$K12="",$L12=""),"Missing required field",IF(OR(NOT(ISNUMBER($J12)),$J12&lt;0,AND($Q12&lt;&gt;"",OR(NOT(ISNUMBER($Q12)),$Q12&lt;0))),"Invalid amount",IF(AND($D12&lt;&gt;"",$E12&lt;$D12),"Received before service",IF(AND($P12&lt;&gt;"",$P12&lt;$E12),"Resolution before receipt",IF(AND($N12&lt;&gt;"",$M12&lt;&gt;"",$N12&gt;$M12),"Appeal submitted late",IF(AND($X12=0,$P12=""),"Resolution date missing",IF(AND($X12=1,$P12&lt;&gt;""),"Open status has resolution date",IF(AND($X12=1,$R12=""),"Next action missing","")))))))))</f>
        <v/>
      </c>
    </row>
    <row r="13">
      <c r="A13" s="22" t="n"/>
      <c r="B13" s="22" t="n"/>
      <c r="C13" s="22" t="n"/>
      <c r="D13" s="42" t="n"/>
      <c r="E13" s="42" t="n"/>
      <c r="F13" s="22" t="n"/>
      <c r="G13" s="22" t="n"/>
      <c r="H13" s="24" t="n"/>
      <c r="I13" s="24" t="n"/>
      <c r="J13" s="43" t="n"/>
      <c r="K13" s="22" t="n"/>
      <c r="L13" s="22" t="n"/>
      <c r="M13" s="42" t="n"/>
      <c r="N13" s="42" t="n"/>
      <c r="O13" s="42" t="n"/>
      <c r="P13" s="42" t="n"/>
      <c r="Q13" s="43" t="n"/>
      <c r="R13" s="24" t="n"/>
      <c r="S13" s="24" t="n"/>
      <c r="T13" s="26">
        <f>IF($A13="","",IF($E13="","",MAX(0,IF($P13&lt;&gt;"",$P13,Dashboard!$B$3)-$E13)))</f>
        <v/>
      </c>
      <c r="U13" s="27">
        <f>IF($A13="","",IF($T13="","",IF($T13&lt;=30,"0-30 days",IF($T13&lt;=60,"31-60 days",IF($T13&lt;=90,"61-90 days","91+ days")))))</f>
        <v/>
      </c>
      <c r="V13" s="28">
        <f>IF($A13="","",IF($X13=0,"Closed",IF($M13="","Due date missing",IF($N13&lt;&gt;"",IF($N13&lt;=$M13,"Submitted on time","Submitted late"),IF(Dashboard!$B$3&gt;$M13,"Overdue",IF($M13-Dashboard!$B$3&lt;=7,"Due in 7 days","On track"))))))</f>
        <v/>
      </c>
      <c r="W13" s="44">
        <f>IF($A13="","",MAX(0,$J13-IF($Q13="",0,$Q13)))</f>
        <v/>
      </c>
      <c r="X13" s="26">
        <f>IF($A13="","",IF(OR($L13="Resolved - Paid",$L13="Resolved - No Payment",$L13="Closed - Other"),0,1))</f>
        <v/>
      </c>
      <c r="Y13" s="28">
        <f>IF($A13="","",IF(OR($E13="",NOT(ISNUMBER($E13)),$E13&gt;Dashboard!$B$3),"No","Yes"))</f>
        <v/>
      </c>
      <c r="Z13" s="28">
        <f>IF($A13="","",IF(COUNTIF($A$2:$A$501,$A13)&gt;1,"Duplicate Denial ID",IF(OR($B13="",$C13="",$E13="",$F13="",$G13="",$J13="",$K13="",$L13=""),"Missing required field",IF(OR(NOT(ISNUMBER($J13)),$J13&lt;0,AND($Q13&lt;&gt;"",OR(NOT(ISNUMBER($Q13)),$Q13&lt;0))),"Invalid amount",IF(AND($D13&lt;&gt;"",$E13&lt;$D13),"Received before service",IF(AND($P13&lt;&gt;"",$P13&lt;$E13),"Resolution before receipt",IF(AND($N13&lt;&gt;"",$M13&lt;&gt;"",$N13&gt;$M13),"Appeal submitted late",IF(AND($X13=0,$P13=""),"Resolution date missing",IF(AND($X13=1,$P13&lt;&gt;""),"Open status has resolution date",IF(AND($X13=1,$R13=""),"Next action missing","")))))))))</f>
        <v/>
      </c>
    </row>
    <row r="14">
      <c r="A14" s="22" t="n"/>
      <c r="B14" s="22" t="n"/>
      <c r="C14" s="22" t="n"/>
      <c r="D14" s="42" t="n"/>
      <c r="E14" s="42" t="n"/>
      <c r="F14" s="22" t="n"/>
      <c r="G14" s="22" t="n"/>
      <c r="H14" s="24" t="n"/>
      <c r="I14" s="24" t="n"/>
      <c r="J14" s="43" t="n"/>
      <c r="K14" s="22" t="n"/>
      <c r="L14" s="22" t="n"/>
      <c r="M14" s="42" t="n"/>
      <c r="N14" s="42" t="n"/>
      <c r="O14" s="42" t="n"/>
      <c r="P14" s="42" t="n"/>
      <c r="Q14" s="43" t="n"/>
      <c r="R14" s="24" t="n"/>
      <c r="S14" s="24" t="n"/>
      <c r="T14" s="26">
        <f>IF($A14="","",IF($E14="","",MAX(0,IF($P14&lt;&gt;"",$P14,Dashboard!$B$3)-$E14)))</f>
        <v/>
      </c>
      <c r="U14" s="27">
        <f>IF($A14="","",IF($T14="","",IF($T14&lt;=30,"0-30 days",IF($T14&lt;=60,"31-60 days",IF($T14&lt;=90,"61-90 days","91+ days")))))</f>
        <v/>
      </c>
      <c r="V14" s="28">
        <f>IF($A14="","",IF($X14=0,"Closed",IF($M14="","Due date missing",IF($N14&lt;&gt;"",IF($N14&lt;=$M14,"Submitted on time","Submitted late"),IF(Dashboard!$B$3&gt;$M14,"Overdue",IF($M14-Dashboard!$B$3&lt;=7,"Due in 7 days","On track"))))))</f>
        <v/>
      </c>
      <c r="W14" s="44">
        <f>IF($A14="","",MAX(0,$J14-IF($Q14="",0,$Q14)))</f>
        <v/>
      </c>
      <c r="X14" s="26">
        <f>IF($A14="","",IF(OR($L14="Resolved - Paid",$L14="Resolved - No Payment",$L14="Closed - Other"),0,1))</f>
        <v/>
      </c>
      <c r="Y14" s="28">
        <f>IF($A14="","",IF(OR($E14="",NOT(ISNUMBER($E14)),$E14&gt;Dashboard!$B$3),"No","Yes"))</f>
        <v/>
      </c>
      <c r="Z14" s="28">
        <f>IF($A14="","",IF(COUNTIF($A$2:$A$501,$A14)&gt;1,"Duplicate Denial ID",IF(OR($B14="",$C14="",$E14="",$F14="",$G14="",$J14="",$K14="",$L14=""),"Missing required field",IF(OR(NOT(ISNUMBER($J14)),$J14&lt;0,AND($Q14&lt;&gt;"",OR(NOT(ISNUMBER($Q14)),$Q14&lt;0))),"Invalid amount",IF(AND($D14&lt;&gt;"",$E14&lt;$D14),"Received before service",IF(AND($P14&lt;&gt;"",$P14&lt;$E14),"Resolution before receipt",IF(AND($N14&lt;&gt;"",$M14&lt;&gt;"",$N14&gt;$M14),"Appeal submitted late",IF(AND($X14=0,$P14=""),"Resolution date missing",IF(AND($X14=1,$P14&lt;&gt;""),"Open status has resolution date",IF(AND($X14=1,$R14=""),"Next action missing","")))))))))</f>
        <v/>
      </c>
    </row>
    <row r="15">
      <c r="A15" s="22" t="n"/>
      <c r="B15" s="22" t="n"/>
      <c r="C15" s="22" t="n"/>
      <c r="D15" s="42" t="n"/>
      <c r="E15" s="42" t="n"/>
      <c r="F15" s="22" t="n"/>
      <c r="G15" s="22" t="n"/>
      <c r="H15" s="24" t="n"/>
      <c r="I15" s="24" t="n"/>
      <c r="J15" s="43" t="n"/>
      <c r="K15" s="22" t="n"/>
      <c r="L15" s="22" t="n"/>
      <c r="M15" s="42" t="n"/>
      <c r="N15" s="42" t="n"/>
      <c r="O15" s="42" t="n"/>
      <c r="P15" s="42" t="n"/>
      <c r="Q15" s="43" t="n"/>
      <c r="R15" s="24" t="n"/>
      <c r="S15" s="24" t="n"/>
      <c r="T15" s="26">
        <f>IF($A15="","",IF($E15="","",MAX(0,IF($P15&lt;&gt;"",$P15,Dashboard!$B$3)-$E15)))</f>
        <v/>
      </c>
      <c r="U15" s="27">
        <f>IF($A15="","",IF($T15="","",IF($T15&lt;=30,"0-30 days",IF($T15&lt;=60,"31-60 days",IF($T15&lt;=90,"61-90 days","91+ days")))))</f>
        <v/>
      </c>
      <c r="V15" s="28">
        <f>IF($A15="","",IF($X15=0,"Closed",IF($M15="","Due date missing",IF($N15&lt;&gt;"",IF($N15&lt;=$M15,"Submitted on time","Submitted late"),IF(Dashboard!$B$3&gt;$M15,"Overdue",IF($M15-Dashboard!$B$3&lt;=7,"Due in 7 days","On track"))))))</f>
        <v/>
      </c>
      <c r="W15" s="44">
        <f>IF($A15="","",MAX(0,$J15-IF($Q15="",0,$Q15)))</f>
        <v/>
      </c>
      <c r="X15" s="26">
        <f>IF($A15="","",IF(OR($L15="Resolved - Paid",$L15="Resolved - No Payment",$L15="Closed - Other"),0,1))</f>
        <v/>
      </c>
      <c r="Y15" s="28">
        <f>IF($A15="","",IF(OR($E15="",NOT(ISNUMBER($E15)),$E15&gt;Dashboard!$B$3),"No","Yes"))</f>
        <v/>
      </c>
      <c r="Z15" s="28">
        <f>IF($A15="","",IF(COUNTIF($A$2:$A$501,$A15)&gt;1,"Duplicate Denial ID",IF(OR($B15="",$C15="",$E15="",$F15="",$G15="",$J15="",$K15="",$L15=""),"Missing required field",IF(OR(NOT(ISNUMBER($J15)),$J15&lt;0,AND($Q15&lt;&gt;"",OR(NOT(ISNUMBER($Q15)),$Q15&lt;0))),"Invalid amount",IF(AND($D15&lt;&gt;"",$E15&lt;$D15),"Received before service",IF(AND($P15&lt;&gt;"",$P15&lt;$E15),"Resolution before receipt",IF(AND($N15&lt;&gt;"",$M15&lt;&gt;"",$N15&gt;$M15),"Appeal submitted late",IF(AND($X15=0,$P15=""),"Resolution date missing",IF(AND($X15=1,$P15&lt;&gt;""),"Open status has resolution date",IF(AND($X15=1,$R15=""),"Next action missing","")))))))))</f>
        <v/>
      </c>
    </row>
    <row r="16">
      <c r="A16" s="22" t="n"/>
      <c r="B16" s="22" t="n"/>
      <c r="C16" s="22" t="n"/>
      <c r="D16" s="42" t="n"/>
      <c r="E16" s="42" t="n"/>
      <c r="F16" s="22" t="n"/>
      <c r="G16" s="22" t="n"/>
      <c r="H16" s="24" t="n"/>
      <c r="I16" s="24" t="n"/>
      <c r="J16" s="43" t="n"/>
      <c r="K16" s="22" t="n"/>
      <c r="L16" s="22" t="n"/>
      <c r="M16" s="42" t="n"/>
      <c r="N16" s="42" t="n"/>
      <c r="O16" s="42" t="n"/>
      <c r="P16" s="42" t="n"/>
      <c r="Q16" s="43" t="n"/>
      <c r="R16" s="24" t="n"/>
      <c r="S16" s="24" t="n"/>
      <c r="T16" s="26">
        <f>IF($A16="","",IF($E16="","",MAX(0,IF($P16&lt;&gt;"",$P16,Dashboard!$B$3)-$E16)))</f>
        <v/>
      </c>
      <c r="U16" s="27">
        <f>IF($A16="","",IF($T16="","",IF($T16&lt;=30,"0-30 days",IF($T16&lt;=60,"31-60 days",IF($T16&lt;=90,"61-90 days","91+ days")))))</f>
        <v/>
      </c>
      <c r="V16" s="28">
        <f>IF($A16="","",IF($X16=0,"Closed",IF($M16="","Due date missing",IF($N16&lt;&gt;"",IF($N16&lt;=$M16,"Submitted on time","Submitted late"),IF(Dashboard!$B$3&gt;$M16,"Overdue",IF($M16-Dashboard!$B$3&lt;=7,"Due in 7 days","On track"))))))</f>
        <v/>
      </c>
      <c r="W16" s="44">
        <f>IF($A16="","",MAX(0,$J16-IF($Q16="",0,$Q16)))</f>
        <v/>
      </c>
      <c r="X16" s="26">
        <f>IF($A16="","",IF(OR($L16="Resolved - Paid",$L16="Resolved - No Payment",$L16="Closed - Other"),0,1))</f>
        <v/>
      </c>
      <c r="Y16" s="28">
        <f>IF($A16="","",IF(OR($E16="",NOT(ISNUMBER($E16)),$E16&gt;Dashboard!$B$3),"No","Yes"))</f>
        <v/>
      </c>
      <c r="Z16" s="28">
        <f>IF($A16="","",IF(COUNTIF($A$2:$A$501,$A16)&gt;1,"Duplicate Denial ID",IF(OR($B16="",$C16="",$E16="",$F16="",$G16="",$J16="",$K16="",$L16=""),"Missing required field",IF(OR(NOT(ISNUMBER($J16)),$J16&lt;0,AND($Q16&lt;&gt;"",OR(NOT(ISNUMBER($Q16)),$Q16&lt;0))),"Invalid amount",IF(AND($D16&lt;&gt;"",$E16&lt;$D16),"Received before service",IF(AND($P16&lt;&gt;"",$P16&lt;$E16),"Resolution before receipt",IF(AND($N16&lt;&gt;"",$M16&lt;&gt;"",$N16&gt;$M16),"Appeal submitted late",IF(AND($X16=0,$P16=""),"Resolution date missing",IF(AND($X16=1,$P16&lt;&gt;""),"Open status has resolution date",IF(AND($X16=1,$R16=""),"Next action missing","")))))))))</f>
        <v/>
      </c>
    </row>
    <row r="17">
      <c r="A17" s="22" t="n"/>
      <c r="B17" s="22" t="n"/>
      <c r="C17" s="22" t="n"/>
      <c r="D17" s="42" t="n"/>
      <c r="E17" s="42" t="n"/>
      <c r="F17" s="22" t="n"/>
      <c r="G17" s="22" t="n"/>
      <c r="H17" s="24" t="n"/>
      <c r="I17" s="24" t="n"/>
      <c r="J17" s="43" t="n"/>
      <c r="K17" s="22" t="n"/>
      <c r="L17" s="22" t="n"/>
      <c r="M17" s="42" t="n"/>
      <c r="N17" s="42" t="n"/>
      <c r="O17" s="42" t="n"/>
      <c r="P17" s="42" t="n"/>
      <c r="Q17" s="43" t="n"/>
      <c r="R17" s="24" t="n"/>
      <c r="S17" s="24" t="n"/>
      <c r="T17" s="26">
        <f>IF($A17="","",IF($E17="","",MAX(0,IF($P17&lt;&gt;"",$P17,Dashboard!$B$3)-$E17)))</f>
        <v/>
      </c>
      <c r="U17" s="27">
        <f>IF($A17="","",IF($T17="","",IF($T17&lt;=30,"0-30 days",IF($T17&lt;=60,"31-60 days",IF($T17&lt;=90,"61-90 days","91+ days")))))</f>
        <v/>
      </c>
      <c r="V17" s="28">
        <f>IF($A17="","",IF($X17=0,"Closed",IF($M17="","Due date missing",IF($N17&lt;&gt;"",IF($N17&lt;=$M17,"Submitted on time","Submitted late"),IF(Dashboard!$B$3&gt;$M17,"Overdue",IF($M17-Dashboard!$B$3&lt;=7,"Due in 7 days","On track"))))))</f>
        <v/>
      </c>
      <c r="W17" s="44">
        <f>IF($A17="","",MAX(0,$J17-IF($Q17="",0,$Q17)))</f>
        <v/>
      </c>
      <c r="X17" s="26">
        <f>IF($A17="","",IF(OR($L17="Resolved - Paid",$L17="Resolved - No Payment",$L17="Closed - Other"),0,1))</f>
        <v/>
      </c>
      <c r="Y17" s="28">
        <f>IF($A17="","",IF(OR($E17="",NOT(ISNUMBER($E17)),$E17&gt;Dashboard!$B$3),"No","Yes"))</f>
        <v/>
      </c>
      <c r="Z17" s="28">
        <f>IF($A17="","",IF(COUNTIF($A$2:$A$501,$A17)&gt;1,"Duplicate Denial ID",IF(OR($B17="",$C17="",$E17="",$F17="",$G17="",$J17="",$K17="",$L17=""),"Missing required field",IF(OR(NOT(ISNUMBER($J17)),$J17&lt;0,AND($Q17&lt;&gt;"",OR(NOT(ISNUMBER($Q17)),$Q17&lt;0))),"Invalid amount",IF(AND($D17&lt;&gt;"",$E17&lt;$D17),"Received before service",IF(AND($P17&lt;&gt;"",$P17&lt;$E17),"Resolution before receipt",IF(AND($N17&lt;&gt;"",$M17&lt;&gt;"",$N17&gt;$M17),"Appeal submitted late",IF(AND($X17=0,$P17=""),"Resolution date missing",IF(AND($X17=1,$P17&lt;&gt;""),"Open status has resolution date",IF(AND($X17=1,$R17=""),"Next action missing","")))))))))</f>
        <v/>
      </c>
    </row>
    <row r="18">
      <c r="A18" s="22" t="n"/>
      <c r="B18" s="22" t="n"/>
      <c r="C18" s="22" t="n"/>
      <c r="D18" s="42" t="n"/>
      <c r="E18" s="42" t="n"/>
      <c r="F18" s="22" t="n"/>
      <c r="G18" s="22" t="n"/>
      <c r="H18" s="24" t="n"/>
      <c r="I18" s="24" t="n"/>
      <c r="J18" s="43" t="n"/>
      <c r="K18" s="22" t="n"/>
      <c r="L18" s="22" t="n"/>
      <c r="M18" s="42" t="n"/>
      <c r="N18" s="42" t="n"/>
      <c r="O18" s="42" t="n"/>
      <c r="P18" s="42" t="n"/>
      <c r="Q18" s="43" t="n"/>
      <c r="R18" s="24" t="n"/>
      <c r="S18" s="24" t="n"/>
      <c r="T18" s="26">
        <f>IF($A18="","",IF($E18="","",MAX(0,IF($P18&lt;&gt;"",$P18,Dashboard!$B$3)-$E18)))</f>
        <v/>
      </c>
      <c r="U18" s="27">
        <f>IF($A18="","",IF($T18="","",IF($T18&lt;=30,"0-30 days",IF($T18&lt;=60,"31-60 days",IF($T18&lt;=90,"61-90 days","91+ days")))))</f>
        <v/>
      </c>
      <c r="V18" s="28">
        <f>IF($A18="","",IF($X18=0,"Closed",IF($M18="","Due date missing",IF($N18&lt;&gt;"",IF($N18&lt;=$M18,"Submitted on time","Submitted late"),IF(Dashboard!$B$3&gt;$M18,"Overdue",IF($M18-Dashboard!$B$3&lt;=7,"Due in 7 days","On track"))))))</f>
        <v/>
      </c>
      <c r="W18" s="44">
        <f>IF($A18="","",MAX(0,$J18-IF($Q18="",0,$Q18)))</f>
        <v/>
      </c>
      <c r="X18" s="26">
        <f>IF($A18="","",IF(OR($L18="Resolved - Paid",$L18="Resolved - No Payment",$L18="Closed - Other"),0,1))</f>
        <v/>
      </c>
      <c r="Y18" s="28">
        <f>IF($A18="","",IF(OR($E18="",NOT(ISNUMBER($E18)),$E18&gt;Dashboard!$B$3),"No","Yes"))</f>
        <v/>
      </c>
      <c r="Z18" s="28">
        <f>IF($A18="","",IF(COUNTIF($A$2:$A$501,$A18)&gt;1,"Duplicate Denial ID",IF(OR($B18="",$C18="",$E18="",$F18="",$G18="",$J18="",$K18="",$L18=""),"Missing required field",IF(OR(NOT(ISNUMBER($J18)),$J18&lt;0,AND($Q18&lt;&gt;"",OR(NOT(ISNUMBER($Q18)),$Q18&lt;0))),"Invalid amount",IF(AND($D18&lt;&gt;"",$E18&lt;$D18),"Received before service",IF(AND($P18&lt;&gt;"",$P18&lt;$E18),"Resolution before receipt",IF(AND($N18&lt;&gt;"",$M18&lt;&gt;"",$N18&gt;$M18),"Appeal submitted late",IF(AND($X18=0,$P18=""),"Resolution date missing",IF(AND($X18=1,$P18&lt;&gt;""),"Open status has resolution date",IF(AND($X18=1,$R18=""),"Next action missing","")))))))))</f>
        <v/>
      </c>
    </row>
    <row r="19">
      <c r="A19" s="22" t="n"/>
      <c r="B19" s="22" t="n"/>
      <c r="C19" s="22" t="n"/>
      <c r="D19" s="42" t="n"/>
      <c r="E19" s="42" t="n"/>
      <c r="F19" s="22" t="n"/>
      <c r="G19" s="22" t="n"/>
      <c r="H19" s="24" t="n"/>
      <c r="I19" s="24" t="n"/>
      <c r="J19" s="43" t="n"/>
      <c r="K19" s="22" t="n"/>
      <c r="L19" s="22" t="n"/>
      <c r="M19" s="42" t="n"/>
      <c r="N19" s="42" t="n"/>
      <c r="O19" s="42" t="n"/>
      <c r="P19" s="42" t="n"/>
      <c r="Q19" s="43" t="n"/>
      <c r="R19" s="24" t="n"/>
      <c r="S19" s="24" t="n"/>
      <c r="T19" s="26">
        <f>IF($A19="","",IF($E19="","",MAX(0,IF($P19&lt;&gt;"",$P19,Dashboard!$B$3)-$E19)))</f>
        <v/>
      </c>
      <c r="U19" s="27">
        <f>IF($A19="","",IF($T19="","",IF($T19&lt;=30,"0-30 days",IF($T19&lt;=60,"31-60 days",IF($T19&lt;=90,"61-90 days","91+ days")))))</f>
        <v/>
      </c>
      <c r="V19" s="28">
        <f>IF($A19="","",IF($X19=0,"Closed",IF($M19="","Due date missing",IF($N19&lt;&gt;"",IF($N19&lt;=$M19,"Submitted on time","Submitted late"),IF(Dashboard!$B$3&gt;$M19,"Overdue",IF($M19-Dashboard!$B$3&lt;=7,"Due in 7 days","On track"))))))</f>
        <v/>
      </c>
      <c r="W19" s="44">
        <f>IF($A19="","",MAX(0,$J19-IF($Q19="",0,$Q19)))</f>
        <v/>
      </c>
      <c r="X19" s="26">
        <f>IF($A19="","",IF(OR($L19="Resolved - Paid",$L19="Resolved - No Payment",$L19="Closed - Other"),0,1))</f>
        <v/>
      </c>
      <c r="Y19" s="28">
        <f>IF($A19="","",IF(OR($E19="",NOT(ISNUMBER($E19)),$E19&gt;Dashboard!$B$3),"No","Yes"))</f>
        <v/>
      </c>
      <c r="Z19" s="28">
        <f>IF($A19="","",IF(COUNTIF($A$2:$A$501,$A19)&gt;1,"Duplicate Denial ID",IF(OR($B19="",$C19="",$E19="",$F19="",$G19="",$J19="",$K19="",$L19=""),"Missing required field",IF(OR(NOT(ISNUMBER($J19)),$J19&lt;0,AND($Q19&lt;&gt;"",OR(NOT(ISNUMBER($Q19)),$Q19&lt;0))),"Invalid amount",IF(AND($D19&lt;&gt;"",$E19&lt;$D19),"Received before service",IF(AND($P19&lt;&gt;"",$P19&lt;$E19),"Resolution before receipt",IF(AND($N19&lt;&gt;"",$M19&lt;&gt;"",$N19&gt;$M19),"Appeal submitted late",IF(AND($X19=0,$P19=""),"Resolution date missing",IF(AND($X19=1,$P19&lt;&gt;""),"Open status has resolution date",IF(AND($X19=1,$R19=""),"Next action missing","")))))))))</f>
        <v/>
      </c>
    </row>
    <row r="20">
      <c r="A20" s="22" t="n"/>
      <c r="B20" s="22" t="n"/>
      <c r="C20" s="22" t="n"/>
      <c r="D20" s="42" t="n"/>
      <c r="E20" s="42" t="n"/>
      <c r="F20" s="22" t="n"/>
      <c r="G20" s="22" t="n"/>
      <c r="H20" s="24" t="n"/>
      <c r="I20" s="24" t="n"/>
      <c r="J20" s="43" t="n"/>
      <c r="K20" s="22" t="n"/>
      <c r="L20" s="22" t="n"/>
      <c r="M20" s="42" t="n"/>
      <c r="N20" s="42" t="n"/>
      <c r="O20" s="42" t="n"/>
      <c r="P20" s="42" t="n"/>
      <c r="Q20" s="43" t="n"/>
      <c r="R20" s="24" t="n"/>
      <c r="S20" s="24" t="n"/>
      <c r="T20" s="26">
        <f>IF($A20="","",IF($E20="","",MAX(0,IF($P20&lt;&gt;"",$P20,Dashboard!$B$3)-$E20)))</f>
        <v/>
      </c>
      <c r="U20" s="27">
        <f>IF($A20="","",IF($T20="","",IF($T20&lt;=30,"0-30 days",IF($T20&lt;=60,"31-60 days",IF($T20&lt;=90,"61-90 days","91+ days")))))</f>
        <v/>
      </c>
      <c r="V20" s="28">
        <f>IF($A20="","",IF($X20=0,"Closed",IF($M20="","Due date missing",IF($N20&lt;&gt;"",IF($N20&lt;=$M20,"Submitted on time","Submitted late"),IF(Dashboard!$B$3&gt;$M20,"Overdue",IF($M20-Dashboard!$B$3&lt;=7,"Due in 7 days","On track"))))))</f>
        <v/>
      </c>
      <c r="W20" s="44">
        <f>IF($A20="","",MAX(0,$J20-IF($Q20="",0,$Q20)))</f>
        <v/>
      </c>
      <c r="X20" s="26">
        <f>IF($A20="","",IF(OR($L20="Resolved - Paid",$L20="Resolved - No Payment",$L20="Closed - Other"),0,1))</f>
        <v/>
      </c>
      <c r="Y20" s="28">
        <f>IF($A20="","",IF(OR($E20="",NOT(ISNUMBER($E20)),$E20&gt;Dashboard!$B$3),"No","Yes"))</f>
        <v/>
      </c>
      <c r="Z20" s="28">
        <f>IF($A20="","",IF(COUNTIF($A$2:$A$501,$A20)&gt;1,"Duplicate Denial ID",IF(OR($B20="",$C20="",$E20="",$F20="",$G20="",$J20="",$K20="",$L20=""),"Missing required field",IF(OR(NOT(ISNUMBER($J20)),$J20&lt;0,AND($Q20&lt;&gt;"",OR(NOT(ISNUMBER($Q20)),$Q20&lt;0))),"Invalid amount",IF(AND($D20&lt;&gt;"",$E20&lt;$D20),"Received before service",IF(AND($P20&lt;&gt;"",$P20&lt;$E20),"Resolution before receipt",IF(AND($N20&lt;&gt;"",$M20&lt;&gt;"",$N20&gt;$M20),"Appeal submitted late",IF(AND($X20=0,$P20=""),"Resolution date missing",IF(AND($X20=1,$P20&lt;&gt;""),"Open status has resolution date",IF(AND($X20=1,$R20=""),"Next action missing","")))))))))</f>
        <v/>
      </c>
    </row>
    <row r="21">
      <c r="A21" s="22" t="n"/>
      <c r="B21" s="22" t="n"/>
      <c r="C21" s="22" t="n"/>
      <c r="D21" s="42" t="n"/>
      <c r="E21" s="42" t="n"/>
      <c r="F21" s="22" t="n"/>
      <c r="G21" s="22" t="n"/>
      <c r="H21" s="24" t="n"/>
      <c r="I21" s="24" t="n"/>
      <c r="J21" s="43" t="n"/>
      <c r="K21" s="22" t="n"/>
      <c r="L21" s="22" t="n"/>
      <c r="M21" s="42" t="n"/>
      <c r="N21" s="42" t="n"/>
      <c r="O21" s="42" t="n"/>
      <c r="P21" s="42" t="n"/>
      <c r="Q21" s="43" t="n"/>
      <c r="R21" s="24" t="n"/>
      <c r="S21" s="24" t="n"/>
      <c r="T21" s="26">
        <f>IF($A21="","",IF($E21="","",MAX(0,IF($P21&lt;&gt;"",$P21,Dashboard!$B$3)-$E21)))</f>
        <v/>
      </c>
      <c r="U21" s="27">
        <f>IF($A21="","",IF($T21="","",IF($T21&lt;=30,"0-30 days",IF($T21&lt;=60,"31-60 days",IF($T21&lt;=90,"61-90 days","91+ days")))))</f>
        <v/>
      </c>
      <c r="V21" s="28">
        <f>IF($A21="","",IF($X21=0,"Closed",IF($M21="","Due date missing",IF($N21&lt;&gt;"",IF($N21&lt;=$M21,"Submitted on time","Submitted late"),IF(Dashboard!$B$3&gt;$M21,"Overdue",IF($M21-Dashboard!$B$3&lt;=7,"Due in 7 days","On track"))))))</f>
        <v/>
      </c>
      <c r="W21" s="44">
        <f>IF($A21="","",MAX(0,$J21-IF($Q21="",0,$Q21)))</f>
        <v/>
      </c>
      <c r="X21" s="26">
        <f>IF($A21="","",IF(OR($L21="Resolved - Paid",$L21="Resolved - No Payment",$L21="Closed - Other"),0,1))</f>
        <v/>
      </c>
      <c r="Y21" s="28">
        <f>IF($A21="","",IF(OR($E21="",NOT(ISNUMBER($E21)),$E21&gt;Dashboard!$B$3),"No","Yes"))</f>
        <v/>
      </c>
      <c r="Z21" s="28">
        <f>IF($A21="","",IF(COUNTIF($A$2:$A$501,$A21)&gt;1,"Duplicate Denial ID",IF(OR($B21="",$C21="",$E21="",$F21="",$G21="",$J21="",$K21="",$L21=""),"Missing required field",IF(OR(NOT(ISNUMBER($J21)),$J21&lt;0,AND($Q21&lt;&gt;"",OR(NOT(ISNUMBER($Q21)),$Q21&lt;0))),"Invalid amount",IF(AND($D21&lt;&gt;"",$E21&lt;$D21),"Received before service",IF(AND($P21&lt;&gt;"",$P21&lt;$E21),"Resolution before receipt",IF(AND($N21&lt;&gt;"",$M21&lt;&gt;"",$N21&gt;$M21),"Appeal submitted late",IF(AND($X21=0,$P21=""),"Resolution date missing",IF(AND($X21=1,$P21&lt;&gt;""),"Open status has resolution date",IF(AND($X21=1,$R21=""),"Next action missing","")))))))))</f>
        <v/>
      </c>
    </row>
    <row r="22">
      <c r="A22" s="22" t="n"/>
      <c r="B22" s="22" t="n"/>
      <c r="C22" s="22" t="n"/>
      <c r="D22" s="42" t="n"/>
      <c r="E22" s="42" t="n"/>
      <c r="F22" s="22" t="n"/>
      <c r="G22" s="22" t="n"/>
      <c r="H22" s="24" t="n"/>
      <c r="I22" s="24" t="n"/>
      <c r="J22" s="43" t="n"/>
      <c r="K22" s="22" t="n"/>
      <c r="L22" s="22" t="n"/>
      <c r="M22" s="42" t="n"/>
      <c r="N22" s="42" t="n"/>
      <c r="O22" s="42" t="n"/>
      <c r="P22" s="42" t="n"/>
      <c r="Q22" s="43" t="n"/>
      <c r="R22" s="24" t="n"/>
      <c r="S22" s="24" t="n"/>
      <c r="T22" s="26">
        <f>IF($A22="","",IF($E22="","",MAX(0,IF($P22&lt;&gt;"",$P22,Dashboard!$B$3)-$E22)))</f>
        <v/>
      </c>
      <c r="U22" s="27">
        <f>IF($A22="","",IF($T22="","",IF($T22&lt;=30,"0-30 days",IF($T22&lt;=60,"31-60 days",IF($T22&lt;=90,"61-90 days","91+ days")))))</f>
        <v/>
      </c>
      <c r="V22" s="28">
        <f>IF($A22="","",IF($X22=0,"Closed",IF($M22="","Due date missing",IF($N22&lt;&gt;"",IF($N22&lt;=$M22,"Submitted on time","Submitted late"),IF(Dashboard!$B$3&gt;$M22,"Overdue",IF($M22-Dashboard!$B$3&lt;=7,"Due in 7 days","On track"))))))</f>
        <v/>
      </c>
      <c r="W22" s="44">
        <f>IF($A22="","",MAX(0,$J22-IF($Q22="",0,$Q22)))</f>
        <v/>
      </c>
      <c r="X22" s="26">
        <f>IF($A22="","",IF(OR($L22="Resolved - Paid",$L22="Resolved - No Payment",$L22="Closed - Other"),0,1))</f>
        <v/>
      </c>
      <c r="Y22" s="28">
        <f>IF($A22="","",IF(OR($E22="",NOT(ISNUMBER($E22)),$E22&gt;Dashboard!$B$3),"No","Yes"))</f>
        <v/>
      </c>
      <c r="Z22" s="28">
        <f>IF($A22="","",IF(COUNTIF($A$2:$A$501,$A22)&gt;1,"Duplicate Denial ID",IF(OR($B22="",$C22="",$E22="",$F22="",$G22="",$J22="",$K22="",$L22=""),"Missing required field",IF(OR(NOT(ISNUMBER($J22)),$J22&lt;0,AND($Q22&lt;&gt;"",OR(NOT(ISNUMBER($Q22)),$Q22&lt;0))),"Invalid amount",IF(AND($D22&lt;&gt;"",$E22&lt;$D22),"Received before service",IF(AND($P22&lt;&gt;"",$P22&lt;$E22),"Resolution before receipt",IF(AND($N22&lt;&gt;"",$M22&lt;&gt;"",$N22&gt;$M22),"Appeal submitted late",IF(AND($X22=0,$P22=""),"Resolution date missing",IF(AND($X22=1,$P22&lt;&gt;""),"Open status has resolution date",IF(AND($X22=1,$R22=""),"Next action missing","")))))))))</f>
        <v/>
      </c>
    </row>
    <row r="23">
      <c r="A23" s="22" t="n"/>
      <c r="B23" s="22" t="n"/>
      <c r="C23" s="22" t="n"/>
      <c r="D23" s="42" t="n"/>
      <c r="E23" s="42" t="n"/>
      <c r="F23" s="22" t="n"/>
      <c r="G23" s="22" t="n"/>
      <c r="H23" s="24" t="n"/>
      <c r="I23" s="24" t="n"/>
      <c r="J23" s="43" t="n"/>
      <c r="K23" s="22" t="n"/>
      <c r="L23" s="22" t="n"/>
      <c r="M23" s="42" t="n"/>
      <c r="N23" s="42" t="n"/>
      <c r="O23" s="42" t="n"/>
      <c r="P23" s="42" t="n"/>
      <c r="Q23" s="43" t="n"/>
      <c r="R23" s="24" t="n"/>
      <c r="S23" s="24" t="n"/>
      <c r="T23" s="26">
        <f>IF($A23="","",IF($E23="","",MAX(0,IF($P23&lt;&gt;"",$P23,Dashboard!$B$3)-$E23)))</f>
        <v/>
      </c>
      <c r="U23" s="27">
        <f>IF($A23="","",IF($T23="","",IF($T23&lt;=30,"0-30 days",IF($T23&lt;=60,"31-60 days",IF($T23&lt;=90,"61-90 days","91+ days")))))</f>
        <v/>
      </c>
      <c r="V23" s="28">
        <f>IF($A23="","",IF($X23=0,"Closed",IF($M23="","Due date missing",IF($N23&lt;&gt;"",IF($N23&lt;=$M23,"Submitted on time","Submitted late"),IF(Dashboard!$B$3&gt;$M23,"Overdue",IF($M23-Dashboard!$B$3&lt;=7,"Due in 7 days","On track"))))))</f>
        <v/>
      </c>
      <c r="W23" s="44">
        <f>IF($A23="","",MAX(0,$J23-IF($Q23="",0,$Q23)))</f>
        <v/>
      </c>
      <c r="X23" s="26">
        <f>IF($A23="","",IF(OR($L23="Resolved - Paid",$L23="Resolved - No Payment",$L23="Closed - Other"),0,1))</f>
        <v/>
      </c>
      <c r="Y23" s="28">
        <f>IF($A23="","",IF(OR($E23="",NOT(ISNUMBER($E23)),$E23&gt;Dashboard!$B$3),"No","Yes"))</f>
        <v/>
      </c>
      <c r="Z23" s="28">
        <f>IF($A23="","",IF(COUNTIF($A$2:$A$501,$A23)&gt;1,"Duplicate Denial ID",IF(OR($B23="",$C23="",$E23="",$F23="",$G23="",$J23="",$K23="",$L23=""),"Missing required field",IF(OR(NOT(ISNUMBER($J23)),$J23&lt;0,AND($Q23&lt;&gt;"",OR(NOT(ISNUMBER($Q23)),$Q23&lt;0))),"Invalid amount",IF(AND($D23&lt;&gt;"",$E23&lt;$D23),"Received before service",IF(AND($P23&lt;&gt;"",$P23&lt;$E23),"Resolution before receipt",IF(AND($N23&lt;&gt;"",$M23&lt;&gt;"",$N23&gt;$M23),"Appeal submitted late",IF(AND($X23=0,$P23=""),"Resolution date missing",IF(AND($X23=1,$P23&lt;&gt;""),"Open status has resolution date",IF(AND($X23=1,$R23=""),"Next action missing","")))))))))</f>
        <v/>
      </c>
    </row>
    <row r="24">
      <c r="A24" s="22" t="n"/>
      <c r="B24" s="22" t="n"/>
      <c r="C24" s="22" t="n"/>
      <c r="D24" s="42" t="n"/>
      <c r="E24" s="42" t="n"/>
      <c r="F24" s="22" t="n"/>
      <c r="G24" s="22" t="n"/>
      <c r="H24" s="24" t="n"/>
      <c r="I24" s="24" t="n"/>
      <c r="J24" s="43" t="n"/>
      <c r="K24" s="22" t="n"/>
      <c r="L24" s="22" t="n"/>
      <c r="M24" s="42" t="n"/>
      <c r="N24" s="42" t="n"/>
      <c r="O24" s="42" t="n"/>
      <c r="P24" s="42" t="n"/>
      <c r="Q24" s="43" t="n"/>
      <c r="R24" s="24" t="n"/>
      <c r="S24" s="24" t="n"/>
      <c r="T24" s="26">
        <f>IF($A24="","",IF($E24="","",MAX(0,IF($P24&lt;&gt;"",$P24,Dashboard!$B$3)-$E24)))</f>
        <v/>
      </c>
      <c r="U24" s="27">
        <f>IF($A24="","",IF($T24="","",IF($T24&lt;=30,"0-30 days",IF($T24&lt;=60,"31-60 days",IF($T24&lt;=90,"61-90 days","91+ days")))))</f>
        <v/>
      </c>
      <c r="V24" s="28">
        <f>IF($A24="","",IF($X24=0,"Closed",IF($M24="","Due date missing",IF($N24&lt;&gt;"",IF($N24&lt;=$M24,"Submitted on time","Submitted late"),IF(Dashboard!$B$3&gt;$M24,"Overdue",IF($M24-Dashboard!$B$3&lt;=7,"Due in 7 days","On track"))))))</f>
        <v/>
      </c>
      <c r="W24" s="44">
        <f>IF($A24="","",MAX(0,$J24-IF($Q24="",0,$Q24)))</f>
        <v/>
      </c>
      <c r="X24" s="26">
        <f>IF($A24="","",IF(OR($L24="Resolved - Paid",$L24="Resolved - No Payment",$L24="Closed - Other"),0,1))</f>
        <v/>
      </c>
      <c r="Y24" s="28">
        <f>IF($A24="","",IF(OR($E24="",NOT(ISNUMBER($E24)),$E24&gt;Dashboard!$B$3),"No","Yes"))</f>
        <v/>
      </c>
      <c r="Z24" s="28">
        <f>IF($A24="","",IF(COUNTIF($A$2:$A$501,$A24)&gt;1,"Duplicate Denial ID",IF(OR($B24="",$C24="",$E24="",$F24="",$G24="",$J24="",$K24="",$L24=""),"Missing required field",IF(OR(NOT(ISNUMBER($J24)),$J24&lt;0,AND($Q24&lt;&gt;"",OR(NOT(ISNUMBER($Q24)),$Q24&lt;0))),"Invalid amount",IF(AND($D24&lt;&gt;"",$E24&lt;$D24),"Received before service",IF(AND($P24&lt;&gt;"",$P24&lt;$E24),"Resolution before receipt",IF(AND($N24&lt;&gt;"",$M24&lt;&gt;"",$N24&gt;$M24),"Appeal submitted late",IF(AND($X24=0,$P24=""),"Resolution date missing",IF(AND($X24=1,$P24&lt;&gt;""),"Open status has resolution date",IF(AND($X24=1,$R24=""),"Next action missing","")))))))))</f>
        <v/>
      </c>
    </row>
    <row r="25">
      <c r="A25" s="22" t="n"/>
      <c r="B25" s="22" t="n"/>
      <c r="C25" s="22" t="n"/>
      <c r="D25" s="42" t="n"/>
      <c r="E25" s="42" t="n"/>
      <c r="F25" s="22" t="n"/>
      <c r="G25" s="22" t="n"/>
      <c r="H25" s="24" t="n"/>
      <c r="I25" s="24" t="n"/>
      <c r="J25" s="43" t="n"/>
      <c r="K25" s="22" t="n"/>
      <c r="L25" s="22" t="n"/>
      <c r="M25" s="42" t="n"/>
      <c r="N25" s="42" t="n"/>
      <c r="O25" s="42" t="n"/>
      <c r="P25" s="42" t="n"/>
      <c r="Q25" s="43" t="n"/>
      <c r="R25" s="24" t="n"/>
      <c r="S25" s="24" t="n"/>
      <c r="T25" s="26">
        <f>IF($A25="","",IF($E25="","",MAX(0,IF($P25&lt;&gt;"",$P25,Dashboard!$B$3)-$E25)))</f>
        <v/>
      </c>
      <c r="U25" s="27">
        <f>IF($A25="","",IF($T25="","",IF($T25&lt;=30,"0-30 days",IF($T25&lt;=60,"31-60 days",IF($T25&lt;=90,"61-90 days","91+ days")))))</f>
        <v/>
      </c>
      <c r="V25" s="28">
        <f>IF($A25="","",IF($X25=0,"Closed",IF($M25="","Due date missing",IF($N25&lt;&gt;"",IF($N25&lt;=$M25,"Submitted on time","Submitted late"),IF(Dashboard!$B$3&gt;$M25,"Overdue",IF($M25-Dashboard!$B$3&lt;=7,"Due in 7 days","On track"))))))</f>
        <v/>
      </c>
      <c r="W25" s="44">
        <f>IF($A25="","",MAX(0,$J25-IF($Q25="",0,$Q25)))</f>
        <v/>
      </c>
      <c r="X25" s="26">
        <f>IF($A25="","",IF(OR($L25="Resolved - Paid",$L25="Resolved - No Payment",$L25="Closed - Other"),0,1))</f>
        <v/>
      </c>
      <c r="Y25" s="28">
        <f>IF($A25="","",IF(OR($E25="",NOT(ISNUMBER($E25)),$E25&gt;Dashboard!$B$3),"No","Yes"))</f>
        <v/>
      </c>
      <c r="Z25" s="28">
        <f>IF($A25="","",IF(COUNTIF($A$2:$A$501,$A25)&gt;1,"Duplicate Denial ID",IF(OR($B25="",$C25="",$E25="",$F25="",$G25="",$J25="",$K25="",$L25=""),"Missing required field",IF(OR(NOT(ISNUMBER($J25)),$J25&lt;0,AND($Q25&lt;&gt;"",OR(NOT(ISNUMBER($Q25)),$Q25&lt;0))),"Invalid amount",IF(AND($D25&lt;&gt;"",$E25&lt;$D25),"Received before service",IF(AND($P25&lt;&gt;"",$P25&lt;$E25),"Resolution before receipt",IF(AND($N25&lt;&gt;"",$M25&lt;&gt;"",$N25&gt;$M25),"Appeal submitted late",IF(AND($X25=0,$P25=""),"Resolution date missing",IF(AND($X25=1,$P25&lt;&gt;""),"Open status has resolution date",IF(AND($X25=1,$R25=""),"Next action missing","")))))))))</f>
        <v/>
      </c>
    </row>
    <row r="26">
      <c r="A26" s="22" t="n"/>
      <c r="B26" s="22" t="n"/>
      <c r="C26" s="22" t="n"/>
      <c r="D26" s="42" t="n"/>
      <c r="E26" s="42" t="n"/>
      <c r="F26" s="22" t="n"/>
      <c r="G26" s="22" t="n"/>
      <c r="H26" s="24" t="n"/>
      <c r="I26" s="24" t="n"/>
      <c r="J26" s="43" t="n"/>
      <c r="K26" s="22" t="n"/>
      <c r="L26" s="22" t="n"/>
      <c r="M26" s="42" t="n"/>
      <c r="N26" s="42" t="n"/>
      <c r="O26" s="42" t="n"/>
      <c r="P26" s="42" t="n"/>
      <c r="Q26" s="43" t="n"/>
      <c r="R26" s="24" t="n"/>
      <c r="S26" s="24" t="n"/>
      <c r="T26" s="26">
        <f>IF($A26="","",IF($E26="","",MAX(0,IF($P26&lt;&gt;"",$P26,Dashboard!$B$3)-$E26)))</f>
        <v/>
      </c>
      <c r="U26" s="27">
        <f>IF($A26="","",IF($T26="","",IF($T26&lt;=30,"0-30 days",IF($T26&lt;=60,"31-60 days",IF($T26&lt;=90,"61-90 days","91+ days")))))</f>
        <v/>
      </c>
      <c r="V26" s="28">
        <f>IF($A26="","",IF($X26=0,"Closed",IF($M26="","Due date missing",IF($N26&lt;&gt;"",IF($N26&lt;=$M26,"Submitted on time","Submitted late"),IF(Dashboard!$B$3&gt;$M26,"Overdue",IF($M26-Dashboard!$B$3&lt;=7,"Due in 7 days","On track"))))))</f>
        <v/>
      </c>
      <c r="W26" s="44">
        <f>IF($A26="","",MAX(0,$J26-IF($Q26="",0,$Q26)))</f>
        <v/>
      </c>
      <c r="X26" s="26">
        <f>IF($A26="","",IF(OR($L26="Resolved - Paid",$L26="Resolved - No Payment",$L26="Closed - Other"),0,1))</f>
        <v/>
      </c>
      <c r="Y26" s="28">
        <f>IF($A26="","",IF(OR($E26="",NOT(ISNUMBER($E26)),$E26&gt;Dashboard!$B$3),"No","Yes"))</f>
        <v/>
      </c>
      <c r="Z26" s="28">
        <f>IF($A26="","",IF(COUNTIF($A$2:$A$501,$A26)&gt;1,"Duplicate Denial ID",IF(OR($B26="",$C26="",$E26="",$F26="",$G26="",$J26="",$K26="",$L26=""),"Missing required field",IF(OR(NOT(ISNUMBER($J26)),$J26&lt;0,AND($Q26&lt;&gt;"",OR(NOT(ISNUMBER($Q26)),$Q26&lt;0))),"Invalid amount",IF(AND($D26&lt;&gt;"",$E26&lt;$D26),"Received before service",IF(AND($P26&lt;&gt;"",$P26&lt;$E26),"Resolution before receipt",IF(AND($N26&lt;&gt;"",$M26&lt;&gt;"",$N26&gt;$M26),"Appeal submitted late",IF(AND($X26=0,$P26=""),"Resolution date missing",IF(AND($X26=1,$P26&lt;&gt;""),"Open status has resolution date",IF(AND($X26=1,$R26=""),"Next action missing","")))))))))</f>
        <v/>
      </c>
    </row>
    <row r="27">
      <c r="A27" s="22" t="n"/>
      <c r="B27" s="22" t="n"/>
      <c r="C27" s="22" t="n"/>
      <c r="D27" s="42" t="n"/>
      <c r="E27" s="42" t="n"/>
      <c r="F27" s="22" t="n"/>
      <c r="G27" s="22" t="n"/>
      <c r="H27" s="24" t="n"/>
      <c r="I27" s="24" t="n"/>
      <c r="J27" s="43" t="n"/>
      <c r="K27" s="22" t="n"/>
      <c r="L27" s="22" t="n"/>
      <c r="M27" s="42" t="n"/>
      <c r="N27" s="42" t="n"/>
      <c r="O27" s="42" t="n"/>
      <c r="P27" s="42" t="n"/>
      <c r="Q27" s="43" t="n"/>
      <c r="R27" s="24" t="n"/>
      <c r="S27" s="24" t="n"/>
      <c r="T27" s="26">
        <f>IF($A27="","",IF($E27="","",MAX(0,IF($P27&lt;&gt;"",$P27,Dashboard!$B$3)-$E27)))</f>
        <v/>
      </c>
      <c r="U27" s="27">
        <f>IF($A27="","",IF($T27="","",IF($T27&lt;=30,"0-30 days",IF($T27&lt;=60,"31-60 days",IF($T27&lt;=90,"61-90 days","91+ days")))))</f>
        <v/>
      </c>
      <c r="V27" s="28">
        <f>IF($A27="","",IF($X27=0,"Closed",IF($M27="","Due date missing",IF($N27&lt;&gt;"",IF($N27&lt;=$M27,"Submitted on time","Submitted late"),IF(Dashboard!$B$3&gt;$M27,"Overdue",IF($M27-Dashboard!$B$3&lt;=7,"Due in 7 days","On track"))))))</f>
        <v/>
      </c>
      <c r="W27" s="44">
        <f>IF($A27="","",MAX(0,$J27-IF($Q27="",0,$Q27)))</f>
        <v/>
      </c>
      <c r="X27" s="26">
        <f>IF($A27="","",IF(OR($L27="Resolved - Paid",$L27="Resolved - No Payment",$L27="Closed - Other"),0,1))</f>
        <v/>
      </c>
      <c r="Y27" s="28">
        <f>IF($A27="","",IF(OR($E27="",NOT(ISNUMBER($E27)),$E27&gt;Dashboard!$B$3),"No","Yes"))</f>
        <v/>
      </c>
      <c r="Z27" s="28">
        <f>IF($A27="","",IF(COUNTIF($A$2:$A$501,$A27)&gt;1,"Duplicate Denial ID",IF(OR($B27="",$C27="",$E27="",$F27="",$G27="",$J27="",$K27="",$L27=""),"Missing required field",IF(OR(NOT(ISNUMBER($J27)),$J27&lt;0,AND($Q27&lt;&gt;"",OR(NOT(ISNUMBER($Q27)),$Q27&lt;0))),"Invalid amount",IF(AND($D27&lt;&gt;"",$E27&lt;$D27),"Received before service",IF(AND($P27&lt;&gt;"",$P27&lt;$E27),"Resolution before receipt",IF(AND($N27&lt;&gt;"",$M27&lt;&gt;"",$N27&gt;$M27),"Appeal submitted late",IF(AND($X27=0,$P27=""),"Resolution date missing",IF(AND($X27=1,$P27&lt;&gt;""),"Open status has resolution date",IF(AND($X27=1,$R27=""),"Next action missing","")))))))))</f>
        <v/>
      </c>
    </row>
    <row r="28">
      <c r="A28" s="22" t="n"/>
      <c r="B28" s="22" t="n"/>
      <c r="C28" s="22" t="n"/>
      <c r="D28" s="42" t="n"/>
      <c r="E28" s="42" t="n"/>
      <c r="F28" s="22" t="n"/>
      <c r="G28" s="22" t="n"/>
      <c r="H28" s="24" t="n"/>
      <c r="I28" s="24" t="n"/>
      <c r="J28" s="43" t="n"/>
      <c r="K28" s="22" t="n"/>
      <c r="L28" s="22" t="n"/>
      <c r="M28" s="42" t="n"/>
      <c r="N28" s="42" t="n"/>
      <c r="O28" s="42" t="n"/>
      <c r="P28" s="42" t="n"/>
      <c r="Q28" s="43" t="n"/>
      <c r="R28" s="24" t="n"/>
      <c r="S28" s="24" t="n"/>
      <c r="T28" s="26">
        <f>IF($A28="","",IF($E28="","",MAX(0,IF($P28&lt;&gt;"",$P28,Dashboard!$B$3)-$E28)))</f>
        <v/>
      </c>
      <c r="U28" s="27">
        <f>IF($A28="","",IF($T28="","",IF($T28&lt;=30,"0-30 days",IF($T28&lt;=60,"31-60 days",IF($T28&lt;=90,"61-90 days","91+ days")))))</f>
        <v/>
      </c>
      <c r="V28" s="28">
        <f>IF($A28="","",IF($X28=0,"Closed",IF($M28="","Due date missing",IF($N28&lt;&gt;"",IF($N28&lt;=$M28,"Submitted on time","Submitted late"),IF(Dashboard!$B$3&gt;$M28,"Overdue",IF($M28-Dashboard!$B$3&lt;=7,"Due in 7 days","On track"))))))</f>
        <v/>
      </c>
      <c r="W28" s="44">
        <f>IF($A28="","",MAX(0,$J28-IF($Q28="",0,$Q28)))</f>
        <v/>
      </c>
      <c r="X28" s="26">
        <f>IF($A28="","",IF(OR($L28="Resolved - Paid",$L28="Resolved - No Payment",$L28="Closed - Other"),0,1))</f>
        <v/>
      </c>
      <c r="Y28" s="28">
        <f>IF($A28="","",IF(OR($E28="",NOT(ISNUMBER($E28)),$E28&gt;Dashboard!$B$3),"No","Yes"))</f>
        <v/>
      </c>
      <c r="Z28" s="28">
        <f>IF($A28="","",IF(COUNTIF($A$2:$A$501,$A28)&gt;1,"Duplicate Denial ID",IF(OR($B28="",$C28="",$E28="",$F28="",$G28="",$J28="",$K28="",$L28=""),"Missing required field",IF(OR(NOT(ISNUMBER($J28)),$J28&lt;0,AND($Q28&lt;&gt;"",OR(NOT(ISNUMBER($Q28)),$Q28&lt;0))),"Invalid amount",IF(AND($D28&lt;&gt;"",$E28&lt;$D28),"Received before service",IF(AND($P28&lt;&gt;"",$P28&lt;$E28),"Resolution before receipt",IF(AND($N28&lt;&gt;"",$M28&lt;&gt;"",$N28&gt;$M28),"Appeal submitted late",IF(AND($X28=0,$P28=""),"Resolution date missing",IF(AND($X28=1,$P28&lt;&gt;""),"Open status has resolution date",IF(AND($X28=1,$R28=""),"Next action missing","")))))))))</f>
        <v/>
      </c>
    </row>
    <row r="29">
      <c r="A29" s="22" t="n"/>
      <c r="B29" s="22" t="n"/>
      <c r="C29" s="22" t="n"/>
      <c r="D29" s="42" t="n"/>
      <c r="E29" s="42" t="n"/>
      <c r="F29" s="22" t="n"/>
      <c r="G29" s="22" t="n"/>
      <c r="H29" s="24" t="n"/>
      <c r="I29" s="24" t="n"/>
      <c r="J29" s="43" t="n"/>
      <c r="K29" s="22" t="n"/>
      <c r="L29" s="22" t="n"/>
      <c r="M29" s="42" t="n"/>
      <c r="N29" s="42" t="n"/>
      <c r="O29" s="42" t="n"/>
      <c r="P29" s="42" t="n"/>
      <c r="Q29" s="43" t="n"/>
      <c r="R29" s="24" t="n"/>
      <c r="S29" s="24" t="n"/>
      <c r="T29" s="26">
        <f>IF($A29="","",IF($E29="","",MAX(0,IF($P29&lt;&gt;"",$P29,Dashboard!$B$3)-$E29)))</f>
        <v/>
      </c>
      <c r="U29" s="27">
        <f>IF($A29="","",IF($T29="","",IF($T29&lt;=30,"0-30 days",IF($T29&lt;=60,"31-60 days",IF($T29&lt;=90,"61-90 days","91+ days")))))</f>
        <v/>
      </c>
      <c r="V29" s="28">
        <f>IF($A29="","",IF($X29=0,"Closed",IF($M29="","Due date missing",IF($N29&lt;&gt;"",IF($N29&lt;=$M29,"Submitted on time","Submitted late"),IF(Dashboard!$B$3&gt;$M29,"Overdue",IF($M29-Dashboard!$B$3&lt;=7,"Due in 7 days","On track"))))))</f>
        <v/>
      </c>
      <c r="W29" s="44">
        <f>IF($A29="","",MAX(0,$J29-IF($Q29="",0,$Q29)))</f>
        <v/>
      </c>
      <c r="X29" s="26">
        <f>IF($A29="","",IF(OR($L29="Resolved - Paid",$L29="Resolved - No Payment",$L29="Closed - Other"),0,1))</f>
        <v/>
      </c>
      <c r="Y29" s="28">
        <f>IF($A29="","",IF(OR($E29="",NOT(ISNUMBER($E29)),$E29&gt;Dashboard!$B$3),"No","Yes"))</f>
        <v/>
      </c>
      <c r="Z29" s="28">
        <f>IF($A29="","",IF(COUNTIF($A$2:$A$501,$A29)&gt;1,"Duplicate Denial ID",IF(OR($B29="",$C29="",$E29="",$F29="",$G29="",$J29="",$K29="",$L29=""),"Missing required field",IF(OR(NOT(ISNUMBER($J29)),$J29&lt;0,AND($Q29&lt;&gt;"",OR(NOT(ISNUMBER($Q29)),$Q29&lt;0))),"Invalid amount",IF(AND($D29&lt;&gt;"",$E29&lt;$D29),"Received before service",IF(AND($P29&lt;&gt;"",$P29&lt;$E29),"Resolution before receipt",IF(AND($N29&lt;&gt;"",$M29&lt;&gt;"",$N29&gt;$M29),"Appeal submitted late",IF(AND($X29=0,$P29=""),"Resolution date missing",IF(AND($X29=1,$P29&lt;&gt;""),"Open status has resolution date",IF(AND($X29=1,$R29=""),"Next action missing","")))))))))</f>
        <v/>
      </c>
    </row>
    <row r="30">
      <c r="A30" s="22" t="n"/>
      <c r="B30" s="22" t="n"/>
      <c r="C30" s="22" t="n"/>
      <c r="D30" s="42" t="n"/>
      <c r="E30" s="42" t="n"/>
      <c r="F30" s="22" t="n"/>
      <c r="G30" s="22" t="n"/>
      <c r="H30" s="24" t="n"/>
      <c r="I30" s="24" t="n"/>
      <c r="J30" s="43" t="n"/>
      <c r="K30" s="22" t="n"/>
      <c r="L30" s="22" t="n"/>
      <c r="M30" s="42" t="n"/>
      <c r="N30" s="42" t="n"/>
      <c r="O30" s="42" t="n"/>
      <c r="P30" s="42" t="n"/>
      <c r="Q30" s="43" t="n"/>
      <c r="R30" s="24" t="n"/>
      <c r="S30" s="24" t="n"/>
      <c r="T30" s="26">
        <f>IF($A30="","",IF($E30="","",MAX(0,IF($P30&lt;&gt;"",$P30,Dashboard!$B$3)-$E30)))</f>
        <v/>
      </c>
      <c r="U30" s="27">
        <f>IF($A30="","",IF($T30="","",IF($T30&lt;=30,"0-30 days",IF($T30&lt;=60,"31-60 days",IF($T30&lt;=90,"61-90 days","91+ days")))))</f>
        <v/>
      </c>
      <c r="V30" s="28">
        <f>IF($A30="","",IF($X30=0,"Closed",IF($M30="","Due date missing",IF($N30&lt;&gt;"",IF($N30&lt;=$M30,"Submitted on time","Submitted late"),IF(Dashboard!$B$3&gt;$M30,"Overdue",IF($M30-Dashboard!$B$3&lt;=7,"Due in 7 days","On track"))))))</f>
        <v/>
      </c>
      <c r="W30" s="44">
        <f>IF($A30="","",MAX(0,$J30-IF($Q30="",0,$Q30)))</f>
        <v/>
      </c>
      <c r="X30" s="26">
        <f>IF($A30="","",IF(OR($L30="Resolved - Paid",$L30="Resolved - No Payment",$L30="Closed - Other"),0,1))</f>
        <v/>
      </c>
      <c r="Y30" s="28">
        <f>IF($A30="","",IF(OR($E30="",NOT(ISNUMBER($E30)),$E30&gt;Dashboard!$B$3),"No","Yes"))</f>
        <v/>
      </c>
      <c r="Z30" s="28">
        <f>IF($A30="","",IF(COUNTIF($A$2:$A$501,$A30)&gt;1,"Duplicate Denial ID",IF(OR($B30="",$C30="",$E30="",$F30="",$G30="",$J30="",$K30="",$L30=""),"Missing required field",IF(OR(NOT(ISNUMBER($J30)),$J30&lt;0,AND($Q30&lt;&gt;"",OR(NOT(ISNUMBER($Q30)),$Q30&lt;0))),"Invalid amount",IF(AND($D30&lt;&gt;"",$E30&lt;$D30),"Received before service",IF(AND($P30&lt;&gt;"",$P30&lt;$E30),"Resolution before receipt",IF(AND($N30&lt;&gt;"",$M30&lt;&gt;"",$N30&gt;$M30),"Appeal submitted late",IF(AND($X30=0,$P30=""),"Resolution date missing",IF(AND($X30=1,$P30&lt;&gt;""),"Open status has resolution date",IF(AND($X30=1,$R30=""),"Next action missing","")))))))))</f>
        <v/>
      </c>
    </row>
    <row r="31">
      <c r="A31" s="22" t="n"/>
      <c r="B31" s="22" t="n"/>
      <c r="C31" s="22" t="n"/>
      <c r="D31" s="42" t="n"/>
      <c r="E31" s="42" t="n"/>
      <c r="F31" s="22" t="n"/>
      <c r="G31" s="22" t="n"/>
      <c r="H31" s="24" t="n"/>
      <c r="I31" s="24" t="n"/>
      <c r="J31" s="43" t="n"/>
      <c r="K31" s="22" t="n"/>
      <c r="L31" s="22" t="n"/>
      <c r="M31" s="42" t="n"/>
      <c r="N31" s="42" t="n"/>
      <c r="O31" s="42" t="n"/>
      <c r="P31" s="42" t="n"/>
      <c r="Q31" s="43" t="n"/>
      <c r="R31" s="24" t="n"/>
      <c r="S31" s="24" t="n"/>
      <c r="T31" s="26">
        <f>IF($A31="","",IF($E31="","",MAX(0,IF($P31&lt;&gt;"",$P31,Dashboard!$B$3)-$E31)))</f>
        <v/>
      </c>
      <c r="U31" s="27">
        <f>IF($A31="","",IF($T31="","",IF($T31&lt;=30,"0-30 days",IF($T31&lt;=60,"31-60 days",IF($T31&lt;=90,"61-90 days","91+ days")))))</f>
        <v/>
      </c>
      <c r="V31" s="28">
        <f>IF($A31="","",IF($X31=0,"Closed",IF($M31="","Due date missing",IF($N31&lt;&gt;"",IF($N31&lt;=$M31,"Submitted on time","Submitted late"),IF(Dashboard!$B$3&gt;$M31,"Overdue",IF($M31-Dashboard!$B$3&lt;=7,"Due in 7 days","On track"))))))</f>
        <v/>
      </c>
      <c r="W31" s="44">
        <f>IF($A31="","",MAX(0,$J31-IF($Q31="",0,$Q31)))</f>
        <v/>
      </c>
      <c r="X31" s="26">
        <f>IF($A31="","",IF(OR($L31="Resolved - Paid",$L31="Resolved - No Payment",$L31="Closed - Other"),0,1))</f>
        <v/>
      </c>
      <c r="Y31" s="28">
        <f>IF($A31="","",IF(OR($E31="",NOT(ISNUMBER($E31)),$E31&gt;Dashboard!$B$3),"No","Yes"))</f>
        <v/>
      </c>
      <c r="Z31" s="28">
        <f>IF($A31="","",IF(COUNTIF($A$2:$A$501,$A31)&gt;1,"Duplicate Denial ID",IF(OR($B31="",$C31="",$E31="",$F31="",$G31="",$J31="",$K31="",$L31=""),"Missing required field",IF(OR(NOT(ISNUMBER($J31)),$J31&lt;0,AND($Q31&lt;&gt;"",OR(NOT(ISNUMBER($Q31)),$Q31&lt;0))),"Invalid amount",IF(AND($D31&lt;&gt;"",$E31&lt;$D31),"Received before service",IF(AND($P31&lt;&gt;"",$P31&lt;$E31),"Resolution before receipt",IF(AND($N31&lt;&gt;"",$M31&lt;&gt;"",$N31&gt;$M31),"Appeal submitted late",IF(AND($X31=0,$P31=""),"Resolution date missing",IF(AND($X31=1,$P31&lt;&gt;""),"Open status has resolution date",IF(AND($X31=1,$R31=""),"Next action missing","")))))))))</f>
        <v/>
      </c>
    </row>
    <row r="32">
      <c r="A32" s="22" t="n"/>
      <c r="B32" s="22" t="n"/>
      <c r="C32" s="22" t="n"/>
      <c r="D32" s="42" t="n"/>
      <c r="E32" s="42" t="n"/>
      <c r="F32" s="22" t="n"/>
      <c r="G32" s="22" t="n"/>
      <c r="H32" s="24" t="n"/>
      <c r="I32" s="24" t="n"/>
      <c r="J32" s="43" t="n"/>
      <c r="K32" s="22" t="n"/>
      <c r="L32" s="22" t="n"/>
      <c r="M32" s="42" t="n"/>
      <c r="N32" s="42" t="n"/>
      <c r="O32" s="42" t="n"/>
      <c r="P32" s="42" t="n"/>
      <c r="Q32" s="43" t="n"/>
      <c r="R32" s="24" t="n"/>
      <c r="S32" s="24" t="n"/>
      <c r="T32" s="26">
        <f>IF($A32="","",IF($E32="","",MAX(0,IF($P32&lt;&gt;"",$P32,Dashboard!$B$3)-$E32)))</f>
        <v/>
      </c>
      <c r="U32" s="27">
        <f>IF($A32="","",IF($T32="","",IF($T32&lt;=30,"0-30 days",IF($T32&lt;=60,"31-60 days",IF($T32&lt;=90,"61-90 days","91+ days")))))</f>
        <v/>
      </c>
      <c r="V32" s="28">
        <f>IF($A32="","",IF($X32=0,"Closed",IF($M32="","Due date missing",IF($N32&lt;&gt;"",IF($N32&lt;=$M32,"Submitted on time","Submitted late"),IF(Dashboard!$B$3&gt;$M32,"Overdue",IF($M32-Dashboard!$B$3&lt;=7,"Due in 7 days","On track"))))))</f>
        <v/>
      </c>
      <c r="W32" s="44">
        <f>IF($A32="","",MAX(0,$J32-IF($Q32="",0,$Q32)))</f>
        <v/>
      </c>
      <c r="X32" s="26">
        <f>IF($A32="","",IF(OR($L32="Resolved - Paid",$L32="Resolved - No Payment",$L32="Closed - Other"),0,1))</f>
        <v/>
      </c>
      <c r="Y32" s="28">
        <f>IF($A32="","",IF(OR($E32="",NOT(ISNUMBER($E32)),$E32&gt;Dashboard!$B$3),"No","Yes"))</f>
        <v/>
      </c>
      <c r="Z32" s="28">
        <f>IF($A32="","",IF(COUNTIF($A$2:$A$501,$A32)&gt;1,"Duplicate Denial ID",IF(OR($B32="",$C32="",$E32="",$F32="",$G32="",$J32="",$K32="",$L32=""),"Missing required field",IF(OR(NOT(ISNUMBER($J32)),$J32&lt;0,AND($Q32&lt;&gt;"",OR(NOT(ISNUMBER($Q32)),$Q32&lt;0))),"Invalid amount",IF(AND($D32&lt;&gt;"",$E32&lt;$D32),"Received before service",IF(AND($P32&lt;&gt;"",$P32&lt;$E32),"Resolution before receipt",IF(AND($N32&lt;&gt;"",$M32&lt;&gt;"",$N32&gt;$M32),"Appeal submitted late",IF(AND($X32=0,$P32=""),"Resolution date missing",IF(AND($X32=1,$P32&lt;&gt;""),"Open status has resolution date",IF(AND($X32=1,$R32=""),"Next action missing","")))))))))</f>
        <v/>
      </c>
    </row>
    <row r="33">
      <c r="A33" s="22" t="n"/>
      <c r="B33" s="22" t="n"/>
      <c r="C33" s="22" t="n"/>
      <c r="D33" s="42" t="n"/>
      <c r="E33" s="42" t="n"/>
      <c r="F33" s="22" t="n"/>
      <c r="G33" s="22" t="n"/>
      <c r="H33" s="24" t="n"/>
      <c r="I33" s="24" t="n"/>
      <c r="J33" s="43" t="n"/>
      <c r="K33" s="22" t="n"/>
      <c r="L33" s="22" t="n"/>
      <c r="M33" s="42" t="n"/>
      <c r="N33" s="42" t="n"/>
      <c r="O33" s="42" t="n"/>
      <c r="P33" s="42" t="n"/>
      <c r="Q33" s="43" t="n"/>
      <c r="R33" s="24" t="n"/>
      <c r="S33" s="24" t="n"/>
      <c r="T33" s="26">
        <f>IF($A33="","",IF($E33="","",MAX(0,IF($P33&lt;&gt;"",$P33,Dashboard!$B$3)-$E33)))</f>
        <v/>
      </c>
      <c r="U33" s="27">
        <f>IF($A33="","",IF($T33="","",IF($T33&lt;=30,"0-30 days",IF($T33&lt;=60,"31-60 days",IF($T33&lt;=90,"61-90 days","91+ days")))))</f>
        <v/>
      </c>
      <c r="V33" s="28">
        <f>IF($A33="","",IF($X33=0,"Closed",IF($M33="","Due date missing",IF($N33&lt;&gt;"",IF($N33&lt;=$M33,"Submitted on time","Submitted late"),IF(Dashboard!$B$3&gt;$M33,"Overdue",IF($M33-Dashboard!$B$3&lt;=7,"Due in 7 days","On track"))))))</f>
        <v/>
      </c>
      <c r="W33" s="44">
        <f>IF($A33="","",MAX(0,$J33-IF($Q33="",0,$Q33)))</f>
        <v/>
      </c>
      <c r="X33" s="26">
        <f>IF($A33="","",IF(OR($L33="Resolved - Paid",$L33="Resolved - No Payment",$L33="Closed - Other"),0,1))</f>
        <v/>
      </c>
      <c r="Y33" s="28">
        <f>IF($A33="","",IF(OR($E33="",NOT(ISNUMBER($E33)),$E33&gt;Dashboard!$B$3),"No","Yes"))</f>
        <v/>
      </c>
      <c r="Z33" s="28">
        <f>IF($A33="","",IF(COUNTIF($A$2:$A$501,$A33)&gt;1,"Duplicate Denial ID",IF(OR($B33="",$C33="",$E33="",$F33="",$G33="",$J33="",$K33="",$L33=""),"Missing required field",IF(OR(NOT(ISNUMBER($J33)),$J33&lt;0,AND($Q33&lt;&gt;"",OR(NOT(ISNUMBER($Q33)),$Q33&lt;0))),"Invalid amount",IF(AND($D33&lt;&gt;"",$E33&lt;$D33),"Received before service",IF(AND($P33&lt;&gt;"",$P33&lt;$E33),"Resolution before receipt",IF(AND($N33&lt;&gt;"",$M33&lt;&gt;"",$N33&gt;$M33),"Appeal submitted late",IF(AND($X33=0,$P33=""),"Resolution date missing",IF(AND($X33=1,$P33&lt;&gt;""),"Open status has resolution date",IF(AND($X33=1,$R33=""),"Next action missing","")))))))))</f>
        <v/>
      </c>
    </row>
    <row r="34">
      <c r="A34" s="22" t="n"/>
      <c r="B34" s="22" t="n"/>
      <c r="C34" s="22" t="n"/>
      <c r="D34" s="42" t="n"/>
      <c r="E34" s="42" t="n"/>
      <c r="F34" s="22" t="n"/>
      <c r="G34" s="22" t="n"/>
      <c r="H34" s="24" t="n"/>
      <c r="I34" s="24" t="n"/>
      <c r="J34" s="43" t="n"/>
      <c r="K34" s="22" t="n"/>
      <c r="L34" s="22" t="n"/>
      <c r="M34" s="42" t="n"/>
      <c r="N34" s="42" t="n"/>
      <c r="O34" s="42" t="n"/>
      <c r="P34" s="42" t="n"/>
      <c r="Q34" s="43" t="n"/>
      <c r="R34" s="24" t="n"/>
      <c r="S34" s="24" t="n"/>
      <c r="T34" s="26">
        <f>IF($A34="","",IF($E34="","",MAX(0,IF($P34&lt;&gt;"",$P34,Dashboard!$B$3)-$E34)))</f>
        <v/>
      </c>
      <c r="U34" s="27">
        <f>IF($A34="","",IF($T34="","",IF($T34&lt;=30,"0-30 days",IF($T34&lt;=60,"31-60 days",IF($T34&lt;=90,"61-90 days","91+ days")))))</f>
        <v/>
      </c>
      <c r="V34" s="28">
        <f>IF($A34="","",IF($X34=0,"Closed",IF($M34="","Due date missing",IF($N34&lt;&gt;"",IF($N34&lt;=$M34,"Submitted on time","Submitted late"),IF(Dashboard!$B$3&gt;$M34,"Overdue",IF($M34-Dashboard!$B$3&lt;=7,"Due in 7 days","On track"))))))</f>
        <v/>
      </c>
      <c r="W34" s="44">
        <f>IF($A34="","",MAX(0,$J34-IF($Q34="",0,$Q34)))</f>
        <v/>
      </c>
      <c r="X34" s="26">
        <f>IF($A34="","",IF(OR($L34="Resolved - Paid",$L34="Resolved - No Payment",$L34="Closed - Other"),0,1))</f>
        <v/>
      </c>
      <c r="Y34" s="28">
        <f>IF($A34="","",IF(OR($E34="",NOT(ISNUMBER($E34)),$E34&gt;Dashboard!$B$3),"No","Yes"))</f>
        <v/>
      </c>
      <c r="Z34" s="28">
        <f>IF($A34="","",IF(COUNTIF($A$2:$A$501,$A34)&gt;1,"Duplicate Denial ID",IF(OR($B34="",$C34="",$E34="",$F34="",$G34="",$J34="",$K34="",$L34=""),"Missing required field",IF(OR(NOT(ISNUMBER($J34)),$J34&lt;0,AND($Q34&lt;&gt;"",OR(NOT(ISNUMBER($Q34)),$Q34&lt;0))),"Invalid amount",IF(AND($D34&lt;&gt;"",$E34&lt;$D34),"Received before service",IF(AND($P34&lt;&gt;"",$P34&lt;$E34),"Resolution before receipt",IF(AND($N34&lt;&gt;"",$M34&lt;&gt;"",$N34&gt;$M34),"Appeal submitted late",IF(AND($X34=0,$P34=""),"Resolution date missing",IF(AND($X34=1,$P34&lt;&gt;""),"Open status has resolution date",IF(AND($X34=1,$R34=""),"Next action missing","")))))))))</f>
        <v/>
      </c>
    </row>
    <row r="35">
      <c r="A35" s="22" t="n"/>
      <c r="B35" s="22" t="n"/>
      <c r="C35" s="22" t="n"/>
      <c r="D35" s="42" t="n"/>
      <c r="E35" s="42" t="n"/>
      <c r="F35" s="22" t="n"/>
      <c r="G35" s="22" t="n"/>
      <c r="H35" s="24" t="n"/>
      <c r="I35" s="24" t="n"/>
      <c r="J35" s="43" t="n"/>
      <c r="K35" s="22" t="n"/>
      <c r="L35" s="22" t="n"/>
      <c r="M35" s="42" t="n"/>
      <c r="N35" s="42" t="n"/>
      <c r="O35" s="42" t="n"/>
      <c r="P35" s="42" t="n"/>
      <c r="Q35" s="43" t="n"/>
      <c r="R35" s="24" t="n"/>
      <c r="S35" s="24" t="n"/>
      <c r="T35" s="26">
        <f>IF($A35="","",IF($E35="","",MAX(0,IF($P35&lt;&gt;"",$P35,Dashboard!$B$3)-$E35)))</f>
        <v/>
      </c>
      <c r="U35" s="27">
        <f>IF($A35="","",IF($T35="","",IF($T35&lt;=30,"0-30 days",IF($T35&lt;=60,"31-60 days",IF($T35&lt;=90,"61-90 days","91+ days")))))</f>
        <v/>
      </c>
      <c r="V35" s="28">
        <f>IF($A35="","",IF($X35=0,"Closed",IF($M35="","Due date missing",IF($N35&lt;&gt;"",IF($N35&lt;=$M35,"Submitted on time","Submitted late"),IF(Dashboard!$B$3&gt;$M35,"Overdue",IF($M35-Dashboard!$B$3&lt;=7,"Due in 7 days","On track"))))))</f>
        <v/>
      </c>
      <c r="W35" s="44">
        <f>IF($A35="","",MAX(0,$J35-IF($Q35="",0,$Q35)))</f>
        <v/>
      </c>
      <c r="X35" s="26">
        <f>IF($A35="","",IF(OR($L35="Resolved - Paid",$L35="Resolved - No Payment",$L35="Closed - Other"),0,1))</f>
        <v/>
      </c>
      <c r="Y35" s="28">
        <f>IF($A35="","",IF(OR($E35="",NOT(ISNUMBER($E35)),$E35&gt;Dashboard!$B$3),"No","Yes"))</f>
        <v/>
      </c>
      <c r="Z35" s="28">
        <f>IF($A35="","",IF(COUNTIF($A$2:$A$501,$A35)&gt;1,"Duplicate Denial ID",IF(OR($B35="",$C35="",$E35="",$F35="",$G35="",$J35="",$K35="",$L35=""),"Missing required field",IF(OR(NOT(ISNUMBER($J35)),$J35&lt;0,AND($Q35&lt;&gt;"",OR(NOT(ISNUMBER($Q35)),$Q35&lt;0))),"Invalid amount",IF(AND($D35&lt;&gt;"",$E35&lt;$D35),"Received before service",IF(AND($P35&lt;&gt;"",$P35&lt;$E35),"Resolution before receipt",IF(AND($N35&lt;&gt;"",$M35&lt;&gt;"",$N35&gt;$M35),"Appeal submitted late",IF(AND($X35=0,$P35=""),"Resolution date missing",IF(AND($X35=1,$P35&lt;&gt;""),"Open status has resolution date",IF(AND($X35=1,$R35=""),"Next action missing","")))))))))</f>
        <v/>
      </c>
    </row>
    <row r="36">
      <c r="A36" s="22" t="n"/>
      <c r="B36" s="22" t="n"/>
      <c r="C36" s="22" t="n"/>
      <c r="D36" s="42" t="n"/>
      <c r="E36" s="42" t="n"/>
      <c r="F36" s="22" t="n"/>
      <c r="G36" s="22" t="n"/>
      <c r="H36" s="24" t="n"/>
      <c r="I36" s="24" t="n"/>
      <c r="J36" s="43" t="n"/>
      <c r="K36" s="22" t="n"/>
      <c r="L36" s="22" t="n"/>
      <c r="M36" s="42" t="n"/>
      <c r="N36" s="42" t="n"/>
      <c r="O36" s="42" t="n"/>
      <c r="P36" s="42" t="n"/>
      <c r="Q36" s="43" t="n"/>
      <c r="R36" s="24" t="n"/>
      <c r="S36" s="24" t="n"/>
      <c r="T36" s="26">
        <f>IF($A36="","",IF($E36="","",MAX(0,IF($P36&lt;&gt;"",$P36,Dashboard!$B$3)-$E36)))</f>
        <v/>
      </c>
      <c r="U36" s="27">
        <f>IF($A36="","",IF($T36="","",IF($T36&lt;=30,"0-30 days",IF($T36&lt;=60,"31-60 days",IF($T36&lt;=90,"61-90 days","91+ days")))))</f>
        <v/>
      </c>
      <c r="V36" s="28">
        <f>IF($A36="","",IF($X36=0,"Closed",IF($M36="","Due date missing",IF($N36&lt;&gt;"",IF($N36&lt;=$M36,"Submitted on time","Submitted late"),IF(Dashboard!$B$3&gt;$M36,"Overdue",IF($M36-Dashboard!$B$3&lt;=7,"Due in 7 days","On track"))))))</f>
        <v/>
      </c>
      <c r="W36" s="44">
        <f>IF($A36="","",MAX(0,$J36-IF($Q36="",0,$Q36)))</f>
        <v/>
      </c>
      <c r="X36" s="26">
        <f>IF($A36="","",IF(OR($L36="Resolved - Paid",$L36="Resolved - No Payment",$L36="Closed - Other"),0,1))</f>
        <v/>
      </c>
      <c r="Y36" s="28">
        <f>IF($A36="","",IF(OR($E36="",NOT(ISNUMBER($E36)),$E36&gt;Dashboard!$B$3),"No","Yes"))</f>
        <v/>
      </c>
      <c r="Z36" s="28">
        <f>IF($A36="","",IF(COUNTIF($A$2:$A$501,$A36)&gt;1,"Duplicate Denial ID",IF(OR($B36="",$C36="",$E36="",$F36="",$G36="",$J36="",$K36="",$L36=""),"Missing required field",IF(OR(NOT(ISNUMBER($J36)),$J36&lt;0,AND($Q36&lt;&gt;"",OR(NOT(ISNUMBER($Q36)),$Q36&lt;0))),"Invalid amount",IF(AND($D36&lt;&gt;"",$E36&lt;$D36),"Received before service",IF(AND($P36&lt;&gt;"",$P36&lt;$E36),"Resolution before receipt",IF(AND($N36&lt;&gt;"",$M36&lt;&gt;"",$N36&gt;$M36),"Appeal submitted late",IF(AND($X36=0,$P36=""),"Resolution date missing",IF(AND($X36=1,$P36&lt;&gt;""),"Open status has resolution date",IF(AND($X36=1,$R36=""),"Next action missing","")))))))))</f>
        <v/>
      </c>
    </row>
    <row r="37">
      <c r="A37" s="22" t="n"/>
      <c r="B37" s="22" t="n"/>
      <c r="C37" s="22" t="n"/>
      <c r="D37" s="42" t="n"/>
      <c r="E37" s="42" t="n"/>
      <c r="F37" s="22" t="n"/>
      <c r="G37" s="22" t="n"/>
      <c r="H37" s="24" t="n"/>
      <c r="I37" s="24" t="n"/>
      <c r="J37" s="43" t="n"/>
      <c r="K37" s="22" t="n"/>
      <c r="L37" s="22" t="n"/>
      <c r="M37" s="42" t="n"/>
      <c r="N37" s="42" t="n"/>
      <c r="O37" s="42" t="n"/>
      <c r="P37" s="42" t="n"/>
      <c r="Q37" s="43" t="n"/>
      <c r="R37" s="24" t="n"/>
      <c r="S37" s="24" t="n"/>
      <c r="T37" s="26">
        <f>IF($A37="","",IF($E37="","",MAX(0,IF($P37&lt;&gt;"",$P37,Dashboard!$B$3)-$E37)))</f>
        <v/>
      </c>
      <c r="U37" s="27">
        <f>IF($A37="","",IF($T37="","",IF($T37&lt;=30,"0-30 days",IF($T37&lt;=60,"31-60 days",IF($T37&lt;=90,"61-90 days","91+ days")))))</f>
        <v/>
      </c>
      <c r="V37" s="28">
        <f>IF($A37="","",IF($X37=0,"Closed",IF($M37="","Due date missing",IF($N37&lt;&gt;"",IF($N37&lt;=$M37,"Submitted on time","Submitted late"),IF(Dashboard!$B$3&gt;$M37,"Overdue",IF($M37-Dashboard!$B$3&lt;=7,"Due in 7 days","On track"))))))</f>
        <v/>
      </c>
      <c r="W37" s="44">
        <f>IF($A37="","",MAX(0,$J37-IF($Q37="",0,$Q37)))</f>
        <v/>
      </c>
      <c r="X37" s="26">
        <f>IF($A37="","",IF(OR($L37="Resolved - Paid",$L37="Resolved - No Payment",$L37="Closed - Other"),0,1))</f>
        <v/>
      </c>
      <c r="Y37" s="28">
        <f>IF($A37="","",IF(OR($E37="",NOT(ISNUMBER($E37)),$E37&gt;Dashboard!$B$3),"No","Yes"))</f>
        <v/>
      </c>
      <c r="Z37" s="28">
        <f>IF($A37="","",IF(COUNTIF($A$2:$A$501,$A37)&gt;1,"Duplicate Denial ID",IF(OR($B37="",$C37="",$E37="",$F37="",$G37="",$J37="",$K37="",$L37=""),"Missing required field",IF(OR(NOT(ISNUMBER($J37)),$J37&lt;0,AND($Q37&lt;&gt;"",OR(NOT(ISNUMBER($Q37)),$Q37&lt;0))),"Invalid amount",IF(AND($D37&lt;&gt;"",$E37&lt;$D37),"Received before service",IF(AND($P37&lt;&gt;"",$P37&lt;$E37),"Resolution before receipt",IF(AND($N37&lt;&gt;"",$M37&lt;&gt;"",$N37&gt;$M37),"Appeal submitted late",IF(AND($X37=0,$P37=""),"Resolution date missing",IF(AND($X37=1,$P37&lt;&gt;""),"Open status has resolution date",IF(AND($X37=1,$R37=""),"Next action missing","")))))))))</f>
        <v/>
      </c>
    </row>
    <row r="38">
      <c r="A38" s="22" t="n"/>
      <c r="B38" s="22" t="n"/>
      <c r="C38" s="22" t="n"/>
      <c r="D38" s="42" t="n"/>
      <c r="E38" s="42" t="n"/>
      <c r="F38" s="22" t="n"/>
      <c r="G38" s="22" t="n"/>
      <c r="H38" s="24" t="n"/>
      <c r="I38" s="24" t="n"/>
      <c r="J38" s="43" t="n"/>
      <c r="K38" s="22" t="n"/>
      <c r="L38" s="22" t="n"/>
      <c r="M38" s="42" t="n"/>
      <c r="N38" s="42" t="n"/>
      <c r="O38" s="42" t="n"/>
      <c r="P38" s="42" t="n"/>
      <c r="Q38" s="43" t="n"/>
      <c r="R38" s="24" t="n"/>
      <c r="S38" s="24" t="n"/>
      <c r="T38" s="26">
        <f>IF($A38="","",IF($E38="","",MAX(0,IF($P38&lt;&gt;"",$P38,Dashboard!$B$3)-$E38)))</f>
        <v/>
      </c>
      <c r="U38" s="27">
        <f>IF($A38="","",IF($T38="","",IF($T38&lt;=30,"0-30 days",IF($T38&lt;=60,"31-60 days",IF($T38&lt;=90,"61-90 days","91+ days")))))</f>
        <v/>
      </c>
      <c r="V38" s="28">
        <f>IF($A38="","",IF($X38=0,"Closed",IF($M38="","Due date missing",IF($N38&lt;&gt;"",IF($N38&lt;=$M38,"Submitted on time","Submitted late"),IF(Dashboard!$B$3&gt;$M38,"Overdue",IF($M38-Dashboard!$B$3&lt;=7,"Due in 7 days","On track"))))))</f>
        <v/>
      </c>
      <c r="W38" s="44">
        <f>IF($A38="","",MAX(0,$J38-IF($Q38="",0,$Q38)))</f>
        <v/>
      </c>
      <c r="X38" s="26">
        <f>IF($A38="","",IF(OR($L38="Resolved - Paid",$L38="Resolved - No Payment",$L38="Closed - Other"),0,1))</f>
        <v/>
      </c>
      <c r="Y38" s="28">
        <f>IF($A38="","",IF(OR($E38="",NOT(ISNUMBER($E38)),$E38&gt;Dashboard!$B$3),"No","Yes"))</f>
        <v/>
      </c>
      <c r="Z38" s="28">
        <f>IF($A38="","",IF(COUNTIF($A$2:$A$501,$A38)&gt;1,"Duplicate Denial ID",IF(OR($B38="",$C38="",$E38="",$F38="",$G38="",$J38="",$K38="",$L38=""),"Missing required field",IF(OR(NOT(ISNUMBER($J38)),$J38&lt;0,AND($Q38&lt;&gt;"",OR(NOT(ISNUMBER($Q38)),$Q38&lt;0))),"Invalid amount",IF(AND($D38&lt;&gt;"",$E38&lt;$D38),"Received before service",IF(AND($P38&lt;&gt;"",$P38&lt;$E38),"Resolution before receipt",IF(AND($N38&lt;&gt;"",$M38&lt;&gt;"",$N38&gt;$M38),"Appeal submitted late",IF(AND($X38=0,$P38=""),"Resolution date missing",IF(AND($X38=1,$P38&lt;&gt;""),"Open status has resolution date",IF(AND($X38=1,$R38=""),"Next action missing","")))))))))</f>
        <v/>
      </c>
    </row>
    <row r="39">
      <c r="A39" s="22" t="n"/>
      <c r="B39" s="22" t="n"/>
      <c r="C39" s="22" t="n"/>
      <c r="D39" s="42" t="n"/>
      <c r="E39" s="42" t="n"/>
      <c r="F39" s="22" t="n"/>
      <c r="G39" s="22" t="n"/>
      <c r="H39" s="24" t="n"/>
      <c r="I39" s="24" t="n"/>
      <c r="J39" s="43" t="n"/>
      <c r="K39" s="22" t="n"/>
      <c r="L39" s="22" t="n"/>
      <c r="M39" s="42" t="n"/>
      <c r="N39" s="42" t="n"/>
      <c r="O39" s="42" t="n"/>
      <c r="P39" s="42" t="n"/>
      <c r="Q39" s="43" t="n"/>
      <c r="R39" s="24" t="n"/>
      <c r="S39" s="24" t="n"/>
      <c r="T39" s="26">
        <f>IF($A39="","",IF($E39="","",MAX(0,IF($P39&lt;&gt;"",$P39,Dashboard!$B$3)-$E39)))</f>
        <v/>
      </c>
      <c r="U39" s="27">
        <f>IF($A39="","",IF($T39="","",IF($T39&lt;=30,"0-30 days",IF($T39&lt;=60,"31-60 days",IF($T39&lt;=90,"61-90 days","91+ days")))))</f>
        <v/>
      </c>
      <c r="V39" s="28">
        <f>IF($A39="","",IF($X39=0,"Closed",IF($M39="","Due date missing",IF($N39&lt;&gt;"",IF($N39&lt;=$M39,"Submitted on time","Submitted late"),IF(Dashboard!$B$3&gt;$M39,"Overdue",IF($M39-Dashboard!$B$3&lt;=7,"Due in 7 days","On track"))))))</f>
        <v/>
      </c>
      <c r="W39" s="44">
        <f>IF($A39="","",MAX(0,$J39-IF($Q39="",0,$Q39)))</f>
        <v/>
      </c>
      <c r="X39" s="26">
        <f>IF($A39="","",IF(OR($L39="Resolved - Paid",$L39="Resolved - No Payment",$L39="Closed - Other"),0,1))</f>
        <v/>
      </c>
      <c r="Y39" s="28">
        <f>IF($A39="","",IF(OR($E39="",NOT(ISNUMBER($E39)),$E39&gt;Dashboard!$B$3),"No","Yes"))</f>
        <v/>
      </c>
      <c r="Z39" s="28">
        <f>IF($A39="","",IF(COUNTIF($A$2:$A$501,$A39)&gt;1,"Duplicate Denial ID",IF(OR($B39="",$C39="",$E39="",$F39="",$G39="",$J39="",$K39="",$L39=""),"Missing required field",IF(OR(NOT(ISNUMBER($J39)),$J39&lt;0,AND($Q39&lt;&gt;"",OR(NOT(ISNUMBER($Q39)),$Q39&lt;0))),"Invalid amount",IF(AND($D39&lt;&gt;"",$E39&lt;$D39),"Received before service",IF(AND($P39&lt;&gt;"",$P39&lt;$E39),"Resolution before receipt",IF(AND($N39&lt;&gt;"",$M39&lt;&gt;"",$N39&gt;$M39),"Appeal submitted late",IF(AND($X39=0,$P39=""),"Resolution date missing",IF(AND($X39=1,$P39&lt;&gt;""),"Open status has resolution date",IF(AND($X39=1,$R39=""),"Next action missing","")))))))))</f>
        <v/>
      </c>
    </row>
    <row r="40">
      <c r="A40" s="22" t="n"/>
      <c r="B40" s="22" t="n"/>
      <c r="C40" s="22" t="n"/>
      <c r="D40" s="42" t="n"/>
      <c r="E40" s="42" t="n"/>
      <c r="F40" s="22" t="n"/>
      <c r="G40" s="22" t="n"/>
      <c r="H40" s="24" t="n"/>
      <c r="I40" s="24" t="n"/>
      <c r="J40" s="43" t="n"/>
      <c r="K40" s="22" t="n"/>
      <c r="L40" s="22" t="n"/>
      <c r="M40" s="42" t="n"/>
      <c r="N40" s="42" t="n"/>
      <c r="O40" s="42" t="n"/>
      <c r="P40" s="42" t="n"/>
      <c r="Q40" s="43" t="n"/>
      <c r="R40" s="24" t="n"/>
      <c r="S40" s="24" t="n"/>
      <c r="T40" s="26">
        <f>IF($A40="","",IF($E40="","",MAX(0,IF($P40&lt;&gt;"",$P40,Dashboard!$B$3)-$E40)))</f>
        <v/>
      </c>
      <c r="U40" s="27">
        <f>IF($A40="","",IF($T40="","",IF($T40&lt;=30,"0-30 days",IF($T40&lt;=60,"31-60 days",IF($T40&lt;=90,"61-90 days","91+ days")))))</f>
        <v/>
      </c>
      <c r="V40" s="28">
        <f>IF($A40="","",IF($X40=0,"Closed",IF($M40="","Due date missing",IF($N40&lt;&gt;"",IF($N40&lt;=$M40,"Submitted on time","Submitted late"),IF(Dashboard!$B$3&gt;$M40,"Overdue",IF($M40-Dashboard!$B$3&lt;=7,"Due in 7 days","On track"))))))</f>
        <v/>
      </c>
      <c r="W40" s="44">
        <f>IF($A40="","",MAX(0,$J40-IF($Q40="",0,$Q40)))</f>
        <v/>
      </c>
      <c r="X40" s="26">
        <f>IF($A40="","",IF(OR($L40="Resolved - Paid",$L40="Resolved - No Payment",$L40="Closed - Other"),0,1))</f>
        <v/>
      </c>
      <c r="Y40" s="28">
        <f>IF($A40="","",IF(OR($E40="",NOT(ISNUMBER($E40)),$E40&gt;Dashboard!$B$3),"No","Yes"))</f>
        <v/>
      </c>
      <c r="Z40" s="28">
        <f>IF($A40="","",IF(COUNTIF($A$2:$A$501,$A40)&gt;1,"Duplicate Denial ID",IF(OR($B40="",$C40="",$E40="",$F40="",$G40="",$J40="",$K40="",$L40=""),"Missing required field",IF(OR(NOT(ISNUMBER($J40)),$J40&lt;0,AND($Q40&lt;&gt;"",OR(NOT(ISNUMBER($Q40)),$Q40&lt;0))),"Invalid amount",IF(AND($D40&lt;&gt;"",$E40&lt;$D40),"Received before service",IF(AND($P40&lt;&gt;"",$P40&lt;$E40),"Resolution before receipt",IF(AND($N40&lt;&gt;"",$M40&lt;&gt;"",$N40&gt;$M40),"Appeal submitted late",IF(AND($X40=0,$P40=""),"Resolution date missing",IF(AND($X40=1,$P40&lt;&gt;""),"Open status has resolution date",IF(AND($X40=1,$R40=""),"Next action missing","")))))))))</f>
        <v/>
      </c>
    </row>
    <row r="41">
      <c r="A41" s="22" t="n"/>
      <c r="B41" s="22" t="n"/>
      <c r="C41" s="22" t="n"/>
      <c r="D41" s="42" t="n"/>
      <c r="E41" s="42" t="n"/>
      <c r="F41" s="22" t="n"/>
      <c r="G41" s="22" t="n"/>
      <c r="H41" s="24" t="n"/>
      <c r="I41" s="24" t="n"/>
      <c r="J41" s="43" t="n"/>
      <c r="K41" s="22" t="n"/>
      <c r="L41" s="22" t="n"/>
      <c r="M41" s="42" t="n"/>
      <c r="N41" s="42" t="n"/>
      <c r="O41" s="42" t="n"/>
      <c r="P41" s="42" t="n"/>
      <c r="Q41" s="43" t="n"/>
      <c r="R41" s="24" t="n"/>
      <c r="S41" s="24" t="n"/>
      <c r="T41" s="26">
        <f>IF($A41="","",IF($E41="","",MAX(0,IF($P41&lt;&gt;"",$P41,Dashboard!$B$3)-$E41)))</f>
        <v/>
      </c>
      <c r="U41" s="27">
        <f>IF($A41="","",IF($T41="","",IF($T41&lt;=30,"0-30 days",IF($T41&lt;=60,"31-60 days",IF($T41&lt;=90,"61-90 days","91+ days")))))</f>
        <v/>
      </c>
      <c r="V41" s="28">
        <f>IF($A41="","",IF($X41=0,"Closed",IF($M41="","Due date missing",IF($N41&lt;&gt;"",IF($N41&lt;=$M41,"Submitted on time","Submitted late"),IF(Dashboard!$B$3&gt;$M41,"Overdue",IF($M41-Dashboard!$B$3&lt;=7,"Due in 7 days","On track"))))))</f>
        <v/>
      </c>
      <c r="W41" s="44">
        <f>IF($A41="","",MAX(0,$J41-IF($Q41="",0,$Q41)))</f>
        <v/>
      </c>
      <c r="X41" s="26">
        <f>IF($A41="","",IF(OR($L41="Resolved - Paid",$L41="Resolved - No Payment",$L41="Closed - Other"),0,1))</f>
        <v/>
      </c>
      <c r="Y41" s="28">
        <f>IF($A41="","",IF(OR($E41="",NOT(ISNUMBER($E41)),$E41&gt;Dashboard!$B$3),"No","Yes"))</f>
        <v/>
      </c>
      <c r="Z41" s="28">
        <f>IF($A41="","",IF(COUNTIF($A$2:$A$501,$A41)&gt;1,"Duplicate Denial ID",IF(OR($B41="",$C41="",$E41="",$F41="",$G41="",$J41="",$K41="",$L41=""),"Missing required field",IF(OR(NOT(ISNUMBER($J41)),$J41&lt;0,AND($Q41&lt;&gt;"",OR(NOT(ISNUMBER($Q41)),$Q41&lt;0))),"Invalid amount",IF(AND($D41&lt;&gt;"",$E41&lt;$D41),"Received before service",IF(AND($P41&lt;&gt;"",$P41&lt;$E41),"Resolution before receipt",IF(AND($N41&lt;&gt;"",$M41&lt;&gt;"",$N41&gt;$M41),"Appeal submitted late",IF(AND($X41=0,$P41=""),"Resolution date missing",IF(AND($X41=1,$P41&lt;&gt;""),"Open status has resolution date",IF(AND($X41=1,$R41=""),"Next action missing","")))))))))</f>
        <v/>
      </c>
    </row>
    <row r="42">
      <c r="A42" s="22" t="n"/>
      <c r="B42" s="22" t="n"/>
      <c r="C42" s="22" t="n"/>
      <c r="D42" s="42" t="n"/>
      <c r="E42" s="42" t="n"/>
      <c r="F42" s="22" t="n"/>
      <c r="G42" s="22" t="n"/>
      <c r="H42" s="24" t="n"/>
      <c r="I42" s="24" t="n"/>
      <c r="J42" s="43" t="n"/>
      <c r="K42" s="22" t="n"/>
      <c r="L42" s="22" t="n"/>
      <c r="M42" s="42" t="n"/>
      <c r="N42" s="42" t="n"/>
      <c r="O42" s="42" t="n"/>
      <c r="P42" s="42" t="n"/>
      <c r="Q42" s="43" t="n"/>
      <c r="R42" s="24" t="n"/>
      <c r="S42" s="24" t="n"/>
      <c r="T42" s="26">
        <f>IF($A42="","",IF($E42="","",MAX(0,IF($P42&lt;&gt;"",$P42,Dashboard!$B$3)-$E42)))</f>
        <v/>
      </c>
      <c r="U42" s="27">
        <f>IF($A42="","",IF($T42="","",IF($T42&lt;=30,"0-30 days",IF($T42&lt;=60,"31-60 days",IF($T42&lt;=90,"61-90 days","91+ days")))))</f>
        <v/>
      </c>
      <c r="V42" s="28">
        <f>IF($A42="","",IF($X42=0,"Closed",IF($M42="","Due date missing",IF($N42&lt;&gt;"",IF($N42&lt;=$M42,"Submitted on time","Submitted late"),IF(Dashboard!$B$3&gt;$M42,"Overdue",IF($M42-Dashboard!$B$3&lt;=7,"Due in 7 days","On track"))))))</f>
        <v/>
      </c>
      <c r="W42" s="44">
        <f>IF($A42="","",MAX(0,$J42-IF($Q42="",0,$Q42)))</f>
        <v/>
      </c>
      <c r="X42" s="26">
        <f>IF($A42="","",IF(OR($L42="Resolved - Paid",$L42="Resolved - No Payment",$L42="Closed - Other"),0,1))</f>
        <v/>
      </c>
      <c r="Y42" s="28">
        <f>IF($A42="","",IF(OR($E42="",NOT(ISNUMBER($E42)),$E42&gt;Dashboard!$B$3),"No","Yes"))</f>
        <v/>
      </c>
      <c r="Z42" s="28">
        <f>IF($A42="","",IF(COUNTIF($A$2:$A$501,$A42)&gt;1,"Duplicate Denial ID",IF(OR($B42="",$C42="",$E42="",$F42="",$G42="",$J42="",$K42="",$L42=""),"Missing required field",IF(OR(NOT(ISNUMBER($J42)),$J42&lt;0,AND($Q42&lt;&gt;"",OR(NOT(ISNUMBER($Q42)),$Q42&lt;0))),"Invalid amount",IF(AND($D42&lt;&gt;"",$E42&lt;$D42),"Received before service",IF(AND($P42&lt;&gt;"",$P42&lt;$E42),"Resolution before receipt",IF(AND($N42&lt;&gt;"",$M42&lt;&gt;"",$N42&gt;$M42),"Appeal submitted late",IF(AND($X42=0,$P42=""),"Resolution date missing",IF(AND($X42=1,$P42&lt;&gt;""),"Open status has resolution date",IF(AND($X42=1,$R42=""),"Next action missing","")))))))))</f>
        <v/>
      </c>
    </row>
    <row r="43">
      <c r="A43" s="22" t="n"/>
      <c r="B43" s="22" t="n"/>
      <c r="C43" s="22" t="n"/>
      <c r="D43" s="42" t="n"/>
      <c r="E43" s="42" t="n"/>
      <c r="F43" s="22" t="n"/>
      <c r="G43" s="22" t="n"/>
      <c r="H43" s="24" t="n"/>
      <c r="I43" s="24" t="n"/>
      <c r="J43" s="43" t="n"/>
      <c r="K43" s="22" t="n"/>
      <c r="L43" s="22" t="n"/>
      <c r="M43" s="42" t="n"/>
      <c r="N43" s="42" t="n"/>
      <c r="O43" s="42" t="n"/>
      <c r="P43" s="42" t="n"/>
      <c r="Q43" s="43" t="n"/>
      <c r="R43" s="24" t="n"/>
      <c r="S43" s="24" t="n"/>
      <c r="T43" s="26">
        <f>IF($A43="","",IF($E43="","",MAX(0,IF($P43&lt;&gt;"",$P43,Dashboard!$B$3)-$E43)))</f>
        <v/>
      </c>
      <c r="U43" s="27">
        <f>IF($A43="","",IF($T43="","",IF($T43&lt;=30,"0-30 days",IF($T43&lt;=60,"31-60 days",IF($T43&lt;=90,"61-90 days","91+ days")))))</f>
        <v/>
      </c>
      <c r="V43" s="28">
        <f>IF($A43="","",IF($X43=0,"Closed",IF($M43="","Due date missing",IF($N43&lt;&gt;"",IF($N43&lt;=$M43,"Submitted on time","Submitted late"),IF(Dashboard!$B$3&gt;$M43,"Overdue",IF($M43-Dashboard!$B$3&lt;=7,"Due in 7 days","On track"))))))</f>
        <v/>
      </c>
      <c r="W43" s="44">
        <f>IF($A43="","",MAX(0,$J43-IF($Q43="",0,$Q43)))</f>
        <v/>
      </c>
      <c r="X43" s="26">
        <f>IF($A43="","",IF(OR($L43="Resolved - Paid",$L43="Resolved - No Payment",$L43="Closed - Other"),0,1))</f>
        <v/>
      </c>
      <c r="Y43" s="28">
        <f>IF($A43="","",IF(OR($E43="",NOT(ISNUMBER($E43)),$E43&gt;Dashboard!$B$3),"No","Yes"))</f>
        <v/>
      </c>
      <c r="Z43" s="28">
        <f>IF($A43="","",IF(COUNTIF($A$2:$A$501,$A43)&gt;1,"Duplicate Denial ID",IF(OR($B43="",$C43="",$E43="",$F43="",$G43="",$J43="",$K43="",$L43=""),"Missing required field",IF(OR(NOT(ISNUMBER($J43)),$J43&lt;0,AND($Q43&lt;&gt;"",OR(NOT(ISNUMBER($Q43)),$Q43&lt;0))),"Invalid amount",IF(AND($D43&lt;&gt;"",$E43&lt;$D43),"Received before service",IF(AND($P43&lt;&gt;"",$P43&lt;$E43),"Resolution before receipt",IF(AND($N43&lt;&gt;"",$M43&lt;&gt;"",$N43&gt;$M43),"Appeal submitted late",IF(AND($X43=0,$P43=""),"Resolution date missing",IF(AND($X43=1,$P43&lt;&gt;""),"Open status has resolution date",IF(AND($X43=1,$R43=""),"Next action missing","")))))))))</f>
        <v/>
      </c>
    </row>
    <row r="44">
      <c r="A44" s="22" t="n"/>
      <c r="B44" s="22" t="n"/>
      <c r="C44" s="22" t="n"/>
      <c r="D44" s="42" t="n"/>
      <c r="E44" s="42" t="n"/>
      <c r="F44" s="22" t="n"/>
      <c r="G44" s="22" t="n"/>
      <c r="H44" s="24" t="n"/>
      <c r="I44" s="24" t="n"/>
      <c r="J44" s="43" t="n"/>
      <c r="K44" s="22" t="n"/>
      <c r="L44" s="22" t="n"/>
      <c r="M44" s="42" t="n"/>
      <c r="N44" s="42" t="n"/>
      <c r="O44" s="42" t="n"/>
      <c r="P44" s="42" t="n"/>
      <c r="Q44" s="43" t="n"/>
      <c r="R44" s="24" t="n"/>
      <c r="S44" s="24" t="n"/>
      <c r="T44" s="26">
        <f>IF($A44="","",IF($E44="","",MAX(0,IF($P44&lt;&gt;"",$P44,Dashboard!$B$3)-$E44)))</f>
        <v/>
      </c>
      <c r="U44" s="27">
        <f>IF($A44="","",IF($T44="","",IF($T44&lt;=30,"0-30 days",IF($T44&lt;=60,"31-60 days",IF($T44&lt;=90,"61-90 days","91+ days")))))</f>
        <v/>
      </c>
      <c r="V44" s="28">
        <f>IF($A44="","",IF($X44=0,"Closed",IF($M44="","Due date missing",IF($N44&lt;&gt;"",IF($N44&lt;=$M44,"Submitted on time","Submitted late"),IF(Dashboard!$B$3&gt;$M44,"Overdue",IF($M44-Dashboard!$B$3&lt;=7,"Due in 7 days","On track"))))))</f>
        <v/>
      </c>
      <c r="W44" s="44">
        <f>IF($A44="","",MAX(0,$J44-IF($Q44="",0,$Q44)))</f>
        <v/>
      </c>
      <c r="X44" s="26">
        <f>IF($A44="","",IF(OR($L44="Resolved - Paid",$L44="Resolved - No Payment",$L44="Closed - Other"),0,1))</f>
        <v/>
      </c>
      <c r="Y44" s="28">
        <f>IF($A44="","",IF(OR($E44="",NOT(ISNUMBER($E44)),$E44&gt;Dashboard!$B$3),"No","Yes"))</f>
        <v/>
      </c>
      <c r="Z44" s="28">
        <f>IF($A44="","",IF(COUNTIF($A$2:$A$501,$A44)&gt;1,"Duplicate Denial ID",IF(OR($B44="",$C44="",$E44="",$F44="",$G44="",$J44="",$K44="",$L44=""),"Missing required field",IF(OR(NOT(ISNUMBER($J44)),$J44&lt;0,AND($Q44&lt;&gt;"",OR(NOT(ISNUMBER($Q44)),$Q44&lt;0))),"Invalid amount",IF(AND($D44&lt;&gt;"",$E44&lt;$D44),"Received before service",IF(AND($P44&lt;&gt;"",$P44&lt;$E44),"Resolution before receipt",IF(AND($N44&lt;&gt;"",$M44&lt;&gt;"",$N44&gt;$M44),"Appeal submitted late",IF(AND($X44=0,$P44=""),"Resolution date missing",IF(AND($X44=1,$P44&lt;&gt;""),"Open status has resolution date",IF(AND($X44=1,$R44=""),"Next action missing","")))))))))</f>
        <v/>
      </c>
    </row>
    <row r="45">
      <c r="A45" s="22" t="n"/>
      <c r="B45" s="22" t="n"/>
      <c r="C45" s="22" t="n"/>
      <c r="D45" s="42" t="n"/>
      <c r="E45" s="42" t="n"/>
      <c r="F45" s="22" t="n"/>
      <c r="G45" s="22" t="n"/>
      <c r="H45" s="24" t="n"/>
      <c r="I45" s="24" t="n"/>
      <c r="J45" s="43" t="n"/>
      <c r="K45" s="22" t="n"/>
      <c r="L45" s="22" t="n"/>
      <c r="M45" s="42" t="n"/>
      <c r="N45" s="42" t="n"/>
      <c r="O45" s="42" t="n"/>
      <c r="P45" s="42" t="n"/>
      <c r="Q45" s="43" t="n"/>
      <c r="R45" s="24" t="n"/>
      <c r="S45" s="24" t="n"/>
      <c r="T45" s="26">
        <f>IF($A45="","",IF($E45="","",MAX(0,IF($P45&lt;&gt;"",$P45,Dashboard!$B$3)-$E45)))</f>
        <v/>
      </c>
      <c r="U45" s="27">
        <f>IF($A45="","",IF($T45="","",IF($T45&lt;=30,"0-30 days",IF($T45&lt;=60,"31-60 days",IF($T45&lt;=90,"61-90 days","91+ days")))))</f>
        <v/>
      </c>
      <c r="V45" s="28">
        <f>IF($A45="","",IF($X45=0,"Closed",IF($M45="","Due date missing",IF($N45&lt;&gt;"",IF($N45&lt;=$M45,"Submitted on time","Submitted late"),IF(Dashboard!$B$3&gt;$M45,"Overdue",IF($M45-Dashboard!$B$3&lt;=7,"Due in 7 days","On track"))))))</f>
        <v/>
      </c>
      <c r="W45" s="44">
        <f>IF($A45="","",MAX(0,$J45-IF($Q45="",0,$Q45)))</f>
        <v/>
      </c>
      <c r="X45" s="26">
        <f>IF($A45="","",IF(OR($L45="Resolved - Paid",$L45="Resolved - No Payment",$L45="Closed - Other"),0,1))</f>
        <v/>
      </c>
      <c r="Y45" s="28">
        <f>IF($A45="","",IF(OR($E45="",NOT(ISNUMBER($E45)),$E45&gt;Dashboard!$B$3),"No","Yes"))</f>
        <v/>
      </c>
      <c r="Z45" s="28">
        <f>IF($A45="","",IF(COUNTIF($A$2:$A$501,$A45)&gt;1,"Duplicate Denial ID",IF(OR($B45="",$C45="",$E45="",$F45="",$G45="",$J45="",$K45="",$L45=""),"Missing required field",IF(OR(NOT(ISNUMBER($J45)),$J45&lt;0,AND($Q45&lt;&gt;"",OR(NOT(ISNUMBER($Q45)),$Q45&lt;0))),"Invalid amount",IF(AND($D45&lt;&gt;"",$E45&lt;$D45),"Received before service",IF(AND($P45&lt;&gt;"",$P45&lt;$E45),"Resolution before receipt",IF(AND($N45&lt;&gt;"",$M45&lt;&gt;"",$N45&gt;$M45),"Appeal submitted late",IF(AND($X45=0,$P45=""),"Resolution date missing",IF(AND($X45=1,$P45&lt;&gt;""),"Open status has resolution date",IF(AND($X45=1,$R45=""),"Next action missing","")))))))))</f>
        <v/>
      </c>
    </row>
    <row r="46">
      <c r="A46" s="22" t="n"/>
      <c r="B46" s="22" t="n"/>
      <c r="C46" s="22" t="n"/>
      <c r="D46" s="42" t="n"/>
      <c r="E46" s="42" t="n"/>
      <c r="F46" s="22" t="n"/>
      <c r="G46" s="22" t="n"/>
      <c r="H46" s="24" t="n"/>
      <c r="I46" s="24" t="n"/>
      <c r="J46" s="43" t="n"/>
      <c r="K46" s="22" t="n"/>
      <c r="L46" s="22" t="n"/>
      <c r="M46" s="42" t="n"/>
      <c r="N46" s="42" t="n"/>
      <c r="O46" s="42" t="n"/>
      <c r="P46" s="42" t="n"/>
      <c r="Q46" s="43" t="n"/>
      <c r="R46" s="24" t="n"/>
      <c r="S46" s="24" t="n"/>
      <c r="T46" s="26">
        <f>IF($A46="","",IF($E46="","",MAX(0,IF($P46&lt;&gt;"",$P46,Dashboard!$B$3)-$E46)))</f>
        <v/>
      </c>
      <c r="U46" s="27">
        <f>IF($A46="","",IF($T46="","",IF($T46&lt;=30,"0-30 days",IF($T46&lt;=60,"31-60 days",IF($T46&lt;=90,"61-90 days","91+ days")))))</f>
        <v/>
      </c>
      <c r="V46" s="28">
        <f>IF($A46="","",IF($X46=0,"Closed",IF($M46="","Due date missing",IF($N46&lt;&gt;"",IF($N46&lt;=$M46,"Submitted on time","Submitted late"),IF(Dashboard!$B$3&gt;$M46,"Overdue",IF($M46-Dashboard!$B$3&lt;=7,"Due in 7 days","On track"))))))</f>
        <v/>
      </c>
      <c r="W46" s="44">
        <f>IF($A46="","",MAX(0,$J46-IF($Q46="",0,$Q46)))</f>
        <v/>
      </c>
      <c r="X46" s="26">
        <f>IF($A46="","",IF(OR($L46="Resolved - Paid",$L46="Resolved - No Payment",$L46="Closed - Other"),0,1))</f>
        <v/>
      </c>
      <c r="Y46" s="28">
        <f>IF($A46="","",IF(OR($E46="",NOT(ISNUMBER($E46)),$E46&gt;Dashboard!$B$3),"No","Yes"))</f>
        <v/>
      </c>
      <c r="Z46" s="28">
        <f>IF($A46="","",IF(COUNTIF($A$2:$A$501,$A46)&gt;1,"Duplicate Denial ID",IF(OR($B46="",$C46="",$E46="",$F46="",$G46="",$J46="",$K46="",$L46=""),"Missing required field",IF(OR(NOT(ISNUMBER($J46)),$J46&lt;0,AND($Q46&lt;&gt;"",OR(NOT(ISNUMBER($Q46)),$Q46&lt;0))),"Invalid amount",IF(AND($D46&lt;&gt;"",$E46&lt;$D46),"Received before service",IF(AND($P46&lt;&gt;"",$P46&lt;$E46),"Resolution before receipt",IF(AND($N46&lt;&gt;"",$M46&lt;&gt;"",$N46&gt;$M46),"Appeal submitted late",IF(AND($X46=0,$P46=""),"Resolution date missing",IF(AND($X46=1,$P46&lt;&gt;""),"Open status has resolution date",IF(AND($X46=1,$R46=""),"Next action missing","")))))))))</f>
        <v/>
      </c>
    </row>
    <row r="47">
      <c r="A47" s="22" t="n"/>
      <c r="B47" s="22" t="n"/>
      <c r="C47" s="22" t="n"/>
      <c r="D47" s="42" t="n"/>
      <c r="E47" s="42" t="n"/>
      <c r="F47" s="22" t="n"/>
      <c r="G47" s="22" t="n"/>
      <c r="H47" s="24" t="n"/>
      <c r="I47" s="24" t="n"/>
      <c r="J47" s="43" t="n"/>
      <c r="K47" s="22" t="n"/>
      <c r="L47" s="22" t="n"/>
      <c r="M47" s="42" t="n"/>
      <c r="N47" s="42" t="n"/>
      <c r="O47" s="42" t="n"/>
      <c r="P47" s="42" t="n"/>
      <c r="Q47" s="43" t="n"/>
      <c r="R47" s="24" t="n"/>
      <c r="S47" s="24" t="n"/>
      <c r="T47" s="26">
        <f>IF($A47="","",IF($E47="","",MAX(0,IF($P47&lt;&gt;"",$P47,Dashboard!$B$3)-$E47)))</f>
        <v/>
      </c>
      <c r="U47" s="27">
        <f>IF($A47="","",IF($T47="","",IF($T47&lt;=30,"0-30 days",IF($T47&lt;=60,"31-60 days",IF($T47&lt;=90,"61-90 days","91+ days")))))</f>
        <v/>
      </c>
      <c r="V47" s="28">
        <f>IF($A47="","",IF($X47=0,"Closed",IF($M47="","Due date missing",IF($N47&lt;&gt;"",IF($N47&lt;=$M47,"Submitted on time","Submitted late"),IF(Dashboard!$B$3&gt;$M47,"Overdue",IF($M47-Dashboard!$B$3&lt;=7,"Due in 7 days","On track"))))))</f>
        <v/>
      </c>
      <c r="W47" s="44">
        <f>IF($A47="","",MAX(0,$J47-IF($Q47="",0,$Q47)))</f>
        <v/>
      </c>
      <c r="X47" s="26">
        <f>IF($A47="","",IF(OR($L47="Resolved - Paid",$L47="Resolved - No Payment",$L47="Closed - Other"),0,1))</f>
        <v/>
      </c>
      <c r="Y47" s="28">
        <f>IF($A47="","",IF(OR($E47="",NOT(ISNUMBER($E47)),$E47&gt;Dashboard!$B$3),"No","Yes"))</f>
        <v/>
      </c>
      <c r="Z47" s="28">
        <f>IF($A47="","",IF(COUNTIF($A$2:$A$501,$A47)&gt;1,"Duplicate Denial ID",IF(OR($B47="",$C47="",$E47="",$F47="",$G47="",$J47="",$K47="",$L47=""),"Missing required field",IF(OR(NOT(ISNUMBER($J47)),$J47&lt;0,AND($Q47&lt;&gt;"",OR(NOT(ISNUMBER($Q47)),$Q47&lt;0))),"Invalid amount",IF(AND($D47&lt;&gt;"",$E47&lt;$D47),"Received before service",IF(AND($P47&lt;&gt;"",$P47&lt;$E47),"Resolution before receipt",IF(AND($N47&lt;&gt;"",$M47&lt;&gt;"",$N47&gt;$M47),"Appeal submitted late",IF(AND($X47=0,$P47=""),"Resolution date missing",IF(AND($X47=1,$P47&lt;&gt;""),"Open status has resolution date",IF(AND($X47=1,$R47=""),"Next action missing","")))))))))</f>
        <v/>
      </c>
    </row>
    <row r="48">
      <c r="A48" s="22" t="n"/>
      <c r="B48" s="22" t="n"/>
      <c r="C48" s="22" t="n"/>
      <c r="D48" s="42" t="n"/>
      <c r="E48" s="42" t="n"/>
      <c r="F48" s="22" t="n"/>
      <c r="G48" s="22" t="n"/>
      <c r="H48" s="24" t="n"/>
      <c r="I48" s="24" t="n"/>
      <c r="J48" s="43" t="n"/>
      <c r="K48" s="22" t="n"/>
      <c r="L48" s="22" t="n"/>
      <c r="M48" s="42" t="n"/>
      <c r="N48" s="42" t="n"/>
      <c r="O48" s="42" t="n"/>
      <c r="P48" s="42" t="n"/>
      <c r="Q48" s="43" t="n"/>
      <c r="R48" s="24" t="n"/>
      <c r="S48" s="24" t="n"/>
      <c r="T48" s="26">
        <f>IF($A48="","",IF($E48="","",MAX(0,IF($P48&lt;&gt;"",$P48,Dashboard!$B$3)-$E48)))</f>
        <v/>
      </c>
      <c r="U48" s="27">
        <f>IF($A48="","",IF($T48="","",IF($T48&lt;=30,"0-30 days",IF($T48&lt;=60,"31-60 days",IF($T48&lt;=90,"61-90 days","91+ days")))))</f>
        <v/>
      </c>
      <c r="V48" s="28">
        <f>IF($A48="","",IF($X48=0,"Closed",IF($M48="","Due date missing",IF($N48&lt;&gt;"",IF($N48&lt;=$M48,"Submitted on time","Submitted late"),IF(Dashboard!$B$3&gt;$M48,"Overdue",IF($M48-Dashboard!$B$3&lt;=7,"Due in 7 days","On track"))))))</f>
        <v/>
      </c>
      <c r="W48" s="44">
        <f>IF($A48="","",MAX(0,$J48-IF($Q48="",0,$Q48)))</f>
        <v/>
      </c>
      <c r="X48" s="26">
        <f>IF($A48="","",IF(OR($L48="Resolved - Paid",$L48="Resolved - No Payment",$L48="Closed - Other"),0,1))</f>
        <v/>
      </c>
      <c r="Y48" s="28">
        <f>IF($A48="","",IF(OR($E48="",NOT(ISNUMBER($E48)),$E48&gt;Dashboard!$B$3),"No","Yes"))</f>
        <v/>
      </c>
      <c r="Z48" s="28">
        <f>IF($A48="","",IF(COUNTIF($A$2:$A$501,$A48)&gt;1,"Duplicate Denial ID",IF(OR($B48="",$C48="",$E48="",$F48="",$G48="",$J48="",$K48="",$L48=""),"Missing required field",IF(OR(NOT(ISNUMBER($J48)),$J48&lt;0,AND($Q48&lt;&gt;"",OR(NOT(ISNUMBER($Q48)),$Q48&lt;0))),"Invalid amount",IF(AND($D48&lt;&gt;"",$E48&lt;$D48),"Received before service",IF(AND($P48&lt;&gt;"",$P48&lt;$E48),"Resolution before receipt",IF(AND($N48&lt;&gt;"",$M48&lt;&gt;"",$N48&gt;$M48),"Appeal submitted late",IF(AND($X48=0,$P48=""),"Resolution date missing",IF(AND($X48=1,$P48&lt;&gt;""),"Open status has resolution date",IF(AND($X48=1,$R48=""),"Next action missing","")))))))))</f>
        <v/>
      </c>
    </row>
    <row r="49">
      <c r="A49" s="22" t="n"/>
      <c r="B49" s="22" t="n"/>
      <c r="C49" s="22" t="n"/>
      <c r="D49" s="42" t="n"/>
      <c r="E49" s="42" t="n"/>
      <c r="F49" s="22" t="n"/>
      <c r="G49" s="22" t="n"/>
      <c r="H49" s="24" t="n"/>
      <c r="I49" s="24" t="n"/>
      <c r="J49" s="43" t="n"/>
      <c r="K49" s="22" t="n"/>
      <c r="L49" s="22" t="n"/>
      <c r="M49" s="42" t="n"/>
      <c r="N49" s="42" t="n"/>
      <c r="O49" s="42" t="n"/>
      <c r="P49" s="42" t="n"/>
      <c r="Q49" s="43" t="n"/>
      <c r="R49" s="24" t="n"/>
      <c r="S49" s="24" t="n"/>
      <c r="T49" s="26">
        <f>IF($A49="","",IF($E49="","",MAX(0,IF($P49&lt;&gt;"",$P49,Dashboard!$B$3)-$E49)))</f>
        <v/>
      </c>
      <c r="U49" s="27">
        <f>IF($A49="","",IF($T49="","",IF($T49&lt;=30,"0-30 days",IF($T49&lt;=60,"31-60 days",IF($T49&lt;=90,"61-90 days","91+ days")))))</f>
        <v/>
      </c>
      <c r="V49" s="28">
        <f>IF($A49="","",IF($X49=0,"Closed",IF($M49="","Due date missing",IF($N49&lt;&gt;"",IF($N49&lt;=$M49,"Submitted on time","Submitted late"),IF(Dashboard!$B$3&gt;$M49,"Overdue",IF($M49-Dashboard!$B$3&lt;=7,"Due in 7 days","On track"))))))</f>
        <v/>
      </c>
      <c r="W49" s="44">
        <f>IF($A49="","",MAX(0,$J49-IF($Q49="",0,$Q49)))</f>
        <v/>
      </c>
      <c r="X49" s="26">
        <f>IF($A49="","",IF(OR($L49="Resolved - Paid",$L49="Resolved - No Payment",$L49="Closed - Other"),0,1))</f>
        <v/>
      </c>
      <c r="Y49" s="28">
        <f>IF($A49="","",IF(OR($E49="",NOT(ISNUMBER($E49)),$E49&gt;Dashboard!$B$3),"No","Yes"))</f>
        <v/>
      </c>
      <c r="Z49" s="28">
        <f>IF($A49="","",IF(COUNTIF($A$2:$A$501,$A49)&gt;1,"Duplicate Denial ID",IF(OR($B49="",$C49="",$E49="",$F49="",$G49="",$J49="",$K49="",$L49=""),"Missing required field",IF(OR(NOT(ISNUMBER($J49)),$J49&lt;0,AND($Q49&lt;&gt;"",OR(NOT(ISNUMBER($Q49)),$Q49&lt;0))),"Invalid amount",IF(AND($D49&lt;&gt;"",$E49&lt;$D49),"Received before service",IF(AND($P49&lt;&gt;"",$P49&lt;$E49),"Resolution before receipt",IF(AND($N49&lt;&gt;"",$M49&lt;&gt;"",$N49&gt;$M49),"Appeal submitted late",IF(AND($X49=0,$P49=""),"Resolution date missing",IF(AND($X49=1,$P49&lt;&gt;""),"Open status has resolution date",IF(AND($X49=1,$R49=""),"Next action missing","")))))))))</f>
        <v/>
      </c>
    </row>
    <row r="50">
      <c r="A50" s="22" t="n"/>
      <c r="B50" s="22" t="n"/>
      <c r="C50" s="22" t="n"/>
      <c r="D50" s="42" t="n"/>
      <c r="E50" s="42" t="n"/>
      <c r="F50" s="22" t="n"/>
      <c r="G50" s="22" t="n"/>
      <c r="H50" s="24" t="n"/>
      <c r="I50" s="24" t="n"/>
      <c r="J50" s="43" t="n"/>
      <c r="K50" s="22" t="n"/>
      <c r="L50" s="22" t="n"/>
      <c r="M50" s="42" t="n"/>
      <c r="N50" s="42" t="n"/>
      <c r="O50" s="42" t="n"/>
      <c r="P50" s="42" t="n"/>
      <c r="Q50" s="43" t="n"/>
      <c r="R50" s="24" t="n"/>
      <c r="S50" s="24" t="n"/>
      <c r="T50" s="26">
        <f>IF($A50="","",IF($E50="","",MAX(0,IF($P50&lt;&gt;"",$P50,Dashboard!$B$3)-$E50)))</f>
        <v/>
      </c>
      <c r="U50" s="27">
        <f>IF($A50="","",IF($T50="","",IF($T50&lt;=30,"0-30 days",IF($T50&lt;=60,"31-60 days",IF($T50&lt;=90,"61-90 days","91+ days")))))</f>
        <v/>
      </c>
      <c r="V50" s="28">
        <f>IF($A50="","",IF($X50=0,"Closed",IF($M50="","Due date missing",IF($N50&lt;&gt;"",IF($N50&lt;=$M50,"Submitted on time","Submitted late"),IF(Dashboard!$B$3&gt;$M50,"Overdue",IF($M50-Dashboard!$B$3&lt;=7,"Due in 7 days","On track"))))))</f>
        <v/>
      </c>
      <c r="W50" s="44">
        <f>IF($A50="","",MAX(0,$J50-IF($Q50="",0,$Q50)))</f>
        <v/>
      </c>
      <c r="X50" s="26">
        <f>IF($A50="","",IF(OR($L50="Resolved - Paid",$L50="Resolved - No Payment",$L50="Closed - Other"),0,1))</f>
        <v/>
      </c>
      <c r="Y50" s="28">
        <f>IF($A50="","",IF(OR($E50="",NOT(ISNUMBER($E50)),$E50&gt;Dashboard!$B$3),"No","Yes"))</f>
        <v/>
      </c>
      <c r="Z50" s="28">
        <f>IF($A50="","",IF(COUNTIF($A$2:$A$501,$A50)&gt;1,"Duplicate Denial ID",IF(OR($B50="",$C50="",$E50="",$F50="",$G50="",$J50="",$K50="",$L50=""),"Missing required field",IF(OR(NOT(ISNUMBER($J50)),$J50&lt;0,AND($Q50&lt;&gt;"",OR(NOT(ISNUMBER($Q50)),$Q50&lt;0))),"Invalid amount",IF(AND($D50&lt;&gt;"",$E50&lt;$D50),"Received before service",IF(AND($P50&lt;&gt;"",$P50&lt;$E50),"Resolution before receipt",IF(AND($N50&lt;&gt;"",$M50&lt;&gt;"",$N50&gt;$M50),"Appeal submitted late",IF(AND($X50=0,$P50=""),"Resolution date missing",IF(AND($X50=1,$P50&lt;&gt;""),"Open status has resolution date",IF(AND($X50=1,$R50=""),"Next action missing","")))))))))</f>
        <v/>
      </c>
    </row>
    <row r="51">
      <c r="A51" s="22" t="n"/>
      <c r="B51" s="22" t="n"/>
      <c r="C51" s="22" t="n"/>
      <c r="D51" s="42" t="n"/>
      <c r="E51" s="42" t="n"/>
      <c r="F51" s="22" t="n"/>
      <c r="G51" s="22" t="n"/>
      <c r="H51" s="24" t="n"/>
      <c r="I51" s="24" t="n"/>
      <c r="J51" s="43" t="n"/>
      <c r="K51" s="22" t="n"/>
      <c r="L51" s="22" t="n"/>
      <c r="M51" s="42" t="n"/>
      <c r="N51" s="42" t="n"/>
      <c r="O51" s="42" t="n"/>
      <c r="P51" s="42" t="n"/>
      <c r="Q51" s="43" t="n"/>
      <c r="R51" s="24" t="n"/>
      <c r="S51" s="24" t="n"/>
      <c r="T51" s="26">
        <f>IF($A51="","",IF($E51="","",MAX(0,IF($P51&lt;&gt;"",$P51,Dashboard!$B$3)-$E51)))</f>
        <v/>
      </c>
      <c r="U51" s="27">
        <f>IF($A51="","",IF($T51="","",IF($T51&lt;=30,"0-30 days",IF($T51&lt;=60,"31-60 days",IF($T51&lt;=90,"61-90 days","91+ days")))))</f>
        <v/>
      </c>
      <c r="V51" s="28">
        <f>IF($A51="","",IF($X51=0,"Closed",IF($M51="","Due date missing",IF($N51&lt;&gt;"",IF($N51&lt;=$M51,"Submitted on time","Submitted late"),IF(Dashboard!$B$3&gt;$M51,"Overdue",IF($M51-Dashboard!$B$3&lt;=7,"Due in 7 days","On track"))))))</f>
        <v/>
      </c>
      <c r="W51" s="44">
        <f>IF($A51="","",MAX(0,$J51-IF($Q51="",0,$Q51)))</f>
        <v/>
      </c>
      <c r="X51" s="26">
        <f>IF($A51="","",IF(OR($L51="Resolved - Paid",$L51="Resolved - No Payment",$L51="Closed - Other"),0,1))</f>
        <v/>
      </c>
      <c r="Y51" s="28">
        <f>IF($A51="","",IF(OR($E51="",NOT(ISNUMBER($E51)),$E51&gt;Dashboard!$B$3),"No","Yes"))</f>
        <v/>
      </c>
      <c r="Z51" s="28">
        <f>IF($A51="","",IF(COUNTIF($A$2:$A$501,$A51)&gt;1,"Duplicate Denial ID",IF(OR($B51="",$C51="",$E51="",$F51="",$G51="",$J51="",$K51="",$L51=""),"Missing required field",IF(OR(NOT(ISNUMBER($J51)),$J51&lt;0,AND($Q51&lt;&gt;"",OR(NOT(ISNUMBER($Q51)),$Q51&lt;0))),"Invalid amount",IF(AND($D51&lt;&gt;"",$E51&lt;$D51),"Received before service",IF(AND($P51&lt;&gt;"",$P51&lt;$E51),"Resolution before receipt",IF(AND($N51&lt;&gt;"",$M51&lt;&gt;"",$N51&gt;$M51),"Appeal submitted late",IF(AND($X51=0,$P51=""),"Resolution date missing",IF(AND($X51=1,$P51&lt;&gt;""),"Open status has resolution date",IF(AND($X51=1,$R51=""),"Next action missing","")))))))))</f>
        <v/>
      </c>
    </row>
    <row r="52">
      <c r="A52" s="22" t="n"/>
      <c r="B52" s="22" t="n"/>
      <c r="C52" s="22" t="n"/>
      <c r="D52" s="42" t="n"/>
      <c r="E52" s="42" t="n"/>
      <c r="F52" s="22" t="n"/>
      <c r="G52" s="22" t="n"/>
      <c r="H52" s="24" t="n"/>
      <c r="I52" s="24" t="n"/>
      <c r="J52" s="43" t="n"/>
      <c r="K52" s="22" t="n"/>
      <c r="L52" s="22" t="n"/>
      <c r="M52" s="42" t="n"/>
      <c r="N52" s="42" t="n"/>
      <c r="O52" s="42" t="n"/>
      <c r="P52" s="42" t="n"/>
      <c r="Q52" s="43" t="n"/>
      <c r="R52" s="24" t="n"/>
      <c r="S52" s="24" t="n"/>
      <c r="T52" s="26">
        <f>IF($A52="","",IF($E52="","",MAX(0,IF($P52&lt;&gt;"",$P52,Dashboard!$B$3)-$E52)))</f>
        <v/>
      </c>
      <c r="U52" s="27">
        <f>IF($A52="","",IF($T52="","",IF($T52&lt;=30,"0-30 days",IF($T52&lt;=60,"31-60 days",IF($T52&lt;=90,"61-90 days","91+ days")))))</f>
        <v/>
      </c>
      <c r="V52" s="28">
        <f>IF($A52="","",IF($X52=0,"Closed",IF($M52="","Due date missing",IF($N52&lt;&gt;"",IF($N52&lt;=$M52,"Submitted on time","Submitted late"),IF(Dashboard!$B$3&gt;$M52,"Overdue",IF($M52-Dashboard!$B$3&lt;=7,"Due in 7 days","On track"))))))</f>
        <v/>
      </c>
      <c r="W52" s="44">
        <f>IF($A52="","",MAX(0,$J52-IF($Q52="",0,$Q52)))</f>
        <v/>
      </c>
      <c r="X52" s="26">
        <f>IF($A52="","",IF(OR($L52="Resolved - Paid",$L52="Resolved - No Payment",$L52="Closed - Other"),0,1))</f>
        <v/>
      </c>
      <c r="Y52" s="28">
        <f>IF($A52="","",IF(OR($E52="",NOT(ISNUMBER($E52)),$E52&gt;Dashboard!$B$3),"No","Yes"))</f>
        <v/>
      </c>
      <c r="Z52" s="28">
        <f>IF($A52="","",IF(COUNTIF($A$2:$A$501,$A52)&gt;1,"Duplicate Denial ID",IF(OR($B52="",$C52="",$E52="",$F52="",$G52="",$J52="",$K52="",$L52=""),"Missing required field",IF(OR(NOT(ISNUMBER($J52)),$J52&lt;0,AND($Q52&lt;&gt;"",OR(NOT(ISNUMBER($Q52)),$Q52&lt;0))),"Invalid amount",IF(AND($D52&lt;&gt;"",$E52&lt;$D52),"Received before service",IF(AND($P52&lt;&gt;"",$P52&lt;$E52),"Resolution before receipt",IF(AND($N52&lt;&gt;"",$M52&lt;&gt;"",$N52&gt;$M52),"Appeal submitted late",IF(AND($X52=0,$P52=""),"Resolution date missing",IF(AND($X52=1,$P52&lt;&gt;""),"Open status has resolution date",IF(AND($X52=1,$R52=""),"Next action missing","")))))))))</f>
        <v/>
      </c>
    </row>
    <row r="53">
      <c r="A53" s="22" t="n"/>
      <c r="B53" s="22" t="n"/>
      <c r="C53" s="22" t="n"/>
      <c r="D53" s="42" t="n"/>
      <c r="E53" s="42" t="n"/>
      <c r="F53" s="22" t="n"/>
      <c r="G53" s="22" t="n"/>
      <c r="H53" s="24" t="n"/>
      <c r="I53" s="24" t="n"/>
      <c r="J53" s="43" t="n"/>
      <c r="K53" s="22" t="n"/>
      <c r="L53" s="22" t="n"/>
      <c r="M53" s="42" t="n"/>
      <c r="N53" s="42" t="n"/>
      <c r="O53" s="42" t="n"/>
      <c r="P53" s="42" t="n"/>
      <c r="Q53" s="43" t="n"/>
      <c r="R53" s="24" t="n"/>
      <c r="S53" s="24" t="n"/>
      <c r="T53" s="26">
        <f>IF($A53="","",IF($E53="","",MAX(0,IF($P53&lt;&gt;"",$P53,Dashboard!$B$3)-$E53)))</f>
        <v/>
      </c>
      <c r="U53" s="27">
        <f>IF($A53="","",IF($T53="","",IF($T53&lt;=30,"0-30 days",IF($T53&lt;=60,"31-60 days",IF($T53&lt;=90,"61-90 days","91+ days")))))</f>
        <v/>
      </c>
      <c r="V53" s="28">
        <f>IF($A53="","",IF($X53=0,"Closed",IF($M53="","Due date missing",IF($N53&lt;&gt;"",IF($N53&lt;=$M53,"Submitted on time","Submitted late"),IF(Dashboard!$B$3&gt;$M53,"Overdue",IF($M53-Dashboard!$B$3&lt;=7,"Due in 7 days","On track"))))))</f>
        <v/>
      </c>
      <c r="W53" s="44">
        <f>IF($A53="","",MAX(0,$J53-IF($Q53="",0,$Q53)))</f>
        <v/>
      </c>
      <c r="X53" s="26">
        <f>IF($A53="","",IF(OR($L53="Resolved - Paid",$L53="Resolved - No Payment",$L53="Closed - Other"),0,1))</f>
        <v/>
      </c>
      <c r="Y53" s="28">
        <f>IF($A53="","",IF(OR($E53="",NOT(ISNUMBER($E53)),$E53&gt;Dashboard!$B$3),"No","Yes"))</f>
        <v/>
      </c>
      <c r="Z53" s="28">
        <f>IF($A53="","",IF(COUNTIF($A$2:$A$501,$A53)&gt;1,"Duplicate Denial ID",IF(OR($B53="",$C53="",$E53="",$F53="",$G53="",$J53="",$K53="",$L53=""),"Missing required field",IF(OR(NOT(ISNUMBER($J53)),$J53&lt;0,AND($Q53&lt;&gt;"",OR(NOT(ISNUMBER($Q53)),$Q53&lt;0))),"Invalid amount",IF(AND($D53&lt;&gt;"",$E53&lt;$D53),"Received before service",IF(AND($P53&lt;&gt;"",$P53&lt;$E53),"Resolution before receipt",IF(AND($N53&lt;&gt;"",$M53&lt;&gt;"",$N53&gt;$M53),"Appeal submitted late",IF(AND($X53=0,$P53=""),"Resolution date missing",IF(AND($X53=1,$P53&lt;&gt;""),"Open status has resolution date",IF(AND($X53=1,$R53=""),"Next action missing","")))))))))</f>
        <v/>
      </c>
    </row>
    <row r="54">
      <c r="A54" s="22" t="n"/>
      <c r="B54" s="22" t="n"/>
      <c r="C54" s="22" t="n"/>
      <c r="D54" s="42" t="n"/>
      <c r="E54" s="42" t="n"/>
      <c r="F54" s="22" t="n"/>
      <c r="G54" s="22" t="n"/>
      <c r="H54" s="24" t="n"/>
      <c r="I54" s="24" t="n"/>
      <c r="J54" s="43" t="n"/>
      <c r="K54" s="22" t="n"/>
      <c r="L54" s="22" t="n"/>
      <c r="M54" s="42" t="n"/>
      <c r="N54" s="42" t="n"/>
      <c r="O54" s="42" t="n"/>
      <c r="P54" s="42" t="n"/>
      <c r="Q54" s="43" t="n"/>
      <c r="R54" s="24" t="n"/>
      <c r="S54" s="24" t="n"/>
      <c r="T54" s="26">
        <f>IF($A54="","",IF($E54="","",MAX(0,IF($P54&lt;&gt;"",$P54,Dashboard!$B$3)-$E54)))</f>
        <v/>
      </c>
      <c r="U54" s="27">
        <f>IF($A54="","",IF($T54="","",IF($T54&lt;=30,"0-30 days",IF($T54&lt;=60,"31-60 days",IF($T54&lt;=90,"61-90 days","91+ days")))))</f>
        <v/>
      </c>
      <c r="V54" s="28">
        <f>IF($A54="","",IF($X54=0,"Closed",IF($M54="","Due date missing",IF($N54&lt;&gt;"",IF($N54&lt;=$M54,"Submitted on time","Submitted late"),IF(Dashboard!$B$3&gt;$M54,"Overdue",IF($M54-Dashboard!$B$3&lt;=7,"Due in 7 days","On track"))))))</f>
        <v/>
      </c>
      <c r="W54" s="44">
        <f>IF($A54="","",MAX(0,$J54-IF($Q54="",0,$Q54)))</f>
        <v/>
      </c>
      <c r="X54" s="26">
        <f>IF($A54="","",IF(OR($L54="Resolved - Paid",$L54="Resolved - No Payment",$L54="Closed - Other"),0,1))</f>
        <v/>
      </c>
      <c r="Y54" s="28">
        <f>IF($A54="","",IF(OR($E54="",NOT(ISNUMBER($E54)),$E54&gt;Dashboard!$B$3),"No","Yes"))</f>
        <v/>
      </c>
      <c r="Z54" s="28">
        <f>IF($A54="","",IF(COUNTIF($A$2:$A$501,$A54)&gt;1,"Duplicate Denial ID",IF(OR($B54="",$C54="",$E54="",$F54="",$G54="",$J54="",$K54="",$L54=""),"Missing required field",IF(OR(NOT(ISNUMBER($J54)),$J54&lt;0,AND($Q54&lt;&gt;"",OR(NOT(ISNUMBER($Q54)),$Q54&lt;0))),"Invalid amount",IF(AND($D54&lt;&gt;"",$E54&lt;$D54),"Received before service",IF(AND($P54&lt;&gt;"",$P54&lt;$E54),"Resolution before receipt",IF(AND($N54&lt;&gt;"",$M54&lt;&gt;"",$N54&gt;$M54),"Appeal submitted late",IF(AND($X54=0,$P54=""),"Resolution date missing",IF(AND($X54=1,$P54&lt;&gt;""),"Open status has resolution date",IF(AND($X54=1,$R54=""),"Next action missing","")))))))))</f>
        <v/>
      </c>
    </row>
    <row r="55">
      <c r="A55" s="22" t="n"/>
      <c r="B55" s="22" t="n"/>
      <c r="C55" s="22" t="n"/>
      <c r="D55" s="42" t="n"/>
      <c r="E55" s="42" t="n"/>
      <c r="F55" s="22" t="n"/>
      <c r="G55" s="22" t="n"/>
      <c r="H55" s="24" t="n"/>
      <c r="I55" s="24" t="n"/>
      <c r="J55" s="43" t="n"/>
      <c r="K55" s="22" t="n"/>
      <c r="L55" s="22" t="n"/>
      <c r="M55" s="42" t="n"/>
      <c r="N55" s="42" t="n"/>
      <c r="O55" s="42" t="n"/>
      <c r="P55" s="42" t="n"/>
      <c r="Q55" s="43" t="n"/>
      <c r="R55" s="24" t="n"/>
      <c r="S55" s="24" t="n"/>
      <c r="T55" s="26">
        <f>IF($A55="","",IF($E55="","",MAX(0,IF($P55&lt;&gt;"",$P55,Dashboard!$B$3)-$E55)))</f>
        <v/>
      </c>
      <c r="U55" s="27">
        <f>IF($A55="","",IF($T55="","",IF($T55&lt;=30,"0-30 days",IF($T55&lt;=60,"31-60 days",IF($T55&lt;=90,"61-90 days","91+ days")))))</f>
        <v/>
      </c>
      <c r="V55" s="28">
        <f>IF($A55="","",IF($X55=0,"Closed",IF($M55="","Due date missing",IF($N55&lt;&gt;"",IF($N55&lt;=$M55,"Submitted on time","Submitted late"),IF(Dashboard!$B$3&gt;$M55,"Overdue",IF($M55-Dashboard!$B$3&lt;=7,"Due in 7 days","On track"))))))</f>
        <v/>
      </c>
      <c r="W55" s="44">
        <f>IF($A55="","",MAX(0,$J55-IF($Q55="",0,$Q55)))</f>
        <v/>
      </c>
      <c r="X55" s="26">
        <f>IF($A55="","",IF(OR($L55="Resolved - Paid",$L55="Resolved - No Payment",$L55="Closed - Other"),0,1))</f>
        <v/>
      </c>
      <c r="Y55" s="28">
        <f>IF($A55="","",IF(OR($E55="",NOT(ISNUMBER($E55)),$E55&gt;Dashboard!$B$3),"No","Yes"))</f>
        <v/>
      </c>
      <c r="Z55" s="28">
        <f>IF($A55="","",IF(COUNTIF($A$2:$A$501,$A55)&gt;1,"Duplicate Denial ID",IF(OR($B55="",$C55="",$E55="",$F55="",$G55="",$J55="",$K55="",$L55=""),"Missing required field",IF(OR(NOT(ISNUMBER($J55)),$J55&lt;0,AND($Q55&lt;&gt;"",OR(NOT(ISNUMBER($Q55)),$Q55&lt;0))),"Invalid amount",IF(AND($D55&lt;&gt;"",$E55&lt;$D55),"Received before service",IF(AND($P55&lt;&gt;"",$P55&lt;$E55),"Resolution before receipt",IF(AND($N55&lt;&gt;"",$M55&lt;&gt;"",$N55&gt;$M55),"Appeal submitted late",IF(AND($X55=0,$P55=""),"Resolution date missing",IF(AND($X55=1,$P55&lt;&gt;""),"Open status has resolution date",IF(AND($X55=1,$R55=""),"Next action missing","")))))))))</f>
        <v/>
      </c>
    </row>
    <row r="56">
      <c r="A56" s="22" t="n"/>
      <c r="B56" s="22" t="n"/>
      <c r="C56" s="22" t="n"/>
      <c r="D56" s="42" t="n"/>
      <c r="E56" s="42" t="n"/>
      <c r="F56" s="22" t="n"/>
      <c r="G56" s="22" t="n"/>
      <c r="H56" s="24" t="n"/>
      <c r="I56" s="24" t="n"/>
      <c r="J56" s="43" t="n"/>
      <c r="K56" s="22" t="n"/>
      <c r="L56" s="22" t="n"/>
      <c r="M56" s="42" t="n"/>
      <c r="N56" s="42" t="n"/>
      <c r="O56" s="42" t="n"/>
      <c r="P56" s="42" t="n"/>
      <c r="Q56" s="43" t="n"/>
      <c r="R56" s="24" t="n"/>
      <c r="S56" s="24" t="n"/>
      <c r="T56" s="26">
        <f>IF($A56="","",IF($E56="","",MAX(0,IF($P56&lt;&gt;"",$P56,Dashboard!$B$3)-$E56)))</f>
        <v/>
      </c>
      <c r="U56" s="27">
        <f>IF($A56="","",IF($T56="","",IF($T56&lt;=30,"0-30 days",IF($T56&lt;=60,"31-60 days",IF($T56&lt;=90,"61-90 days","91+ days")))))</f>
        <v/>
      </c>
      <c r="V56" s="28">
        <f>IF($A56="","",IF($X56=0,"Closed",IF($M56="","Due date missing",IF($N56&lt;&gt;"",IF($N56&lt;=$M56,"Submitted on time","Submitted late"),IF(Dashboard!$B$3&gt;$M56,"Overdue",IF($M56-Dashboard!$B$3&lt;=7,"Due in 7 days","On track"))))))</f>
        <v/>
      </c>
      <c r="W56" s="44">
        <f>IF($A56="","",MAX(0,$J56-IF($Q56="",0,$Q56)))</f>
        <v/>
      </c>
      <c r="X56" s="26">
        <f>IF($A56="","",IF(OR($L56="Resolved - Paid",$L56="Resolved - No Payment",$L56="Closed - Other"),0,1))</f>
        <v/>
      </c>
      <c r="Y56" s="28">
        <f>IF($A56="","",IF(OR($E56="",NOT(ISNUMBER($E56)),$E56&gt;Dashboard!$B$3),"No","Yes"))</f>
        <v/>
      </c>
      <c r="Z56" s="28">
        <f>IF($A56="","",IF(COUNTIF($A$2:$A$501,$A56)&gt;1,"Duplicate Denial ID",IF(OR($B56="",$C56="",$E56="",$F56="",$G56="",$J56="",$K56="",$L56=""),"Missing required field",IF(OR(NOT(ISNUMBER($J56)),$J56&lt;0,AND($Q56&lt;&gt;"",OR(NOT(ISNUMBER($Q56)),$Q56&lt;0))),"Invalid amount",IF(AND($D56&lt;&gt;"",$E56&lt;$D56),"Received before service",IF(AND($P56&lt;&gt;"",$P56&lt;$E56),"Resolution before receipt",IF(AND($N56&lt;&gt;"",$M56&lt;&gt;"",$N56&gt;$M56),"Appeal submitted late",IF(AND($X56=0,$P56=""),"Resolution date missing",IF(AND($X56=1,$P56&lt;&gt;""),"Open status has resolution date",IF(AND($X56=1,$R56=""),"Next action missing","")))))))))</f>
        <v/>
      </c>
    </row>
    <row r="57">
      <c r="A57" s="22" t="n"/>
      <c r="B57" s="22" t="n"/>
      <c r="C57" s="22" t="n"/>
      <c r="D57" s="42" t="n"/>
      <c r="E57" s="42" t="n"/>
      <c r="F57" s="22" t="n"/>
      <c r="G57" s="22" t="n"/>
      <c r="H57" s="24" t="n"/>
      <c r="I57" s="24" t="n"/>
      <c r="J57" s="43" t="n"/>
      <c r="K57" s="22" t="n"/>
      <c r="L57" s="22" t="n"/>
      <c r="M57" s="42" t="n"/>
      <c r="N57" s="42" t="n"/>
      <c r="O57" s="42" t="n"/>
      <c r="P57" s="42" t="n"/>
      <c r="Q57" s="43" t="n"/>
      <c r="R57" s="24" t="n"/>
      <c r="S57" s="24" t="n"/>
      <c r="T57" s="26">
        <f>IF($A57="","",IF($E57="","",MAX(0,IF($P57&lt;&gt;"",$P57,Dashboard!$B$3)-$E57)))</f>
        <v/>
      </c>
      <c r="U57" s="27">
        <f>IF($A57="","",IF($T57="","",IF($T57&lt;=30,"0-30 days",IF($T57&lt;=60,"31-60 days",IF($T57&lt;=90,"61-90 days","91+ days")))))</f>
        <v/>
      </c>
      <c r="V57" s="28">
        <f>IF($A57="","",IF($X57=0,"Closed",IF($M57="","Due date missing",IF($N57&lt;&gt;"",IF($N57&lt;=$M57,"Submitted on time","Submitted late"),IF(Dashboard!$B$3&gt;$M57,"Overdue",IF($M57-Dashboard!$B$3&lt;=7,"Due in 7 days","On track"))))))</f>
        <v/>
      </c>
      <c r="W57" s="44">
        <f>IF($A57="","",MAX(0,$J57-IF($Q57="",0,$Q57)))</f>
        <v/>
      </c>
      <c r="X57" s="26">
        <f>IF($A57="","",IF(OR($L57="Resolved - Paid",$L57="Resolved - No Payment",$L57="Closed - Other"),0,1))</f>
        <v/>
      </c>
      <c r="Y57" s="28">
        <f>IF($A57="","",IF(OR($E57="",NOT(ISNUMBER($E57)),$E57&gt;Dashboard!$B$3),"No","Yes"))</f>
        <v/>
      </c>
      <c r="Z57" s="28">
        <f>IF($A57="","",IF(COUNTIF($A$2:$A$501,$A57)&gt;1,"Duplicate Denial ID",IF(OR($B57="",$C57="",$E57="",$F57="",$G57="",$J57="",$K57="",$L57=""),"Missing required field",IF(OR(NOT(ISNUMBER($J57)),$J57&lt;0,AND($Q57&lt;&gt;"",OR(NOT(ISNUMBER($Q57)),$Q57&lt;0))),"Invalid amount",IF(AND($D57&lt;&gt;"",$E57&lt;$D57),"Received before service",IF(AND($P57&lt;&gt;"",$P57&lt;$E57),"Resolution before receipt",IF(AND($N57&lt;&gt;"",$M57&lt;&gt;"",$N57&gt;$M57),"Appeal submitted late",IF(AND($X57=0,$P57=""),"Resolution date missing",IF(AND($X57=1,$P57&lt;&gt;""),"Open status has resolution date",IF(AND($X57=1,$R57=""),"Next action missing","")))))))))</f>
        <v/>
      </c>
    </row>
    <row r="58">
      <c r="A58" s="22" t="n"/>
      <c r="B58" s="22" t="n"/>
      <c r="C58" s="22" t="n"/>
      <c r="D58" s="42" t="n"/>
      <c r="E58" s="42" t="n"/>
      <c r="F58" s="22" t="n"/>
      <c r="G58" s="22" t="n"/>
      <c r="H58" s="24" t="n"/>
      <c r="I58" s="24" t="n"/>
      <c r="J58" s="43" t="n"/>
      <c r="K58" s="22" t="n"/>
      <c r="L58" s="22" t="n"/>
      <c r="M58" s="42" t="n"/>
      <c r="N58" s="42" t="n"/>
      <c r="O58" s="42" t="n"/>
      <c r="P58" s="42" t="n"/>
      <c r="Q58" s="43" t="n"/>
      <c r="R58" s="24" t="n"/>
      <c r="S58" s="24" t="n"/>
      <c r="T58" s="26">
        <f>IF($A58="","",IF($E58="","",MAX(0,IF($P58&lt;&gt;"",$P58,Dashboard!$B$3)-$E58)))</f>
        <v/>
      </c>
      <c r="U58" s="27">
        <f>IF($A58="","",IF($T58="","",IF($T58&lt;=30,"0-30 days",IF($T58&lt;=60,"31-60 days",IF($T58&lt;=90,"61-90 days","91+ days")))))</f>
        <v/>
      </c>
      <c r="V58" s="28">
        <f>IF($A58="","",IF($X58=0,"Closed",IF($M58="","Due date missing",IF($N58&lt;&gt;"",IF($N58&lt;=$M58,"Submitted on time","Submitted late"),IF(Dashboard!$B$3&gt;$M58,"Overdue",IF($M58-Dashboard!$B$3&lt;=7,"Due in 7 days","On track"))))))</f>
        <v/>
      </c>
      <c r="W58" s="44">
        <f>IF($A58="","",MAX(0,$J58-IF($Q58="",0,$Q58)))</f>
        <v/>
      </c>
      <c r="X58" s="26">
        <f>IF($A58="","",IF(OR($L58="Resolved - Paid",$L58="Resolved - No Payment",$L58="Closed - Other"),0,1))</f>
        <v/>
      </c>
      <c r="Y58" s="28">
        <f>IF($A58="","",IF(OR($E58="",NOT(ISNUMBER($E58)),$E58&gt;Dashboard!$B$3),"No","Yes"))</f>
        <v/>
      </c>
      <c r="Z58" s="28">
        <f>IF($A58="","",IF(COUNTIF($A$2:$A$501,$A58)&gt;1,"Duplicate Denial ID",IF(OR($B58="",$C58="",$E58="",$F58="",$G58="",$J58="",$K58="",$L58=""),"Missing required field",IF(OR(NOT(ISNUMBER($J58)),$J58&lt;0,AND($Q58&lt;&gt;"",OR(NOT(ISNUMBER($Q58)),$Q58&lt;0))),"Invalid amount",IF(AND($D58&lt;&gt;"",$E58&lt;$D58),"Received before service",IF(AND($P58&lt;&gt;"",$P58&lt;$E58),"Resolution before receipt",IF(AND($N58&lt;&gt;"",$M58&lt;&gt;"",$N58&gt;$M58),"Appeal submitted late",IF(AND($X58=0,$P58=""),"Resolution date missing",IF(AND($X58=1,$P58&lt;&gt;""),"Open status has resolution date",IF(AND($X58=1,$R58=""),"Next action missing","")))))))))</f>
        <v/>
      </c>
    </row>
    <row r="59">
      <c r="A59" s="22" t="n"/>
      <c r="B59" s="22" t="n"/>
      <c r="C59" s="22" t="n"/>
      <c r="D59" s="42" t="n"/>
      <c r="E59" s="42" t="n"/>
      <c r="F59" s="22" t="n"/>
      <c r="G59" s="22" t="n"/>
      <c r="H59" s="24" t="n"/>
      <c r="I59" s="24" t="n"/>
      <c r="J59" s="43" t="n"/>
      <c r="K59" s="22" t="n"/>
      <c r="L59" s="22" t="n"/>
      <c r="M59" s="42" t="n"/>
      <c r="N59" s="42" t="n"/>
      <c r="O59" s="42" t="n"/>
      <c r="P59" s="42" t="n"/>
      <c r="Q59" s="43" t="n"/>
      <c r="R59" s="24" t="n"/>
      <c r="S59" s="24" t="n"/>
      <c r="T59" s="26">
        <f>IF($A59="","",IF($E59="","",MAX(0,IF($P59&lt;&gt;"",$P59,Dashboard!$B$3)-$E59)))</f>
        <v/>
      </c>
      <c r="U59" s="27">
        <f>IF($A59="","",IF($T59="","",IF($T59&lt;=30,"0-30 days",IF($T59&lt;=60,"31-60 days",IF($T59&lt;=90,"61-90 days","91+ days")))))</f>
        <v/>
      </c>
      <c r="V59" s="28">
        <f>IF($A59="","",IF($X59=0,"Closed",IF($M59="","Due date missing",IF($N59&lt;&gt;"",IF($N59&lt;=$M59,"Submitted on time","Submitted late"),IF(Dashboard!$B$3&gt;$M59,"Overdue",IF($M59-Dashboard!$B$3&lt;=7,"Due in 7 days","On track"))))))</f>
        <v/>
      </c>
      <c r="W59" s="44">
        <f>IF($A59="","",MAX(0,$J59-IF($Q59="",0,$Q59)))</f>
        <v/>
      </c>
      <c r="X59" s="26">
        <f>IF($A59="","",IF(OR($L59="Resolved - Paid",$L59="Resolved - No Payment",$L59="Closed - Other"),0,1))</f>
        <v/>
      </c>
      <c r="Y59" s="28">
        <f>IF($A59="","",IF(OR($E59="",NOT(ISNUMBER($E59)),$E59&gt;Dashboard!$B$3),"No","Yes"))</f>
        <v/>
      </c>
      <c r="Z59" s="28">
        <f>IF($A59="","",IF(COUNTIF($A$2:$A$501,$A59)&gt;1,"Duplicate Denial ID",IF(OR($B59="",$C59="",$E59="",$F59="",$G59="",$J59="",$K59="",$L59=""),"Missing required field",IF(OR(NOT(ISNUMBER($J59)),$J59&lt;0,AND($Q59&lt;&gt;"",OR(NOT(ISNUMBER($Q59)),$Q59&lt;0))),"Invalid amount",IF(AND($D59&lt;&gt;"",$E59&lt;$D59),"Received before service",IF(AND($P59&lt;&gt;"",$P59&lt;$E59),"Resolution before receipt",IF(AND($N59&lt;&gt;"",$M59&lt;&gt;"",$N59&gt;$M59),"Appeal submitted late",IF(AND($X59=0,$P59=""),"Resolution date missing",IF(AND($X59=1,$P59&lt;&gt;""),"Open status has resolution date",IF(AND($X59=1,$R59=""),"Next action missing","")))))))))</f>
        <v/>
      </c>
    </row>
    <row r="60">
      <c r="A60" s="22" t="n"/>
      <c r="B60" s="22" t="n"/>
      <c r="C60" s="22" t="n"/>
      <c r="D60" s="42" t="n"/>
      <c r="E60" s="42" t="n"/>
      <c r="F60" s="22" t="n"/>
      <c r="G60" s="22" t="n"/>
      <c r="H60" s="24" t="n"/>
      <c r="I60" s="24" t="n"/>
      <c r="J60" s="43" t="n"/>
      <c r="K60" s="22" t="n"/>
      <c r="L60" s="22" t="n"/>
      <c r="M60" s="42" t="n"/>
      <c r="N60" s="42" t="n"/>
      <c r="O60" s="42" t="n"/>
      <c r="P60" s="42" t="n"/>
      <c r="Q60" s="43" t="n"/>
      <c r="R60" s="24" t="n"/>
      <c r="S60" s="24" t="n"/>
      <c r="T60" s="26">
        <f>IF($A60="","",IF($E60="","",MAX(0,IF($P60&lt;&gt;"",$P60,Dashboard!$B$3)-$E60)))</f>
        <v/>
      </c>
      <c r="U60" s="27">
        <f>IF($A60="","",IF($T60="","",IF($T60&lt;=30,"0-30 days",IF($T60&lt;=60,"31-60 days",IF($T60&lt;=90,"61-90 days","91+ days")))))</f>
        <v/>
      </c>
      <c r="V60" s="28">
        <f>IF($A60="","",IF($X60=0,"Closed",IF($M60="","Due date missing",IF($N60&lt;&gt;"",IF($N60&lt;=$M60,"Submitted on time","Submitted late"),IF(Dashboard!$B$3&gt;$M60,"Overdue",IF($M60-Dashboard!$B$3&lt;=7,"Due in 7 days","On track"))))))</f>
        <v/>
      </c>
      <c r="W60" s="44">
        <f>IF($A60="","",MAX(0,$J60-IF($Q60="",0,$Q60)))</f>
        <v/>
      </c>
      <c r="X60" s="26">
        <f>IF($A60="","",IF(OR($L60="Resolved - Paid",$L60="Resolved - No Payment",$L60="Closed - Other"),0,1))</f>
        <v/>
      </c>
      <c r="Y60" s="28">
        <f>IF($A60="","",IF(OR($E60="",NOT(ISNUMBER($E60)),$E60&gt;Dashboard!$B$3),"No","Yes"))</f>
        <v/>
      </c>
      <c r="Z60" s="28">
        <f>IF($A60="","",IF(COUNTIF($A$2:$A$501,$A60)&gt;1,"Duplicate Denial ID",IF(OR($B60="",$C60="",$E60="",$F60="",$G60="",$J60="",$K60="",$L60=""),"Missing required field",IF(OR(NOT(ISNUMBER($J60)),$J60&lt;0,AND($Q60&lt;&gt;"",OR(NOT(ISNUMBER($Q60)),$Q60&lt;0))),"Invalid amount",IF(AND($D60&lt;&gt;"",$E60&lt;$D60),"Received before service",IF(AND($P60&lt;&gt;"",$P60&lt;$E60),"Resolution before receipt",IF(AND($N60&lt;&gt;"",$M60&lt;&gt;"",$N60&gt;$M60),"Appeal submitted late",IF(AND($X60=0,$P60=""),"Resolution date missing",IF(AND($X60=1,$P60&lt;&gt;""),"Open status has resolution date",IF(AND($X60=1,$R60=""),"Next action missing","")))))))))</f>
        <v/>
      </c>
    </row>
    <row r="61">
      <c r="A61" s="22" t="n"/>
      <c r="B61" s="22" t="n"/>
      <c r="C61" s="22" t="n"/>
      <c r="D61" s="42" t="n"/>
      <c r="E61" s="42" t="n"/>
      <c r="F61" s="22" t="n"/>
      <c r="G61" s="22" t="n"/>
      <c r="H61" s="24" t="n"/>
      <c r="I61" s="24" t="n"/>
      <c r="J61" s="43" t="n"/>
      <c r="K61" s="22" t="n"/>
      <c r="L61" s="22" t="n"/>
      <c r="M61" s="42" t="n"/>
      <c r="N61" s="42" t="n"/>
      <c r="O61" s="42" t="n"/>
      <c r="P61" s="42" t="n"/>
      <c r="Q61" s="43" t="n"/>
      <c r="R61" s="24" t="n"/>
      <c r="S61" s="24" t="n"/>
      <c r="T61" s="26">
        <f>IF($A61="","",IF($E61="","",MAX(0,IF($P61&lt;&gt;"",$P61,Dashboard!$B$3)-$E61)))</f>
        <v/>
      </c>
      <c r="U61" s="27">
        <f>IF($A61="","",IF($T61="","",IF($T61&lt;=30,"0-30 days",IF($T61&lt;=60,"31-60 days",IF($T61&lt;=90,"61-90 days","91+ days")))))</f>
        <v/>
      </c>
      <c r="V61" s="28">
        <f>IF($A61="","",IF($X61=0,"Closed",IF($M61="","Due date missing",IF($N61&lt;&gt;"",IF($N61&lt;=$M61,"Submitted on time","Submitted late"),IF(Dashboard!$B$3&gt;$M61,"Overdue",IF($M61-Dashboard!$B$3&lt;=7,"Due in 7 days","On track"))))))</f>
        <v/>
      </c>
      <c r="W61" s="44">
        <f>IF($A61="","",MAX(0,$J61-IF($Q61="",0,$Q61)))</f>
        <v/>
      </c>
      <c r="X61" s="26">
        <f>IF($A61="","",IF(OR($L61="Resolved - Paid",$L61="Resolved - No Payment",$L61="Closed - Other"),0,1))</f>
        <v/>
      </c>
      <c r="Y61" s="28">
        <f>IF($A61="","",IF(OR($E61="",NOT(ISNUMBER($E61)),$E61&gt;Dashboard!$B$3),"No","Yes"))</f>
        <v/>
      </c>
      <c r="Z61" s="28">
        <f>IF($A61="","",IF(COUNTIF($A$2:$A$501,$A61)&gt;1,"Duplicate Denial ID",IF(OR($B61="",$C61="",$E61="",$F61="",$G61="",$J61="",$K61="",$L61=""),"Missing required field",IF(OR(NOT(ISNUMBER($J61)),$J61&lt;0,AND($Q61&lt;&gt;"",OR(NOT(ISNUMBER($Q61)),$Q61&lt;0))),"Invalid amount",IF(AND($D61&lt;&gt;"",$E61&lt;$D61),"Received before service",IF(AND($P61&lt;&gt;"",$P61&lt;$E61),"Resolution before receipt",IF(AND($N61&lt;&gt;"",$M61&lt;&gt;"",$N61&gt;$M61),"Appeal submitted late",IF(AND($X61=0,$P61=""),"Resolution date missing",IF(AND($X61=1,$P61&lt;&gt;""),"Open status has resolution date",IF(AND($X61=1,$R61=""),"Next action missing","")))))))))</f>
        <v/>
      </c>
    </row>
    <row r="62">
      <c r="A62" s="22" t="n"/>
      <c r="B62" s="22" t="n"/>
      <c r="C62" s="22" t="n"/>
      <c r="D62" s="42" t="n"/>
      <c r="E62" s="42" t="n"/>
      <c r="F62" s="22" t="n"/>
      <c r="G62" s="22" t="n"/>
      <c r="H62" s="24" t="n"/>
      <c r="I62" s="24" t="n"/>
      <c r="J62" s="43" t="n"/>
      <c r="K62" s="22" t="n"/>
      <c r="L62" s="22" t="n"/>
      <c r="M62" s="42" t="n"/>
      <c r="N62" s="42" t="n"/>
      <c r="O62" s="42" t="n"/>
      <c r="P62" s="42" t="n"/>
      <c r="Q62" s="43" t="n"/>
      <c r="R62" s="24" t="n"/>
      <c r="S62" s="24" t="n"/>
      <c r="T62" s="26">
        <f>IF($A62="","",IF($E62="","",MAX(0,IF($P62&lt;&gt;"",$P62,Dashboard!$B$3)-$E62)))</f>
        <v/>
      </c>
      <c r="U62" s="27">
        <f>IF($A62="","",IF($T62="","",IF($T62&lt;=30,"0-30 days",IF($T62&lt;=60,"31-60 days",IF($T62&lt;=90,"61-90 days","91+ days")))))</f>
        <v/>
      </c>
      <c r="V62" s="28">
        <f>IF($A62="","",IF($X62=0,"Closed",IF($M62="","Due date missing",IF($N62&lt;&gt;"",IF($N62&lt;=$M62,"Submitted on time","Submitted late"),IF(Dashboard!$B$3&gt;$M62,"Overdue",IF($M62-Dashboard!$B$3&lt;=7,"Due in 7 days","On track"))))))</f>
        <v/>
      </c>
      <c r="W62" s="44">
        <f>IF($A62="","",MAX(0,$J62-IF($Q62="",0,$Q62)))</f>
        <v/>
      </c>
      <c r="X62" s="26">
        <f>IF($A62="","",IF(OR($L62="Resolved - Paid",$L62="Resolved - No Payment",$L62="Closed - Other"),0,1))</f>
        <v/>
      </c>
      <c r="Y62" s="28">
        <f>IF($A62="","",IF(OR($E62="",NOT(ISNUMBER($E62)),$E62&gt;Dashboard!$B$3),"No","Yes"))</f>
        <v/>
      </c>
      <c r="Z62" s="28">
        <f>IF($A62="","",IF(COUNTIF($A$2:$A$501,$A62)&gt;1,"Duplicate Denial ID",IF(OR($B62="",$C62="",$E62="",$F62="",$G62="",$J62="",$K62="",$L62=""),"Missing required field",IF(OR(NOT(ISNUMBER($J62)),$J62&lt;0,AND($Q62&lt;&gt;"",OR(NOT(ISNUMBER($Q62)),$Q62&lt;0))),"Invalid amount",IF(AND($D62&lt;&gt;"",$E62&lt;$D62),"Received before service",IF(AND($P62&lt;&gt;"",$P62&lt;$E62),"Resolution before receipt",IF(AND($N62&lt;&gt;"",$M62&lt;&gt;"",$N62&gt;$M62),"Appeal submitted late",IF(AND($X62=0,$P62=""),"Resolution date missing",IF(AND($X62=1,$P62&lt;&gt;""),"Open status has resolution date",IF(AND($X62=1,$R62=""),"Next action missing","")))))))))</f>
        <v/>
      </c>
    </row>
    <row r="63">
      <c r="A63" s="22" t="n"/>
      <c r="B63" s="22" t="n"/>
      <c r="C63" s="22" t="n"/>
      <c r="D63" s="42" t="n"/>
      <c r="E63" s="42" t="n"/>
      <c r="F63" s="22" t="n"/>
      <c r="G63" s="22" t="n"/>
      <c r="H63" s="24" t="n"/>
      <c r="I63" s="24" t="n"/>
      <c r="J63" s="43" t="n"/>
      <c r="K63" s="22" t="n"/>
      <c r="L63" s="22" t="n"/>
      <c r="M63" s="42" t="n"/>
      <c r="N63" s="42" t="n"/>
      <c r="O63" s="42" t="n"/>
      <c r="P63" s="42" t="n"/>
      <c r="Q63" s="43" t="n"/>
      <c r="R63" s="24" t="n"/>
      <c r="S63" s="24" t="n"/>
      <c r="T63" s="26">
        <f>IF($A63="","",IF($E63="","",MAX(0,IF($P63&lt;&gt;"",$P63,Dashboard!$B$3)-$E63)))</f>
        <v/>
      </c>
      <c r="U63" s="27">
        <f>IF($A63="","",IF($T63="","",IF($T63&lt;=30,"0-30 days",IF($T63&lt;=60,"31-60 days",IF($T63&lt;=90,"61-90 days","91+ days")))))</f>
        <v/>
      </c>
      <c r="V63" s="28">
        <f>IF($A63="","",IF($X63=0,"Closed",IF($M63="","Due date missing",IF($N63&lt;&gt;"",IF($N63&lt;=$M63,"Submitted on time","Submitted late"),IF(Dashboard!$B$3&gt;$M63,"Overdue",IF($M63-Dashboard!$B$3&lt;=7,"Due in 7 days","On track"))))))</f>
        <v/>
      </c>
      <c r="W63" s="44">
        <f>IF($A63="","",MAX(0,$J63-IF($Q63="",0,$Q63)))</f>
        <v/>
      </c>
      <c r="X63" s="26">
        <f>IF($A63="","",IF(OR($L63="Resolved - Paid",$L63="Resolved - No Payment",$L63="Closed - Other"),0,1))</f>
        <v/>
      </c>
      <c r="Y63" s="28">
        <f>IF($A63="","",IF(OR($E63="",NOT(ISNUMBER($E63)),$E63&gt;Dashboard!$B$3),"No","Yes"))</f>
        <v/>
      </c>
      <c r="Z63" s="28">
        <f>IF($A63="","",IF(COUNTIF($A$2:$A$501,$A63)&gt;1,"Duplicate Denial ID",IF(OR($B63="",$C63="",$E63="",$F63="",$G63="",$J63="",$K63="",$L63=""),"Missing required field",IF(OR(NOT(ISNUMBER($J63)),$J63&lt;0,AND($Q63&lt;&gt;"",OR(NOT(ISNUMBER($Q63)),$Q63&lt;0))),"Invalid amount",IF(AND($D63&lt;&gt;"",$E63&lt;$D63),"Received before service",IF(AND($P63&lt;&gt;"",$P63&lt;$E63),"Resolution before receipt",IF(AND($N63&lt;&gt;"",$M63&lt;&gt;"",$N63&gt;$M63),"Appeal submitted late",IF(AND($X63=0,$P63=""),"Resolution date missing",IF(AND($X63=1,$P63&lt;&gt;""),"Open status has resolution date",IF(AND($X63=1,$R63=""),"Next action missing","")))))))))</f>
        <v/>
      </c>
    </row>
    <row r="64">
      <c r="A64" s="22" t="n"/>
      <c r="B64" s="22" t="n"/>
      <c r="C64" s="22" t="n"/>
      <c r="D64" s="42" t="n"/>
      <c r="E64" s="42" t="n"/>
      <c r="F64" s="22" t="n"/>
      <c r="G64" s="22" t="n"/>
      <c r="H64" s="24" t="n"/>
      <c r="I64" s="24" t="n"/>
      <c r="J64" s="43" t="n"/>
      <c r="K64" s="22" t="n"/>
      <c r="L64" s="22" t="n"/>
      <c r="M64" s="42" t="n"/>
      <c r="N64" s="42" t="n"/>
      <c r="O64" s="42" t="n"/>
      <c r="P64" s="42" t="n"/>
      <c r="Q64" s="43" t="n"/>
      <c r="R64" s="24" t="n"/>
      <c r="S64" s="24" t="n"/>
      <c r="T64" s="26">
        <f>IF($A64="","",IF($E64="","",MAX(0,IF($P64&lt;&gt;"",$P64,Dashboard!$B$3)-$E64)))</f>
        <v/>
      </c>
      <c r="U64" s="27">
        <f>IF($A64="","",IF($T64="","",IF($T64&lt;=30,"0-30 days",IF($T64&lt;=60,"31-60 days",IF($T64&lt;=90,"61-90 days","91+ days")))))</f>
        <v/>
      </c>
      <c r="V64" s="28">
        <f>IF($A64="","",IF($X64=0,"Closed",IF($M64="","Due date missing",IF($N64&lt;&gt;"",IF($N64&lt;=$M64,"Submitted on time","Submitted late"),IF(Dashboard!$B$3&gt;$M64,"Overdue",IF($M64-Dashboard!$B$3&lt;=7,"Due in 7 days","On track"))))))</f>
        <v/>
      </c>
      <c r="W64" s="44">
        <f>IF($A64="","",MAX(0,$J64-IF($Q64="",0,$Q64)))</f>
        <v/>
      </c>
      <c r="X64" s="26">
        <f>IF($A64="","",IF(OR($L64="Resolved - Paid",$L64="Resolved - No Payment",$L64="Closed - Other"),0,1))</f>
        <v/>
      </c>
      <c r="Y64" s="28">
        <f>IF($A64="","",IF(OR($E64="",NOT(ISNUMBER($E64)),$E64&gt;Dashboard!$B$3),"No","Yes"))</f>
        <v/>
      </c>
      <c r="Z64" s="28">
        <f>IF($A64="","",IF(COUNTIF($A$2:$A$501,$A64)&gt;1,"Duplicate Denial ID",IF(OR($B64="",$C64="",$E64="",$F64="",$G64="",$J64="",$K64="",$L64=""),"Missing required field",IF(OR(NOT(ISNUMBER($J64)),$J64&lt;0,AND($Q64&lt;&gt;"",OR(NOT(ISNUMBER($Q64)),$Q64&lt;0))),"Invalid amount",IF(AND($D64&lt;&gt;"",$E64&lt;$D64),"Received before service",IF(AND($P64&lt;&gt;"",$P64&lt;$E64),"Resolution before receipt",IF(AND($N64&lt;&gt;"",$M64&lt;&gt;"",$N64&gt;$M64),"Appeal submitted late",IF(AND($X64=0,$P64=""),"Resolution date missing",IF(AND($X64=1,$P64&lt;&gt;""),"Open status has resolution date",IF(AND($X64=1,$R64=""),"Next action missing","")))))))))</f>
        <v/>
      </c>
    </row>
    <row r="65">
      <c r="A65" s="22" t="n"/>
      <c r="B65" s="22" t="n"/>
      <c r="C65" s="22" t="n"/>
      <c r="D65" s="42" t="n"/>
      <c r="E65" s="42" t="n"/>
      <c r="F65" s="22" t="n"/>
      <c r="G65" s="22" t="n"/>
      <c r="H65" s="24" t="n"/>
      <c r="I65" s="24" t="n"/>
      <c r="J65" s="43" t="n"/>
      <c r="K65" s="22" t="n"/>
      <c r="L65" s="22" t="n"/>
      <c r="M65" s="42" t="n"/>
      <c r="N65" s="42" t="n"/>
      <c r="O65" s="42" t="n"/>
      <c r="P65" s="42" t="n"/>
      <c r="Q65" s="43" t="n"/>
      <c r="R65" s="24" t="n"/>
      <c r="S65" s="24" t="n"/>
      <c r="T65" s="26">
        <f>IF($A65="","",IF($E65="","",MAX(0,IF($P65&lt;&gt;"",$P65,Dashboard!$B$3)-$E65)))</f>
        <v/>
      </c>
      <c r="U65" s="27">
        <f>IF($A65="","",IF($T65="","",IF($T65&lt;=30,"0-30 days",IF($T65&lt;=60,"31-60 days",IF($T65&lt;=90,"61-90 days","91+ days")))))</f>
        <v/>
      </c>
      <c r="V65" s="28">
        <f>IF($A65="","",IF($X65=0,"Closed",IF($M65="","Due date missing",IF($N65&lt;&gt;"",IF($N65&lt;=$M65,"Submitted on time","Submitted late"),IF(Dashboard!$B$3&gt;$M65,"Overdue",IF($M65-Dashboard!$B$3&lt;=7,"Due in 7 days","On track"))))))</f>
        <v/>
      </c>
      <c r="W65" s="44">
        <f>IF($A65="","",MAX(0,$J65-IF($Q65="",0,$Q65)))</f>
        <v/>
      </c>
      <c r="X65" s="26">
        <f>IF($A65="","",IF(OR($L65="Resolved - Paid",$L65="Resolved - No Payment",$L65="Closed - Other"),0,1))</f>
        <v/>
      </c>
      <c r="Y65" s="28">
        <f>IF($A65="","",IF(OR($E65="",NOT(ISNUMBER($E65)),$E65&gt;Dashboard!$B$3),"No","Yes"))</f>
        <v/>
      </c>
      <c r="Z65" s="28">
        <f>IF($A65="","",IF(COUNTIF($A$2:$A$501,$A65)&gt;1,"Duplicate Denial ID",IF(OR($B65="",$C65="",$E65="",$F65="",$G65="",$J65="",$K65="",$L65=""),"Missing required field",IF(OR(NOT(ISNUMBER($J65)),$J65&lt;0,AND($Q65&lt;&gt;"",OR(NOT(ISNUMBER($Q65)),$Q65&lt;0))),"Invalid amount",IF(AND($D65&lt;&gt;"",$E65&lt;$D65),"Received before service",IF(AND($P65&lt;&gt;"",$P65&lt;$E65),"Resolution before receipt",IF(AND($N65&lt;&gt;"",$M65&lt;&gt;"",$N65&gt;$M65),"Appeal submitted late",IF(AND($X65=0,$P65=""),"Resolution date missing",IF(AND($X65=1,$P65&lt;&gt;""),"Open status has resolution date",IF(AND($X65=1,$R65=""),"Next action missing","")))))))))</f>
        <v/>
      </c>
    </row>
    <row r="66">
      <c r="A66" s="22" t="n"/>
      <c r="B66" s="22" t="n"/>
      <c r="C66" s="22" t="n"/>
      <c r="D66" s="42" t="n"/>
      <c r="E66" s="42" t="n"/>
      <c r="F66" s="22" t="n"/>
      <c r="G66" s="22" t="n"/>
      <c r="H66" s="24" t="n"/>
      <c r="I66" s="24" t="n"/>
      <c r="J66" s="43" t="n"/>
      <c r="K66" s="22" t="n"/>
      <c r="L66" s="22" t="n"/>
      <c r="M66" s="42" t="n"/>
      <c r="N66" s="42" t="n"/>
      <c r="O66" s="42" t="n"/>
      <c r="P66" s="42" t="n"/>
      <c r="Q66" s="43" t="n"/>
      <c r="R66" s="24" t="n"/>
      <c r="S66" s="24" t="n"/>
      <c r="T66" s="26">
        <f>IF($A66="","",IF($E66="","",MAX(0,IF($P66&lt;&gt;"",$P66,Dashboard!$B$3)-$E66)))</f>
        <v/>
      </c>
      <c r="U66" s="27">
        <f>IF($A66="","",IF($T66="","",IF($T66&lt;=30,"0-30 days",IF($T66&lt;=60,"31-60 days",IF($T66&lt;=90,"61-90 days","91+ days")))))</f>
        <v/>
      </c>
      <c r="V66" s="28">
        <f>IF($A66="","",IF($X66=0,"Closed",IF($M66="","Due date missing",IF($N66&lt;&gt;"",IF($N66&lt;=$M66,"Submitted on time","Submitted late"),IF(Dashboard!$B$3&gt;$M66,"Overdue",IF($M66-Dashboard!$B$3&lt;=7,"Due in 7 days","On track"))))))</f>
        <v/>
      </c>
      <c r="W66" s="44">
        <f>IF($A66="","",MAX(0,$J66-IF($Q66="",0,$Q66)))</f>
        <v/>
      </c>
      <c r="X66" s="26">
        <f>IF($A66="","",IF(OR($L66="Resolved - Paid",$L66="Resolved - No Payment",$L66="Closed - Other"),0,1))</f>
        <v/>
      </c>
      <c r="Y66" s="28">
        <f>IF($A66="","",IF(OR($E66="",NOT(ISNUMBER($E66)),$E66&gt;Dashboard!$B$3),"No","Yes"))</f>
        <v/>
      </c>
      <c r="Z66" s="28">
        <f>IF($A66="","",IF(COUNTIF($A$2:$A$501,$A66)&gt;1,"Duplicate Denial ID",IF(OR($B66="",$C66="",$E66="",$F66="",$G66="",$J66="",$K66="",$L66=""),"Missing required field",IF(OR(NOT(ISNUMBER($J66)),$J66&lt;0,AND($Q66&lt;&gt;"",OR(NOT(ISNUMBER($Q66)),$Q66&lt;0))),"Invalid amount",IF(AND($D66&lt;&gt;"",$E66&lt;$D66),"Received before service",IF(AND($P66&lt;&gt;"",$P66&lt;$E66),"Resolution before receipt",IF(AND($N66&lt;&gt;"",$M66&lt;&gt;"",$N66&gt;$M66),"Appeal submitted late",IF(AND($X66=0,$P66=""),"Resolution date missing",IF(AND($X66=1,$P66&lt;&gt;""),"Open status has resolution date",IF(AND($X66=1,$R66=""),"Next action missing","")))))))))</f>
        <v/>
      </c>
    </row>
    <row r="67">
      <c r="A67" s="22" t="n"/>
      <c r="B67" s="22" t="n"/>
      <c r="C67" s="22" t="n"/>
      <c r="D67" s="42" t="n"/>
      <c r="E67" s="42" t="n"/>
      <c r="F67" s="22" t="n"/>
      <c r="G67" s="22" t="n"/>
      <c r="H67" s="24" t="n"/>
      <c r="I67" s="24" t="n"/>
      <c r="J67" s="43" t="n"/>
      <c r="K67" s="22" t="n"/>
      <c r="L67" s="22" t="n"/>
      <c r="M67" s="42" t="n"/>
      <c r="N67" s="42" t="n"/>
      <c r="O67" s="42" t="n"/>
      <c r="P67" s="42" t="n"/>
      <c r="Q67" s="43" t="n"/>
      <c r="R67" s="24" t="n"/>
      <c r="S67" s="24" t="n"/>
      <c r="T67" s="26">
        <f>IF($A67="","",IF($E67="","",MAX(0,IF($P67&lt;&gt;"",$P67,Dashboard!$B$3)-$E67)))</f>
        <v/>
      </c>
      <c r="U67" s="27">
        <f>IF($A67="","",IF($T67="","",IF($T67&lt;=30,"0-30 days",IF($T67&lt;=60,"31-60 days",IF($T67&lt;=90,"61-90 days","91+ days")))))</f>
        <v/>
      </c>
      <c r="V67" s="28">
        <f>IF($A67="","",IF($X67=0,"Closed",IF($M67="","Due date missing",IF($N67&lt;&gt;"",IF($N67&lt;=$M67,"Submitted on time","Submitted late"),IF(Dashboard!$B$3&gt;$M67,"Overdue",IF($M67-Dashboard!$B$3&lt;=7,"Due in 7 days","On track"))))))</f>
        <v/>
      </c>
      <c r="W67" s="44">
        <f>IF($A67="","",MAX(0,$J67-IF($Q67="",0,$Q67)))</f>
        <v/>
      </c>
      <c r="X67" s="26">
        <f>IF($A67="","",IF(OR($L67="Resolved - Paid",$L67="Resolved - No Payment",$L67="Closed - Other"),0,1))</f>
        <v/>
      </c>
      <c r="Y67" s="28">
        <f>IF($A67="","",IF(OR($E67="",NOT(ISNUMBER($E67)),$E67&gt;Dashboard!$B$3),"No","Yes"))</f>
        <v/>
      </c>
      <c r="Z67" s="28">
        <f>IF($A67="","",IF(COUNTIF($A$2:$A$501,$A67)&gt;1,"Duplicate Denial ID",IF(OR($B67="",$C67="",$E67="",$F67="",$G67="",$J67="",$K67="",$L67=""),"Missing required field",IF(OR(NOT(ISNUMBER($J67)),$J67&lt;0,AND($Q67&lt;&gt;"",OR(NOT(ISNUMBER($Q67)),$Q67&lt;0))),"Invalid amount",IF(AND($D67&lt;&gt;"",$E67&lt;$D67),"Received before service",IF(AND($P67&lt;&gt;"",$P67&lt;$E67),"Resolution before receipt",IF(AND($N67&lt;&gt;"",$M67&lt;&gt;"",$N67&gt;$M67),"Appeal submitted late",IF(AND($X67=0,$P67=""),"Resolution date missing",IF(AND($X67=1,$P67&lt;&gt;""),"Open status has resolution date",IF(AND($X67=1,$R67=""),"Next action missing","")))))))))</f>
        <v/>
      </c>
    </row>
    <row r="68">
      <c r="A68" s="22" t="n"/>
      <c r="B68" s="22" t="n"/>
      <c r="C68" s="22" t="n"/>
      <c r="D68" s="42" t="n"/>
      <c r="E68" s="42" t="n"/>
      <c r="F68" s="22" t="n"/>
      <c r="G68" s="22" t="n"/>
      <c r="H68" s="24" t="n"/>
      <c r="I68" s="24" t="n"/>
      <c r="J68" s="43" t="n"/>
      <c r="K68" s="22" t="n"/>
      <c r="L68" s="22" t="n"/>
      <c r="M68" s="42" t="n"/>
      <c r="N68" s="42" t="n"/>
      <c r="O68" s="42" t="n"/>
      <c r="P68" s="42" t="n"/>
      <c r="Q68" s="43" t="n"/>
      <c r="R68" s="24" t="n"/>
      <c r="S68" s="24" t="n"/>
      <c r="T68" s="26">
        <f>IF($A68="","",IF($E68="","",MAX(0,IF($P68&lt;&gt;"",$P68,Dashboard!$B$3)-$E68)))</f>
        <v/>
      </c>
      <c r="U68" s="27">
        <f>IF($A68="","",IF($T68="","",IF($T68&lt;=30,"0-30 days",IF($T68&lt;=60,"31-60 days",IF($T68&lt;=90,"61-90 days","91+ days")))))</f>
        <v/>
      </c>
      <c r="V68" s="28">
        <f>IF($A68="","",IF($X68=0,"Closed",IF($M68="","Due date missing",IF($N68&lt;&gt;"",IF($N68&lt;=$M68,"Submitted on time","Submitted late"),IF(Dashboard!$B$3&gt;$M68,"Overdue",IF($M68-Dashboard!$B$3&lt;=7,"Due in 7 days","On track"))))))</f>
        <v/>
      </c>
      <c r="W68" s="44">
        <f>IF($A68="","",MAX(0,$J68-IF($Q68="",0,$Q68)))</f>
        <v/>
      </c>
      <c r="X68" s="26">
        <f>IF($A68="","",IF(OR($L68="Resolved - Paid",$L68="Resolved - No Payment",$L68="Closed - Other"),0,1))</f>
        <v/>
      </c>
      <c r="Y68" s="28">
        <f>IF($A68="","",IF(OR($E68="",NOT(ISNUMBER($E68)),$E68&gt;Dashboard!$B$3),"No","Yes"))</f>
        <v/>
      </c>
      <c r="Z68" s="28">
        <f>IF($A68="","",IF(COUNTIF($A$2:$A$501,$A68)&gt;1,"Duplicate Denial ID",IF(OR($B68="",$C68="",$E68="",$F68="",$G68="",$J68="",$K68="",$L68=""),"Missing required field",IF(OR(NOT(ISNUMBER($J68)),$J68&lt;0,AND($Q68&lt;&gt;"",OR(NOT(ISNUMBER($Q68)),$Q68&lt;0))),"Invalid amount",IF(AND($D68&lt;&gt;"",$E68&lt;$D68),"Received before service",IF(AND($P68&lt;&gt;"",$P68&lt;$E68),"Resolution before receipt",IF(AND($N68&lt;&gt;"",$M68&lt;&gt;"",$N68&gt;$M68),"Appeal submitted late",IF(AND($X68=0,$P68=""),"Resolution date missing",IF(AND($X68=1,$P68&lt;&gt;""),"Open status has resolution date",IF(AND($X68=1,$R68=""),"Next action missing","")))))))))</f>
        <v/>
      </c>
    </row>
    <row r="69">
      <c r="A69" s="22" t="n"/>
      <c r="B69" s="22" t="n"/>
      <c r="C69" s="22" t="n"/>
      <c r="D69" s="42" t="n"/>
      <c r="E69" s="42" t="n"/>
      <c r="F69" s="22" t="n"/>
      <c r="G69" s="22" t="n"/>
      <c r="H69" s="24" t="n"/>
      <c r="I69" s="24" t="n"/>
      <c r="J69" s="43" t="n"/>
      <c r="K69" s="22" t="n"/>
      <c r="L69" s="22" t="n"/>
      <c r="M69" s="42" t="n"/>
      <c r="N69" s="42" t="n"/>
      <c r="O69" s="42" t="n"/>
      <c r="P69" s="42" t="n"/>
      <c r="Q69" s="43" t="n"/>
      <c r="R69" s="24" t="n"/>
      <c r="S69" s="24" t="n"/>
      <c r="T69" s="26">
        <f>IF($A69="","",IF($E69="","",MAX(0,IF($P69&lt;&gt;"",$P69,Dashboard!$B$3)-$E69)))</f>
        <v/>
      </c>
      <c r="U69" s="27">
        <f>IF($A69="","",IF($T69="","",IF($T69&lt;=30,"0-30 days",IF($T69&lt;=60,"31-60 days",IF($T69&lt;=90,"61-90 days","91+ days")))))</f>
        <v/>
      </c>
      <c r="V69" s="28">
        <f>IF($A69="","",IF($X69=0,"Closed",IF($M69="","Due date missing",IF($N69&lt;&gt;"",IF($N69&lt;=$M69,"Submitted on time","Submitted late"),IF(Dashboard!$B$3&gt;$M69,"Overdue",IF($M69-Dashboard!$B$3&lt;=7,"Due in 7 days","On track"))))))</f>
        <v/>
      </c>
      <c r="W69" s="44">
        <f>IF($A69="","",MAX(0,$J69-IF($Q69="",0,$Q69)))</f>
        <v/>
      </c>
      <c r="X69" s="26">
        <f>IF($A69="","",IF(OR($L69="Resolved - Paid",$L69="Resolved - No Payment",$L69="Closed - Other"),0,1))</f>
        <v/>
      </c>
      <c r="Y69" s="28">
        <f>IF($A69="","",IF(OR($E69="",NOT(ISNUMBER($E69)),$E69&gt;Dashboard!$B$3),"No","Yes"))</f>
        <v/>
      </c>
      <c r="Z69" s="28">
        <f>IF($A69="","",IF(COUNTIF($A$2:$A$501,$A69)&gt;1,"Duplicate Denial ID",IF(OR($B69="",$C69="",$E69="",$F69="",$G69="",$J69="",$K69="",$L69=""),"Missing required field",IF(OR(NOT(ISNUMBER($J69)),$J69&lt;0,AND($Q69&lt;&gt;"",OR(NOT(ISNUMBER($Q69)),$Q69&lt;0))),"Invalid amount",IF(AND($D69&lt;&gt;"",$E69&lt;$D69),"Received before service",IF(AND($P69&lt;&gt;"",$P69&lt;$E69),"Resolution before receipt",IF(AND($N69&lt;&gt;"",$M69&lt;&gt;"",$N69&gt;$M69),"Appeal submitted late",IF(AND($X69=0,$P69=""),"Resolution date missing",IF(AND($X69=1,$P69&lt;&gt;""),"Open status has resolution date",IF(AND($X69=1,$R69=""),"Next action missing","")))))))))</f>
        <v/>
      </c>
    </row>
    <row r="70">
      <c r="A70" s="22" t="n"/>
      <c r="B70" s="22" t="n"/>
      <c r="C70" s="22" t="n"/>
      <c r="D70" s="42" t="n"/>
      <c r="E70" s="42" t="n"/>
      <c r="F70" s="22" t="n"/>
      <c r="G70" s="22" t="n"/>
      <c r="H70" s="24" t="n"/>
      <c r="I70" s="24" t="n"/>
      <c r="J70" s="43" t="n"/>
      <c r="K70" s="22" t="n"/>
      <c r="L70" s="22" t="n"/>
      <c r="M70" s="42" t="n"/>
      <c r="N70" s="42" t="n"/>
      <c r="O70" s="42" t="n"/>
      <c r="P70" s="42" t="n"/>
      <c r="Q70" s="43" t="n"/>
      <c r="R70" s="24" t="n"/>
      <c r="S70" s="24" t="n"/>
      <c r="T70" s="26">
        <f>IF($A70="","",IF($E70="","",MAX(0,IF($P70&lt;&gt;"",$P70,Dashboard!$B$3)-$E70)))</f>
        <v/>
      </c>
      <c r="U70" s="27">
        <f>IF($A70="","",IF($T70="","",IF($T70&lt;=30,"0-30 days",IF($T70&lt;=60,"31-60 days",IF($T70&lt;=90,"61-90 days","91+ days")))))</f>
        <v/>
      </c>
      <c r="V70" s="28">
        <f>IF($A70="","",IF($X70=0,"Closed",IF($M70="","Due date missing",IF($N70&lt;&gt;"",IF($N70&lt;=$M70,"Submitted on time","Submitted late"),IF(Dashboard!$B$3&gt;$M70,"Overdue",IF($M70-Dashboard!$B$3&lt;=7,"Due in 7 days","On track"))))))</f>
        <v/>
      </c>
      <c r="W70" s="44">
        <f>IF($A70="","",MAX(0,$J70-IF($Q70="",0,$Q70)))</f>
        <v/>
      </c>
      <c r="X70" s="26">
        <f>IF($A70="","",IF(OR($L70="Resolved - Paid",$L70="Resolved - No Payment",$L70="Closed - Other"),0,1))</f>
        <v/>
      </c>
      <c r="Y70" s="28">
        <f>IF($A70="","",IF(OR($E70="",NOT(ISNUMBER($E70)),$E70&gt;Dashboard!$B$3),"No","Yes"))</f>
        <v/>
      </c>
      <c r="Z70" s="28">
        <f>IF($A70="","",IF(COUNTIF($A$2:$A$501,$A70)&gt;1,"Duplicate Denial ID",IF(OR($B70="",$C70="",$E70="",$F70="",$G70="",$J70="",$K70="",$L70=""),"Missing required field",IF(OR(NOT(ISNUMBER($J70)),$J70&lt;0,AND($Q70&lt;&gt;"",OR(NOT(ISNUMBER($Q70)),$Q70&lt;0))),"Invalid amount",IF(AND($D70&lt;&gt;"",$E70&lt;$D70),"Received before service",IF(AND($P70&lt;&gt;"",$P70&lt;$E70),"Resolution before receipt",IF(AND($N70&lt;&gt;"",$M70&lt;&gt;"",$N70&gt;$M70),"Appeal submitted late",IF(AND($X70=0,$P70=""),"Resolution date missing",IF(AND($X70=1,$P70&lt;&gt;""),"Open status has resolution date",IF(AND($X70=1,$R70=""),"Next action missing","")))))))))</f>
        <v/>
      </c>
    </row>
    <row r="71">
      <c r="A71" s="22" t="n"/>
      <c r="B71" s="22" t="n"/>
      <c r="C71" s="22" t="n"/>
      <c r="D71" s="42" t="n"/>
      <c r="E71" s="42" t="n"/>
      <c r="F71" s="22" t="n"/>
      <c r="G71" s="22" t="n"/>
      <c r="H71" s="24" t="n"/>
      <c r="I71" s="24" t="n"/>
      <c r="J71" s="43" t="n"/>
      <c r="K71" s="22" t="n"/>
      <c r="L71" s="22" t="n"/>
      <c r="M71" s="42" t="n"/>
      <c r="N71" s="42" t="n"/>
      <c r="O71" s="42" t="n"/>
      <c r="P71" s="42" t="n"/>
      <c r="Q71" s="43" t="n"/>
      <c r="R71" s="24" t="n"/>
      <c r="S71" s="24" t="n"/>
      <c r="T71" s="26">
        <f>IF($A71="","",IF($E71="","",MAX(0,IF($P71&lt;&gt;"",$P71,Dashboard!$B$3)-$E71)))</f>
        <v/>
      </c>
      <c r="U71" s="27">
        <f>IF($A71="","",IF($T71="","",IF($T71&lt;=30,"0-30 days",IF($T71&lt;=60,"31-60 days",IF($T71&lt;=90,"61-90 days","91+ days")))))</f>
        <v/>
      </c>
      <c r="V71" s="28">
        <f>IF($A71="","",IF($X71=0,"Closed",IF($M71="","Due date missing",IF($N71&lt;&gt;"",IF($N71&lt;=$M71,"Submitted on time","Submitted late"),IF(Dashboard!$B$3&gt;$M71,"Overdue",IF($M71-Dashboard!$B$3&lt;=7,"Due in 7 days","On track"))))))</f>
        <v/>
      </c>
      <c r="W71" s="44">
        <f>IF($A71="","",MAX(0,$J71-IF($Q71="",0,$Q71)))</f>
        <v/>
      </c>
      <c r="X71" s="26">
        <f>IF($A71="","",IF(OR($L71="Resolved - Paid",$L71="Resolved - No Payment",$L71="Closed - Other"),0,1))</f>
        <v/>
      </c>
      <c r="Y71" s="28">
        <f>IF($A71="","",IF(OR($E71="",NOT(ISNUMBER($E71)),$E71&gt;Dashboard!$B$3),"No","Yes"))</f>
        <v/>
      </c>
      <c r="Z71" s="28">
        <f>IF($A71="","",IF(COUNTIF($A$2:$A$501,$A71)&gt;1,"Duplicate Denial ID",IF(OR($B71="",$C71="",$E71="",$F71="",$G71="",$J71="",$K71="",$L71=""),"Missing required field",IF(OR(NOT(ISNUMBER($J71)),$J71&lt;0,AND($Q71&lt;&gt;"",OR(NOT(ISNUMBER($Q71)),$Q71&lt;0))),"Invalid amount",IF(AND($D71&lt;&gt;"",$E71&lt;$D71),"Received before service",IF(AND($P71&lt;&gt;"",$P71&lt;$E71),"Resolution before receipt",IF(AND($N71&lt;&gt;"",$M71&lt;&gt;"",$N71&gt;$M71),"Appeal submitted late",IF(AND($X71=0,$P71=""),"Resolution date missing",IF(AND($X71=1,$P71&lt;&gt;""),"Open status has resolution date",IF(AND($X71=1,$R71=""),"Next action missing","")))))))))</f>
        <v/>
      </c>
    </row>
    <row r="72">
      <c r="A72" s="22" t="n"/>
      <c r="B72" s="22" t="n"/>
      <c r="C72" s="22" t="n"/>
      <c r="D72" s="42" t="n"/>
      <c r="E72" s="42" t="n"/>
      <c r="F72" s="22" t="n"/>
      <c r="G72" s="22" t="n"/>
      <c r="H72" s="24" t="n"/>
      <c r="I72" s="24" t="n"/>
      <c r="J72" s="43" t="n"/>
      <c r="K72" s="22" t="n"/>
      <c r="L72" s="22" t="n"/>
      <c r="M72" s="42" t="n"/>
      <c r="N72" s="42" t="n"/>
      <c r="O72" s="42" t="n"/>
      <c r="P72" s="42" t="n"/>
      <c r="Q72" s="43" t="n"/>
      <c r="R72" s="24" t="n"/>
      <c r="S72" s="24" t="n"/>
      <c r="T72" s="26">
        <f>IF($A72="","",IF($E72="","",MAX(0,IF($P72&lt;&gt;"",$P72,Dashboard!$B$3)-$E72)))</f>
        <v/>
      </c>
      <c r="U72" s="27">
        <f>IF($A72="","",IF($T72="","",IF($T72&lt;=30,"0-30 days",IF($T72&lt;=60,"31-60 days",IF($T72&lt;=90,"61-90 days","91+ days")))))</f>
        <v/>
      </c>
      <c r="V72" s="28">
        <f>IF($A72="","",IF($X72=0,"Closed",IF($M72="","Due date missing",IF($N72&lt;&gt;"",IF($N72&lt;=$M72,"Submitted on time","Submitted late"),IF(Dashboard!$B$3&gt;$M72,"Overdue",IF($M72-Dashboard!$B$3&lt;=7,"Due in 7 days","On track"))))))</f>
        <v/>
      </c>
      <c r="W72" s="44">
        <f>IF($A72="","",MAX(0,$J72-IF($Q72="",0,$Q72)))</f>
        <v/>
      </c>
      <c r="X72" s="26">
        <f>IF($A72="","",IF(OR($L72="Resolved - Paid",$L72="Resolved - No Payment",$L72="Closed - Other"),0,1))</f>
        <v/>
      </c>
      <c r="Y72" s="28">
        <f>IF($A72="","",IF(OR($E72="",NOT(ISNUMBER($E72)),$E72&gt;Dashboard!$B$3),"No","Yes"))</f>
        <v/>
      </c>
      <c r="Z72" s="28">
        <f>IF($A72="","",IF(COUNTIF($A$2:$A$501,$A72)&gt;1,"Duplicate Denial ID",IF(OR($B72="",$C72="",$E72="",$F72="",$G72="",$J72="",$K72="",$L72=""),"Missing required field",IF(OR(NOT(ISNUMBER($J72)),$J72&lt;0,AND($Q72&lt;&gt;"",OR(NOT(ISNUMBER($Q72)),$Q72&lt;0))),"Invalid amount",IF(AND($D72&lt;&gt;"",$E72&lt;$D72),"Received before service",IF(AND($P72&lt;&gt;"",$P72&lt;$E72),"Resolution before receipt",IF(AND($N72&lt;&gt;"",$M72&lt;&gt;"",$N72&gt;$M72),"Appeal submitted late",IF(AND($X72=0,$P72=""),"Resolution date missing",IF(AND($X72=1,$P72&lt;&gt;""),"Open status has resolution date",IF(AND($X72=1,$R72=""),"Next action missing","")))))))))</f>
        <v/>
      </c>
    </row>
    <row r="73">
      <c r="A73" s="22" t="n"/>
      <c r="B73" s="22" t="n"/>
      <c r="C73" s="22" t="n"/>
      <c r="D73" s="42" t="n"/>
      <c r="E73" s="42" t="n"/>
      <c r="F73" s="22" t="n"/>
      <c r="G73" s="22" t="n"/>
      <c r="H73" s="24" t="n"/>
      <c r="I73" s="24" t="n"/>
      <c r="J73" s="43" t="n"/>
      <c r="K73" s="22" t="n"/>
      <c r="L73" s="22" t="n"/>
      <c r="M73" s="42" t="n"/>
      <c r="N73" s="42" t="n"/>
      <c r="O73" s="42" t="n"/>
      <c r="P73" s="42" t="n"/>
      <c r="Q73" s="43" t="n"/>
      <c r="R73" s="24" t="n"/>
      <c r="S73" s="24" t="n"/>
      <c r="T73" s="26">
        <f>IF($A73="","",IF($E73="","",MAX(0,IF($P73&lt;&gt;"",$P73,Dashboard!$B$3)-$E73)))</f>
        <v/>
      </c>
      <c r="U73" s="27">
        <f>IF($A73="","",IF($T73="","",IF($T73&lt;=30,"0-30 days",IF($T73&lt;=60,"31-60 days",IF($T73&lt;=90,"61-90 days","91+ days")))))</f>
        <v/>
      </c>
      <c r="V73" s="28">
        <f>IF($A73="","",IF($X73=0,"Closed",IF($M73="","Due date missing",IF($N73&lt;&gt;"",IF($N73&lt;=$M73,"Submitted on time","Submitted late"),IF(Dashboard!$B$3&gt;$M73,"Overdue",IF($M73-Dashboard!$B$3&lt;=7,"Due in 7 days","On track"))))))</f>
        <v/>
      </c>
      <c r="W73" s="44">
        <f>IF($A73="","",MAX(0,$J73-IF($Q73="",0,$Q73)))</f>
        <v/>
      </c>
      <c r="X73" s="26">
        <f>IF($A73="","",IF(OR($L73="Resolved - Paid",$L73="Resolved - No Payment",$L73="Closed - Other"),0,1))</f>
        <v/>
      </c>
      <c r="Y73" s="28">
        <f>IF($A73="","",IF(OR($E73="",NOT(ISNUMBER($E73)),$E73&gt;Dashboard!$B$3),"No","Yes"))</f>
        <v/>
      </c>
      <c r="Z73" s="28">
        <f>IF($A73="","",IF(COUNTIF($A$2:$A$501,$A73)&gt;1,"Duplicate Denial ID",IF(OR($B73="",$C73="",$E73="",$F73="",$G73="",$J73="",$K73="",$L73=""),"Missing required field",IF(OR(NOT(ISNUMBER($J73)),$J73&lt;0,AND($Q73&lt;&gt;"",OR(NOT(ISNUMBER($Q73)),$Q73&lt;0))),"Invalid amount",IF(AND($D73&lt;&gt;"",$E73&lt;$D73),"Received before service",IF(AND($P73&lt;&gt;"",$P73&lt;$E73),"Resolution before receipt",IF(AND($N73&lt;&gt;"",$M73&lt;&gt;"",$N73&gt;$M73),"Appeal submitted late",IF(AND($X73=0,$P73=""),"Resolution date missing",IF(AND($X73=1,$P73&lt;&gt;""),"Open status has resolution date",IF(AND($X73=1,$R73=""),"Next action missing","")))))))))</f>
        <v/>
      </c>
    </row>
    <row r="74">
      <c r="A74" s="22" t="n"/>
      <c r="B74" s="22" t="n"/>
      <c r="C74" s="22" t="n"/>
      <c r="D74" s="42" t="n"/>
      <c r="E74" s="42" t="n"/>
      <c r="F74" s="22" t="n"/>
      <c r="G74" s="22" t="n"/>
      <c r="H74" s="24" t="n"/>
      <c r="I74" s="24" t="n"/>
      <c r="J74" s="43" t="n"/>
      <c r="K74" s="22" t="n"/>
      <c r="L74" s="22" t="n"/>
      <c r="M74" s="42" t="n"/>
      <c r="N74" s="42" t="n"/>
      <c r="O74" s="42" t="n"/>
      <c r="P74" s="42" t="n"/>
      <c r="Q74" s="43" t="n"/>
      <c r="R74" s="24" t="n"/>
      <c r="S74" s="24" t="n"/>
      <c r="T74" s="26">
        <f>IF($A74="","",IF($E74="","",MAX(0,IF($P74&lt;&gt;"",$P74,Dashboard!$B$3)-$E74)))</f>
        <v/>
      </c>
      <c r="U74" s="27">
        <f>IF($A74="","",IF($T74="","",IF($T74&lt;=30,"0-30 days",IF($T74&lt;=60,"31-60 days",IF($T74&lt;=90,"61-90 days","91+ days")))))</f>
        <v/>
      </c>
      <c r="V74" s="28">
        <f>IF($A74="","",IF($X74=0,"Closed",IF($M74="","Due date missing",IF($N74&lt;&gt;"",IF($N74&lt;=$M74,"Submitted on time","Submitted late"),IF(Dashboard!$B$3&gt;$M74,"Overdue",IF($M74-Dashboard!$B$3&lt;=7,"Due in 7 days","On track"))))))</f>
        <v/>
      </c>
      <c r="W74" s="44">
        <f>IF($A74="","",MAX(0,$J74-IF($Q74="",0,$Q74)))</f>
        <v/>
      </c>
      <c r="X74" s="26">
        <f>IF($A74="","",IF(OR($L74="Resolved - Paid",$L74="Resolved - No Payment",$L74="Closed - Other"),0,1))</f>
        <v/>
      </c>
      <c r="Y74" s="28">
        <f>IF($A74="","",IF(OR($E74="",NOT(ISNUMBER($E74)),$E74&gt;Dashboard!$B$3),"No","Yes"))</f>
        <v/>
      </c>
      <c r="Z74" s="28">
        <f>IF($A74="","",IF(COUNTIF($A$2:$A$501,$A74)&gt;1,"Duplicate Denial ID",IF(OR($B74="",$C74="",$E74="",$F74="",$G74="",$J74="",$K74="",$L74=""),"Missing required field",IF(OR(NOT(ISNUMBER($J74)),$J74&lt;0,AND($Q74&lt;&gt;"",OR(NOT(ISNUMBER($Q74)),$Q74&lt;0))),"Invalid amount",IF(AND($D74&lt;&gt;"",$E74&lt;$D74),"Received before service",IF(AND($P74&lt;&gt;"",$P74&lt;$E74),"Resolution before receipt",IF(AND($N74&lt;&gt;"",$M74&lt;&gt;"",$N74&gt;$M74),"Appeal submitted late",IF(AND($X74=0,$P74=""),"Resolution date missing",IF(AND($X74=1,$P74&lt;&gt;""),"Open status has resolution date",IF(AND($X74=1,$R74=""),"Next action missing","")))))))))</f>
        <v/>
      </c>
    </row>
    <row r="75">
      <c r="A75" s="22" t="n"/>
      <c r="B75" s="22" t="n"/>
      <c r="C75" s="22" t="n"/>
      <c r="D75" s="42" t="n"/>
      <c r="E75" s="42" t="n"/>
      <c r="F75" s="22" t="n"/>
      <c r="G75" s="22" t="n"/>
      <c r="H75" s="24" t="n"/>
      <c r="I75" s="24" t="n"/>
      <c r="J75" s="43" t="n"/>
      <c r="K75" s="22" t="n"/>
      <c r="L75" s="22" t="n"/>
      <c r="M75" s="42" t="n"/>
      <c r="N75" s="42" t="n"/>
      <c r="O75" s="42" t="n"/>
      <c r="P75" s="42" t="n"/>
      <c r="Q75" s="43" t="n"/>
      <c r="R75" s="24" t="n"/>
      <c r="S75" s="24" t="n"/>
      <c r="T75" s="26">
        <f>IF($A75="","",IF($E75="","",MAX(0,IF($P75&lt;&gt;"",$P75,Dashboard!$B$3)-$E75)))</f>
        <v/>
      </c>
      <c r="U75" s="27">
        <f>IF($A75="","",IF($T75="","",IF($T75&lt;=30,"0-30 days",IF($T75&lt;=60,"31-60 days",IF($T75&lt;=90,"61-90 days","91+ days")))))</f>
        <v/>
      </c>
      <c r="V75" s="28">
        <f>IF($A75="","",IF($X75=0,"Closed",IF($M75="","Due date missing",IF($N75&lt;&gt;"",IF($N75&lt;=$M75,"Submitted on time","Submitted late"),IF(Dashboard!$B$3&gt;$M75,"Overdue",IF($M75-Dashboard!$B$3&lt;=7,"Due in 7 days","On track"))))))</f>
        <v/>
      </c>
      <c r="W75" s="44">
        <f>IF($A75="","",MAX(0,$J75-IF($Q75="",0,$Q75)))</f>
        <v/>
      </c>
      <c r="X75" s="26">
        <f>IF($A75="","",IF(OR($L75="Resolved - Paid",$L75="Resolved - No Payment",$L75="Closed - Other"),0,1))</f>
        <v/>
      </c>
      <c r="Y75" s="28">
        <f>IF($A75="","",IF(OR($E75="",NOT(ISNUMBER($E75)),$E75&gt;Dashboard!$B$3),"No","Yes"))</f>
        <v/>
      </c>
      <c r="Z75" s="28">
        <f>IF($A75="","",IF(COUNTIF($A$2:$A$501,$A75)&gt;1,"Duplicate Denial ID",IF(OR($B75="",$C75="",$E75="",$F75="",$G75="",$J75="",$K75="",$L75=""),"Missing required field",IF(OR(NOT(ISNUMBER($J75)),$J75&lt;0,AND($Q75&lt;&gt;"",OR(NOT(ISNUMBER($Q75)),$Q75&lt;0))),"Invalid amount",IF(AND($D75&lt;&gt;"",$E75&lt;$D75),"Received before service",IF(AND($P75&lt;&gt;"",$P75&lt;$E75),"Resolution before receipt",IF(AND($N75&lt;&gt;"",$M75&lt;&gt;"",$N75&gt;$M75),"Appeal submitted late",IF(AND($X75=0,$P75=""),"Resolution date missing",IF(AND($X75=1,$P75&lt;&gt;""),"Open status has resolution date",IF(AND($X75=1,$R75=""),"Next action missing","")))))))))</f>
        <v/>
      </c>
    </row>
    <row r="76">
      <c r="A76" s="22" t="n"/>
      <c r="B76" s="22" t="n"/>
      <c r="C76" s="22" t="n"/>
      <c r="D76" s="42" t="n"/>
      <c r="E76" s="42" t="n"/>
      <c r="F76" s="22" t="n"/>
      <c r="G76" s="22" t="n"/>
      <c r="H76" s="24" t="n"/>
      <c r="I76" s="24" t="n"/>
      <c r="J76" s="43" t="n"/>
      <c r="K76" s="22" t="n"/>
      <c r="L76" s="22" t="n"/>
      <c r="M76" s="42" t="n"/>
      <c r="N76" s="42" t="n"/>
      <c r="O76" s="42" t="n"/>
      <c r="P76" s="42" t="n"/>
      <c r="Q76" s="43" t="n"/>
      <c r="R76" s="24" t="n"/>
      <c r="S76" s="24" t="n"/>
      <c r="T76" s="26">
        <f>IF($A76="","",IF($E76="","",MAX(0,IF($P76&lt;&gt;"",$P76,Dashboard!$B$3)-$E76)))</f>
        <v/>
      </c>
      <c r="U76" s="27">
        <f>IF($A76="","",IF($T76="","",IF($T76&lt;=30,"0-30 days",IF($T76&lt;=60,"31-60 days",IF($T76&lt;=90,"61-90 days","91+ days")))))</f>
        <v/>
      </c>
      <c r="V76" s="28">
        <f>IF($A76="","",IF($X76=0,"Closed",IF($M76="","Due date missing",IF($N76&lt;&gt;"",IF($N76&lt;=$M76,"Submitted on time","Submitted late"),IF(Dashboard!$B$3&gt;$M76,"Overdue",IF($M76-Dashboard!$B$3&lt;=7,"Due in 7 days","On track"))))))</f>
        <v/>
      </c>
      <c r="W76" s="44">
        <f>IF($A76="","",MAX(0,$J76-IF($Q76="",0,$Q76)))</f>
        <v/>
      </c>
      <c r="X76" s="26">
        <f>IF($A76="","",IF(OR($L76="Resolved - Paid",$L76="Resolved - No Payment",$L76="Closed - Other"),0,1))</f>
        <v/>
      </c>
      <c r="Y76" s="28">
        <f>IF($A76="","",IF(OR($E76="",NOT(ISNUMBER($E76)),$E76&gt;Dashboard!$B$3),"No","Yes"))</f>
        <v/>
      </c>
      <c r="Z76" s="28">
        <f>IF($A76="","",IF(COUNTIF($A$2:$A$501,$A76)&gt;1,"Duplicate Denial ID",IF(OR($B76="",$C76="",$E76="",$F76="",$G76="",$J76="",$K76="",$L76=""),"Missing required field",IF(OR(NOT(ISNUMBER($J76)),$J76&lt;0,AND($Q76&lt;&gt;"",OR(NOT(ISNUMBER($Q76)),$Q76&lt;0))),"Invalid amount",IF(AND($D76&lt;&gt;"",$E76&lt;$D76),"Received before service",IF(AND($P76&lt;&gt;"",$P76&lt;$E76),"Resolution before receipt",IF(AND($N76&lt;&gt;"",$M76&lt;&gt;"",$N76&gt;$M76),"Appeal submitted late",IF(AND($X76=0,$P76=""),"Resolution date missing",IF(AND($X76=1,$P76&lt;&gt;""),"Open status has resolution date",IF(AND($X76=1,$R76=""),"Next action missing","")))))))))</f>
        <v/>
      </c>
    </row>
    <row r="77">
      <c r="A77" s="22" t="n"/>
      <c r="B77" s="22" t="n"/>
      <c r="C77" s="22" t="n"/>
      <c r="D77" s="42" t="n"/>
      <c r="E77" s="42" t="n"/>
      <c r="F77" s="22" t="n"/>
      <c r="G77" s="22" t="n"/>
      <c r="H77" s="24" t="n"/>
      <c r="I77" s="24" t="n"/>
      <c r="J77" s="43" t="n"/>
      <c r="K77" s="22" t="n"/>
      <c r="L77" s="22" t="n"/>
      <c r="M77" s="42" t="n"/>
      <c r="N77" s="42" t="n"/>
      <c r="O77" s="42" t="n"/>
      <c r="P77" s="42" t="n"/>
      <c r="Q77" s="43" t="n"/>
      <c r="R77" s="24" t="n"/>
      <c r="S77" s="24" t="n"/>
      <c r="T77" s="26">
        <f>IF($A77="","",IF($E77="","",MAX(0,IF($P77&lt;&gt;"",$P77,Dashboard!$B$3)-$E77)))</f>
        <v/>
      </c>
      <c r="U77" s="27">
        <f>IF($A77="","",IF($T77="","",IF($T77&lt;=30,"0-30 days",IF($T77&lt;=60,"31-60 days",IF($T77&lt;=90,"61-90 days","91+ days")))))</f>
        <v/>
      </c>
      <c r="V77" s="28">
        <f>IF($A77="","",IF($X77=0,"Closed",IF($M77="","Due date missing",IF($N77&lt;&gt;"",IF($N77&lt;=$M77,"Submitted on time","Submitted late"),IF(Dashboard!$B$3&gt;$M77,"Overdue",IF($M77-Dashboard!$B$3&lt;=7,"Due in 7 days","On track"))))))</f>
        <v/>
      </c>
      <c r="W77" s="44">
        <f>IF($A77="","",MAX(0,$J77-IF($Q77="",0,$Q77)))</f>
        <v/>
      </c>
      <c r="X77" s="26">
        <f>IF($A77="","",IF(OR($L77="Resolved - Paid",$L77="Resolved - No Payment",$L77="Closed - Other"),0,1))</f>
        <v/>
      </c>
      <c r="Y77" s="28">
        <f>IF($A77="","",IF(OR($E77="",NOT(ISNUMBER($E77)),$E77&gt;Dashboard!$B$3),"No","Yes"))</f>
        <v/>
      </c>
      <c r="Z77" s="28">
        <f>IF($A77="","",IF(COUNTIF($A$2:$A$501,$A77)&gt;1,"Duplicate Denial ID",IF(OR($B77="",$C77="",$E77="",$F77="",$G77="",$J77="",$K77="",$L77=""),"Missing required field",IF(OR(NOT(ISNUMBER($J77)),$J77&lt;0,AND($Q77&lt;&gt;"",OR(NOT(ISNUMBER($Q77)),$Q77&lt;0))),"Invalid amount",IF(AND($D77&lt;&gt;"",$E77&lt;$D77),"Received before service",IF(AND($P77&lt;&gt;"",$P77&lt;$E77),"Resolution before receipt",IF(AND($N77&lt;&gt;"",$M77&lt;&gt;"",$N77&gt;$M77),"Appeal submitted late",IF(AND($X77=0,$P77=""),"Resolution date missing",IF(AND($X77=1,$P77&lt;&gt;""),"Open status has resolution date",IF(AND($X77=1,$R77=""),"Next action missing","")))))))))</f>
        <v/>
      </c>
    </row>
    <row r="78">
      <c r="A78" s="22" t="n"/>
      <c r="B78" s="22" t="n"/>
      <c r="C78" s="22" t="n"/>
      <c r="D78" s="42" t="n"/>
      <c r="E78" s="42" t="n"/>
      <c r="F78" s="22" t="n"/>
      <c r="G78" s="22" t="n"/>
      <c r="H78" s="24" t="n"/>
      <c r="I78" s="24" t="n"/>
      <c r="J78" s="43" t="n"/>
      <c r="K78" s="22" t="n"/>
      <c r="L78" s="22" t="n"/>
      <c r="M78" s="42" t="n"/>
      <c r="N78" s="42" t="n"/>
      <c r="O78" s="42" t="n"/>
      <c r="P78" s="42" t="n"/>
      <c r="Q78" s="43" t="n"/>
      <c r="R78" s="24" t="n"/>
      <c r="S78" s="24" t="n"/>
      <c r="T78" s="26">
        <f>IF($A78="","",IF($E78="","",MAX(0,IF($P78&lt;&gt;"",$P78,Dashboard!$B$3)-$E78)))</f>
        <v/>
      </c>
      <c r="U78" s="27">
        <f>IF($A78="","",IF($T78="","",IF($T78&lt;=30,"0-30 days",IF($T78&lt;=60,"31-60 days",IF($T78&lt;=90,"61-90 days","91+ days")))))</f>
        <v/>
      </c>
      <c r="V78" s="28">
        <f>IF($A78="","",IF($X78=0,"Closed",IF($M78="","Due date missing",IF($N78&lt;&gt;"",IF($N78&lt;=$M78,"Submitted on time","Submitted late"),IF(Dashboard!$B$3&gt;$M78,"Overdue",IF($M78-Dashboard!$B$3&lt;=7,"Due in 7 days","On track"))))))</f>
        <v/>
      </c>
      <c r="W78" s="44">
        <f>IF($A78="","",MAX(0,$J78-IF($Q78="",0,$Q78)))</f>
        <v/>
      </c>
      <c r="X78" s="26">
        <f>IF($A78="","",IF(OR($L78="Resolved - Paid",$L78="Resolved - No Payment",$L78="Closed - Other"),0,1))</f>
        <v/>
      </c>
      <c r="Y78" s="28">
        <f>IF($A78="","",IF(OR($E78="",NOT(ISNUMBER($E78)),$E78&gt;Dashboard!$B$3),"No","Yes"))</f>
        <v/>
      </c>
      <c r="Z78" s="28">
        <f>IF($A78="","",IF(COUNTIF($A$2:$A$501,$A78)&gt;1,"Duplicate Denial ID",IF(OR($B78="",$C78="",$E78="",$F78="",$G78="",$J78="",$K78="",$L78=""),"Missing required field",IF(OR(NOT(ISNUMBER($J78)),$J78&lt;0,AND($Q78&lt;&gt;"",OR(NOT(ISNUMBER($Q78)),$Q78&lt;0))),"Invalid amount",IF(AND($D78&lt;&gt;"",$E78&lt;$D78),"Received before service",IF(AND($P78&lt;&gt;"",$P78&lt;$E78),"Resolution before receipt",IF(AND($N78&lt;&gt;"",$M78&lt;&gt;"",$N78&gt;$M78),"Appeal submitted late",IF(AND($X78=0,$P78=""),"Resolution date missing",IF(AND($X78=1,$P78&lt;&gt;""),"Open status has resolution date",IF(AND($X78=1,$R78=""),"Next action missing","")))))))))</f>
        <v/>
      </c>
    </row>
    <row r="79">
      <c r="A79" s="22" t="n"/>
      <c r="B79" s="22" t="n"/>
      <c r="C79" s="22" t="n"/>
      <c r="D79" s="42" t="n"/>
      <c r="E79" s="42" t="n"/>
      <c r="F79" s="22" t="n"/>
      <c r="G79" s="22" t="n"/>
      <c r="H79" s="24" t="n"/>
      <c r="I79" s="24" t="n"/>
      <c r="J79" s="43" t="n"/>
      <c r="K79" s="22" t="n"/>
      <c r="L79" s="22" t="n"/>
      <c r="M79" s="42" t="n"/>
      <c r="N79" s="42" t="n"/>
      <c r="O79" s="42" t="n"/>
      <c r="P79" s="42" t="n"/>
      <c r="Q79" s="43" t="n"/>
      <c r="R79" s="24" t="n"/>
      <c r="S79" s="24" t="n"/>
      <c r="T79" s="26">
        <f>IF($A79="","",IF($E79="","",MAX(0,IF($P79&lt;&gt;"",$P79,Dashboard!$B$3)-$E79)))</f>
        <v/>
      </c>
      <c r="U79" s="27">
        <f>IF($A79="","",IF($T79="","",IF($T79&lt;=30,"0-30 days",IF($T79&lt;=60,"31-60 days",IF($T79&lt;=90,"61-90 days","91+ days")))))</f>
        <v/>
      </c>
      <c r="V79" s="28">
        <f>IF($A79="","",IF($X79=0,"Closed",IF($M79="","Due date missing",IF($N79&lt;&gt;"",IF($N79&lt;=$M79,"Submitted on time","Submitted late"),IF(Dashboard!$B$3&gt;$M79,"Overdue",IF($M79-Dashboard!$B$3&lt;=7,"Due in 7 days","On track"))))))</f>
        <v/>
      </c>
      <c r="W79" s="44">
        <f>IF($A79="","",MAX(0,$J79-IF($Q79="",0,$Q79)))</f>
        <v/>
      </c>
      <c r="X79" s="26">
        <f>IF($A79="","",IF(OR($L79="Resolved - Paid",$L79="Resolved - No Payment",$L79="Closed - Other"),0,1))</f>
        <v/>
      </c>
      <c r="Y79" s="28">
        <f>IF($A79="","",IF(OR($E79="",NOT(ISNUMBER($E79)),$E79&gt;Dashboard!$B$3),"No","Yes"))</f>
        <v/>
      </c>
      <c r="Z79" s="28">
        <f>IF($A79="","",IF(COUNTIF($A$2:$A$501,$A79)&gt;1,"Duplicate Denial ID",IF(OR($B79="",$C79="",$E79="",$F79="",$G79="",$J79="",$K79="",$L79=""),"Missing required field",IF(OR(NOT(ISNUMBER($J79)),$J79&lt;0,AND($Q79&lt;&gt;"",OR(NOT(ISNUMBER($Q79)),$Q79&lt;0))),"Invalid amount",IF(AND($D79&lt;&gt;"",$E79&lt;$D79),"Received before service",IF(AND($P79&lt;&gt;"",$P79&lt;$E79),"Resolution before receipt",IF(AND($N79&lt;&gt;"",$M79&lt;&gt;"",$N79&gt;$M79),"Appeal submitted late",IF(AND($X79=0,$P79=""),"Resolution date missing",IF(AND($X79=1,$P79&lt;&gt;""),"Open status has resolution date",IF(AND($X79=1,$R79=""),"Next action missing","")))))))))</f>
        <v/>
      </c>
    </row>
    <row r="80">
      <c r="A80" s="22" t="n"/>
      <c r="B80" s="22" t="n"/>
      <c r="C80" s="22" t="n"/>
      <c r="D80" s="42" t="n"/>
      <c r="E80" s="42" t="n"/>
      <c r="F80" s="22" t="n"/>
      <c r="G80" s="22" t="n"/>
      <c r="H80" s="24" t="n"/>
      <c r="I80" s="24" t="n"/>
      <c r="J80" s="43" t="n"/>
      <c r="K80" s="22" t="n"/>
      <c r="L80" s="22" t="n"/>
      <c r="M80" s="42" t="n"/>
      <c r="N80" s="42" t="n"/>
      <c r="O80" s="42" t="n"/>
      <c r="P80" s="42" t="n"/>
      <c r="Q80" s="43" t="n"/>
      <c r="R80" s="24" t="n"/>
      <c r="S80" s="24" t="n"/>
      <c r="T80" s="26">
        <f>IF($A80="","",IF($E80="","",MAX(0,IF($P80&lt;&gt;"",$P80,Dashboard!$B$3)-$E80)))</f>
        <v/>
      </c>
      <c r="U80" s="27">
        <f>IF($A80="","",IF($T80="","",IF($T80&lt;=30,"0-30 days",IF($T80&lt;=60,"31-60 days",IF($T80&lt;=90,"61-90 days","91+ days")))))</f>
        <v/>
      </c>
      <c r="V80" s="28">
        <f>IF($A80="","",IF($X80=0,"Closed",IF($M80="","Due date missing",IF($N80&lt;&gt;"",IF($N80&lt;=$M80,"Submitted on time","Submitted late"),IF(Dashboard!$B$3&gt;$M80,"Overdue",IF($M80-Dashboard!$B$3&lt;=7,"Due in 7 days","On track"))))))</f>
        <v/>
      </c>
      <c r="W80" s="44">
        <f>IF($A80="","",MAX(0,$J80-IF($Q80="",0,$Q80)))</f>
        <v/>
      </c>
      <c r="X80" s="26">
        <f>IF($A80="","",IF(OR($L80="Resolved - Paid",$L80="Resolved - No Payment",$L80="Closed - Other"),0,1))</f>
        <v/>
      </c>
      <c r="Y80" s="28">
        <f>IF($A80="","",IF(OR($E80="",NOT(ISNUMBER($E80)),$E80&gt;Dashboard!$B$3),"No","Yes"))</f>
        <v/>
      </c>
      <c r="Z80" s="28">
        <f>IF($A80="","",IF(COUNTIF($A$2:$A$501,$A80)&gt;1,"Duplicate Denial ID",IF(OR($B80="",$C80="",$E80="",$F80="",$G80="",$J80="",$K80="",$L80=""),"Missing required field",IF(OR(NOT(ISNUMBER($J80)),$J80&lt;0,AND($Q80&lt;&gt;"",OR(NOT(ISNUMBER($Q80)),$Q80&lt;0))),"Invalid amount",IF(AND($D80&lt;&gt;"",$E80&lt;$D80),"Received before service",IF(AND($P80&lt;&gt;"",$P80&lt;$E80),"Resolution before receipt",IF(AND($N80&lt;&gt;"",$M80&lt;&gt;"",$N80&gt;$M80),"Appeal submitted late",IF(AND($X80=0,$P80=""),"Resolution date missing",IF(AND($X80=1,$P80&lt;&gt;""),"Open status has resolution date",IF(AND($X80=1,$R80=""),"Next action missing","")))))))))</f>
        <v/>
      </c>
    </row>
    <row r="81">
      <c r="A81" s="22" t="n"/>
      <c r="B81" s="22" t="n"/>
      <c r="C81" s="22" t="n"/>
      <c r="D81" s="42" t="n"/>
      <c r="E81" s="42" t="n"/>
      <c r="F81" s="22" t="n"/>
      <c r="G81" s="22" t="n"/>
      <c r="H81" s="24" t="n"/>
      <c r="I81" s="24" t="n"/>
      <c r="J81" s="43" t="n"/>
      <c r="K81" s="22" t="n"/>
      <c r="L81" s="22" t="n"/>
      <c r="M81" s="42" t="n"/>
      <c r="N81" s="42" t="n"/>
      <c r="O81" s="42" t="n"/>
      <c r="P81" s="42" t="n"/>
      <c r="Q81" s="43" t="n"/>
      <c r="R81" s="24" t="n"/>
      <c r="S81" s="24" t="n"/>
      <c r="T81" s="26">
        <f>IF($A81="","",IF($E81="","",MAX(0,IF($P81&lt;&gt;"",$P81,Dashboard!$B$3)-$E81)))</f>
        <v/>
      </c>
      <c r="U81" s="27">
        <f>IF($A81="","",IF($T81="","",IF($T81&lt;=30,"0-30 days",IF($T81&lt;=60,"31-60 days",IF($T81&lt;=90,"61-90 days","91+ days")))))</f>
        <v/>
      </c>
      <c r="V81" s="28">
        <f>IF($A81="","",IF($X81=0,"Closed",IF($M81="","Due date missing",IF($N81&lt;&gt;"",IF($N81&lt;=$M81,"Submitted on time","Submitted late"),IF(Dashboard!$B$3&gt;$M81,"Overdue",IF($M81-Dashboard!$B$3&lt;=7,"Due in 7 days","On track"))))))</f>
        <v/>
      </c>
      <c r="W81" s="44">
        <f>IF($A81="","",MAX(0,$J81-IF($Q81="",0,$Q81)))</f>
        <v/>
      </c>
      <c r="X81" s="26">
        <f>IF($A81="","",IF(OR($L81="Resolved - Paid",$L81="Resolved - No Payment",$L81="Closed - Other"),0,1))</f>
        <v/>
      </c>
      <c r="Y81" s="28">
        <f>IF($A81="","",IF(OR($E81="",NOT(ISNUMBER($E81)),$E81&gt;Dashboard!$B$3),"No","Yes"))</f>
        <v/>
      </c>
      <c r="Z81" s="28">
        <f>IF($A81="","",IF(COUNTIF($A$2:$A$501,$A81)&gt;1,"Duplicate Denial ID",IF(OR($B81="",$C81="",$E81="",$F81="",$G81="",$J81="",$K81="",$L81=""),"Missing required field",IF(OR(NOT(ISNUMBER($J81)),$J81&lt;0,AND($Q81&lt;&gt;"",OR(NOT(ISNUMBER($Q81)),$Q81&lt;0))),"Invalid amount",IF(AND($D81&lt;&gt;"",$E81&lt;$D81),"Received before service",IF(AND($P81&lt;&gt;"",$P81&lt;$E81),"Resolution before receipt",IF(AND($N81&lt;&gt;"",$M81&lt;&gt;"",$N81&gt;$M81),"Appeal submitted late",IF(AND($X81=0,$P81=""),"Resolution date missing",IF(AND($X81=1,$P81&lt;&gt;""),"Open status has resolution date",IF(AND($X81=1,$R81=""),"Next action missing","")))))))))</f>
        <v/>
      </c>
    </row>
    <row r="82">
      <c r="A82" s="22" t="n"/>
      <c r="B82" s="22" t="n"/>
      <c r="C82" s="22" t="n"/>
      <c r="D82" s="42" t="n"/>
      <c r="E82" s="42" t="n"/>
      <c r="F82" s="22" t="n"/>
      <c r="G82" s="22" t="n"/>
      <c r="H82" s="24" t="n"/>
      <c r="I82" s="24" t="n"/>
      <c r="J82" s="43" t="n"/>
      <c r="K82" s="22" t="n"/>
      <c r="L82" s="22" t="n"/>
      <c r="M82" s="42" t="n"/>
      <c r="N82" s="42" t="n"/>
      <c r="O82" s="42" t="n"/>
      <c r="P82" s="42" t="n"/>
      <c r="Q82" s="43" t="n"/>
      <c r="R82" s="24" t="n"/>
      <c r="S82" s="24" t="n"/>
      <c r="T82" s="26">
        <f>IF($A82="","",IF($E82="","",MAX(0,IF($P82&lt;&gt;"",$P82,Dashboard!$B$3)-$E82)))</f>
        <v/>
      </c>
      <c r="U82" s="27">
        <f>IF($A82="","",IF($T82="","",IF($T82&lt;=30,"0-30 days",IF($T82&lt;=60,"31-60 days",IF($T82&lt;=90,"61-90 days","91+ days")))))</f>
        <v/>
      </c>
      <c r="V82" s="28">
        <f>IF($A82="","",IF($X82=0,"Closed",IF($M82="","Due date missing",IF($N82&lt;&gt;"",IF($N82&lt;=$M82,"Submitted on time","Submitted late"),IF(Dashboard!$B$3&gt;$M82,"Overdue",IF($M82-Dashboard!$B$3&lt;=7,"Due in 7 days","On track"))))))</f>
        <v/>
      </c>
      <c r="W82" s="44">
        <f>IF($A82="","",MAX(0,$J82-IF($Q82="",0,$Q82)))</f>
        <v/>
      </c>
      <c r="X82" s="26">
        <f>IF($A82="","",IF(OR($L82="Resolved - Paid",$L82="Resolved - No Payment",$L82="Closed - Other"),0,1))</f>
        <v/>
      </c>
      <c r="Y82" s="28">
        <f>IF($A82="","",IF(OR($E82="",NOT(ISNUMBER($E82)),$E82&gt;Dashboard!$B$3),"No","Yes"))</f>
        <v/>
      </c>
      <c r="Z82" s="28">
        <f>IF($A82="","",IF(COUNTIF($A$2:$A$501,$A82)&gt;1,"Duplicate Denial ID",IF(OR($B82="",$C82="",$E82="",$F82="",$G82="",$J82="",$K82="",$L82=""),"Missing required field",IF(OR(NOT(ISNUMBER($J82)),$J82&lt;0,AND($Q82&lt;&gt;"",OR(NOT(ISNUMBER($Q82)),$Q82&lt;0))),"Invalid amount",IF(AND($D82&lt;&gt;"",$E82&lt;$D82),"Received before service",IF(AND($P82&lt;&gt;"",$P82&lt;$E82),"Resolution before receipt",IF(AND($N82&lt;&gt;"",$M82&lt;&gt;"",$N82&gt;$M82),"Appeal submitted late",IF(AND($X82=0,$P82=""),"Resolution date missing",IF(AND($X82=1,$P82&lt;&gt;""),"Open status has resolution date",IF(AND($X82=1,$R82=""),"Next action missing","")))))))))</f>
        <v/>
      </c>
    </row>
    <row r="83">
      <c r="A83" s="22" t="n"/>
      <c r="B83" s="22" t="n"/>
      <c r="C83" s="22" t="n"/>
      <c r="D83" s="42" t="n"/>
      <c r="E83" s="42" t="n"/>
      <c r="F83" s="22" t="n"/>
      <c r="G83" s="22" t="n"/>
      <c r="H83" s="24" t="n"/>
      <c r="I83" s="24" t="n"/>
      <c r="J83" s="43" t="n"/>
      <c r="K83" s="22" t="n"/>
      <c r="L83" s="22" t="n"/>
      <c r="M83" s="42" t="n"/>
      <c r="N83" s="42" t="n"/>
      <c r="O83" s="42" t="n"/>
      <c r="P83" s="42" t="n"/>
      <c r="Q83" s="43" t="n"/>
      <c r="R83" s="24" t="n"/>
      <c r="S83" s="24" t="n"/>
      <c r="T83" s="26">
        <f>IF($A83="","",IF($E83="","",MAX(0,IF($P83&lt;&gt;"",$P83,Dashboard!$B$3)-$E83)))</f>
        <v/>
      </c>
      <c r="U83" s="27">
        <f>IF($A83="","",IF($T83="","",IF($T83&lt;=30,"0-30 days",IF($T83&lt;=60,"31-60 days",IF($T83&lt;=90,"61-90 days","91+ days")))))</f>
        <v/>
      </c>
      <c r="V83" s="28">
        <f>IF($A83="","",IF($X83=0,"Closed",IF($M83="","Due date missing",IF($N83&lt;&gt;"",IF($N83&lt;=$M83,"Submitted on time","Submitted late"),IF(Dashboard!$B$3&gt;$M83,"Overdue",IF($M83-Dashboard!$B$3&lt;=7,"Due in 7 days","On track"))))))</f>
        <v/>
      </c>
      <c r="W83" s="44">
        <f>IF($A83="","",MAX(0,$J83-IF($Q83="",0,$Q83)))</f>
        <v/>
      </c>
      <c r="X83" s="26">
        <f>IF($A83="","",IF(OR($L83="Resolved - Paid",$L83="Resolved - No Payment",$L83="Closed - Other"),0,1))</f>
        <v/>
      </c>
      <c r="Y83" s="28">
        <f>IF($A83="","",IF(OR($E83="",NOT(ISNUMBER($E83)),$E83&gt;Dashboard!$B$3),"No","Yes"))</f>
        <v/>
      </c>
      <c r="Z83" s="28">
        <f>IF($A83="","",IF(COUNTIF($A$2:$A$501,$A83)&gt;1,"Duplicate Denial ID",IF(OR($B83="",$C83="",$E83="",$F83="",$G83="",$J83="",$K83="",$L83=""),"Missing required field",IF(OR(NOT(ISNUMBER($J83)),$J83&lt;0,AND($Q83&lt;&gt;"",OR(NOT(ISNUMBER($Q83)),$Q83&lt;0))),"Invalid amount",IF(AND($D83&lt;&gt;"",$E83&lt;$D83),"Received before service",IF(AND($P83&lt;&gt;"",$P83&lt;$E83),"Resolution before receipt",IF(AND($N83&lt;&gt;"",$M83&lt;&gt;"",$N83&gt;$M83),"Appeal submitted late",IF(AND($X83=0,$P83=""),"Resolution date missing",IF(AND($X83=1,$P83&lt;&gt;""),"Open status has resolution date",IF(AND($X83=1,$R83=""),"Next action missing","")))))))))</f>
        <v/>
      </c>
    </row>
    <row r="84">
      <c r="A84" s="22" t="n"/>
      <c r="B84" s="22" t="n"/>
      <c r="C84" s="22" t="n"/>
      <c r="D84" s="42" t="n"/>
      <c r="E84" s="42" t="n"/>
      <c r="F84" s="22" t="n"/>
      <c r="G84" s="22" t="n"/>
      <c r="H84" s="24" t="n"/>
      <c r="I84" s="24" t="n"/>
      <c r="J84" s="43" t="n"/>
      <c r="K84" s="22" t="n"/>
      <c r="L84" s="22" t="n"/>
      <c r="M84" s="42" t="n"/>
      <c r="N84" s="42" t="n"/>
      <c r="O84" s="42" t="n"/>
      <c r="P84" s="42" t="n"/>
      <c r="Q84" s="43" t="n"/>
      <c r="R84" s="24" t="n"/>
      <c r="S84" s="24" t="n"/>
      <c r="T84" s="26">
        <f>IF($A84="","",IF($E84="","",MAX(0,IF($P84&lt;&gt;"",$P84,Dashboard!$B$3)-$E84)))</f>
        <v/>
      </c>
      <c r="U84" s="27">
        <f>IF($A84="","",IF($T84="","",IF($T84&lt;=30,"0-30 days",IF($T84&lt;=60,"31-60 days",IF($T84&lt;=90,"61-90 days","91+ days")))))</f>
        <v/>
      </c>
      <c r="V84" s="28">
        <f>IF($A84="","",IF($X84=0,"Closed",IF($M84="","Due date missing",IF($N84&lt;&gt;"",IF($N84&lt;=$M84,"Submitted on time","Submitted late"),IF(Dashboard!$B$3&gt;$M84,"Overdue",IF($M84-Dashboard!$B$3&lt;=7,"Due in 7 days","On track"))))))</f>
        <v/>
      </c>
      <c r="W84" s="44">
        <f>IF($A84="","",MAX(0,$J84-IF($Q84="",0,$Q84)))</f>
        <v/>
      </c>
      <c r="X84" s="26">
        <f>IF($A84="","",IF(OR($L84="Resolved - Paid",$L84="Resolved - No Payment",$L84="Closed - Other"),0,1))</f>
        <v/>
      </c>
      <c r="Y84" s="28">
        <f>IF($A84="","",IF(OR($E84="",NOT(ISNUMBER($E84)),$E84&gt;Dashboard!$B$3),"No","Yes"))</f>
        <v/>
      </c>
      <c r="Z84" s="28">
        <f>IF($A84="","",IF(COUNTIF($A$2:$A$501,$A84)&gt;1,"Duplicate Denial ID",IF(OR($B84="",$C84="",$E84="",$F84="",$G84="",$J84="",$K84="",$L84=""),"Missing required field",IF(OR(NOT(ISNUMBER($J84)),$J84&lt;0,AND($Q84&lt;&gt;"",OR(NOT(ISNUMBER($Q84)),$Q84&lt;0))),"Invalid amount",IF(AND($D84&lt;&gt;"",$E84&lt;$D84),"Received before service",IF(AND($P84&lt;&gt;"",$P84&lt;$E84),"Resolution before receipt",IF(AND($N84&lt;&gt;"",$M84&lt;&gt;"",$N84&gt;$M84),"Appeal submitted late",IF(AND($X84=0,$P84=""),"Resolution date missing",IF(AND($X84=1,$P84&lt;&gt;""),"Open status has resolution date",IF(AND($X84=1,$R84=""),"Next action missing","")))))))))</f>
        <v/>
      </c>
    </row>
    <row r="85">
      <c r="A85" s="22" t="n"/>
      <c r="B85" s="22" t="n"/>
      <c r="C85" s="22" t="n"/>
      <c r="D85" s="42" t="n"/>
      <c r="E85" s="42" t="n"/>
      <c r="F85" s="22" t="n"/>
      <c r="G85" s="22" t="n"/>
      <c r="H85" s="24" t="n"/>
      <c r="I85" s="24" t="n"/>
      <c r="J85" s="43" t="n"/>
      <c r="K85" s="22" t="n"/>
      <c r="L85" s="22" t="n"/>
      <c r="M85" s="42" t="n"/>
      <c r="N85" s="42" t="n"/>
      <c r="O85" s="42" t="n"/>
      <c r="P85" s="42" t="n"/>
      <c r="Q85" s="43" t="n"/>
      <c r="R85" s="24" t="n"/>
      <c r="S85" s="24" t="n"/>
      <c r="T85" s="26">
        <f>IF($A85="","",IF($E85="","",MAX(0,IF($P85&lt;&gt;"",$P85,Dashboard!$B$3)-$E85)))</f>
        <v/>
      </c>
      <c r="U85" s="27">
        <f>IF($A85="","",IF($T85="","",IF($T85&lt;=30,"0-30 days",IF($T85&lt;=60,"31-60 days",IF($T85&lt;=90,"61-90 days","91+ days")))))</f>
        <v/>
      </c>
      <c r="V85" s="28">
        <f>IF($A85="","",IF($X85=0,"Closed",IF($M85="","Due date missing",IF($N85&lt;&gt;"",IF($N85&lt;=$M85,"Submitted on time","Submitted late"),IF(Dashboard!$B$3&gt;$M85,"Overdue",IF($M85-Dashboard!$B$3&lt;=7,"Due in 7 days","On track"))))))</f>
        <v/>
      </c>
      <c r="W85" s="44">
        <f>IF($A85="","",MAX(0,$J85-IF($Q85="",0,$Q85)))</f>
        <v/>
      </c>
      <c r="X85" s="26">
        <f>IF($A85="","",IF(OR($L85="Resolved - Paid",$L85="Resolved - No Payment",$L85="Closed - Other"),0,1))</f>
        <v/>
      </c>
      <c r="Y85" s="28">
        <f>IF($A85="","",IF(OR($E85="",NOT(ISNUMBER($E85)),$E85&gt;Dashboard!$B$3),"No","Yes"))</f>
        <v/>
      </c>
      <c r="Z85" s="28">
        <f>IF($A85="","",IF(COUNTIF($A$2:$A$501,$A85)&gt;1,"Duplicate Denial ID",IF(OR($B85="",$C85="",$E85="",$F85="",$G85="",$J85="",$K85="",$L85=""),"Missing required field",IF(OR(NOT(ISNUMBER($J85)),$J85&lt;0,AND($Q85&lt;&gt;"",OR(NOT(ISNUMBER($Q85)),$Q85&lt;0))),"Invalid amount",IF(AND($D85&lt;&gt;"",$E85&lt;$D85),"Received before service",IF(AND($P85&lt;&gt;"",$P85&lt;$E85),"Resolution before receipt",IF(AND($N85&lt;&gt;"",$M85&lt;&gt;"",$N85&gt;$M85),"Appeal submitted late",IF(AND($X85=0,$P85=""),"Resolution date missing",IF(AND($X85=1,$P85&lt;&gt;""),"Open status has resolution date",IF(AND($X85=1,$R85=""),"Next action missing","")))))))))</f>
        <v/>
      </c>
    </row>
    <row r="86">
      <c r="A86" s="22" t="n"/>
      <c r="B86" s="22" t="n"/>
      <c r="C86" s="22" t="n"/>
      <c r="D86" s="42" t="n"/>
      <c r="E86" s="42" t="n"/>
      <c r="F86" s="22" t="n"/>
      <c r="G86" s="22" t="n"/>
      <c r="H86" s="24" t="n"/>
      <c r="I86" s="24" t="n"/>
      <c r="J86" s="43" t="n"/>
      <c r="K86" s="22" t="n"/>
      <c r="L86" s="22" t="n"/>
      <c r="M86" s="42" t="n"/>
      <c r="N86" s="42" t="n"/>
      <c r="O86" s="42" t="n"/>
      <c r="P86" s="42" t="n"/>
      <c r="Q86" s="43" t="n"/>
      <c r="R86" s="24" t="n"/>
      <c r="S86" s="24" t="n"/>
      <c r="T86" s="26">
        <f>IF($A86="","",IF($E86="","",MAX(0,IF($P86&lt;&gt;"",$P86,Dashboard!$B$3)-$E86)))</f>
        <v/>
      </c>
      <c r="U86" s="27">
        <f>IF($A86="","",IF($T86="","",IF($T86&lt;=30,"0-30 days",IF($T86&lt;=60,"31-60 days",IF($T86&lt;=90,"61-90 days","91+ days")))))</f>
        <v/>
      </c>
      <c r="V86" s="28">
        <f>IF($A86="","",IF($X86=0,"Closed",IF($M86="","Due date missing",IF($N86&lt;&gt;"",IF($N86&lt;=$M86,"Submitted on time","Submitted late"),IF(Dashboard!$B$3&gt;$M86,"Overdue",IF($M86-Dashboard!$B$3&lt;=7,"Due in 7 days","On track"))))))</f>
        <v/>
      </c>
      <c r="W86" s="44">
        <f>IF($A86="","",MAX(0,$J86-IF($Q86="",0,$Q86)))</f>
        <v/>
      </c>
      <c r="X86" s="26">
        <f>IF($A86="","",IF(OR($L86="Resolved - Paid",$L86="Resolved - No Payment",$L86="Closed - Other"),0,1))</f>
        <v/>
      </c>
      <c r="Y86" s="28">
        <f>IF($A86="","",IF(OR($E86="",NOT(ISNUMBER($E86)),$E86&gt;Dashboard!$B$3),"No","Yes"))</f>
        <v/>
      </c>
      <c r="Z86" s="28">
        <f>IF($A86="","",IF(COUNTIF($A$2:$A$501,$A86)&gt;1,"Duplicate Denial ID",IF(OR($B86="",$C86="",$E86="",$F86="",$G86="",$J86="",$K86="",$L86=""),"Missing required field",IF(OR(NOT(ISNUMBER($J86)),$J86&lt;0,AND($Q86&lt;&gt;"",OR(NOT(ISNUMBER($Q86)),$Q86&lt;0))),"Invalid amount",IF(AND($D86&lt;&gt;"",$E86&lt;$D86),"Received before service",IF(AND($P86&lt;&gt;"",$P86&lt;$E86),"Resolution before receipt",IF(AND($N86&lt;&gt;"",$M86&lt;&gt;"",$N86&gt;$M86),"Appeal submitted late",IF(AND($X86=0,$P86=""),"Resolution date missing",IF(AND($X86=1,$P86&lt;&gt;""),"Open status has resolution date",IF(AND($X86=1,$R86=""),"Next action missing","")))))))))</f>
        <v/>
      </c>
    </row>
    <row r="87">
      <c r="A87" s="22" t="n"/>
      <c r="B87" s="22" t="n"/>
      <c r="C87" s="22" t="n"/>
      <c r="D87" s="42" t="n"/>
      <c r="E87" s="42" t="n"/>
      <c r="F87" s="22" t="n"/>
      <c r="G87" s="22" t="n"/>
      <c r="H87" s="24" t="n"/>
      <c r="I87" s="24" t="n"/>
      <c r="J87" s="43" t="n"/>
      <c r="K87" s="22" t="n"/>
      <c r="L87" s="22" t="n"/>
      <c r="M87" s="42" t="n"/>
      <c r="N87" s="42" t="n"/>
      <c r="O87" s="42" t="n"/>
      <c r="P87" s="42" t="n"/>
      <c r="Q87" s="43" t="n"/>
      <c r="R87" s="24" t="n"/>
      <c r="S87" s="24" t="n"/>
      <c r="T87" s="26">
        <f>IF($A87="","",IF($E87="","",MAX(0,IF($P87&lt;&gt;"",$P87,Dashboard!$B$3)-$E87)))</f>
        <v/>
      </c>
      <c r="U87" s="27">
        <f>IF($A87="","",IF($T87="","",IF($T87&lt;=30,"0-30 days",IF($T87&lt;=60,"31-60 days",IF($T87&lt;=90,"61-90 days","91+ days")))))</f>
        <v/>
      </c>
      <c r="V87" s="28">
        <f>IF($A87="","",IF($X87=0,"Closed",IF($M87="","Due date missing",IF($N87&lt;&gt;"",IF($N87&lt;=$M87,"Submitted on time","Submitted late"),IF(Dashboard!$B$3&gt;$M87,"Overdue",IF($M87-Dashboard!$B$3&lt;=7,"Due in 7 days","On track"))))))</f>
        <v/>
      </c>
      <c r="W87" s="44">
        <f>IF($A87="","",MAX(0,$J87-IF($Q87="",0,$Q87)))</f>
        <v/>
      </c>
      <c r="X87" s="26">
        <f>IF($A87="","",IF(OR($L87="Resolved - Paid",$L87="Resolved - No Payment",$L87="Closed - Other"),0,1))</f>
        <v/>
      </c>
      <c r="Y87" s="28">
        <f>IF($A87="","",IF(OR($E87="",NOT(ISNUMBER($E87)),$E87&gt;Dashboard!$B$3),"No","Yes"))</f>
        <v/>
      </c>
      <c r="Z87" s="28">
        <f>IF($A87="","",IF(COUNTIF($A$2:$A$501,$A87)&gt;1,"Duplicate Denial ID",IF(OR($B87="",$C87="",$E87="",$F87="",$G87="",$J87="",$K87="",$L87=""),"Missing required field",IF(OR(NOT(ISNUMBER($J87)),$J87&lt;0,AND($Q87&lt;&gt;"",OR(NOT(ISNUMBER($Q87)),$Q87&lt;0))),"Invalid amount",IF(AND($D87&lt;&gt;"",$E87&lt;$D87),"Received before service",IF(AND($P87&lt;&gt;"",$P87&lt;$E87),"Resolution before receipt",IF(AND($N87&lt;&gt;"",$M87&lt;&gt;"",$N87&gt;$M87),"Appeal submitted late",IF(AND($X87=0,$P87=""),"Resolution date missing",IF(AND($X87=1,$P87&lt;&gt;""),"Open status has resolution date",IF(AND($X87=1,$R87=""),"Next action missing","")))))))))</f>
        <v/>
      </c>
    </row>
    <row r="88">
      <c r="A88" s="22" t="n"/>
      <c r="B88" s="22" t="n"/>
      <c r="C88" s="22" t="n"/>
      <c r="D88" s="42" t="n"/>
      <c r="E88" s="42" t="n"/>
      <c r="F88" s="22" t="n"/>
      <c r="G88" s="22" t="n"/>
      <c r="H88" s="24" t="n"/>
      <c r="I88" s="24" t="n"/>
      <c r="J88" s="43" t="n"/>
      <c r="K88" s="22" t="n"/>
      <c r="L88" s="22" t="n"/>
      <c r="M88" s="42" t="n"/>
      <c r="N88" s="42" t="n"/>
      <c r="O88" s="42" t="n"/>
      <c r="P88" s="42" t="n"/>
      <c r="Q88" s="43" t="n"/>
      <c r="R88" s="24" t="n"/>
      <c r="S88" s="24" t="n"/>
      <c r="T88" s="26">
        <f>IF($A88="","",IF($E88="","",MAX(0,IF($P88&lt;&gt;"",$P88,Dashboard!$B$3)-$E88)))</f>
        <v/>
      </c>
      <c r="U88" s="27">
        <f>IF($A88="","",IF($T88="","",IF($T88&lt;=30,"0-30 days",IF($T88&lt;=60,"31-60 days",IF($T88&lt;=90,"61-90 days","91+ days")))))</f>
        <v/>
      </c>
      <c r="V88" s="28">
        <f>IF($A88="","",IF($X88=0,"Closed",IF($M88="","Due date missing",IF($N88&lt;&gt;"",IF($N88&lt;=$M88,"Submitted on time","Submitted late"),IF(Dashboard!$B$3&gt;$M88,"Overdue",IF($M88-Dashboard!$B$3&lt;=7,"Due in 7 days","On track"))))))</f>
        <v/>
      </c>
      <c r="W88" s="44">
        <f>IF($A88="","",MAX(0,$J88-IF($Q88="",0,$Q88)))</f>
        <v/>
      </c>
      <c r="X88" s="26">
        <f>IF($A88="","",IF(OR($L88="Resolved - Paid",$L88="Resolved - No Payment",$L88="Closed - Other"),0,1))</f>
        <v/>
      </c>
      <c r="Y88" s="28">
        <f>IF($A88="","",IF(OR($E88="",NOT(ISNUMBER($E88)),$E88&gt;Dashboard!$B$3),"No","Yes"))</f>
        <v/>
      </c>
      <c r="Z88" s="28">
        <f>IF($A88="","",IF(COUNTIF($A$2:$A$501,$A88)&gt;1,"Duplicate Denial ID",IF(OR($B88="",$C88="",$E88="",$F88="",$G88="",$J88="",$K88="",$L88=""),"Missing required field",IF(OR(NOT(ISNUMBER($J88)),$J88&lt;0,AND($Q88&lt;&gt;"",OR(NOT(ISNUMBER($Q88)),$Q88&lt;0))),"Invalid amount",IF(AND($D88&lt;&gt;"",$E88&lt;$D88),"Received before service",IF(AND($P88&lt;&gt;"",$P88&lt;$E88),"Resolution before receipt",IF(AND($N88&lt;&gt;"",$M88&lt;&gt;"",$N88&gt;$M88),"Appeal submitted late",IF(AND($X88=0,$P88=""),"Resolution date missing",IF(AND($X88=1,$P88&lt;&gt;""),"Open status has resolution date",IF(AND($X88=1,$R88=""),"Next action missing","")))))))))</f>
        <v/>
      </c>
    </row>
    <row r="89">
      <c r="A89" s="22" t="n"/>
      <c r="B89" s="22" t="n"/>
      <c r="C89" s="22" t="n"/>
      <c r="D89" s="42" t="n"/>
      <c r="E89" s="42" t="n"/>
      <c r="F89" s="22" t="n"/>
      <c r="G89" s="22" t="n"/>
      <c r="H89" s="24" t="n"/>
      <c r="I89" s="24" t="n"/>
      <c r="J89" s="43" t="n"/>
      <c r="K89" s="22" t="n"/>
      <c r="L89" s="22" t="n"/>
      <c r="M89" s="42" t="n"/>
      <c r="N89" s="42" t="n"/>
      <c r="O89" s="42" t="n"/>
      <c r="P89" s="42" t="n"/>
      <c r="Q89" s="43" t="n"/>
      <c r="R89" s="24" t="n"/>
      <c r="S89" s="24" t="n"/>
      <c r="T89" s="26">
        <f>IF($A89="","",IF($E89="","",MAX(0,IF($P89&lt;&gt;"",$P89,Dashboard!$B$3)-$E89)))</f>
        <v/>
      </c>
      <c r="U89" s="27">
        <f>IF($A89="","",IF($T89="","",IF($T89&lt;=30,"0-30 days",IF($T89&lt;=60,"31-60 days",IF($T89&lt;=90,"61-90 days","91+ days")))))</f>
        <v/>
      </c>
      <c r="V89" s="28">
        <f>IF($A89="","",IF($X89=0,"Closed",IF($M89="","Due date missing",IF($N89&lt;&gt;"",IF($N89&lt;=$M89,"Submitted on time","Submitted late"),IF(Dashboard!$B$3&gt;$M89,"Overdue",IF($M89-Dashboard!$B$3&lt;=7,"Due in 7 days","On track"))))))</f>
        <v/>
      </c>
      <c r="W89" s="44">
        <f>IF($A89="","",MAX(0,$J89-IF($Q89="",0,$Q89)))</f>
        <v/>
      </c>
      <c r="X89" s="26">
        <f>IF($A89="","",IF(OR($L89="Resolved - Paid",$L89="Resolved - No Payment",$L89="Closed - Other"),0,1))</f>
        <v/>
      </c>
      <c r="Y89" s="28">
        <f>IF($A89="","",IF(OR($E89="",NOT(ISNUMBER($E89)),$E89&gt;Dashboard!$B$3),"No","Yes"))</f>
        <v/>
      </c>
      <c r="Z89" s="28">
        <f>IF($A89="","",IF(COUNTIF($A$2:$A$501,$A89)&gt;1,"Duplicate Denial ID",IF(OR($B89="",$C89="",$E89="",$F89="",$G89="",$J89="",$K89="",$L89=""),"Missing required field",IF(OR(NOT(ISNUMBER($J89)),$J89&lt;0,AND($Q89&lt;&gt;"",OR(NOT(ISNUMBER($Q89)),$Q89&lt;0))),"Invalid amount",IF(AND($D89&lt;&gt;"",$E89&lt;$D89),"Received before service",IF(AND($P89&lt;&gt;"",$P89&lt;$E89),"Resolution before receipt",IF(AND($N89&lt;&gt;"",$M89&lt;&gt;"",$N89&gt;$M89),"Appeal submitted late",IF(AND($X89=0,$P89=""),"Resolution date missing",IF(AND($X89=1,$P89&lt;&gt;""),"Open status has resolution date",IF(AND($X89=1,$R89=""),"Next action missing","")))))))))</f>
        <v/>
      </c>
    </row>
    <row r="90">
      <c r="A90" s="22" t="n"/>
      <c r="B90" s="22" t="n"/>
      <c r="C90" s="22" t="n"/>
      <c r="D90" s="42" t="n"/>
      <c r="E90" s="42" t="n"/>
      <c r="F90" s="22" t="n"/>
      <c r="G90" s="22" t="n"/>
      <c r="H90" s="24" t="n"/>
      <c r="I90" s="24" t="n"/>
      <c r="J90" s="43" t="n"/>
      <c r="K90" s="22" t="n"/>
      <c r="L90" s="22" t="n"/>
      <c r="M90" s="42" t="n"/>
      <c r="N90" s="42" t="n"/>
      <c r="O90" s="42" t="n"/>
      <c r="P90" s="42" t="n"/>
      <c r="Q90" s="43" t="n"/>
      <c r="R90" s="24" t="n"/>
      <c r="S90" s="24" t="n"/>
      <c r="T90" s="26">
        <f>IF($A90="","",IF($E90="","",MAX(0,IF($P90&lt;&gt;"",$P90,Dashboard!$B$3)-$E90)))</f>
        <v/>
      </c>
      <c r="U90" s="27">
        <f>IF($A90="","",IF($T90="","",IF($T90&lt;=30,"0-30 days",IF($T90&lt;=60,"31-60 days",IF($T90&lt;=90,"61-90 days","91+ days")))))</f>
        <v/>
      </c>
      <c r="V90" s="28">
        <f>IF($A90="","",IF($X90=0,"Closed",IF($M90="","Due date missing",IF($N90&lt;&gt;"",IF($N90&lt;=$M90,"Submitted on time","Submitted late"),IF(Dashboard!$B$3&gt;$M90,"Overdue",IF($M90-Dashboard!$B$3&lt;=7,"Due in 7 days","On track"))))))</f>
        <v/>
      </c>
      <c r="W90" s="44">
        <f>IF($A90="","",MAX(0,$J90-IF($Q90="",0,$Q90)))</f>
        <v/>
      </c>
      <c r="X90" s="26">
        <f>IF($A90="","",IF(OR($L90="Resolved - Paid",$L90="Resolved - No Payment",$L90="Closed - Other"),0,1))</f>
        <v/>
      </c>
      <c r="Y90" s="28">
        <f>IF($A90="","",IF(OR($E90="",NOT(ISNUMBER($E90)),$E90&gt;Dashboard!$B$3),"No","Yes"))</f>
        <v/>
      </c>
      <c r="Z90" s="28">
        <f>IF($A90="","",IF(COUNTIF($A$2:$A$501,$A90)&gt;1,"Duplicate Denial ID",IF(OR($B90="",$C90="",$E90="",$F90="",$G90="",$J90="",$K90="",$L90=""),"Missing required field",IF(OR(NOT(ISNUMBER($J90)),$J90&lt;0,AND($Q90&lt;&gt;"",OR(NOT(ISNUMBER($Q90)),$Q90&lt;0))),"Invalid amount",IF(AND($D90&lt;&gt;"",$E90&lt;$D90),"Received before service",IF(AND($P90&lt;&gt;"",$P90&lt;$E90),"Resolution before receipt",IF(AND($N90&lt;&gt;"",$M90&lt;&gt;"",$N90&gt;$M90),"Appeal submitted late",IF(AND($X90=0,$P90=""),"Resolution date missing",IF(AND($X90=1,$P90&lt;&gt;""),"Open status has resolution date",IF(AND($X90=1,$R90=""),"Next action missing","")))))))))</f>
        <v/>
      </c>
    </row>
    <row r="91">
      <c r="A91" s="22" t="n"/>
      <c r="B91" s="22" t="n"/>
      <c r="C91" s="22" t="n"/>
      <c r="D91" s="42" t="n"/>
      <c r="E91" s="42" t="n"/>
      <c r="F91" s="22" t="n"/>
      <c r="G91" s="22" t="n"/>
      <c r="H91" s="24" t="n"/>
      <c r="I91" s="24" t="n"/>
      <c r="J91" s="43" t="n"/>
      <c r="K91" s="22" t="n"/>
      <c r="L91" s="22" t="n"/>
      <c r="M91" s="42" t="n"/>
      <c r="N91" s="42" t="n"/>
      <c r="O91" s="42" t="n"/>
      <c r="P91" s="42" t="n"/>
      <c r="Q91" s="43" t="n"/>
      <c r="R91" s="24" t="n"/>
      <c r="S91" s="24" t="n"/>
      <c r="T91" s="26">
        <f>IF($A91="","",IF($E91="","",MAX(0,IF($P91&lt;&gt;"",$P91,Dashboard!$B$3)-$E91)))</f>
        <v/>
      </c>
      <c r="U91" s="27">
        <f>IF($A91="","",IF($T91="","",IF($T91&lt;=30,"0-30 days",IF($T91&lt;=60,"31-60 days",IF($T91&lt;=90,"61-90 days","91+ days")))))</f>
        <v/>
      </c>
      <c r="V91" s="28">
        <f>IF($A91="","",IF($X91=0,"Closed",IF($M91="","Due date missing",IF($N91&lt;&gt;"",IF($N91&lt;=$M91,"Submitted on time","Submitted late"),IF(Dashboard!$B$3&gt;$M91,"Overdue",IF($M91-Dashboard!$B$3&lt;=7,"Due in 7 days","On track"))))))</f>
        <v/>
      </c>
      <c r="W91" s="44">
        <f>IF($A91="","",MAX(0,$J91-IF($Q91="",0,$Q91)))</f>
        <v/>
      </c>
      <c r="X91" s="26">
        <f>IF($A91="","",IF(OR($L91="Resolved - Paid",$L91="Resolved - No Payment",$L91="Closed - Other"),0,1))</f>
        <v/>
      </c>
      <c r="Y91" s="28">
        <f>IF($A91="","",IF(OR($E91="",NOT(ISNUMBER($E91)),$E91&gt;Dashboard!$B$3),"No","Yes"))</f>
        <v/>
      </c>
      <c r="Z91" s="28">
        <f>IF($A91="","",IF(COUNTIF($A$2:$A$501,$A91)&gt;1,"Duplicate Denial ID",IF(OR($B91="",$C91="",$E91="",$F91="",$G91="",$J91="",$K91="",$L91=""),"Missing required field",IF(OR(NOT(ISNUMBER($J91)),$J91&lt;0,AND($Q91&lt;&gt;"",OR(NOT(ISNUMBER($Q91)),$Q91&lt;0))),"Invalid amount",IF(AND($D91&lt;&gt;"",$E91&lt;$D91),"Received before service",IF(AND($P91&lt;&gt;"",$P91&lt;$E91),"Resolution before receipt",IF(AND($N91&lt;&gt;"",$M91&lt;&gt;"",$N91&gt;$M91),"Appeal submitted late",IF(AND($X91=0,$P91=""),"Resolution date missing",IF(AND($X91=1,$P91&lt;&gt;""),"Open status has resolution date",IF(AND($X91=1,$R91=""),"Next action missing","")))))))))</f>
        <v/>
      </c>
    </row>
    <row r="92">
      <c r="A92" s="22" t="n"/>
      <c r="B92" s="22" t="n"/>
      <c r="C92" s="22" t="n"/>
      <c r="D92" s="42" t="n"/>
      <c r="E92" s="42" t="n"/>
      <c r="F92" s="22" t="n"/>
      <c r="G92" s="22" t="n"/>
      <c r="H92" s="24" t="n"/>
      <c r="I92" s="24" t="n"/>
      <c r="J92" s="43" t="n"/>
      <c r="K92" s="22" t="n"/>
      <c r="L92" s="22" t="n"/>
      <c r="M92" s="42" t="n"/>
      <c r="N92" s="42" t="n"/>
      <c r="O92" s="42" t="n"/>
      <c r="P92" s="42" t="n"/>
      <c r="Q92" s="43" t="n"/>
      <c r="R92" s="24" t="n"/>
      <c r="S92" s="24" t="n"/>
      <c r="T92" s="26">
        <f>IF($A92="","",IF($E92="","",MAX(0,IF($P92&lt;&gt;"",$P92,Dashboard!$B$3)-$E92)))</f>
        <v/>
      </c>
      <c r="U92" s="27">
        <f>IF($A92="","",IF($T92="","",IF($T92&lt;=30,"0-30 days",IF($T92&lt;=60,"31-60 days",IF($T92&lt;=90,"61-90 days","91+ days")))))</f>
        <v/>
      </c>
      <c r="V92" s="28">
        <f>IF($A92="","",IF($X92=0,"Closed",IF($M92="","Due date missing",IF($N92&lt;&gt;"",IF($N92&lt;=$M92,"Submitted on time","Submitted late"),IF(Dashboard!$B$3&gt;$M92,"Overdue",IF($M92-Dashboard!$B$3&lt;=7,"Due in 7 days","On track"))))))</f>
        <v/>
      </c>
      <c r="W92" s="44">
        <f>IF($A92="","",MAX(0,$J92-IF($Q92="",0,$Q92)))</f>
        <v/>
      </c>
      <c r="X92" s="26">
        <f>IF($A92="","",IF(OR($L92="Resolved - Paid",$L92="Resolved - No Payment",$L92="Closed - Other"),0,1))</f>
        <v/>
      </c>
      <c r="Y92" s="28">
        <f>IF($A92="","",IF(OR($E92="",NOT(ISNUMBER($E92)),$E92&gt;Dashboard!$B$3),"No","Yes"))</f>
        <v/>
      </c>
      <c r="Z92" s="28">
        <f>IF($A92="","",IF(COUNTIF($A$2:$A$501,$A92)&gt;1,"Duplicate Denial ID",IF(OR($B92="",$C92="",$E92="",$F92="",$G92="",$J92="",$K92="",$L92=""),"Missing required field",IF(OR(NOT(ISNUMBER($J92)),$J92&lt;0,AND($Q92&lt;&gt;"",OR(NOT(ISNUMBER($Q92)),$Q92&lt;0))),"Invalid amount",IF(AND($D92&lt;&gt;"",$E92&lt;$D92),"Received before service",IF(AND($P92&lt;&gt;"",$P92&lt;$E92),"Resolution before receipt",IF(AND($N92&lt;&gt;"",$M92&lt;&gt;"",$N92&gt;$M92),"Appeal submitted late",IF(AND($X92=0,$P92=""),"Resolution date missing",IF(AND($X92=1,$P92&lt;&gt;""),"Open status has resolution date",IF(AND($X92=1,$R92=""),"Next action missing","")))))))))</f>
        <v/>
      </c>
    </row>
    <row r="93">
      <c r="A93" s="22" t="n"/>
      <c r="B93" s="22" t="n"/>
      <c r="C93" s="22" t="n"/>
      <c r="D93" s="42" t="n"/>
      <c r="E93" s="42" t="n"/>
      <c r="F93" s="22" t="n"/>
      <c r="G93" s="22" t="n"/>
      <c r="H93" s="24" t="n"/>
      <c r="I93" s="24" t="n"/>
      <c r="J93" s="43" t="n"/>
      <c r="K93" s="22" t="n"/>
      <c r="L93" s="22" t="n"/>
      <c r="M93" s="42" t="n"/>
      <c r="N93" s="42" t="n"/>
      <c r="O93" s="42" t="n"/>
      <c r="P93" s="42" t="n"/>
      <c r="Q93" s="43" t="n"/>
      <c r="R93" s="24" t="n"/>
      <c r="S93" s="24" t="n"/>
      <c r="T93" s="26">
        <f>IF($A93="","",IF($E93="","",MAX(0,IF($P93&lt;&gt;"",$P93,Dashboard!$B$3)-$E93)))</f>
        <v/>
      </c>
      <c r="U93" s="27">
        <f>IF($A93="","",IF($T93="","",IF($T93&lt;=30,"0-30 days",IF($T93&lt;=60,"31-60 days",IF($T93&lt;=90,"61-90 days","91+ days")))))</f>
        <v/>
      </c>
      <c r="V93" s="28">
        <f>IF($A93="","",IF($X93=0,"Closed",IF($M93="","Due date missing",IF($N93&lt;&gt;"",IF($N93&lt;=$M93,"Submitted on time","Submitted late"),IF(Dashboard!$B$3&gt;$M93,"Overdue",IF($M93-Dashboard!$B$3&lt;=7,"Due in 7 days","On track"))))))</f>
        <v/>
      </c>
      <c r="W93" s="44">
        <f>IF($A93="","",MAX(0,$J93-IF($Q93="",0,$Q93)))</f>
        <v/>
      </c>
      <c r="X93" s="26">
        <f>IF($A93="","",IF(OR($L93="Resolved - Paid",$L93="Resolved - No Payment",$L93="Closed - Other"),0,1))</f>
        <v/>
      </c>
      <c r="Y93" s="28">
        <f>IF($A93="","",IF(OR($E93="",NOT(ISNUMBER($E93)),$E93&gt;Dashboard!$B$3),"No","Yes"))</f>
        <v/>
      </c>
      <c r="Z93" s="28">
        <f>IF($A93="","",IF(COUNTIF($A$2:$A$501,$A93)&gt;1,"Duplicate Denial ID",IF(OR($B93="",$C93="",$E93="",$F93="",$G93="",$J93="",$K93="",$L93=""),"Missing required field",IF(OR(NOT(ISNUMBER($J93)),$J93&lt;0,AND($Q93&lt;&gt;"",OR(NOT(ISNUMBER($Q93)),$Q93&lt;0))),"Invalid amount",IF(AND($D93&lt;&gt;"",$E93&lt;$D93),"Received before service",IF(AND($P93&lt;&gt;"",$P93&lt;$E93),"Resolution before receipt",IF(AND($N93&lt;&gt;"",$M93&lt;&gt;"",$N93&gt;$M93),"Appeal submitted late",IF(AND($X93=0,$P93=""),"Resolution date missing",IF(AND($X93=1,$P93&lt;&gt;""),"Open status has resolution date",IF(AND($X93=1,$R93=""),"Next action missing","")))))))))</f>
        <v/>
      </c>
    </row>
    <row r="94">
      <c r="A94" s="22" t="n"/>
      <c r="B94" s="22" t="n"/>
      <c r="C94" s="22" t="n"/>
      <c r="D94" s="42" t="n"/>
      <c r="E94" s="42" t="n"/>
      <c r="F94" s="22" t="n"/>
      <c r="G94" s="22" t="n"/>
      <c r="H94" s="24" t="n"/>
      <c r="I94" s="24" t="n"/>
      <c r="J94" s="43" t="n"/>
      <c r="K94" s="22" t="n"/>
      <c r="L94" s="22" t="n"/>
      <c r="M94" s="42" t="n"/>
      <c r="N94" s="42" t="n"/>
      <c r="O94" s="42" t="n"/>
      <c r="P94" s="42" t="n"/>
      <c r="Q94" s="43" t="n"/>
      <c r="R94" s="24" t="n"/>
      <c r="S94" s="24" t="n"/>
      <c r="T94" s="26">
        <f>IF($A94="","",IF($E94="","",MAX(0,IF($P94&lt;&gt;"",$P94,Dashboard!$B$3)-$E94)))</f>
        <v/>
      </c>
      <c r="U94" s="27">
        <f>IF($A94="","",IF($T94="","",IF($T94&lt;=30,"0-30 days",IF($T94&lt;=60,"31-60 days",IF($T94&lt;=90,"61-90 days","91+ days")))))</f>
        <v/>
      </c>
      <c r="V94" s="28">
        <f>IF($A94="","",IF($X94=0,"Closed",IF($M94="","Due date missing",IF($N94&lt;&gt;"",IF($N94&lt;=$M94,"Submitted on time","Submitted late"),IF(Dashboard!$B$3&gt;$M94,"Overdue",IF($M94-Dashboard!$B$3&lt;=7,"Due in 7 days","On track"))))))</f>
        <v/>
      </c>
      <c r="W94" s="44">
        <f>IF($A94="","",MAX(0,$J94-IF($Q94="",0,$Q94)))</f>
        <v/>
      </c>
      <c r="X94" s="26">
        <f>IF($A94="","",IF(OR($L94="Resolved - Paid",$L94="Resolved - No Payment",$L94="Closed - Other"),0,1))</f>
        <v/>
      </c>
      <c r="Y94" s="28">
        <f>IF($A94="","",IF(OR($E94="",NOT(ISNUMBER($E94)),$E94&gt;Dashboard!$B$3),"No","Yes"))</f>
        <v/>
      </c>
      <c r="Z94" s="28">
        <f>IF($A94="","",IF(COUNTIF($A$2:$A$501,$A94)&gt;1,"Duplicate Denial ID",IF(OR($B94="",$C94="",$E94="",$F94="",$G94="",$J94="",$K94="",$L94=""),"Missing required field",IF(OR(NOT(ISNUMBER($J94)),$J94&lt;0,AND($Q94&lt;&gt;"",OR(NOT(ISNUMBER($Q94)),$Q94&lt;0))),"Invalid amount",IF(AND($D94&lt;&gt;"",$E94&lt;$D94),"Received before service",IF(AND($P94&lt;&gt;"",$P94&lt;$E94),"Resolution before receipt",IF(AND($N94&lt;&gt;"",$M94&lt;&gt;"",$N94&gt;$M94),"Appeal submitted late",IF(AND($X94=0,$P94=""),"Resolution date missing",IF(AND($X94=1,$P94&lt;&gt;""),"Open status has resolution date",IF(AND($X94=1,$R94=""),"Next action missing","")))))))))</f>
        <v/>
      </c>
    </row>
    <row r="95">
      <c r="A95" s="22" t="n"/>
      <c r="B95" s="22" t="n"/>
      <c r="C95" s="22" t="n"/>
      <c r="D95" s="42" t="n"/>
      <c r="E95" s="42" t="n"/>
      <c r="F95" s="22" t="n"/>
      <c r="G95" s="22" t="n"/>
      <c r="H95" s="24" t="n"/>
      <c r="I95" s="24" t="n"/>
      <c r="J95" s="43" t="n"/>
      <c r="K95" s="22" t="n"/>
      <c r="L95" s="22" t="n"/>
      <c r="M95" s="42" t="n"/>
      <c r="N95" s="42" t="n"/>
      <c r="O95" s="42" t="n"/>
      <c r="P95" s="42" t="n"/>
      <c r="Q95" s="43" t="n"/>
      <c r="R95" s="24" t="n"/>
      <c r="S95" s="24" t="n"/>
      <c r="T95" s="26">
        <f>IF($A95="","",IF($E95="","",MAX(0,IF($P95&lt;&gt;"",$P95,Dashboard!$B$3)-$E95)))</f>
        <v/>
      </c>
      <c r="U95" s="27">
        <f>IF($A95="","",IF($T95="","",IF($T95&lt;=30,"0-30 days",IF($T95&lt;=60,"31-60 days",IF($T95&lt;=90,"61-90 days","91+ days")))))</f>
        <v/>
      </c>
      <c r="V95" s="28">
        <f>IF($A95="","",IF($X95=0,"Closed",IF($M95="","Due date missing",IF($N95&lt;&gt;"",IF($N95&lt;=$M95,"Submitted on time","Submitted late"),IF(Dashboard!$B$3&gt;$M95,"Overdue",IF($M95-Dashboard!$B$3&lt;=7,"Due in 7 days","On track"))))))</f>
        <v/>
      </c>
      <c r="W95" s="44">
        <f>IF($A95="","",MAX(0,$J95-IF($Q95="",0,$Q95)))</f>
        <v/>
      </c>
      <c r="X95" s="26">
        <f>IF($A95="","",IF(OR($L95="Resolved - Paid",$L95="Resolved - No Payment",$L95="Closed - Other"),0,1))</f>
        <v/>
      </c>
      <c r="Y95" s="28">
        <f>IF($A95="","",IF(OR($E95="",NOT(ISNUMBER($E95)),$E95&gt;Dashboard!$B$3),"No","Yes"))</f>
        <v/>
      </c>
      <c r="Z95" s="28">
        <f>IF($A95="","",IF(COUNTIF($A$2:$A$501,$A95)&gt;1,"Duplicate Denial ID",IF(OR($B95="",$C95="",$E95="",$F95="",$G95="",$J95="",$K95="",$L95=""),"Missing required field",IF(OR(NOT(ISNUMBER($J95)),$J95&lt;0,AND($Q95&lt;&gt;"",OR(NOT(ISNUMBER($Q95)),$Q95&lt;0))),"Invalid amount",IF(AND($D95&lt;&gt;"",$E95&lt;$D95),"Received before service",IF(AND($P95&lt;&gt;"",$P95&lt;$E95),"Resolution before receipt",IF(AND($N95&lt;&gt;"",$M95&lt;&gt;"",$N95&gt;$M95),"Appeal submitted late",IF(AND($X95=0,$P95=""),"Resolution date missing",IF(AND($X95=1,$P95&lt;&gt;""),"Open status has resolution date",IF(AND($X95=1,$R95=""),"Next action missing","")))))))))</f>
        <v/>
      </c>
    </row>
    <row r="96">
      <c r="A96" s="22" t="n"/>
      <c r="B96" s="22" t="n"/>
      <c r="C96" s="22" t="n"/>
      <c r="D96" s="42" t="n"/>
      <c r="E96" s="42" t="n"/>
      <c r="F96" s="22" t="n"/>
      <c r="G96" s="22" t="n"/>
      <c r="H96" s="24" t="n"/>
      <c r="I96" s="24" t="n"/>
      <c r="J96" s="43" t="n"/>
      <c r="K96" s="22" t="n"/>
      <c r="L96" s="22" t="n"/>
      <c r="M96" s="42" t="n"/>
      <c r="N96" s="42" t="n"/>
      <c r="O96" s="42" t="n"/>
      <c r="P96" s="42" t="n"/>
      <c r="Q96" s="43" t="n"/>
      <c r="R96" s="24" t="n"/>
      <c r="S96" s="24" t="n"/>
      <c r="T96" s="26">
        <f>IF($A96="","",IF($E96="","",MAX(0,IF($P96&lt;&gt;"",$P96,Dashboard!$B$3)-$E96)))</f>
        <v/>
      </c>
      <c r="U96" s="27">
        <f>IF($A96="","",IF($T96="","",IF($T96&lt;=30,"0-30 days",IF($T96&lt;=60,"31-60 days",IF($T96&lt;=90,"61-90 days","91+ days")))))</f>
        <v/>
      </c>
      <c r="V96" s="28">
        <f>IF($A96="","",IF($X96=0,"Closed",IF($M96="","Due date missing",IF($N96&lt;&gt;"",IF($N96&lt;=$M96,"Submitted on time","Submitted late"),IF(Dashboard!$B$3&gt;$M96,"Overdue",IF($M96-Dashboard!$B$3&lt;=7,"Due in 7 days","On track"))))))</f>
        <v/>
      </c>
      <c r="W96" s="44">
        <f>IF($A96="","",MAX(0,$J96-IF($Q96="",0,$Q96)))</f>
        <v/>
      </c>
      <c r="X96" s="26">
        <f>IF($A96="","",IF(OR($L96="Resolved - Paid",$L96="Resolved - No Payment",$L96="Closed - Other"),0,1))</f>
        <v/>
      </c>
      <c r="Y96" s="28">
        <f>IF($A96="","",IF(OR($E96="",NOT(ISNUMBER($E96)),$E96&gt;Dashboard!$B$3),"No","Yes"))</f>
        <v/>
      </c>
      <c r="Z96" s="28">
        <f>IF($A96="","",IF(COUNTIF($A$2:$A$501,$A96)&gt;1,"Duplicate Denial ID",IF(OR($B96="",$C96="",$E96="",$F96="",$G96="",$J96="",$K96="",$L96=""),"Missing required field",IF(OR(NOT(ISNUMBER($J96)),$J96&lt;0,AND($Q96&lt;&gt;"",OR(NOT(ISNUMBER($Q96)),$Q96&lt;0))),"Invalid amount",IF(AND($D96&lt;&gt;"",$E96&lt;$D96),"Received before service",IF(AND($P96&lt;&gt;"",$P96&lt;$E96),"Resolution before receipt",IF(AND($N96&lt;&gt;"",$M96&lt;&gt;"",$N96&gt;$M96),"Appeal submitted late",IF(AND($X96=0,$P96=""),"Resolution date missing",IF(AND($X96=1,$P96&lt;&gt;""),"Open status has resolution date",IF(AND($X96=1,$R96=""),"Next action missing","")))))))))</f>
        <v/>
      </c>
    </row>
    <row r="97">
      <c r="A97" s="22" t="n"/>
      <c r="B97" s="22" t="n"/>
      <c r="C97" s="22" t="n"/>
      <c r="D97" s="42" t="n"/>
      <c r="E97" s="42" t="n"/>
      <c r="F97" s="22" t="n"/>
      <c r="G97" s="22" t="n"/>
      <c r="H97" s="24" t="n"/>
      <c r="I97" s="24" t="n"/>
      <c r="J97" s="43" t="n"/>
      <c r="K97" s="22" t="n"/>
      <c r="L97" s="22" t="n"/>
      <c r="M97" s="42" t="n"/>
      <c r="N97" s="42" t="n"/>
      <c r="O97" s="42" t="n"/>
      <c r="P97" s="42" t="n"/>
      <c r="Q97" s="43" t="n"/>
      <c r="R97" s="24" t="n"/>
      <c r="S97" s="24" t="n"/>
      <c r="T97" s="26">
        <f>IF($A97="","",IF($E97="","",MAX(0,IF($P97&lt;&gt;"",$P97,Dashboard!$B$3)-$E97)))</f>
        <v/>
      </c>
      <c r="U97" s="27">
        <f>IF($A97="","",IF($T97="","",IF($T97&lt;=30,"0-30 days",IF($T97&lt;=60,"31-60 days",IF($T97&lt;=90,"61-90 days","91+ days")))))</f>
        <v/>
      </c>
      <c r="V97" s="28">
        <f>IF($A97="","",IF($X97=0,"Closed",IF($M97="","Due date missing",IF($N97&lt;&gt;"",IF($N97&lt;=$M97,"Submitted on time","Submitted late"),IF(Dashboard!$B$3&gt;$M97,"Overdue",IF($M97-Dashboard!$B$3&lt;=7,"Due in 7 days","On track"))))))</f>
        <v/>
      </c>
      <c r="W97" s="44">
        <f>IF($A97="","",MAX(0,$J97-IF($Q97="",0,$Q97)))</f>
        <v/>
      </c>
      <c r="X97" s="26">
        <f>IF($A97="","",IF(OR($L97="Resolved - Paid",$L97="Resolved - No Payment",$L97="Closed - Other"),0,1))</f>
        <v/>
      </c>
      <c r="Y97" s="28">
        <f>IF($A97="","",IF(OR($E97="",NOT(ISNUMBER($E97)),$E97&gt;Dashboard!$B$3),"No","Yes"))</f>
        <v/>
      </c>
      <c r="Z97" s="28">
        <f>IF($A97="","",IF(COUNTIF($A$2:$A$501,$A97)&gt;1,"Duplicate Denial ID",IF(OR($B97="",$C97="",$E97="",$F97="",$G97="",$J97="",$K97="",$L97=""),"Missing required field",IF(OR(NOT(ISNUMBER($J97)),$J97&lt;0,AND($Q97&lt;&gt;"",OR(NOT(ISNUMBER($Q97)),$Q97&lt;0))),"Invalid amount",IF(AND($D97&lt;&gt;"",$E97&lt;$D97),"Received before service",IF(AND($P97&lt;&gt;"",$P97&lt;$E97),"Resolution before receipt",IF(AND($N97&lt;&gt;"",$M97&lt;&gt;"",$N97&gt;$M97),"Appeal submitted late",IF(AND($X97=0,$P97=""),"Resolution date missing",IF(AND($X97=1,$P97&lt;&gt;""),"Open status has resolution date",IF(AND($X97=1,$R97=""),"Next action missing","")))))))))</f>
        <v/>
      </c>
    </row>
    <row r="98">
      <c r="A98" s="22" t="n"/>
      <c r="B98" s="22" t="n"/>
      <c r="C98" s="22" t="n"/>
      <c r="D98" s="42" t="n"/>
      <c r="E98" s="42" t="n"/>
      <c r="F98" s="22" t="n"/>
      <c r="G98" s="22" t="n"/>
      <c r="H98" s="24" t="n"/>
      <c r="I98" s="24" t="n"/>
      <c r="J98" s="43" t="n"/>
      <c r="K98" s="22" t="n"/>
      <c r="L98" s="22" t="n"/>
      <c r="M98" s="42" t="n"/>
      <c r="N98" s="42" t="n"/>
      <c r="O98" s="42" t="n"/>
      <c r="P98" s="42" t="n"/>
      <c r="Q98" s="43" t="n"/>
      <c r="R98" s="24" t="n"/>
      <c r="S98" s="24" t="n"/>
      <c r="T98" s="26">
        <f>IF($A98="","",IF($E98="","",MAX(0,IF($P98&lt;&gt;"",$P98,Dashboard!$B$3)-$E98)))</f>
        <v/>
      </c>
      <c r="U98" s="27">
        <f>IF($A98="","",IF($T98="","",IF($T98&lt;=30,"0-30 days",IF($T98&lt;=60,"31-60 days",IF($T98&lt;=90,"61-90 days","91+ days")))))</f>
        <v/>
      </c>
      <c r="V98" s="28">
        <f>IF($A98="","",IF($X98=0,"Closed",IF($M98="","Due date missing",IF($N98&lt;&gt;"",IF($N98&lt;=$M98,"Submitted on time","Submitted late"),IF(Dashboard!$B$3&gt;$M98,"Overdue",IF($M98-Dashboard!$B$3&lt;=7,"Due in 7 days","On track"))))))</f>
        <v/>
      </c>
      <c r="W98" s="44">
        <f>IF($A98="","",MAX(0,$J98-IF($Q98="",0,$Q98)))</f>
        <v/>
      </c>
      <c r="X98" s="26">
        <f>IF($A98="","",IF(OR($L98="Resolved - Paid",$L98="Resolved - No Payment",$L98="Closed - Other"),0,1))</f>
        <v/>
      </c>
      <c r="Y98" s="28">
        <f>IF($A98="","",IF(OR($E98="",NOT(ISNUMBER($E98)),$E98&gt;Dashboard!$B$3),"No","Yes"))</f>
        <v/>
      </c>
      <c r="Z98" s="28">
        <f>IF($A98="","",IF(COUNTIF($A$2:$A$501,$A98)&gt;1,"Duplicate Denial ID",IF(OR($B98="",$C98="",$E98="",$F98="",$G98="",$J98="",$K98="",$L98=""),"Missing required field",IF(OR(NOT(ISNUMBER($J98)),$J98&lt;0,AND($Q98&lt;&gt;"",OR(NOT(ISNUMBER($Q98)),$Q98&lt;0))),"Invalid amount",IF(AND($D98&lt;&gt;"",$E98&lt;$D98),"Received before service",IF(AND($P98&lt;&gt;"",$P98&lt;$E98),"Resolution before receipt",IF(AND($N98&lt;&gt;"",$M98&lt;&gt;"",$N98&gt;$M98),"Appeal submitted late",IF(AND($X98=0,$P98=""),"Resolution date missing",IF(AND($X98=1,$P98&lt;&gt;""),"Open status has resolution date",IF(AND($X98=1,$R98=""),"Next action missing","")))))))))</f>
        <v/>
      </c>
    </row>
    <row r="99">
      <c r="A99" s="22" t="n"/>
      <c r="B99" s="22" t="n"/>
      <c r="C99" s="22" t="n"/>
      <c r="D99" s="42" t="n"/>
      <c r="E99" s="42" t="n"/>
      <c r="F99" s="22" t="n"/>
      <c r="G99" s="22" t="n"/>
      <c r="H99" s="24" t="n"/>
      <c r="I99" s="24" t="n"/>
      <c r="J99" s="43" t="n"/>
      <c r="K99" s="22" t="n"/>
      <c r="L99" s="22" t="n"/>
      <c r="M99" s="42" t="n"/>
      <c r="N99" s="42" t="n"/>
      <c r="O99" s="42" t="n"/>
      <c r="P99" s="42" t="n"/>
      <c r="Q99" s="43" t="n"/>
      <c r="R99" s="24" t="n"/>
      <c r="S99" s="24" t="n"/>
      <c r="T99" s="26">
        <f>IF($A99="","",IF($E99="","",MAX(0,IF($P99&lt;&gt;"",$P99,Dashboard!$B$3)-$E99)))</f>
        <v/>
      </c>
      <c r="U99" s="27">
        <f>IF($A99="","",IF($T99="","",IF($T99&lt;=30,"0-30 days",IF($T99&lt;=60,"31-60 days",IF($T99&lt;=90,"61-90 days","91+ days")))))</f>
        <v/>
      </c>
      <c r="V99" s="28">
        <f>IF($A99="","",IF($X99=0,"Closed",IF($M99="","Due date missing",IF($N99&lt;&gt;"",IF($N99&lt;=$M99,"Submitted on time","Submitted late"),IF(Dashboard!$B$3&gt;$M99,"Overdue",IF($M99-Dashboard!$B$3&lt;=7,"Due in 7 days","On track"))))))</f>
        <v/>
      </c>
      <c r="W99" s="44">
        <f>IF($A99="","",MAX(0,$J99-IF($Q99="",0,$Q99)))</f>
        <v/>
      </c>
      <c r="X99" s="26">
        <f>IF($A99="","",IF(OR($L99="Resolved - Paid",$L99="Resolved - No Payment",$L99="Closed - Other"),0,1))</f>
        <v/>
      </c>
      <c r="Y99" s="28">
        <f>IF($A99="","",IF(OR($E99="",NOT(ISNUMBER($E99)),$E99&gt;Dashboard!$B$3),"No","Yes"))</f>
        <v/>
      </c>
      <c r="Z99" s="28">
        <f>IF($A99="","",IF(COUNTIF($A$2:$A$501,$A99)&gt;1,"Duplicate Denial ID",IF(OR($B99="",$C99="",$E99="",$F99="",$G99="",$J99="",$K99="",$L99=""),"Missing required field",IF(OR(NOT(ISNUMBER($J99)),$J99&lt;0,AND($Q99&lt;&gt;"",OR(NOT(ISNUMBER($Q99)),$Q99&lt;0))),"Invalid amount",IF(AND($D99&lt;&gt;"",$E99&lt;$D99),"Received before service",IF(AND($P99&lt;&gt;"",$P99&lt;$E99),"Resolution before receipt",IF(AND($N99&lt;&gt;"",$M99&lt;&gt;"",$N99&gt;$M99),"Appeal submitted late",IF(AND($X99=0,$P99=""),"Resolution date missing",IF(AND($X99=1,$P99&lt;&gt;""),"Open status has resolution date",IF(AND($X99=1,$R99=""),"Next action missing","")))))))))</f>
        <v/>
      </c>
    </row>
    <row r="100">
      <c r="A100" s="22" t="n"/>
      <c r="B100" s="22" t="n"/>
      <c r="C100" s="22" t="n"/>
      <c r="D100" s="42" t="n"/>
      <c r="E100" s="42" t="n"/>
      <c r="F100" s="22" t="n"/>
      <c r="G100" s="22" t="n"/>
      <c r="H100" s="24" t="n"/>
      <c r="I100" s="24" t="n"/>
      <c r="J100" s="43" t="n"/>
      <c r="K100" s="22" t="n"/>
      <c r="L100" s="22" t="n"/>
      <c r="M100" s="42" t="n"/>
      <c r="N100" s="42" t="n"/>
      <c r="O100" s="42" t="n"/>
      <c r="P100" s="42" t="n"/>
      <c r="Q100" s="43" t="n"/>
      <c r="R100" s="24" t="n"/>
      <c r="S100" s="24" t="n"/>
      <c r="T100" s="26">
        <f>IF($A100="","",IF($E100="","",MAX(0,IF($P100&lt;&gt;"",$P100,Dashboard!$B$3)-$E100)))</f>
        <v/>
      </c>
      <c r="U100" s="27">
        <f>IF($A100="","",IF($T100="","",IF($T100&lt;=30,"0-30 days",IF($T100&lt;=60,"31-60 days",IF($T100&lt;=90,"61-90 days","91+ days")))))</f>
        <v/>
      </c>
      <c r="V100" s="28">
        <f>IF($A100="","",IF($X100=0,"Closed",IF($M100="","Due date missing",IF($N100&lt;&gt;"",IF($N100&lt;=$M100,"Submitted on time","Submitted late"),IF(Dashboard!$B$3&gt;$M100,"Overdue",IF($M100-Dashboard!$B$3&lt;=7,"Due in 7 days","On track"))))))</f>
        <v/>
      </c>
      <c r="W100" s="44">
        <f>IF($A100="","",MAX(0,$J100-IF($Q100="",0,$Q100)))</f>
        <v/>
      </c>
      <c r="X100" s="26">
        <f>IF($A100="","",IF(OR($L100="Resolved - Paid",$L100="Resolved - No Payment",$L100="Closed - Other"),0,1))</f>
        <v/>
      </c>
      <c r="Y100" s="28">
        <f>IF($A100="","",IF(OR($E100="",NOT(ISNUMBER($E100)),$E100&gt;Dashboard!$B$3),"No","Yes"))</f>
        <v/>
      </c>
      <c r="Z100" s="28">
        <f>IF($A100="","",IF(COUNTIF($A$2:$A$501,$A100)&gt;1,"Duplicate Denial ID",IF(OR($B100="",$C100="",$E100="",$F100="",$G100="",$J100="",$K100="",$L100=""),"Missing required field",IF(OR(NOT(ISNUMBER($J100)),$J100&lt;0,AND($Q100&lt;&gt;"",OR(NOT(ISNUMBER($Q100)),$Q100&lt;0))),"Invalid amount",IF(AND($D100&lt;&gt;"",$E100&lt;$D100),"Received before service",IF(AND($P100&lt;&gt;"",$P100&lt;$E100),"Resolution before receipt",IF(AND($N100&lt;&gt;"",$M100&lt;&gt;"",$N100&gt;$M100),"Appeal submitted late",IF(AND($X100=0,$P100=""),"Resolution date missing",IF(AND($X100=1,$P100&lt;&gt;""),"Open status has resolution date",IF(AND($X100=1,$R100=""),"Next action missing","")))))))))</f>
        <v/>
      </c>
    </row>
    <row r="101">
      <c r="A101" s="22" t="n"/>
      <c r="B101" s="22" t="n"/>
      <c r="C101" s="22" t="n"/>
      <c r="D101" s="42" t="n"/>
      <c r="E101" s="42" t="n"/>
      <c r="F101" s="22" t="n"/>
      <c r="G101" s="22" t="n"/>
      <c r="H101" s="24" t="n"/>
      <c r="I101" s="24" t="n"/>
      <c r="J101" s="43" t="n"/>
      <c r="K101" s="22" t="n"/>
      <c r="L101" s="22" t="n"/>
      <c r="M101" s="42" t="n"/>
      <c r="N101" s="42" t="n"/>
      <c r="O101" s="42" t="n"/>
      <c r="P101" s="42" t="n"/>
      <c r="Q101" s="43" t="n"/>
      <c r="R101" s="24" t="n"/>
      <c r="S101" s="24" t="n"/>
      <c r="T101" s="26">
        <f>IF($A101="","",IF($E101="","",MAX(0,IF($P101&lt;&gt;"",$P101,Dashboard!$B$3)-$E101)))</f>
        <v/>
      </c>
      <c r="U101" s="27">
        <f>IF($A101="","",IF($T101="","",IF($T101&lt;=30,"0-30 days",IF($T101&lt;=60,"31-60 days",IF($T101&lt;=90,"61-90 days","91+ days")))))</f>
        <v/>
      </c>
      <c r="V101" s="28">
        <f>IF($A101="","",IF($X101=0,"Closed",IF($M101="","Due date missing",IF($N101&lt;&gt;"",IF($N101&lt;=$M101,"Submitted on time","Submitted late"),IF(Dashboard!$B$3&gt;$M101,"Overdue",IF($M101-Dashboard!$B$3&lt;=7,"Due in 7 days","On track"))))))</f>
        <v/>
      </c>
      <c r="W101" s="44">
        <f>IF($A101="","",MAX(0,$J101-IF($Q101="",0,$Q101)))</f>
        <v/>
      </c>
      <c r="X101" s="26">
        <f>IF($A101="","",IF(OR($L101="Resolved - Paid",$L101="Resolved - No Payment",$L101="Closed - Other"),0,1))</f>
        <v/>
      </c>
      <c r="Y101" s="28">
        <f>IF($A101="","",IF(OR($E101="",NOT(ISNUMBER($E101)),$E101&gt;Dashboard!$B$3),"No","Yes"))</f>
        <v/>
      </c>
      <c r="Z101" s="28">
        <f>IF($A101="","",IF(COUNTIF($A$2:$A$501,$A101)&gt;1,"Duplicate Denial ID",IF(OR($B101="",$C101="",$E101="",$F101="",$G101="",$J101="",$K101="",$L101=""),"Missing required field",IF(OR(NOT(ISNUMBER($J101)),$J101&lt;0,AND($Q101&lt;&gt;"",OR(NOT(ISNUMBER($Q101)),$Q101&lt;0))),"Invalid amount",IF(AND($D101&lt;&gt;"",$E101&lt;$D101),"Received before service",IF(AND($P101&lt;&gt;"",$P101&lt;$E101),"Resolution before receipt",IF(AND($N101&lt;&gt;"",$M101&lt;&gt;"",$N101&gt;$M101),"Appeal submitted late",IF(AND($X101=0,$P101=""),"Resolution date missing",IF(AND($X101=1,$P101&lt;&gt;""),"Open status has resolution date",IF(AND($X101=1,$R101=""),"Next action missing","")))))))))</f>
        <v/>
      </c>
    </row>
    <row r="102">
      <c r="A102" s="22" t="n"/>
      <c r="B102" s="22" t="n"/>
      <c r="C102" s="22" t="n"/>
      <c r="D102" s="42" t="n"/>
      <c r="E102" s="42" t="n"/>
      <c r="F102" s="22" t="n"/>
      <c r="G102" s="22" t="n"/>
      <c r="H102" s="24" t="n"/>
      <c r="I102" s="24" t="n"/>
      <c r="J102" s="43" t="n"/>
      <c r="K102" s="22" t="n"/>
      <c r="L102" s="22" t="n"/>
      <c r="M102" s="42" t="n"/>
      <c r="N102" s="42" t="n"/>
      <c r="O102" s="42" t="n"/>
      <c r="P102" s="42" t="n"/>
      <c r="Q102" s="43" t="n"/>
      <c r="R102" s="24" t="n"/>
      <c r="S102" s="24" t="n"/>
      <c r="T102" s="26">
        <f>IF($A102="","",IF($E102="","",MAX(0,IF($P102&lt;&gt;"",$P102,Dashboard!$B$3)-$E102)))</f>
        <v/>
      </c>
      <c r="U102" s="27">
        <f>IF($A102="","",IF($T102="","",IF($T102&lt;=30,"0-30 days",IF($T102&lt;=60,"31-60 days",IF($T102&lt;=90,"61-90 days","91+ days")))))</f>
        <v/>
      </c>
      <c r="V102" s="28">
        <f>IF($A102="","",IF($X102=0,"Closed",IF($M102="","Due date missing",IF($N102&lt;&gt;"",IF($N102&lt;=$M102,"Submitted on time","Submitted late"),IF(Dashboard!$B$3&gt;$M102,"Overdue",IF($M102-Dashboard!$B$3&lt;=7,"Due in 7 days","On track"))))))</f>
        <v/>
      </c>
      <c r="W102" s="44">
        <f>IF($A102="","",MAX(0,$J102-IF($Q102="",0,$Q102)))</f>
        <v/>
      </c>
      <c r="X102" s="26">
        <f>IF($A102="","",IF(OR($L102="Resolved - Paid",$L102="Resolved - No Payment",$L102="Closed - Other"),0,1))</f>
        <v/>
      </c>
      <c r="Y102" s="28">
        <f>IF($A102="","",IF(OR($E102="",NOT(ISNUMBER($E102)),$E102&gt;Dashboard!$B$3),"No","Yes"))</f>
        <v/>
      </c>
      <c r="Z102" s="28">
        <f>IF($A102="","",IF(COUNTIF($A$2:$A$501,$A102)&gt;1,"Duplicate Denial ID",IF(OR($B102="",$C102="",$E102="",$F102="",$G102="",$J102="",$K102="",$L102=""),"Missing required field",IF(OR(NOT(ISNUMBER($J102)),$J102&lt;0,AND($Q102&lt;&gt;"",OR(NOT(ISNUMBER($Q102)),$Q102&lt;0))),"Invalid amount",IF(AND($D102&lt;&gt;"",$E102&lt;$D102),"Received before service",IF(AND($P102&lt;&gt;"",$P102&lt;$E102),"Resolution before receipt",IF(AND($N102&lt;&gt;"",$M102&lt;&gt;"",$N102&gt;$M102),"Appeal submitted late",IF(AND($X102=0,$P102=""),"Resolution date missing",IF(AND($X102=1,$P102&lt;&gt;""),"Open status has resolution date",IF(AND($X102=1,$R102=""),"Next action missing","")))))))))</f>
        <v/>
      </c>
    </row>
    <row r="103">
      <c r="A103" s="22" t="n"/>
      <c r="B103" s="22" t="n"/>
      <c r="C103" s="22" t="n"/>
      <c r="D103" s="42" t="n"/>
      <c r="E103" s="42" t="n"/>
      <c r="F103" s="22" t="n"/>
      <c r="G103" s="22" t="n"/>
      <c r="H103" s="24" t="n"/>
      <c r="I103" s="24" t="n"/>
      <c r="J103" s="43" t="n"/>
      <c r="K103" s="22" t="n"/>
      <c r="L103" s="22" t="n"/>
      <c r="M103" s="42" t="n"/>
      <c r="N103" s="42" t="n"/>
      <c r="O103" s="42" t="n"/>
      <c r="P103" s="42" t="n"/>
      <c r="Q103" s="43" t="n"/>
      <c r="R103" s="24" t="n"/>
      <c r="S103" s="24" t="n"/>
      <c r="T103" s="26">
        <f>IF($A103="","",IF($E103="","",MAX(0,IF($P103&lt;&gt;"",$P103,Dashboard!$B$3)-$E103)))</f>
        <v/>
      </c>
      <c r="U103" s="27">
        <f>IF($A103="","",IF($T103="","",IF($T103&lt;=30,"0-30 days",IF($T103&lt;=60,"31-60 days",IF($T103&lt;=90,"61-90 days","91+ days")))))</f>
        <v/>
      </c>
      <c r="V103" s="28">
        <f>IF($A103="","",IF($X103=0,"Closed",IF($M103="","Due date missing",IF($N103&lt;&gt;"",IF($N103&lt;=$M103,"Submitted on time","Submitted late"),IF(Dashboard!$B$3&gt;$M103,"Overdue",IF($M103-Dashboard!$B$3&lt;=7,"Due in 7 days","On track"))))))</f>
        <v/>
      </c>
      <c r="W103" s="44">
        <f>IF($A103="","",MAX(0,$J103-IF($Q103="",0,$Q103)))</f>
        <v/>
      </c>
      <c r="X103" s="26">
        <f>IF($A103="","",IF(OR($L103="Resolved - Paid",$L103="Resolved - No Payment",$L103="Closed - Other"),0,1))</f>
        <v/>
      </c>
      <c r="Y103" s="28">
        <f>IF($A103="","",IF(OR($E103="",NOT(ISNUMBER($E103)),$E103&gt;Dashboard!$B$3),"No","Yes"))</f>
        <v/>
      </c>
      <c r="Z103" s="28">
        <f>IF($A103="","",IF(COUNTIF($A$2:$A$501,$A103)&gt;1,"Duplicate Denial ID",IF(OR($B103="",$C103="",$E103="",$F103="",$G103="",$J103="",$K103="",$L103=""),"Missing required field",IF(OR(NOT(ISNUMBER($J103)),$J103&lt;0,AND($Q103&lt;&gt;"",OR(NOT(ISNUMBER($Q103)),$Q103&lt;0))),"Invalid amount",IF(AND($D103&lt;&gt;"",$E103&lt;$D103),"Received before service",IF(AND($P103&lt;&gt;"",$P103&lt;$E103),"Resolution before receipt",IF(AND($N103&lt;&gt;"",$M103&lt;&gt;"",$N103&gt;$M103),"Appeal submitted late",IF(AND($X103=0,$P103=""),"Resolution date missing",IF(AND($X103=1,$P103&lt;&gt;""),"Open status has resolution date",IF(AND($X103=1,$R103=""),"Next action missing","")))))))))</f>
        <v/>
      </c>
    </row>
    <row r="104">
      <c r="A104" s="22" t="n"/>
      <c r="B104" s="22" t="n"/>
      <c r="C104" s="22" t="n"/>
      <c r="D104" s="42" t="n"/>
      <c r="E104" s="42" t="n"/>
      <c r="F104" s="22" t="n"/>
      <c r="G104" s="22" t="n"/>
      <c r="H104" s="24" t="n"/>
      <c r="I104" s="24" t="n"/>
      <c r="J104" s="43" t="n"/>
      <c r="K104" s="22" t="n"/>
      <c r="L104" s="22" t="n"/>
      <c r="M104" s="42" t="n"/>
      <c r="N104" s="42" t="n"/>
      <c r="O104" s="42" t="n"/>
      <c r="P104" s="42" t="n"/>
      <c r="Q104" s="43" t="n"/>
      <c r="R104" s="24" t="n"/>
      <c r="S104" s="24" t="n"/>
      <c r="T104" s="26">
        <f>IF($A104="","",IF($E104="","",MAX(0,IF($P104&lt;&gt;"",$P104,Dashboard!$B$3)-$E104)))</f>
        <v/>
      </c>
      <c r="U104" s="27">
        <f>IF($A104="","",IF($T104="","",IF($T104&lt;=30,"0-30 days",IF($T104&lt;=60,"31-60 days",IF($T104&lt;=90,"61-90 days","91+ days")))))</f>
        <v/>
      </c>
      <c r="V104" s="28">
        <f>IF($A104="","",IF($X104=0,"Closed",IF($M104="","Due date missing",IF($N104&lt;&gt;"",IF($N104&lt;=$M104,"Submitted on time","Submitted late"),IF(Dashboard!$B$3&gt;$M104,"Overdue",IF($M104-Dashboard!$B$3&lt;=7,"Due in 7 days","On track"))))))</f>
        <v/>
      </c>
      <c r="W104" s="44">
        <f>IF($A104="","",MAX(0,$J104-IF($Q104="",0,$Q104)))</f>
        <v/>
      </c>
      <c r="X104" s="26">
        <f>IF($A104="","",IF(OR($L104="Resolved - Paid",$L104="Resolved - No Payment",$L104="Closed - Other"),0,1))</f>
        <v/>
      </c>
      <c r="Y104" s="28">
        <f>IF($A104="","",IF(OR($E104="",NOT(ISNUMBER($E104)),$E104&gt;Dashboard!$B$3),"No","Yes"))</f>
        <v/>
      </c>
      <c r="Z104" s="28">
        <f>IF($A104="","",IF(COUNTIF($A$2:$A$501,$A104)&gt;1,"Duplicate Denial ID",IF(OR($B104="",$C104="",$E104="",$F104="",$G104="",$J104="",$K104="",$L104=""),"Missing required field",IF(OR(NOT(ISNUMBER($J104)),$J104&lt;0,AND($Q104&lt;&gt;"",OR(NOT(ISNUMBER($Q104)),$Q104&lt;0))),"Invalid amount",IF(AND($D104&lt;&gt;"",$E104&lt;$D104),"Received before service",IF(AND($P104&lt;&gt;"",$P104&lt;$E104),"Resolution before receipt",IF(AND($N104&lt;&gt;"",$M104&lt;&gt;"",$N104&gt;$M104),"Appeal submitted late",IF(AND($X104=0,$P104=""),"Resolution date missing",IF(AND($X104=1,$P104&lt;&gt;""),"Open status has resolution date",IF(AND($X104=1,$R104=""),"Next action missing","")))))))))</f>
        <v/>
      </c>
    </row>
    <row r="105">
      <c r="A105" s="22" t="n"/>
      <c r="B105" s="22" t="n"/>
      <c r="C105" s="22" t="n"/>
      <c r="D105" s="42" t="n"/>
      <c r="E105" s="42" t="n"/>
      <c r="F105" s="22" t="n"/>
      <c r="G105" s="22" t="n"/>
      <c r="H105" s="24" t="n"/>
      <c r="I105" s="24" t="n"/>
      <c r="J105" s="43" t="n"/>
      <c r="K105" s="22" t="n"/>
      <c r="L105" s="22" t="n"/>
      <c r="M105" s="42" t="n"/>
      <c r="N105" s="42" t="n"/>
      <c r="O105" s="42" t="n"/>
      <c r="P105" s="42" t="n"/>
      <c r="Q105" s="43" t="n"/>
      <c r="R105" s="24" t="n"/>
      <c r="S105" s="24" t="n"/>
      <c r="T105" s="26">
        <f>IF($A105="","",IF($E105="","",MAX(0,IF($P105&lt;&gt;"",$P105,Dashboard!$B$3)-$E105)))</f>
        <v/>
      </c>
      <c r="U105" s="27">
        <f>IF($A105="","",IF($T105="","",IF($T105&lt;=30,"0-30 days",IF($T105&lt;=60,"31-60 days",IF($T105&lt;=90,"61-90 days","91+ days")))))</f>
        <v/>
      </c>
      <c r="V105" s="28">
        <f>IF($A105="","",IF($X105=0,"Closed",IF($M105="","Due date missing",IF($N105&lt;&gt;"",IF($N105&lt;=$M105,"Submitted on time","Submitted late"),IF(Dashboard!$B$3&gt;$M105,"Overdue",IF($M105-Dashboard!$B$3&lt;=7,"Due in 7 days","On track"))))))</f>
        <v/>
      </c>
      <c r="W105" s="44">
        <f>IF($A105="","",MAX(0,$J105-IF($Q105="",0,$Q105)))</f>
        <v/>
      </c>
      <c r="X105" s="26">
        <f>IF($A105="","",IF(OR($L105="Resolved - Paid",$L105="Resolved - No Payment",$L105="Closed - Other"),0,1))</f>
        <v/>
      </c>
      <c r="Y105" s="28">
        <f>IF($A105="","",IF(OR($E105="",NOT(ISNUMBER($E105)),$E105&gt;Dashboard!$B$3),"No","Yes"))</f>
        <v/>
      </c>
      <c r="Z105" s="28">
        <f>IF($A105="","",IF(COUNTIF($A$2:$A$501,$A105)&gt;1,"Duplicate Denial ID",IF(OR($B105="",$C105="",$E105="",$F105="",$G105="",$J105="",$K105="",$L105=""),"Missing required field",IF(OR(NOT(ISNUMBER($J105)),$J105&lt;0,AND($Q105&lt;&gt;"",OR(NOT(ISNUMBER($Q105)),$Q105&lt;0))),"Invalid amount",IF(AND($D105&lt;&gt;"",$E105&lt;$D105),"Received before service",IF(AND($P105&lt;&gt;"",$P105&lt;$E105),"Resolution before receipt",IF(AND($N105&lt;&gt;"",$M105&lt;&gt;"",$N105&gt;$M105),"Appeal submitted late",IF(AND($X105=0,$P105=""),"Resolution date missing",IF(AND($X105=1,$P105&lt;&gt;""),"Open status has resolution date",IF(AND($X105=1,$R105=""),"Next action missing","")))))))))</f>
        <v/>
      </c>
    </row>
    <row r="106">
      <c r="A106" s="22" t="n"/>
      <c r="B106" s="22" t="n"/>
      <c r="C106" s="22" t="n"/>
      <c r="D106" s="42" t="n"/>
      <c r="E106" s="42" t="n"/>
      <c r="F106" s="22" t="n"/>
      <c r="G106" s="22" t="n"/>
      <c r="H106" s="24" t="n"/>
      <c r="I106" s="24" t="n"/>
      <c r="J106" s="43" t="n"/>
      <c r="K106" s="22" t="n"/>
      <c r="L106" s="22" t="n"/>
      <c r="M106" s="42" t="n"/>
      <c r="N106" s="42" t="n"/>
      <c r="O106" s="42" t="n"/>
      <c r="P106" s="42" t="n"/>
      <c r="Q106" s="43" t="n"/>
      <c r="R106" s="24" t="n"/>
      <c r="S106" s="24" t="n"/>
      <c r="T106" s="26">
        <f>IF($A106="","",IF($E106="","",MAX(0,IF($P106&lt;&gt;"",$P106,Dashboard!$B$3)-$E106)))</f>
        <v/>
      </c>
      <c r="U106" s="27">
        <f>IF($A106="","",IF($T106="","",IF($T106&lt;=30,"0-30 days",IF($T106&lt;=60,"31-60 days",IF($T106&lt;=90,"61-90 days","91+ days")))))</f>
        <v/>
      </c>
      <c r="V106" s="28">
        <f>IF($A106="","",IF($X106=0,"Closed",IF($M106="","Due date missing",IF($N106&lt;&gt;"",IF($N106&lt;=$M106,"Submitted on time","Submitted late"),IF(Dashboard!$B$3&gt;$M106,"Overdue",IF($M106-Dashboard!$B$3&lt;=7,"Due in 7 days","On track"))))))</f>
        <v/>
      </c>
      <c r="W106" s="44">
        <f>IF($A106="","",MAX(0,$J106-IF($Q106="",0,$Q106)))</f>
        <v/>
      </c>
      <c r="X106" s="26">
        <f>IF($A106="","",IF(OR($L106="Resolved - Paid",$L106="Resolved - No Payment",$L106="Closed - Other"),0,1))</f>
        <v/>
      </c>
      <c r="Y106" s="28">
        <f>IF($A106="","",IF(OR($E106="",NOT(ISNUMBER($E106)),$E106&gt;Dashboard!$B$3),"No","Yes"))</f>
        <v/>
      </c>
      <c r="Z106" s="28">
        <f>IF($A106="","",IF(COUNTIF($A$2:$A$501,$A106)&gt;1,"Duplicate Denial ID",IF(OR($B106="",$C106="",$E106="",$F106="",$G106="",$J106="",$K106="",$L106=""),"Missing required field",IF(OR(NOT(ISNUMBER($J106)),$J106&lt;0,AND($Q106&lt;&gt;"",OR(NOT(ISNUMBER($Q106)),$Q106&lt;0))),"Invalid amount",IF(AND($D106&lt;&gt;"",$E106&lt;$D106),"Received before service",IF(AND($P106&lt;&gt;"",$P106&lt;$E106),"Resolution before receipt",IF(AND($N106&lt;&gt;"",$M106&lt;&gt;"",$N106&gt;$M106),"Appeal submitted late",IF(AND($X106=0,$P106=""),"Resolution date missing",IF(AND($X106=1,$P106&lt;&gt;""),"Open status has resolution date",IF(AND($X106=1,$R106=""),"Next action missing","")))))))))</f>
        <v/>
      </c>
    </row>
    <row r="107">
      <c r="A107" s="22" t="n"/>
      <c r="B107" s="22" t="n"/>
      <c r="C107" s="22" t="n"/>
      <c r="D107" s="42" t="n"/>
      <c r="E107" s="42" t="n"/>
      <c r="F107" s="22" t="n"/>
      <c r="G107" s="22" t="n"/>
      <c r="H107" s="24" t="n"/>
      <c r="I107" s="24" t="n"/>
      <c r="J107" s="43" t="n"/>
      <c r="K107" s="22" t="n"/>
      <c r="L107" s="22" t="n"/>
      <c r="M107" s="42" t="n"/>
      <c r="N107" s="42" t="n"/>
      <c r="O107" s="42" t="n"/>
      <c r="P107" s="42" t="n"/>
      <c r="Q107" s="43" t="n"/>
      <c r="R107" s="24" t="n"/>
      <c r="S107" s="24" t="n"/>
      <c r="T107" s="26">
        <f>IF($A107="","",IF($E107="","",MAX(0,IF($P107&lt;&gt;"",$P107,Dashboard!$B$3)-$E107)))</f>
        <v/>
      </c>
      <c r="U107" s="27">
        <f>IF($A107="","",IF($T107="","",IF($T107&lt;=30,"0-30 days",IF($T107&lt;=60,"31-60 days",IF($T107&lt;=90,"61-90 days","91+ days")))))</f>
        <v/>
      </c>
      <c r="V107" s="28">
        <f>IF($A107="","",IF($X107=0,"Closed",IF($M107="","Due date missing",IF($N107&lt;&gt;"",IF($N107&lt;=$M107,"Submitted on time","Submitted late"),IF(Dashboard!$B$3&gt;$M107,"Overdue",IF($M107-Dashboard!$B$3&lt;=7,"Due in 7 days","On track"))))))</f>
        <v/>
      </c>
      <c r="W107" s="44">
        <f>IF($A107="","",MAX(0,$J107-IF($Q107="",0,$Q107)))</f>
        <v/>
      </c>
      <c r="X107" s="26">
        <f>IF($A107="","",IF(OR($L107="Resolved - Paid",$L107="Resolved - No Payment",$L107="Closed - Other"),0,1))</f>
        <v/>
      </c>
      <c r="Y107" s="28">
        <f>IF($A107="","",IF(OR($E107="",NOT(ISNUMBER($E107)),$E107&gt;Dashboard!$B$3),"No","Yes"))</f>
        <v/>
      </c>
      <c r="Z107" s="28">
        <f>IF($A107="","",IF(COUNTIF($A$2:$A$501,$A107)&gt;1,"Duplicate Denial ID",IF(OR($B107="",$C107="",$E107="",$F107="",$G107="",$J107="",$K107="",$L107=""),"Missing required field",IF(OR(NOT(ISNUMBER($J107)),$J107&lt;0,AND($Q107&lt;&gt;"",OR(NOT(ISNUMBER($Q107)),$Q107&lt;0))),"Invalid amount",IF(AND($D107&lt;&gt;"",$E107&lt;$D107),"Received before service",IF(AND($P107&lt;&gt;"",$P107&lt;$E107),"Resolution before receipt",IF(AND($N107&lt;&gt;"",$M107&lt;&gt;"",$N107&gt;$M107),"Appeal submitted late",IF(AND($X107=0,$P107=""),"Resolution date missing",IF(AND($X107=1,$P107&lt;&gt;""),"Open status has resolution date",IF(AND($X107=1,$R107=""),"Next action missing","")))))))))</f>
        <v/>
      </c>
    </row>
    <row r="108">
      <c r="A108" s="22" t="n"/>
      <c r="B108" s="22" t="n"/>
      <c r="C108" s="22" t="n"/>
      <c r="D108" s="42" t="n"/>
      <c r="E108" s="42" t="n"/>
      <c r="F108" s="22" t="n"/>
      <c r="G108" s="22" t="n"/>
      <c r="H108" s="24" t="n"/>
      <c r="I108" s="24" t="n"/>
      <c r="J108" s="43" t="n"/>
      <c r="K108" s="22" t="n"/>
      <c r="L108" s="22" t="n"/>
      <c r="M108" s="42" t="n"/>
      <c r="N108" s="42" t="n"/>
      <c r="O108" s="42" t="n"/>
      <c r="P108" s="42" t="n"/>
      <c r="Q108" s="43" t="n"/>
      <c r="R108" s="24" t="n"/>
      <c r="S108" s="24" t="n"/>
      <c r="T108" s="26">
        <f>IF($A108="","",IF($E108="","",MAX(0,IF($P108&lt;&gt;"",$P108,Dashboard!$B$3)-$E108)))</f>
        <v/>
      </c>
      <c r="U108" s="27">
        <f>IF($A108="","",IF($T108="","",IF($T108&lt;=30,"0-30 days",IF($T108&lt;=60,"31-60 days",IF($T108&lt;=90,"61-90 days","91+ days")))))</f>
        <v/>
      </c>
      <c r="V108" s="28">
        <f>IF($A108="","",IF($X108=0,"Closed",IF($M108="","Due date missing",IF($N108&lt;&gt;"",IF($N108&lt;=$M108,"Submitted on time","Submitted late"),IF(Dashboard!$B$3&gt;$M108,"Overdue",IF($M108-Dashboard!$B$3&lt;=7,"Due in 7 days","On track"))))))</f>
        <v/>
      </c>
      <c r="W108" s="44">
        <f>IF($A108="","",MAX(0,$J108-IF($Q108="",0,$Q108)))</f>
        <v/>
      </c>
      <c r="X108" s="26">
        <f>IF($A108="","",IF(OR($L108="Resolved - Paid",$L108="Resolved - No Payment",$L108="Closed - Other"),0,1))</f>
        <v/>
      </c>
      <c r="Y108" s="28">
        <f>IF($A108="","",IF(OR($E108="",NOT(ISNUMBER($E108)),$E108&gt;Dashboard!$B$3),"No","Yes"))</f>
        <v/>
      </c>
      <c r="Z108" s="28">
        <f>IF($A108="","",IF(COUNTIF($A$2:$A$501,$A108)&gt;1,"Duplicate Denial ID",IF(OR($B108="",$C108="",$E108="",$F108="",$G108="",$J108="",$K108="",$L108=""),"Missing required field",IF(OR(NOT(ISNUMBER($J108)),$J108&lt;0,AND($Q108&lt;&gt;"",OR(NOT(ISNUMBER($Q108)),$Q108&lt;0))),"Invalid amount",IF(AND($D108&lt;&gt;"",$E108&lt;$D108),"Received before service",IF(AND($P108&lt;&gt;"",$P108&lt;$E108),"Resolution before receipt",IF(AND($N108&lt;&gt;"",$M108&lt;&gt;"",$N108&gt;$M108),"Appeal submitted late",IF(AND($X108=0,$P108=""),"Resolution date missing",IF(AND($X108=1,$P108&lt;&gt;""),"Open status has resolution date",IF(AND($X108=1,$R108=""),"Next action missing","")))))))))</f>
        <v/>
      </c>
    </row>
    <row r="109">
      <c r="A109" s="22" t="n"/>
      <c r="B109" s="22" t="n"/>
      <c r="C109" s="22" t="n"/>
      <c r="D109" s="42" t="n"/>
      <c r="E109" s="42" t="n"/>
      <c r="F109" s="22" t="n"/>
      <c r="G109" s="22" t="n"/>
      <c r="H109" s="24" t="n"/>
      <c r="I109" s="24" t="n"/>
      <c r="J109" s="43" t="n"/>
      <c r="K109" s="22" t="n"/>
      <c r="L109" s="22" t="n"/>
      <c r="M109" s="42" t="n"/>
      <c r="N109" s="42" t="n"/>
      <c r="O109" s="42" t="n"/>
      <c r="P109" s="42" t="n"/>
      <c r="Q109" s="43" t="n"/>
      <c r="R109" s="24" t="n"/>
      <c r="S109" s="24" t="n"/>
      <c r="T109" s="26">
        <f>IF($A109="","",IF($E109="","",MAX(0,IF($P109&lt;&gt;"",$P109,Dashboard!$B$3)-$E109)))</f>
        <v/>
      </c>
      <c r="U109" s="27">
        <f>IF($A109="","",IF($T109="","",IF($T109&lt;=30,"0-30 days",IF($T109&lt;=60,"31-60 days",IF($T109&lt;=90,"61-90 days","91+ days")))))</f>
        <v/>
      </c>
      <c r="V109" s="28">
        <f>IF($A109="","",IF($X109=0,"Closed",IF($M109="","Due date missing",IF($N109&lt;&gt;"",IF($N109&lt;=$M109,"Submitted on time","Submitted late"),IF(Dashboard!$B$3&gt;$M109,"Overdue",IF($M109-Dashboard!$B$3&lt;=7,"Due in 7 days","On track"))))))</f>
        <v/>
      </c>
      <c r="W109" s="44">
        <f>IF($A109="","",MAX(0,$J109-IF($Q109="",0,$Q109)))</f>
        <v/>
      </c>
      <c r="X109" s="26">
        <f>IF($A109="","",IF(OR($L109="Resolved - Paid",$L109="Resolved - No Payment",$L109="Closed - Other"),0,1))</f>
        <v/>
      </c>
      <c r="Y109" s="28">
        <f>IF($A109="","",IF(OR($E109="",NOT(ISNUMBER($E109)),$E109&gt;Dashboard!$B$3),"No","Yes"))</f>
        <v/>
      </c>
      <c r="Z109" s="28">
        <f>IF($A109="","",IF(COUNTIF($A$2:$A$501,$A109)&gt;1,"Duplicate Denial ID",IF(OR($B109="",$C109="",$E109="",$F109="",$G109="",$J109="",$K109="",$L109=""),"Missing required field",IF(OR(NOT(ISNUMBER($J109)),$J109&lt;0,AND($Q109&lt;&gt;"",OR(NOT(ISNUMBER($Q109)),$Q109&lt;0))),"Invalid amount",IF(AND($D109&lt;&gt;"",$E109&lt;$D109),"Received before service",IF(AND($P109&lt;&gt;"",$P109&lt;$E109),"Resolution before receipt",IF(AND($N109&lt;&gt;"",$M109&lt;&gt;"",$N109&gt;$M109),"Appeal submitted late",IF(AND($X109=0,$P109=""),"Resolution date missing",IF(AND($X109=1,$P109&lt;&gt;""),"Open status has resolution date",IF(AND($X109=1,$R109=""),"Next action missing","")))))))))</f>
        <v/>
      </c>
    </row>
    <row r="110">
      <c r="A110" s="22" t="n"/>
      <c r="B110" s="22" t="n"/>
      <c r="C110" s="22" t="n"/>
      <c r="D110" s="42" t="n"/>
      <c r="E110" s="42" t="n"/>
      <c r="F110" s="22" t="n"/>
      <c r="G110" s="22" t="n"/>
      <c r="H110" s="24" t="n"/>
      <c r="I110" s="24" t="n"/>
      <c r="J110" s="43" t="n"/>
      <c r="K110" s="22" t="n"/>
      <c r="L110" s="22" t="n"/>
      <c r="M110" s="42" t="n"/>
      <c r="N110" s="42" t="n"/>
      <c r="O110" s="42" t="n"/>
      <c r="P110" s="42" t="n"/>
      <c r="Q110" s="43" t="n"/>
      <c r="R110" s="24" t="n"/>
      <c r="S110" s="24" t="n"/>
      <c r="T110" s="26">
        <f>IF($A110="","",IF($E110="","",MAX(0,IF($P110&lt;&gt;"",$P110,Dashboard!$B$3)-$E110)))</f>
        <v/>
      </c>
      <c r="U110" s="27">
        <f>IF($A110="","",IF($T110="","",IF($T110&lt;=30,"0-30 days",IF($T110&lt;=60,"31-60 days",IF($T110&lt;=90,"61-90 days","91+ days")))))</f>
        <v/>
      </c>
      <c r="V110" s="28">
        <f>IF($A110="","",IF($X110=0,"Closed",IF($M110="","Due date missing",IF($N110&lt;&gt;"",IF($N110&lt;=$M110,"Submitted on time","Submitted late"),IF(Dashboard!$B$3&gt;$M110,"Overdue",IF($M110-Dashboard!$B$3&lt;=7,"Due in 7 days","On track"))))))</f>
        <v/>
      </c>
      <c r="W110" s="44">
        <f>IF($A110="","",MAX(0,$J110-IF($Q110="",0,$Q110)))</f>
        <v/>
      </c>
      <c r="X110" s="26">
        <f>IF($A110="","",IF(OR($L110="Resolved - Paid",$L110="Resolved - No Payment",$L110="Closed - Other"),0,1))</f>
        <v/>
      </c>
      <c r="Y110" s="28">
        <f>IF($A110="","",IF(OR($E110="",NOT(ISNUMBER($E110)),$E110&gt;Dashboard!$B$3),"No","Yes"))</f>
        <v/>
      </c>
      <c r="Z110" s="28">
        <f>IF($A110="","",IF(COUNTIF($A$2:$A$501,$A110)&gt;1,"Duplicate Denial ID",IF(OR($B110="",$C110="",$E110="",$F110="",$G110="",$J110="",$K110="",$L110=""),"Missing required field",IF(OR(NOT(ISNUMBER($J110)),$J110&lt;0,AND($Q110&lt;&gt;"",OR(NOT(ISNUMBER($Q110)),$Q110&lt;0))),"Invalid amount",IF(AND($D110&lt;&gt;"",$E110&lt;$D110),"Received before service",IF(AND($P110&lt;&gt;"",$P110&lt;$E110),"Resolution before receipt",IF(AND($N110&lt;&gt;"",$M110&lt;&gt;"",$N110&gt;$M110),"Appeal submitted late",IF(AND($X110=0,$P110=""),"Resolution date missing",IF(AND($X110=1,$P110&lt;&gt;""),"Open status has resolution date",IF(AND($X110=1,$R110=""),"Next action missing","")))))))))</f>
        <v/>
      </c>
    </row>
    <row r="111">
      <c r="A111" s="22" t="n"/>
      <c r="B111" s="22" t="n"/>
      <c r="C111" s="22" t="n"/>
      <c r="D111" s="42" t="n"/>
      <c r="E111" s="42" t="n"/>
      <c r="F111" s="22" t="n"/>
      <c r="G111" s="22" t="n"/>
      <c r="H111" s="24" t="n"/>
      <c r="I111" s="24" t="n"/>
      <c r="J111" s="43" t="n"/>
      <c r="K111" s="22" t="n"/>
      <c r="L111" s="22" t="n"/>
      <c r="M111" s="42" t="n"/>
      <c r="N111" s="42" t="n"/>
      <c r="O111" s="42" t="n"/>
      <c r="P111" s="42" t="n"/>
      <c r="Q111" s="43" t="n"/>
      <c r="R111" s="24" t="n"/>
      <c r="S111" s="24" t="n"/>
      <c r="T111" s="26">
        <f>IF($A111="","",IF($E111="","",MAX(0,IF($P111&lt;&gt;"",$P111,Dashboard!$B$3)-$E111)))</f>
        <v/>
      </c>
      <c r="U111" s="27">
        <f>IF($A111="","",IF($T111="","",IF($T111&lt;=30,"0-30 days",IF($T111&lt;=60,"31-60 days",IF($T111&lt;=90,"61-90 days","91+ days")))))</f>
        <v/>
      </c>
      <c r="V111" s="28">
        <f>IF($A111="","",IF($X111=0,"Closed",IF($M111="","Due date missing",IF($N111&lt;&gt;"",IF($N111&lt;=$M111,"Submitted on time","Submitted late"),IF(Dashboard!$B$3&gt;$M111,"Overdue",IF($M111-Dashboard!$B$3&lt;=7,"Due in 7 days","On track"))))))</f>
        <v/>
      </c>
      <c r="W111" s="44">
        <f>IF($A111="","",MAX(0,$J111-IF($Q111="",0,$Q111)))</f>
        <v/>
      </c>
      <c r="X111" s="26">
        <f>IF($A111="","",IF(OR($L111="Resolved - Paid",$L111="Resolved - No Payment",$L111="Closed - Other"),0,1))</f>
        <v/>
      </c>
      <c r="Y111" s="28">
        <f>IF($A111="","",IF(OR($E111="",NOT(ISNUMBER($E111)),$E111&gt;Dashboard!$B$3),"No","Yes"))</f>
        <v/>
      </c>
      <c r="Z111" s="28">
        <f>IF($A111="","",IF(COUNTIF($A$2:$A$501,$A111)&gt;1,"Duplicate Denial ID",IF(OR($B111="",$C111="",$E111="",$F111="",$G111="",$J111="",$K111="",$L111=""),"Missing required field",IF(OR(NOT(ISNUMBER($J111)),$J111&lt;0,AND($Q111&lt;&gt;"",OR(NOT(ISNUMBER($Q111)),$Q111&lt;0))),"Invalid amount",IF(AND($D111&lt;&gt;"",$E111&lt;$D111),"Received before service",IF(AND($P111&lt;&gt;"",$P111&lt;$E111),"Resolution before receipt",IF(AND($N111&lt;&gt;"",$M111&lt;&gt;"",$N111&gt;$M111),"Appeal submitted late",IF(AND($X111=0,$P111=""),"Resolution date missing",IF(AND($X111=1,$P111&lt;&gt;""),"Open status has resolution date",IF(AND($X111=1,$R111=""),"Next action missing","")))))))))</f>
        <v/>
      </c>
    </row>
    <row r="112">
      <c r="A112" s="22" t="n"/>
      <c r="B112" s="22" t="n"/>
      <c r="C112" s="22" t="n"/>
      <c r="D112" s="42" t="n"/>
      <c r="E112" s="42" t="n"/>
      <c r="F112" s="22" t="n"/>
      <c r="G112" s="22" t="n"/>
      <c r="H112" s="24" t="n"/>
      <c r="I112" s="24" t="n"/>
      <c r="J112" s="43" t="n"/>
      <c r="K112" s="22" t="n"/>
      <c r="L112" s="22" t="n"/>
      <c r="M112" s="42" t="n"/>
      <c r="N112" s="42" t="n"/>
      <c r="O112" s="42" t="n"/>
      <c r="P112" s="42" t="n"/>
      <c r="Q112" s="43" t="n"/>
      <c r="R112" s="24" t="n"/>
      <c r="S112" s="24" t="n"/>
      <c r="T112" s="26">
        <f>IF($A112="","",IF($E112="","",MAX(0,IF($P112&lt;&gt;"",$P112,Dashboard!$B$3)-$E112)))</f>
        <v/>
      </c>
      <c r="U112" s="27">
        <f>IF($A112="","",IF($T112="","",IF($T112&lt;=30,"0-30 days",IF($T112&lt;=60,"31-60 days",IF($T112&lt;=90,"61-90 days","91+ days")))))</f>
        <v/>
      </c>
      <c r="V112" s="28">
        <f>IF($A112="","",IF($X112=0,"Closed",IF($M112="","Due date missing",IF($N112&lt;&gt;"",IF($N112&lt;=$M112,"Submitted on time","Submitted late"),IF(Dashboard!$B$3&gt;$M112,"Overdue",IF($M112-Dashboard!$B$3&lt;=7,"Due in 7 days","On track"))))))</f>
        <v/>
      </c>
      <c r="W112" s="44">
        <f>IF($A112="","",MAX(0,$J112-IF($Q112="",0,$Q112)))</f>
        <v/>
      </c>
      <c r="X112" s="26">
        <f>IF($A112="","",IF(OR($L112="Resolved - Paid",$L112="Resolved - No Payment",$L112="Closed - Other"),0,1))</f>
        <v/>
      </c>
      <c r="Y112" s="28">
        <f>IF($A112="","",IF(OR($E112="",NOT(ISNUMBER($E112)),$E112&gt;Dashboard!$B$3),"No","Yes"))</f>
        <v/>
      </c>
      <c r="Z112" s="28">
        <f>IF($A112="","",IF(COUNTIF($A$2:$A$501,$A112)&gt;1,"Duplicate Denial ID",IF(OR($B112="",$C112="",$E112="",$F112="",$G112="",$J112="",$K112="",$L112=""),"Missing required field",IF(OR(NOT(ISNUMBER($J112)),$J112&lt;0,AND($Q112&lt;&gt;"",OR(NOT(ISNUMBER($Q112)),$Q112&lt;0))),"Invalid amount",IF(AND($D112&lt;&gt;"",$E112&lt;$D112),"Received before service",IF(AND($P112&lt;&gt;"",$P112&lt;$E112),"Resolution before receipt",IF(AND($N112&lt;&gt;"",$M112&lt;&gt;"",$N112&gt;$M112),"Appeal submitted late",IF(AND($X112=0,$P112=""),"Resolution date missing",IF(AND($X112=1,$P112&lt;&gt;""),"Open status has resolution date",IF(AND($X112=1,$R112=""),"Next action missing","")))))))))</f>
        <v/>
      </c>
    </row>
    <row r="113">
      <c r="A113" s="22" t="n"/>
      <c r="B113" s="22" t="n"/>
      <c r="C113" s="22" t="n"/>
      <c r="D113" s="42" t="n"/>
      <c r="E113" s="42" t="n"/>
      <c r="F113" s="22" t="n"/>
      <c r="G113" s="22" t="n"/>
      <c r="H113" s="24" t="n"/>
      <c r="I113" s="24" t="n"/>
      <c r="J113" s="43" t="n"/>
      <c r="K113" s="22" t="n"/>
      <c r="L113" s="22" t="n"/>
      <c r="M113" s="42" t="n"/>
      <c r="N113" s="42" t="n"/>
      <c r="O113" s="42" t="n"/>
      <c r="P113" s="42" t="n"/>
      <c r="Q113" s="43" t="n"/>
      <c r="R113" s="24" t="n"/>
      <c r="S113" s="24" t="n"/>
      <c r="T113" s="26">
        <f>IF($A113="","",IF($E113="","",MAX(0,IF($P113&lt;&gt;"",$P113,Dashboard!$B$3)-$E113)))</f>
        <v/>
      </c>
      <c r="U113" s="27">
        <f>IF($A113="","",IF($T113="","",IF($T113&lt;=30,"0-30 days",IF($T113&lt;=60,"31-60 days",IF($T113&lt;=90,"61-90 days","91+ days")))))</f>
        <v/>
      </c>
      <c r="V113" s="28">
        <f>IF($A113="","",IF($X113=0,"Closed",IF($M113="","Due date missing",IF($N113&lt;&gt;"",IF($N113&lt;=$M113,"Submitted on time","Submitted late"),IF(Dashboard!$B$3&gt;$M113,"Overdue",IF($M113-Dashboard!$B$3&lt;=7,"Due in 7 days","On track"))))))</f>
        <v/>
      </c>
      <c r="W113" s="44">
        <f>IF($A113="","",MAX(0,$J113-IF($Q113="",0,$Q113)))</f>
        <v/>
      </c>
      <c r="X113" s="26">
        <f>IF($A113="","",IF(OR($L113="Resolved - Paid",$L113="Resolved - No Payment",$L113="Closed - Other"),0,1))</f>
        <v/>
      </c>
      <c r="Y113" s="28">
        <f>IF($A113="","",IF(OR($E113="",NOT(ISNUMBER($E113)),$E113&gt;Dashboard!$B$3),"No","Yes"))</f>
        <v/>
      </c>
      <c r="Z113" s="28">
        <f>IF($A113="","",IF(COUNTIF($A$2:$A$501,$A113)&gt;1,"Duplicate Denial ID",IF(OR($B113="",$C113="",$E113="",$F113="",$G113="",$J113="",$K113="",$L113=""),"Missing required field",IF(OR(NOT(ISNUMBER($J113)),$J113&lt;0,AND($Q113&lt;&gt;"",OR(NOT(ISNUMBER($Q113)),$Q113&lt;0))),"Invalid amount",IF(AND($D113&lt;&gt;"",$E113&lt;$D113),"Received before service",IF(AND($P113&lt;&gt;"",$P113&lt;$E113),"Resolution before receipt",IF(AND($N113&lt;&gt;"",$M113&lt;&gt;"",$N113&gt;$M113),"Appeal submitted late",IF(AND($X113=0,$P113=""),"Resolution date missing",IF(AND($X113=1,$P113&lt;&gt;""),"Open status has resolution date",IF(AND($X113=1,$R113=""),"Next action missing","")))))))))</f>
        <v/>
      </c>
    </row>
    <row r="114">
      <c r="A114" s="22" t="n"/>
      <c r="B114" s="22" t="n"/>
      <c r="C114" s="22" t="n"/>
      <c r="D114" s="42" t="n"/>
      <c r="E114" s="42" t="n"/>
      <c r="F114" s="22" t="n"/>
      <c r="G114" s="22" t="n"/>
      <c r="H114" s="24" t="n"/>
      <c r="I114" s="24" t="n"/>
      <c r="J114" s="43" t="n"/>
      <c r="K114" s="22" t="n"/>
      <c r="L114" s="22" t="n"/>
      <c r="M114" s="42" t="n"/>
      <c r="N114" s="42" t="n"/>
      <c r="O114" s="42" t="n"/>
      <c r="P114" s="42" t="n"/>
      <c r="Q114" s="43" t="n"/>
      <c r="R114" s="24" t="n"/>
      <c r="S114" s="24" t="n"/>
      <c r="T114" s="26">
        <f>IF($A114="","",IF($E114="","",MAX(0,IF($P114&lt;&gt;"",$P114,Dashboard!$B$3)-$E114)))</f>
        <v/>
      </c>
      <c r="U114" s="27">
        <f>IF($A114="","",IF($T114="","",IF($T114&lt;=30,"0-30 days",IF($T114&lt;=60,"31-60 days",IF($T114&lt;=90,"61-90 days","91+ days")))))</f>
        <v/>
      </c>
      <c r="V114" s="28">
        <f>IF($A114="","",IF($X114=0,"Closed",IF($M114="","Due date missing",IF($N114&lt;&gt;"",IF($N114&lt;=$M114,"Submitted on time","Submitted late"),IF(Dashboard!$B$3&gt;$M114,"Overdue",IF($M114-Dashboard!$B$3&lt;=7,"Due in 7 days","On track"))))))</f>
        <v/>
      </c>
      <c r="W114" s="44">
        <f>IF($A114="","",MAX(0,$J114-IF($Q114="",0,$Q114)))</f>
        <v/>
      </c>
      <c r="X114" s="26">
        <f>IF($A114="","",IF(OR($L114="Resolved - Paid",$L114="Resolved - No Payment",$L114="Closed - Other"),0,1))</f>
        <v/>
      </c>
      <c r="Y114" s="28">
        <f>IF($A114="","",IF(OR($E114="",NOT(ISNUMBER($E114)),$E114&gt;Dashboard!$B$3),"No","Yes"))</f>
        <v/>
      </c>
      <c r="Z114" s="28">
        <f>IF($A114="","",IF(COUNTIF($A$2:$A$501,$A114)&gt;1,"Duplicate Denial ID",IF(OR($B114="",$C114="",$E114="",$F114="",$G114="",$J114="",$K114="",$L114=""),"Missing required field",IF(OR(NOT(ISNUMBER($J114)),$J114&lt;0,AND($Q114&lt;&gt;"",OR(NOT(ISNUMBER($Q114)),$Q114&lt;0))),"Invalid amount",IF(AND($D114&lt;&gt;"",$E114&lt;$D114),"Received before service",IF(AND($P114&lt;&gt;"",$P114&lt;$E114),"Resolution before receipt",IF(AND($N114&lt;&gt;"",$M114&lt;&gt;"",$N114&gt;$M114),"Appeal submitted late",IF(AND($X114=0,$P114=""),"Resolution date missing",IF(AND($X114=1,$P114&lt;&gt;""),"Open status has resolution date",IF(AND($X114=1,$R114=""),"Next action missing","")))))))))</f>
        <v/>
      </c>
    </row>
    <row r="115">
      <c r="A115" s="22" t="n"/>
      <c r="B115" s="22" t="n"/>
      <c r="C115" s="22" t="n"/>
      <c r="D115" s="42" t="n"/>
      <c r="E115" s="42" t="n"/>
      <c r="F115" s="22" t="n"/>
      <c r="G115" s="22" t="n"/>
      <c r="H115" s="24" t="n"/>
      <c r="I115" s="24" t="n"/>
      <c r="J115" s="43" t="n"/>
      <c r="K115" s="22" t="n"/>
      <c r="L115" s="22" t="n"/>
      <c r="M115" s="42" t="n"/>
      <c r="N115" s="42" t="n"/>
      <c r="O115" s="42" t="n"/>
      <c r="P115" s="42" t="n"/>
      <c r="Q115" s="43" t="n"/>
      <c r="R115" s="24" t="n"/>
      <c r="S115" s="24" t="n"/>
      <c r="T115" s="26">
        <f>IF($A115="","",IF($E115="","",MAX(0,IF($P115&lt;&gt;"",$P115,Dashboard!$B$3)-$E115)))</f>
        <v/>
      </c>
      <c r="U115" s="27">
        <f>IF($A115="","",IF($T115="","",IF($T115&lt;=30,"0-30 days",IF($T115&lt;=60,"31-60 days",IF($T115&lt;=90,"61-90 days","91+ days")))))</f>
        <v/>
      </c>
      <c r="V115" s="28">
        <f>IF($A115="","",IF($X115=0,"Closed",IF($M115="","Due date missing",IF($N115&lt;&gt;"",IF($N115&lt;=$M115,"Submitted on time","Submitted late"),IF(Dashboard!$B$3&gt;$M115,"Overdue",IF($M115-Dashboard!$B$3&lt;=7,"Due in 7 days","On track"))))))</f>
        <v/>
      </c>
      <c r="W115" s="44">
        <f>IF($A115="","",MAX(0,$J115-IF($Q115="",0,$Q115)))</f>
        <v/>
      </c>
      <c r="X115" s="26">
        <f>IF($A115="","",IF(OR($L115="Resolved - Paid",$L115="Resolved - No Payment",$L115="Closed - Other"),0,1))</f>
        <v/>
      </c>
      <c r="Y115" s="28">
        <f>IF($A115="","",IF(OR($E115="",NOT(ISNUMBER($E115)),$E115&gt;Dashboard!$B$3),"No","Yes"))</f>
        <v/>
      </c>
      <c r="Z115" s="28">
        <f>IF($A115="","",IF(COUNTIF($A$2:$A$501,$A115)&gt;1,"Duplicate Denial ID",IF(OR($B115="",$C115="",$E115="",$F115="",$G115="",$J115="",$K115="",$L115=""),"Missing required field",IF(OR(NOT(ISNUMBER($J115)),$J115&lt;0,AND($Q115&lt;&gt;"",OR(NOT(ISNUMBER($Q115)),$Q115&lt;0))),"Invalid amount",IF(AND($D115&lt;&gt;"",$E115&lt;$D115),"Received before service",IF(AND($P115&lt;&gt;"",$P115&lt;$E115),"Resolution before receipt",IF(AND($N115&lt;&gt;"",$M115&lt;&gt;"",$N115&gt;$M115),"Appeal submitted late",IF(AND($X115=0,$P115=""),"Resolution date missing",IF(AND($X115=1,$P115&lt;&gt;""),"Open status has resolution date",IF(AND($X115=1,$R115=""),"Next action missing","")))))))))</f>
        <v/>
      </c>
    </row>
    <row r="116">
      <c r="A116" s="22" t="n"/>
      <c r="B116" s="22" t="n"/>
      <c r="C116" s="22" t="n"/>
      <c r="D116" s="42" t="n"/>
      <c r="E116" s="42" t="n"/>
      <c r="F116" s="22" t="n"/>
      <c r="G116" s="22" t="n"/>
      <c r="H116" s="24" t="n"/>
      <c r="I116" s="24" t="n"/>
      <c r="J116" s="43" t="n"/>
      <c r="K116" s="22" t="n"/>
      <c r="L116" s="22" t="n"/>
      <c r="M116" s="42" t="n"/>
      <c r="N116" s="42" t="n"/>
      <c r="O116" s="42" t="n"/>
      <c r="P116" s="42" t="n"/>
      <c r="Q116" s="43" t="n"/>
      <c r="R116" s="24" t="n"/>
      <c r="S116" s="24" t="n"/>
      <c r="T116" s="26">
        <f>IF($A116="","",IF($E116="","",MAX(0,IF($P116&lt;&gt;"",$P116,Dashboard!$B$3)-$E116)))</f>
        <v/>
      </c>
      <c r="U116" s="27">
        <f>IF($A116="","",IF($T116="","",IF($T116&lt;=30,"0-30 days",IF($T116&lt;=60,"31-60 days",IF($T116&lt;=90,"61-90 days","91+ days")))))</f>
        <v/>
      </c>
      <c r="V116" s="28">
        <f>IF($A116="","",IF($X116=0,"Closed",IF($M116="","Due date missing",IF($N116&lt;&gt;"",IF($N116&lt;=$M116,"Submitted on time","Submitted late"),IF(Dashboard!$B$3&gt;$M116,"Overdue",IF($M116-Dashboard!$B$3&lt;=7,"Due in 7 days","On track"))))))</f>
        <v/>
      </c>
      <c r="W116" s="44">
        <f>IF($A116="","",MAX(0,$J116-IF($Q116="",0,$Q116)))</f>
        <v/>
      </c>
      <c r="X116" s="26">
        <f>IF($A116="","",IF(OR($L116="Resolved - Paid",$L116="Resolved - No Payment",$L116="Closed - Other"),0,1))</f>
        <v/>
      </c>
      <c r="Y116" s="28">
        <f>IF($A116="","",IF(OR($E116="",NOT(ISNUMBER($E116)),$E116&gt;Dashboard!$B$3),"No","Yes"))</f>
        <v/>
      </c>
      <c r="Z116" s="28">
        <f>IF($A116="","",IF(COUNTIF($A$2:$A$501,$A116)&gt;1,"Duplicate Denial ID",IF(OR($B116="",$C116="",$E116="",$F116="",$G116="",$J116="",$K116="",$L116=""),"Missing required field",IF(OR(NOT(ISNUMBER($J116)),$J116&lt;0,AND($Q116&lt;&gt;"",OR(NOT(ISNUMBER($Q116)),$Q116&lt;0))),"Invalid amount",IF(AND($D116&lt;&gt;"",$E116&lt;$D116),"Received before service",IF(AND($P116&lt;&gt;"",$P116&lt;$E116),"Resolution before receipt",IF(AND($N116&lt;&gt;"",$M116&lt;&gt;"",$N116&gt;$M116),"Appeal submitted late",IF(AND($X116=0,$P116=""),"Resolution date missing",IF(AND($X116=1,$P116&lt;&gt;""),"Open status has resolution date",IF(AND($X116=1,$R116=""),"Next action missing","")))))))))</f>
        <v/>
      </c>
    </row>
    <row r="117">
      <c r="A117" s="22" t="n"/>
      <c r="B117" s="22" t="n"/>
      <c r="C117" s="22" t="n"/>
      <c r="D117" s="42" t="n"/>
      <c r="E117" s="42" t="n"/>
      <c r="F117" s="22" t="n"/>
      <c r="G117" s="22" t="n"/>
      <c r="H117" s="24" t="n"/>
      <c r="I117" s="24" t="n"/>
      <c r="J117" s="43" t="n"/>
      <c r="K117" s="22" t="n"/>
      <c r="L117" s="22" t="n"/>
      <c r="M117" s="42" t="n"/>
      <c r="N117" s="42" t="n"/>
      <c r="O117" s="42" t="n"/>
      <c r="P117" s="42" t="n"/>
      <c r="Q117" s="43" t="n"/>
      <c r="R117" s="24" t="n"/>
      <c r="S117" s="24" t="n"/>
      <c r="T117" s="26">
        <f>IF($A117="","",IF($E117="","",MAX(0,IF($P117&lt;&gt;"",$P117,Dashboard!$B$3)-$E117)))</f>
        <v/>
      </c>
      <c r="U117" s="27">
        <f>IF($A117="","",IF($T117="","",IF($T117&lt;=30,"0-30 days",IF($T117&lt;=60,"31-60 days",IF($T117&lt;=90,"61-90 days","91+ days")))))</f>
        <v/>
      </c>
      <c r="V117" s="28">
        <f>IF($A117="","",IF($X117=0,"Closed",IF($M117="","Due date missing",IF($N117&lt;&gt;"",IF($N117&lt;=$M117,"Submitted on time","Submitted late"),IF(Dashboard!$B$3&gt;$M117,"Overdue",IF($M117-Dashboard!$B$3&lt;=7,"Due in 7 days","On track"))))))</f>
        <v/>
      </c>
      <c r="W117" s="44">
        <f>IF($A117="","",MAX(0,$J117-IF($Q117="",0,$Q117)))</f>
        <v/>
      </c>
      <c r="X117" s="26">
        <f>IF($A117="","",IF(OR($L117="Resolved - Paid",$L117="Resolved - No Payment",$L117="Closed - Other"),0,1))</f>
        <v/>
      </c>
      <c r="Y117" s="28">
        <f>IF($A117="","",IF(OR($E117="",NOT(ISNUMBER($E117)),$E117&gt;Dashboard!$B$3),"No","Yes"))</f>
        <v/>
      </c>
      <c r="Z117" s="28">
        <f>IF($A117="","",IF(COUNTIF($A$2:$A$501,$A117)&gt;1,"Duplicate Denial ID",IF(OR($B117="",$C117="",$E117="",$F117="",$G117="",$J117="",$K117="",$L117=""),"Missing required field",IF(OR(NOT(ISNUMBER($J117)),$J117&lt;0,AND($Q117&lt;&gt;"",OR(NOT(ISNUMBER($Q117)),$Q117&lt;0))),"Invalid amount",IF(AND($D117&lt;&gt;"",$E117&lt;$D117),"Received before service",IF(AND($P117&lt;&gt;"",$P117&lt;$E117),"Resolution before receipt",IF(AND($N117&lt;&gt;"",$M117&lt;&gt;"",$N117&gt;$M117),"Appeal submitted late",IF(AND($X117=0,$P117=""),"Resolution date missing",IF(AND($X117=1,$P117&lt;&gt;""),"Open status has resolution date",IF(AND($X117=1,$R117=""),"Next action missing","")))))))))</f>
        <v/>
      </c>
    </row>
    <row r="118">
      <c r="A118" s="22" t="n"/>
      <c r="B118" s="22" t="n"/>
      <c r="C118" s="22" t="n"/>
      <c r="D118" s="42" t="n"/>
      <c r="E118" s="42" t="n"/>
      <c r="F118" s="22" t="n"/>
      <c r="G118" s="22" t="n"/>
      <c r="H118" s="24" t="n"/>
      <c r="I118" s="24" t="n"/>
      <c r="J118" s="43" t="n"/>
      <c r="K118" s="22" t="n"/>
      <c r="L118" s="22" t="n"/>
      <c r="M118" s="42" t="n"/>
      <c r="N118" s="42" t="n"/>
      <c r="O118" s="42" t="n"/>
      <c r="P118" s="42" t="n"/>
      <c r="Q118" s="43" t="n"/>
      <c r="R118" s="24" t="n"/>
      <c r="S118" s="24" t="n"/>
      <c r="T118" s="26">
        <f>IF($A118="","",IF($E118="","",MAX(0,IF($P118&lt;&gt;"",$P118,Dashboard!$B$3)-$E118)))</f>
        <v/>
      </c>
      <c r="U118" s="27">
        <f>IF($A118="","",IF($T118="","",IF($T118&lt;=30,"0-30 days",IF($T118&lt;=60,"31-60 days",IF($T118&lt;=90,"61-90 days","91+ days")))))</f>
        <v/>
      </c>
      <c r="V118" s="28">
        <f>IF($A118="","",IF($X118=0,"Closed",IF($M118="","Due date missing",IF($N118&lt;&gt;"",IF($N118&lt;=$M118,"Submitted on time","Submitted late"),IF(Dashboard!$B$3&gt;$M118,"Overdue",IF($M118-Dashboard!$B$3&lt;=7,"Due in 7 days","On track"))))))</f>
        <v/>
      </c>
      <c r="W118" s="44">
        <f>IF($A118="","",MAX(0,$J118-IF($Q118="",0,$Q118)))</f>
        <v/>
      </c>
      <c r="X118" s="26">
        <f>IF($A118="","",IF(OR($L118="Resolved - Paid",$L118="Resolved - No Payment",$L118="Closed - Other"),0,1))</f>
        <v/>
      </c>
      <c r="Y118" s="28">
        <f>IF($A118="","",IF(OR($E118="",NOT(ISNUMBER($E118)),$E118&gt;Dashboard!$B$3),"No","Yes"))</f>
        <v/>
      </c>
      <c r="Z118" s="28">
        <f>IF($A118="","",IF(COUNTIF($A$2:$A$501,$A118)&gt;1,"Duplicate Denial ID",IF(OR($B118="",$C118="",$E118="",$F118="",$G118="",$J118="",$K118="",$L118=""),"Missing required field",IF(OR(NOT(ISNUMBER($J118)),$J118&lt;0,AND($Q118&lt;&gt;"",OR(NOT(ISNUMBER($Q118)),$Q118&lt;0))),"Invalid amount",IF(AND($D118&lt;&gt;"",$E118&lt;$D118),"Received before service",IF(AND($P118&lt;&gt;"",$P118&lt;$E118),"Resolution before receipt",IF(AND($N118&lt;&gt;"",$M118&lt;&gt;"",$N118&gt;$M118),"Appeal submitted late",IF(AND($X118=0,$P118=""),"Resolution date missing",IF(AND($X118=1,$P118&lt;&gt;""),"Open status has resolution date",IF(AND($X118=1,$R118=""),"Next action missing","")))))))))</f>
        <v/>
      </c>
    </row>
    <row r="119">
      <c r="A119" s="22" t="n"/>
      <c r="B119" s="22" t="n"/>
      <c r="C119" s="22" t="n"/>
      <c r="D119" s="42" t="n"/>
      <c r="E119" s="42" t="n"/>
      <c r="F119" s="22" t="n"/>
      <c r="G119" s="22" t="n"/>
      <c r="H119" s="24" t="n"/>
      <c r="I119" s="24" t="n"/>
      <c r="J119" s="43" t="n"/>
      <c r="K119" s="22" t="n"/>
      <c r="L119" s="22" t="n"/>
      <c r="M119" s="42" t="n"/>
      <c r="N119" s="42" t="n"/>
      <c r="O119" s="42" t="n"/>
      <c r="P119" s="42" t="n"/>
      <c r="Q119" s="43" t="n"/>
      <c r="R119" s="24" t="n"/>
      <c r="S119" s="24" t="n"/>
      <c r="T119" s="26">
        <f>IF($A119="","",IF($E119="","",MAX(0,IF($P119&lt;&gt;"",$P119,Dashboard!$B$3)-$E119)))</f>
        <v/>
      </c>
      <c r="U119" s="27">
        <f>IF($A119="","",IF($T119="","",IF($T119&lt;=30,"0-30 days",IF($T119&lt;=60,"31-60 days",IF($T119&lt;=90,"61-90 days","91+ days")))))</f>
        <v/>
      </c>
      <c r="V119" s="28">
        <f>IF($A119="","",IF($X119=0,"Closed",IF($M119="","Due date missing",IF($N119&lt;&gt;"",IF($N119&lt;=$M119,"Submitted on time","Submitted late"),IF(Dashboard!$B$3&gt;$M119,"Overdue",IF($M119-Dashboard!$B$3&lt;=7,"Due in 7 days","On track"))))))</f>
        <v/>
      </c>
      <c r="W119" s="44">
        <f>IF($A119="","",MAX(0,$J119-IF($Q119="",0,$Q119)))</f>
        <v/>
      </c>
      <c r="X119" s="26">
        <f>IF($A119="","",IF(OR($L119="Resolved - Paid",$L119="Resolved - No Payment",$L119="Closed - Other"),0,1))</f>
        <v/>
      </c>
      <c r="Y119" s="28">
        <f>IF($A119="","",IF(OR($E119="",NOT(ISNUMBER($E119)),$E119&gt;Dashboard!$B$3),"No","Yes"))</f>
        <v/>
      </c>
      <c r="Z119" s="28">
        <f>IF($A119="","",IF(COUNTIF($A$2:$A$501,$A119)&gt;1,"Duplicate Denial ID",IF(OR($B119="",$C119="",$E119="",$F119="",$G119="",$J119="",$K119="",$L119=""),"Missing required field",IF(OR(NOT(ISNUMBER($J119)),$J119&lt;0,AND($Q119&lt;&gt;"",OR(NOT(ISNUMBER($Q119)),$Q119&lt;0))),"Invalid amount",IF(AND($D119&lt;&gt;"",$E119&lt;$D119),"Received before service",IF(AND($P119&lt;&gt;"",$P119&lt;$E119),"Resolution before receipt",IF(AND($N119&lt;&gt;"",$M119&lt;&gt;"",$N119&gt;$M119),"Appeal submitted late",IF(AND($X119=0,$P119=""),"Resolution date missing",IF(AND($X119=1,$P119&lt;&gt;""),"Open status has resolution date",IF(AND($X119=1,$R119=""),"Next action missing","")))))))))</f>
        <v/>
      </c>
    </row>
    <row r="120">
      <c r="A120" s="22" t="n"/>
      <c r="B120" s="22" t="n"/>
      <c r="C120" s="22" t="n"/>
      <c r="D120" s="42" t="n"/>
      <c r="E120" s="42" t="n"/>
      <c r="F120" s="22" t="n"/>
      <c r="G120" s="22" t="n"/>
      <c r="H120" s="24" t="n"/>
      <c r="I120" s="24" t="n"/>
      <c r="J120" s="43" t="n"/>
      <c r="K120" s="22" t="n"/>
      <c r="L120" s="22" t="n"/>
      <c r="M120" s="42" t="n"/>
      <c r="N120" s="42" t="n"/>
      <c r="O120" s="42" t="n"/>
      <c r="P120" s="42" t="n"/>
      <c r="Q120" s="43" t="n"/>
      <c r="R120" s="24" t="n"/>
      <c r="S120" s="24" t="n"/>
      <c r="T120" s="26">
        <f>IF($A120="","",IF($E120="","",MAX(0,IF($P120&lt;&gt;"",$P120,Dashboard!$B$3)-$E120)))</f>
        <v/>
      </c>
      <c r="U120" s="27">
        <f>IF($A120="","",IF($T120="","",IF($T120&lt;=30,"0-30 days",IF($T120&lt;=60,"31-60 days",IF($T120&lt;=90,"61-90 days","91+ days")))))</f>
        <v/>
      </c>
      <c r="V120" s="28">
        <f>IF($A120="","",IF($X120=0,"Closed",IF($M120="","Due date missing",IF($N120&lt;&gt;"",IF($N120&lt;=$M120,"Submitted on time","Submitted late"),IF(Dashboard!$B$3&gt;$M120,"Overdue",IF($M120-Dashboard!$B$3&lt;=7,"Due in 7 days","On track"))))))</f>
        <v/>
      </c>
      <c r="W120" s="44">
        <f>IF($A120="","",MAX(0,$J120-IF($Q120="",0,$Q120)))</f>
        <v/>
      </c>
      <c r="X120" s="26">
        <f>IF($A120="","",IF(OR($L120="Resolved - Paid",$L120="Resolved - No Payment",$L120="Closed - Other"),0,1))</f>
        <v/>
      </c>
      <c r="Y120" s="28">
        <f>IF($A120="","",IF(OR($E120="",NOT(ISNUMBER($E120)),$E120&gt;Dashboard!$B$3),"No","Yes"))</f>
        <v/>
      </c>
      <c r="Z120" s="28">
        <f>IF($A120="","",IF(COUNTIF($A$2:$A$501,$A120)&gt;1,"Duplicate Denial ID",IF(OR($B120="",$C120="",$E120="",$F120="",$G120="",$J120="",$K120="",$L120=""),"Missing required field",IF(OR(NOT(ISNUMBER($J120)),$J120&lt;0,AND($Q120&lt;&gt;"",OR(NOT(ISNUMBER($Q120)),$Q120&lt;0))),"Invalid amount",IF(AND($D120&lt;&gt;"",$E120&lt;$D120),"Received before service",IF(AND($P120&lt;&gt;"",$P120&lt;$E120),"Resolution before receipt",IF(AND($N120&lt;&gt;"",$M120&lt;&gt;"",$N120&gt;$M120),"Appeal submitted late",IF(AND($X120=0,$P120=""),"Resolution date missing",IF(AND($X120=1,$P120&lt;&gt;""),"Open status has resolution date",IF(AND($X120=1,$R120=""),"Next action missing","")))))))))</f>
        <v/>
      </c>
    </row>
    <row r="121">
      <c r="A121" s="22" t="n"/>
      <c r="B121" s="22" t="n"/>
      <c r="C121" s="22" t="n"/>
      <c r="D121" s="42" t="n"/>
      <c r="E121" s="42" t="n"/>
      <c r="F121" s="22" t="n"/>
      <c r="G121" s="22" t="n"/>
      <c r="H121" s="24" t="n"/>
      <c r="I121" s="24" t="n"/>
      <c r="J121" s="43" t="n"/>
      <c r="K121" s="22" t="n"/>
      <c r="L121" s="22" t="n"/>
      <c r="M121" s="42" t="n"/>
      <c r="N121" s="42" t="n"/>
      <c r="O121" s="42" t="n"/>
      <c r="P121" s="42" t="n"/>
      <c r="Q121" s="43" t="n"/>
      <c r="R121" s="24" t="n"/>
      <c r="S121" s="24" t="n"/>
      <c r="T121" s="26">
        <f>IF($A121="","",IF($E121="","",MAX(0,IF($P121&lt;&gt;"",$P121,Dashboard!$B$3)-$E121)))</f>
        <v/>
      </c>
      <c r="U121" s="27">
        <f>IF($A121="","",IF($T121="","",IF($T121&lt;=30,"0-30 days",IF($T121&lt;=60,"31-60 days",IF($T121&lt;=90,"61-90 days","91+ days")))))</f>
        <v/>
      </c>
      <c r="V121" s="28">
        <f>IF($A121="","",IF($X121=0,"Closed",IF($M121="","Due date missing",IF($N121&lt;&gt;"",IF($N121&lt;=$M121,"Submitted on time","Submitted late"),IF(Dashboard!$B$3&gt;$M121,"Overdue",IF($M121-Dashboard!$B$3&lt;=7,"Due in 7 days","On track"))))))</f>
        <v/>
      </c>
      <c r="W121" s="44">
        <f>IF($A121="","",MAX(0,$J121-IF($Q121="",0,$Q121)))</f>
        <v/>
      </c>
      <c r="X121" s="26">
        <f>IF($A121="","",IF(OR($L121="Resolved - Paid",$L121="Resolved - No Payment",$L121="Closed - Other"),0,1))</f>
        <v/>
      </c>
      <c r="Y121" s="28">
        <f>IF($A121="","",IF(OR($E121="",NOT(ISNUMBER($E121)),$E121&gt;Dashboard!$B$3),"No","Yes"))</f>
        <v/>
      </c>
      <c r="Z121" s="28">
        <f>IF($A121="","",IF(COUNTIF($A$2:$A$501,$A121)&gt;1,"Duplicate Denial ID",IF(OR($B121="",$C121="",$E121="",$F121="",$G121="",$J121="",$K121="",$L121=""),"Missing required field",IF(OR(NOT(ISNUMBER($J121)),$J121&lt;0,AND($Q121&lt;&gt;"",OR(NOT(ISNUMBER($Q121)),$Q121&lt;0))),"Invalid amount",IF(AND($D121&lt;&gt;"",$E121&lt;$D121),"Received before service",IF(AND($P121&lt;&gt;"",$P121&lt;$E121),"Resolution before receipt",IF(AND($N121&lt;&gt;"",$M121&lt;&gt;"",$N121&gt;$M121),"Appeal submitted late",IF(AND($X121=0,$P121=""),"Resolution date missing",IF(AND($X121=1,$P121&lt;&gt;""),"Open status has resolution date",IF(AND($X121=1,$R121=""),"Next action missing","")))))))))</f>
        <v/>
      </c>
    </row>
    <row r="122">
      <c r="A122" s="22" t="n"/>
      <c r="B122" s="22" t="n"/>
      <c r="C122" s="22" t="n"/>
      <c r="D122" s="42" t="n"/>
      <c r="E122" s="42" t="n"/>
      <c r="F122" s="22" t="n"/>
      <c r="G122" s="22" t="n"/>
      <c r="H122" s="24" t="n"/>
      <c r="I122" s="24" t="n"/>
      <c r="J122" s="43" t="n"/>
      <c r="K122" s="22" t="n"/>
      <c r="L122" s="22" t="n"/>
      <c r="M122" s="42" t="n"/>
      <c r="N122" s="42" t="n"/>
      <c r="O122" s="42" t="n"/>
      <c r="P122" s="42" t="n"/>
      <c r="Q122" s="43" t="n"/>
      <c r="R122" s="24" t="n"/>
      <c r="S122" s="24" t="n"/>
      <c r="T122" s="26">
        <f>IF($A122="","",IF($E122="","",MAX(0,IF($P122&lt;&gt;"",$P122,Dashboard!$B$3)-$E122)))</f>
        <v/>
      </c>
      <c r="U122" s="27">
        <f>IF($A122="","",IF($T122="","",IF($T122&lt;=30,"0-30 days",IF($T122&lt;=60,"31-60 days",IF($T122&lt;=90,"61-90 days","91+ days")))))</f>
        <v/>
      </c>
      <c r="V122" s="28">
        <f>IF($A122="","",IF($X122=0,"Closed",IF($M122="","Due date missing",IF($N122&lt;&gt;"",IF($N122&lt;=$M122,"Submitted on time","Submitted late"),IF(Dashboard!$B$3&gt;$M122,"Overdue",IF($M122-Dashboard!$B$3&lt;=7,"Due in 7 days","On track"))))))</f>
        <v/>
      </c>
      <c r="W122" s="44">
        <f>IF($A122="","",MAX(0,$J122-IF($Q122="",0,$Q122)))</f>
        <v/>
      </c>
      <c r="X122" s="26">
        <f>IF($A122="","",IF(OR($L122="Resolved - Paid",$L122="Resolved - No Payment",$L122="Closed - Other"),0,1))</f>
        <v/>
      </c>
      <c r="Y122" s="28">
        <f>IF($A122="","",IF(OR($E122="",NOT(ISNUMBER($E122)),$E122&gt;Dashboard!$B$3),"No","Yes"))</f>
        <v/>
      </c>
      <c r="Z122" s="28">
        <f>IF($A122="","",IF(COUNTIF($A$2:$A$501,$A122)&gt;1,"Duplicate Denial ID",IF(OR($B122="",$C122="",$E122="",$F122="",$G122="",$J122="",$K122="",$L122=""),"Missing required field",IF(OR(NOT(ISNUMBER($J122)),$J122&lt;0,AND($Q122&lt;&gt;"",OR(NOT(ISNUMBER($Q122)),$Q122&lt;0))),"Invalid amount",IF(AND($D122&lt;&gt;"",$E122&lt;$D122),"Received before service",IF(AND($P122&lt;&gt;"",$P122&lt;$E122),"Resolution before receipt",IF(AND($N122&lt;&gt;"",$M122&lt;&gt;"",$N122&gt;$M122),"Appeal submitted late",IF(AND($X122=0,$P122=""),"Resolution date missing",IF(AND($X122=1,$P122&lt;&gt;""),"Open status has resolution date",IF(AND($X122=1,$R122=""),"Next action missing","")))))))))</f>
        <v/>
      </c>
    </row>
    <row r="123">
      <c r="A123" s="22" t="n"/>
      <c r="B123" s="22" t="n"/>
      <c r="C123" s="22" t="n"/>
      <c r="D123" s="42" t="n"/>
      <c r="E123" s="42" t="n"/>
      <c r="F123" s="22" t="n"/>
      <c r="G123" s="22" t="n"/>
      <c r="H123" s="24" t="n"/>
      <c r="I123" s="24" t="n"/>
      <c r="J123" s="43" t="n"/>
      <c r="K123" s="22" t="n"/>
      <c r="L123" s="22" t="n"/>
      <c r="M123" s="42" t="n"/>
      <c r="N123" s="42" t="n"/>
      <c r="O123" s="42" t="n"/>
      <c r="P123" s="42" t="n"/>
      <c r="Q123" s="43" t="n"/>
      <c r="R123" s="24" t="n"/>
      <c r="S123" s="24" t="n"/>
      <c r="T123" s="26">
        <f>IF($A123="","",IF($E123="","",MAX(0,IF($P123&lt;&gt;"",$P123,Dashboard!$B$3)-$E123)))</f>
        <v/>
      </c>
      <c r="U123" s="27">
        <f>IF($A123="","",IF($T123="","",IF($T123&lt;=30,"0-30 days",IF($T123&lt;=60,"31-60 days",IF($T123&lt;=90,"61-90 days","91+ days")))))</f>
        <v/>
      </c>
      <c r="V123" s="28">
        <f>IF($A123="","",IF($X123=0,"Closed",IF($M123="","Due date missing",IF($N123&lt;&gt;"",IF($N123&lt;=$M123,"Submitted on time","Submitted late"),IF(Dashboard!$B$3&gt;$M123,"Overdue",IF($M123-Dashboard!$B$3&lt;=7,"Due in 7 days","On track"))))))</f>
        <v/>
      </c>
      <c r="W123" s="44">
        <f>IF($A123="","",MAX(0,$J123-IF($Q123="",0,$Q123)))</f>
        <v/>
      </c>
      <c r="X123" s="26">
        <f>IF($A123="","",IF(OR($L123="Resolved - Paid",$L123="Resolved - No Payment",$L123="Closed - Other"),0,1))</f>
        <v/>
      </c>
      <c r="Y123" s="28">
        <f>IF($A123="","",IF(OR($E123="",NOT(ISNUMBER($E123)),$E123&gt;Dashboard!$B$3),"No","Yes"))</f>
        <v/>
      </c>
      <c r="Z123" s="28">
        <f>IF($A123="","",IF(COUNTIF($A$2:$A$501,$A123)&gt;1,"Duplicate Denial ID",IF(OR($B123="",$C123="",$E123="",$F123="",$G123="",$J123="",$K123="",$L123=""),"Missing required field",IF(OR(NOT(ISNUMBER($J123)),$J123&lt;0,AND($Q123&lt;&gt;"",OR(NOT(ISNUMBER($Q123)),$Q123&lt;0))),"Invalid amount",IF(AND($D123&lt;&gt;"",$E123&lt;$D123),"Received before service",IF(AND($P123&lt;&gt;"",$P123&lt;$E123),"Resolution before receipt",IF(AND($N123&lt;&gt;"",$M123&lt;&gt;"",$N123&gt;$M123),"Appeal submitted late",IF(AND($X123=0,$P123=""),"Resolution date missing",IF(AND($X123=1,$P123&lt;&gt;""),"Open status has resolution date",IF(AND($X123=1,$R123=""),"Next action missing","")))))))))</f>
        <v/>
      </c>
    </row>
    <row r="124">
      <c r="A124" s="22" t="n"/>
      <c r="B124" s="22" t="n"/>
      <c r="C124" s="22" t="n"/>
      <c r="D124" s="42" t="n"/>
      <c r="E124" s="42" t="n"/>
      <c r="F124" s="22" t="n"/>
      <c r="G124" s="22" t="n"/>
      <c r="H124" s="24" t="n"/>
      <c r="I124" s="24" t="n"/>
      <c r="J124" s="43" t="n"/>
      <c r="K124" s="22" t="n"/>
      <c r="L124" s="22" t="n"/>
      <c r="M124" s="42" t="n"/>
      <c r="N124" s="42" t="n"/>
      <c r="O124" s="42" t="n"/>
      <c r="P124" s="42" t="n"/>
      <c r="Q124" s="43" t="n"/>
      <c r="R124" s="24" t="n"/>
      <c r="S124" s="24" t="n"/>
      <c r="T124" s="26">
        <f>IF($A124="","",IF($E124="","",MAX(0,IF($P124&lt;&gt;"",$P124,Dashboard!$B$3)-$E124)))</f>
        <v/>
      </c>
      <c r="U124" s="27">
        <f>IF($A124="","",IF($T124="","",IF($T124&lt;=30,"0-30 days",IF($T124&lt;=60,"31-60 days",IF($T124&lt;=90,"61-90 days","91+ days")))))</f>
        <v/>
      </c>
      <c r="V124" s="28">
        <f>IF($A124="","",IF($X124=0,"Closed",IF($M124="","Due date missing",IF($N124&lt;&gt;"",IF($N124&lt;=$M124,"Submitted on time","Submitted late"),IF(Dashboard!$B$3&gt;$M124,"Overdue",IF($M124-Dashboard!$B$3&lt;=7,"Due in 7 days","On track"))))))</f>
        <v/>
      </c>
      <c r="W124" s="44">
        <f>IF($A124="","",MAX(0,$J124-IF($Q124="",0,$Q124)))</f>
        <v/>
      </c>
      <c r="X124" s="26">
        <f>IF($A124="","",IF(OR($L124="Resolved - Paid",$L124="Resolved - No Payment",$L124="Closed - Other"),0,1))</f>
        <v/>
      </c>
      <c r="Y124" s="28">
        <f>IF($A124="","",IF(OR($E124="",NOT(ISNUMBER($E124)),$E124&gt;Dashboard!$B$3),"No","Yes"))</f>
        <v/>
      </c>
      <c r="Z124" s="28">
        <f>IF($A124="","",IF(COUNTIF($A$2:$A$501,$A124)&gt;1,"Duplicate Denial ID",IF(OR($B124="",$C124="",$E124="",$F124="",$G124="",$J124="",$K124="",$L124=""),"Missing required field",IF(OR(NOT(ISNUMBER($J124)),$J124&lt;0,AND($Q124&lt;&gt;"",OR(NOT(ISNUMBER($Q124)),$Q124&lt;0))),"Invalid amount",IF(AND($D124&lt;&gt;"",$E124&lt;$D124),"Received before service",IF(AND($P124&lt;&gt;"",$P124&lt;$E124),"Resolution before receipt",IF(AND($N124&lt;&gt;"",$M124&lt;&gt;"",$N124&gt;$M124),"Appeal submitted late",IF(AND($X124=0,$P124=""),"Resolution date missing",IF(AND($X124=1,$P124&lt;&gt;""),"Open status has resolution date",IF(AND($X124=1,$R124=""),"Next action missing","")))))))))</f>
        <v/>
      </c>
    </row>
    <row r="125">
      <c r="A125" s="22" t="n"/>
      <c r="B125" s="22" t="n"/>
      <c r="C125" s="22" t="n"/>
      <c r="D125" s="42" t="n"/>
      <c r="E125" s="42" t="n"/>
      <c r="F125" s="22" t="n"/>
      <c r="G125" s="22" t="n"/>
      <c r="H125" s="24" t="n"/>
      <c r="I125" s="24" t="n"/>
      <c r="J125" s="43" t="n"/>
      <c r="K125" s="22" t="n"/>
      <c r="L125" s="22" t="n"/>
      <c r="M125" s="42" t="n"/>
      <c r="N125" s="42" t="n"/>
      <c r="O125" s="42" t="n"/>
      <c r="P125" s="42" t="n"/>
      <c r="Q125" s="43" t="n"/>
      <c r="R125" s="24" t="n"/>
      <c r="S125" s="24" t="n"/>
      <c r="T125" s="26">
        <f>IF($A125="","",IF($E125="","",MAX(0,IF($P125&lt;&gt;"",$P125,Dashboard!$B$3)-$E125)))</f>
        <v/>
      </c>
      <c r="U125" s="27">
        <f>IF($A125="","",IF($T125="","",IF($T125&lt;=30,"0-30 days",IF($T125&lt;=60,"31-60 days",IF($T125&lt;=90,"61-90 days","91+ days")))))</f>
        <v/>
      </c>
      <c r="V125" s="28">
        <f>IF($A125="","",IF($X125=0,"Closed",IF($M125="","Due date missing",IF($N125&lt;&gt;"",IF($N125&lt;=$M125,"Submitted on time","Submitted late"),IF(Dashboard!$B$3&gt;$M125,"Overdue",IF($M125-Dashboard!$B$3&lt;=7,"Due in 7 days","On track"))))))</f>
        <v/>
      </c>
      <c r="W125" s="44">
        <f>IF($A125="","",MAX(0,$J125-IF($Q125="",0,$Q125)))</f>
        <v/>
      </c>
      <c r="X125" s="26">
        <f>IF($A125="","",IF(OR($L125="Resolved - Paid",$L125="Resolved - No Payment",$L125="Closed - Other"),0,1))</f>
        <v/>
      </c>
      <c r="Y125" s="28">
        <f>IF($A125="","",IF(OR($E125="",NOT(ISNUMBER($E125)),$E125&gt;Dashboard!$B$3),"No","Yes"))</f>
        <v/>
      </c>
      <c r="Z125" s="28">
        <f>IF($A125="","",IF(COUNTIF($A$2:$A$501,$A125)&gt;1,"Duplicate Denial ID",IF(OR($B125="",$C125="",$E125="",$F125="",$G125="",$J125="",$K125="",$L125=""),"Missing required field",IF(OR(NOT(ISNUMBER($J125)),$J125&lt;0,AND($Q125&lt;&gt;"",OR(NOT(ISNUMBER($Q125)),$Q125&lt;0))),"Invalid amount",IF(AND($D125&lt;&gt;"",$E125&lt;$D125),"Received before service",IF(AND($P125&lt;&gt;"",$P125&lt;$E125),"Resolution before receipt",IF(AND($N125&lt;&gt;"",$M125&lt;&gt;"",$N125&gt;$M125),"Appeal submitted late",IF(AND($X125=0,$P125=""),"Resolution date missing",IF(AND($X125=1,$P125&lt;&gt;""),"Open status has resolution date",IF(AND($X125=1,$R125=""),"Next action missing","")))))))))</f>
        <v/>
      </c>
    </row>
    <row r="126">
      <c r="A126" s="22" t="n"/>
      <c r="B126" s="22" t="n"/>
      <c r="C126" s="22" t="n"/>
      <c r="D126" s="42" t="n"/>
      <c r="E126" s="42" t="n"/>
      <c r="F126" s="22" t="n"/>
      <c r="G126" s="22" t="n"/>
      <c r="H126" s="24" t="n"/>
      <c r="I126" s="24" t="n"/>
      <c r="J126" s="43" t="n"/>
      <c r="K126" s="22" t="n"/>
      <c r="L126" s="22" t="n"/>
      <c r="M126" s="42" t="n"/>
      <c r="N126" s="42" t="n"/>
      <c r="O126" s="42" t="n"/>
      <c r="P126" s="42" t="n"/>
      <c r="Q126" s="43" t="n"/>
      <c r="R126" s="24" t="n"/>
      <c r="S126" s="24" t="n"/>
      <c r="T126" s="26">
        <f>IF($A126="","",IF($E126="","",MAX(0,IF($P126&lt;&gt;"",$P126,Dashboard!$B$3)-$E126)))</f>
        <v/>
      </c>
      <c r="U126" s="27">
        <f>IF($A126="","",IF($T126="","",IF($T126&lt;=30,"0-30 days",IF($T126&lt;=60,"31-60 days",IF($T126&lt;=90,"61-90 days","91+ days")))))</f>
        <v/>
      </c>
      <c r="V126" s="28">
        <f>IF($A126="","",IF($X126=0,"Closed",IF($M126="","Due date missing",IF($N126&lt;&gt;"",IF($N126&lt;=$M126,"Submitted on time","Submitted late"),IF(Dashboard!$B$3&gt;$M126,"Overdue",IF($M126-Dashboard!$B$3&lt;=7,"Due in 7 days","On track"))))))</f>
        <v/>
      </c>
      <c r="W126" s="44">
        <f>IF($A126="","",MAX(0,$J126-IF($Q126="",0,$Q126)))</f>
        <v/>
      </c>
      <c r="X126" s="26">
        <f>IF($A126="","",IF(OR($L126="Resolved - Paid",$L126="Resolved - No Payment",$L126="Closed - Other"),0,1))</f>
        <v/>
      </c>
      <c r="Y126" s="28">
        <f>IF($A126="","",IF(OR($E126="",NOT(ISNUMBER($E126)),$E126&gt;Dashboard!$B$3),"No","Yes"))</f>
        <v/>
      </c>
      <c r="Z126" s="28">
        <f>IF($A126="","",IF(COUNTIF($A$2:$A$501,$A126)&gt;1,"Duplicate Denial ID",IF(OR($B126="",$C126="",$E126="",$F126="",$G126="",$J126="",$K126="",$L126=""),"Missing required field",IF(OR(NOT(ISNUMBER($J126)),$J126&lt;0,AND($Q126&lt;&gt;"",OR(NOT(ISNUMBER($Q126)),$Q126&lt;0))),"Invalid amount",IF(AND($D126&lt;&gt;"",$E126&lt;$D126),"Received before service",IF(AND($P126&lt;&gt;"",$P126&lt;$E126),"Resolution before receipt",IF(AND($N126&lt;&gt;"",$M126&lt;&gt;"",$N126&gt;$M126),"Appeal submitted late",IF(AND($X126=0,$P126=""),"Resolution date missing",IF(AND($X126=1,$P126&lt;&gt;""),"Open status has resolution date",IF(AND($X126=1,$R126=""),"Next action missing","")))))))))</f>
        <v/>
      </c>
    </row>
    <row r="127">
      <c r="A127" s="22" t="n"/>
      <c r="B127" s="22" t="n"/>
      <c r="C127" s="22" t="n"/>
      <c r="D127" s="42" t="n"/>
      <c r="E127" s="42" t="n"/>
      <c r="F127" s="22" t="n"/>
      <c r="G127" s="22" t="n"/>
      <c r="H127" s="24" t="n"/>
      <c r="I127" s="24" t="n"/>
      <c r="J127" s="43" t="n"/>
      <c r="K127" s="22" t="n"/>
      <c r="L127" s="22" t="n"/>
      <c r="M127" s="42" t="n"/>
      <c r="N127" s="42" t="n"/>
      <c r="O127" s="42" t="n"/>
      <c r="P127" s="42" t="n"/>
      <c r="Q127" s="43" t="n"/>
      <c r="R127" s="24" t="n"/>
      <c r="S127" s="24" t="n"/>
      <c r="T127" s="26">
        <f>IF($A127="","",IF($E127="","",MAX(0,IF($P127&lt;&gt;"",$P127,Dashboard!$B$3)-$E127)))</f>
        <v/>
      </c>
      <c r="U127" s="27">
        <f>IF($A127="","",IF($T127="","",IF($T127&lt;=30,"0-30 days",IF($T127&lt;=60,"31-60 days",IF($T127&lt;=90,"61-90 days","91+ days")))))</f>
        <v/>
      </c>
      <c r="V127" s="28">
        <f>IF($A127="","",IF($X127=0,"Closed",IF($M127="","Due date missing",IF($N127&lt;&gt;"",IF($N127&lt;=$M127,"Submitted on time","Submitted late"),IF(Dashboard!$B$3&gt;$M127,"Overdue",IF($M127-Dashboard!$B$3&lt;=7,"Due in 7 days","On track"))))))</f>
        <v/>
      </c>
      <c r="W127" s="44">
        <f>IF($A127="","",MAX(0,$J127-IF($Q127="",0,$Q127)))</f>
        <v/>
      </c>
      <c r="X127" s="26">
        <f>IF($A127="","",IF(OR($L127="Resolved - Paid",$L127="Resolved - No Payment",$L127="Closed - Other"),0,1))</f>
        <v/>
      </c>
      <c r="Y127" s="28">
        <f>IF($A127="","",IF(OR($E127="",NOT(ISNUMBER($E127)),$E127&gt;Dashboard!$B$3),"No","Yes"))</f>
        <v/>
      </c>
      <c r="Z127" s="28">
        <f>IF($A127="","",IF(COUNTIF($A$2:$A$501,$A127)&gt;1,"Duplicate Denial ID",IF(OR($B127="",$C127="",$E127="",$F127="",$G127="",$J127="",$K127="",$L127=""),"Missing required field",IF(OR(NOT(ISNUMBER($J127)),$J127&lt;0,AND($Q127&lt;&gt;"",OR(NOT(ISNUMBER($Q127)),$Q127&lt;0))),"Invalid amount",IF(AND($D127&lt;&gt;"",$E127&lt;$D127),"Received before service",IF(AND($P127&lt;&gt;"",$P127&lt;$E127),"Resolution before receipt",IF(AND($N127&lt;&gt;"",$M127&lt;&gt;"",$N127&gt;$M127),"Appeal submitted late",IF(AND($X127=0,$P127=""),"Resolution date missing",IF(AND($X127=1,$P127&lt;&gt;""),"Open status has resolution date",IF(AND($X127=1,$R127=""),"Next action missing","")))))))))</f>
        <v/>
      </c>
    </row>
    <row r="128">
      <c r="A128" s="22" t="n"/>
      <c r="B128" s="22" t="n"/>
      <c r="C128" s="22" t="n"/>
      <c r="D128" s="42" t="n"/>
      <c r="E128" s="42" t="n"/>
      <c r="F128" s="22" t="n"/>
      <c r="G128" s="22" t="n"/>
      <c r="H128" s="24" t="n"/>
      <c r="I128" s="24" t="n"/>
      <c r="J128" s="43" t="n"/>
      <c r="K128" s="22" t="n"/>
      <c r="L128" s="22" t="n"/>
      <c r="M128" s="42" t="n"/>
      <c r="N128" s="42" t="n"/>
      <c r="O128" s="42" t="n"/>
      <c r="P128" s="42" t="n"/>
      <c r="Q128" s="43" t="n"/>
      <c r="R128" s="24" t="n"/>
      <c r="S128" s="24" t="n"/>
      <c r="T128" s="26">
        <f>IF($A128="","",IF($E128="","",MAX(0,IF($P128&lt;&gt;"",$P128,Dashboard!$B$3)-$E128)))</f>
        <v/>
      </c>
      <c r="U128" s="27">
        <f>IF($A128="","",IF($T128="","",IF($T128&lt;=30,"0-30 days",IF($T128&lt;=60,"31-60 days",IF($T128&lt;=90,"61-90 days","91+ days")))))</f>
        <v/>
      </c>
      <c r="V128" s="28">
        <f>IF($A128="","",IF($X128=0,"Closed",IF($M128="","Due date missing",IF($N128&lt;&gt;"",IF($N128&lt;=$M128,"Submitted on time","Submitted late"),IF(Dashboard!$B$3&gt;$M128,"Overdue",IF($M128-Dashboard!$B$3&lt;=7,"Due in 7 days","On track"))))))</f>
        <v/>
      </c>
      <c r="W128" s="44">
        <f>IF($A128="","",MAX(0,$J128-IF($Q128="",0,$Q128)))</f>
        <v/>
      </c>
      <c r="X128" s="26">
        <f>IF($A128="","",IF(OR($L128="Resolved - Paid",$L128="Resolved - No Payment",$L128="Closed - Other"),0,1))</f>
        <v/>
      </c>
      <c r="Y128" s="28">
        <f>IF($A128="","",IF(OR($E128="",NOT(ISNUMBER($E128)),$E128&gt;Dashboard!$B$3),"No","Yes"))</f>
        <v/>
      </c>
      <c r="Z128" s="28">
        <f>IF($A128="","",IF(COUNTIF($A$2:$A$501,$A128)&gt;1,"Duplicate Denial ID",IF(OR($B128="",$C128="",$E128="",$F128="",$G128="",$J128="",$K128="",$L128=""),"Missing required field",IF(OR(NOT(ISNUMBER($J128)),$J128&lt;0,AND($Q128&lt;&gt;"",OR(NOT(ISNUMBER($Q128)),$Q128&lt;0))),"Invalid amount",IF(AND($D128&lt;&gt;"",$E128&lt;$D128),"Received before service",IF(AND($P128&lt;&gt;"",$P128&lt;$E128),"Resolution before receipt",IF(AND($N128&lt;&gt;"",$M128&lt;&gt;"",$N128&gt;$M128),"Appeal submitted late",IF(AND($X128=0,$P128=""),"Resolution date missing",IF(AND($X128=1,$P128&lt;&gt;""),"Open status has resolution date",IF(AND($X128=1,$R128=""),"Next action missing","")))))))))</f>
        <v/>
      </c>
    </row>
    <row r="129">
      <c r="A129" s="22" t="n"/>
      <c r="B129" s="22" t="n"/>
      <c r="C129" s="22" t="n"/>
      <c r="D129" s="42" t="n"/>
      <c r="E129" s="42" t="n"/>
      <c r="F129" s="22" t="n"/>
      <c r="G129" s="22" t="n"/>
      <c r="H129" s="24" t="n"/>
      <c r="I129" s="24" t="n"/>
      <c r="J129" s="43" t="n"/>
      <c r="K129" s="22" t="n"/>
      <c r="L129" s="22" t="n"/>
      <c r="M129" s="42" t="n"/>
      <c r="N129" s="42" t="n"/>
      <c r="O129" s="42" t="n"/>
      <c r="P129" s="42" t="n"/>
      <c r="Q129" s="43" t="n"/>
      <c r="R129" s="24" t="n"/>
      <c r="S129" s="24" t="n"/>
      <c r="T129" s="26">
        <f>IF($A129="","",IF($E129="","",MAX(0,IF($P129&lt;&gt;"",$P129,Dashboard!$B$3)-$E129)))</f>
        <v/>
      </c>
      <c r="U129" s="27">
        <f>IF($A129="","",IF($T129="","",IF($T129&lt;=30,"0-30 days",IF($T129&lt;=60,"31-60 days",IF($T129&lt;=90,"61-90 days","91+ days")))))</f>
        <v/>
      </c>
      <c r="V129" s="28">
        <f>IF($A129="","",IF($X129=0,"Closed",IF($M129="","Due date missing",IF($N129&lt;&gt;"",IF($N129&lt;=$M129,"Submitted on time","Submitted late"),IF(Dashboard!$B$3&gt;$M129,"Overdue",IF($M129-Dashboard!$B$3&lt;=7,"Due in 7 days","On track"))))))</f>
        <v/>
      </c>
      <c r="W129" s="44">
        <f>IF($A129="","",MAX(0,$J129-IF($Q129="",0,$Q129)))</f>
        <v/>
      </c>
      <c r="X129" s="26">
        <f>IF($A129="","",IF(OR($L129="Resolved - Paid",$L129="Resolved - No Payment",$L129="Closed - Other"),0,1))</f>
        <v/>
      </c>
      <c r="Y129" s="28">
        <f>IF($A129="","",IF(OR($E129="",NOT(ISNUMBER($E129)),$E129&gt;Dashboard!$B$3),"No","Yes"))</f>
        <v/>
      </c>
      <c r="Z129" s="28">
        <f>IF($A129="","",IF(COUNTIF($A$2:$A$501,$A129)&gt;1,"Duplicate Denial ID",IF(OR($B129="",$C129="",$E129="",$F129="",$G129="",$J129="",$K129="",$L129=""),"Missing required field",IF(OR(NOT(ISNUMBER($J129)),$J129&lt;0,AND($Q129&lt;&gt;"",OR(NOT(ISNUMBER($Q129)),$Q129&lt;0))),"Invalid amount",IF(AND($D129&lt;&gt;"",$E129&lt;$D129),"Received before service",IF(AND($P129&lt;&gt;"",$P129&lt;$E129),"Resolution before receipt",IF(AND($N129&lt;&gt;"",$M129&lt;&gt;"",$N129&gt;$M129),"Appeal submitted late",IF(AND($X129=0,$P129=""),"Resolution date missing",IF(AND($X129=1,$P129&lt;&gt;""),"Open status has resolution date",IF(AND($X129=1,$R129=""),"Next action missing","")))))))))</f>
        <v/>
      </c>
    </row>
    <row r="130">
      <c r="A130" s="22" t="n"/>
      <c r="B130" s="22" t="n"/>
      <c r="C130" s="22" t="n"/>
      <c r="D130" s="42" t="n"/>
      <c r="E130" s="42" t="n"/>
      <c r="F130" s="22" t="n"/>
      <c r="G130" s="22" t="n"/>
      <c r="H130" s="24" t="n"/>
      <c r="I130" s="24" t="n"/>
      <c r="J130" s="43" t="n"/>
      <c r="K130" s="22" t="n"/>
      <c r="L130" s="22" t="n"/>
      <c r="M130" s="42" t="n"/>
      <c r="N130" s="42" t="n"/>
      <c r="O130" s="42" t="n"/>
      <c r="P130" s="42" t="n"/>
      <c r="Q130" s="43" t="n"/>
      <c r="R130" s="24" t="n"/>
      <c r="S130" s="24" t="n"/>
      <c r="T130" s="26">
        <f>IF($A130="","",IF($E130="","",MAX(0,IF($P130&lt;&gt;"",$P130,Dashboard!$B$3)-$E130)))</f>
        <v/>
      </c>
      <c r="U130" s="27">
        <f>IF($A130="","",IF($T130="","",IF($T130&lt;=30,"0-30 days",IF($T130&lt;=60,"31-60 days",IF($T130&lt;=90,"61-90 days","91+ days")))))</f>
        <v/>
      </c>
      <c r="V130" s="28">
        <f>IF($A130="","",IF($X130=0,"Closed",IF($M130="","Due date missing",IF($N130&lt;&gt;"",IF($N130&lt;=$M130,"Submitted on time","Submitted late"),IF(Dashboard!$B$3&gt;$M130,"Overdue",IF($M130-Dashboard!$B$3&lt;=7,"Due in 7 days","On track"))))))</f>
        <v/>
      </c>
      <c r="W130" s="44">
        <f>IF($A130="","",MAX(0,$J130-IF($Q130="",0,$Q130)))</f>
        <v/>
      </c>
      <c r="X130" s="26">
        <f>IF($A130="","",IF(OR($L130="Resolved - Paid",$L130="Resolved - No Payment",$L130="Closed - Other"),0,1))</f>
        <v/>
      </c>
      <c r="Y130" s="28">
        <f>IF($A130="","",IF(OR($E130="",NOT(ISNUMBER($E130)),$E130&gt;Dashboard!$B$3),"No","Yes"))</f>
        <v/>
      </c>
      <c r="Z130" s="28">
        <f>IF($A130="","",IF(COUNTIF($A$2:$A$501,$A130)&gt;1,"Duplicate Denial ID",IF(OR($B130="",$C130="",$E130="",$F130="",$G130="",$J130="",$K130="",$L130=""),"Missing required field",IF(OR(NOT(ISNUMBER($J130)),$J130&lt;0,AND($Q130&lt;&gt;"",OR(NOT(ISNUMBER($Q130)),$Q130&lt;0))),"Invalid amount",IF(AND($D130&lt;&gt;"",$E130&lt;$D130),"Received before service",IF(AND($P130&lt;&gt;"",$P130&lt;$E130),"Resolution before receipt",IF(AND($N130&lt;&gt;"",$M130&lt;&gt;"",$N130&gt;$M130),"Appeal submitted late",IF(AND($X130=0,$P130=""),"Resolution date missing",IF(AND($X130=1,$P130&lt;&gt;""),"Open status has resolution date",IF(AND($X130=1,$R130=""),"Next action missing","")))))))))</f>
        <v/>
      </c>
    </row>
    <row r="131">
      <c r="A131" s="22" t="n"/>
      <c r="B131" s="22" t="n"/>
      <c r="C131" s="22" t="n"/>
      <c r="D131" s="42" t="n"/>
      <c r="E131" s="42" t="n"/>
      <c r="F131" s="22" t="n"/>
      <c r="G131" s="22" t="n"/>
      <c r="H131" s="24" t="n"/>
      <c r="I131" s="24" t="n"/>
      <c r="J131" s="43" t="n"/>
      <c r="K131" s="22" t="n"/>
      <c r="L131" s="22" t="n"/>
      <c r="M131" s="42" t="n"/>
      <c r="N131" s="42" t="n"/>
      <c r="O131" s="42" t="n"/>
      <c r="P131" s="42" t="n"/>
      <c r="Q131" s="43" t="n"/>
      <c r="R131" s="24" t="n"/>
      <c r="S131" s="24" t="n"/>
      <c r="T131" s="26">
        <f>IF($A131="","",IF($E131="","",MAX(0,IF($P131&lt;&gt;"",$P131,Dashboard!$B$3)-$E131)))</f>
        <v/>
      </c>
      <c r="U131" s="27">
        <f>IF($A131="","",IF($T131="","",IF($T131&lt;=30,"0-30 days",IF($T131&lt;=60,"31-60 days",IF($T131&lt;=90,"61-90 days","91+ days")))))</f>
        <v/>
      </c>
      <c r="V131" s="28">
        <f>IF($A131="","",IF($X131=0,"Closed",IF($M131="","Due date missing",IF($N131&lt;&gt;"",IF($N131&lt;=$M131,"Submitted on time","Submitted late"),IF(Dashboard!$B$3&gt;$M131,"Overdue",IF($M131-Dashboard!$B$3&lt;=7,"Due in 7 days","On track"))))))</f>
        <v/>
      </c>
      <c r="W131" s="44">
        <f>IF($A131="","",MAX(0,$J131-IF($Q131="",0,$Q131)))</f>
        <v/>
      </c>
      <c r="X131" s="26">
        <f>IF($A131="","",IF(OR($L131="Resolved - Paid",$L131="Resolved - No Payment",$L131="Closed - Other"),0,1))</f>
        <v/>
      </c>
      <c r="Y131" s="28">
        <f>IF($A131="","",IF(OR($E131="",NOT(ISNUMBER($E131)),$E131&gt;Dashboard!$B$3),"No","Yes"))</f>
        <v/>
      </c>
      <c r="Z131" s="28">
        <f>IF($A131="","",IF(COUNTIF($A$2:$A$501,$A131)&gt;1,"Duplicate Denial ID",IF(OR($B131="",$C131="",$E131="",$F131="",$G131="",$J131="",$K131="",$L131=""),"Missing required field",IF(OR(NOT(ISNUMBER($J131)),$J131&lt;0,AND($Q131&lt;&gt;"",OR(NOT(ISNUMBER($Q131)),$Q131&lt;0))),"Invalid amount",IF(AND($D131&lt;&gt;"",$E131&lt;$D131),"Received before service",IF(AND($P131&lt;&gt;"",$P131&lt;$E131),"Resolution before receipt",IF(AND($N131&lt;&gt;"",$M131&lt;&gt;"",$N131&gt;$M131),"Appeal submitted late",IF(AND($X131=0,$P131=""),"Resolution date missing",IF(AND($X131=1,$P131&lt;&gt;""),"Open status has resolution date",IF(AND($X131=1,$R131=""),"Next action missing","")))))))))</f>
        <v/>
      </c>
    </row>
    <row r="132">
      <c r="A132" s="22" t="n"/>
      <c r="B132" s="22" t="n"/>
      <c r="C132" s="22" t="n"/>
      <c r="D132" s="42" t="n"/>
      <c r="E132" s="42" t="n"/>
      <c r="F132" s="22" t="n"/>
      <c r="G132" s="22" t="n"/>
      <c r="H132" s="24" t="n"/>
      <c r="I132" s="24" t="n"/>
      <c r="J132" s="43" t="n"/>
      <c r="K132" s="22" t="n"/>
      <c r="L132" s="22" t="n"/>
      <c r="M132" s="42" t="n"/>
      <c r="N132" s="42" t="n"/>
      <c r="O132" s="42" t="n"/>
      <c r="P132" s="42" t="n"/>
      <c r="Q132" s="43" t="n"/>
      <c r="R132" s="24" t="n"/>
      <c r="S132" s="24" t="n"/>
      <c r="T132" s="26">
        <f>IF($A132="","",IF($E132="","",MAX(0,IF($P132&lt;&gt;"",$P132,Dashboard!$B$3)-$E132)))</f>
        <v/>
      </c>
      <c r="U132" s="27">
        <f>IF($A132="","",IF($T132="","",IF($T132&lt;=30,"0-30 days",IF($T132&lt;=60,"31-60 days",IF($T132&lt;=90,"61-90 days","91+ days")))))</f>
        <v/>
      </c>
      <c r="V132" s="28">
        <f>IF($A132="","",IF($X132=0,"Closed",IF($M132="","Due date missing",IF($N132&lt;&gt;"",IF($N132&lt;=$M132,"Submitted on time","Submitted late"),IF(Dashboard!$B$3&gt;$M132,"Overdue",IF($M132-Dashboard!$B$3&lt;=7,"Due in 7 days","On track"))))))</f>
        <v/>
      </c>
      <c r="W132" s="44">
        <f>IF($A132="","",MAX(0,$J132-IF($Q132="",0,$Q132)))</f>
        <v/>
      </c>
      <c r="X132" s="26">
        <f>IF($A132="","",IF(OR($L132="Resolved - Paid",$L132="Resolved - No Payment",$L132="Closed - Other"),0,1))</f>
        <v/>
      </c>
      <c r="Y132" s="28">
        <f>IF($A132="","",IF(OR($E132="",NOT(ISNUMBER($E132)),$E132&gt;Dashboard!$B$3),"No","Yes"))</f>
        <v/>
      </c>
      <c r="Z132" s="28">
        <f>IF($A132="","",IF(COUNTIF($A$2:$A$501,$A132)&gt;1,"Duplicate Denial ID",IF(OR($B132="",$C132="",$E132="",$F132="",$G132="",$J132="",$K132="",$L132=""),"Missing required field",IF(OR(NOT(ISNUMBER($J132)),$J132&lt;0,AND($Q132&lt;&gt;"",OR(NOT(ISNUMBER($Q132)),$Q132&lt;0))),"Invalid amount",IF(AND($D132&lt;&gt;"",$E132&lt;$D132),"Received before service",IF(AND($P132&lt;&gt;"",$P132&lt;$E132),"Resolution before receipt",IF(AND($N132&lt;&gt;"",$M132&lt;&gt;"",$N132&gt;$M132),"Appeal submitted late",IF(AND($X132=0,$P132=""),"Resolution date missing",IF(AND($X132=1,$P132&lt;&gt;""),"Open status has resolution date",IF(AND($X132=1,$R132=""),"Next action missing","")))))))))</f>
        <v/>
      </c>
    </row>
    <row r="133">
      <c r="A133" s="22" t="n"/>
      <c r="B133" s="22" t="n"/>
      <c r="C133" s="22" t="n"/>
      <c r="D133" s="42" t="n"/>
      <c r="E133" s="42" t="n"/>
      <c r="F133" s="22" t="n"/>
      <c r="G133" s="22" t="n"/>
      <c r="H133" s="24" t="n"/>
      <c r="I133" s="24" t="n"/>
      <c r="J133" s="43" t="n"/>
      <c r="K133" s="22" t="n"/>
      <c r="L133" s="22" t="n"/>
      <c r="M133" s="42" t="n"/>
      <c r="N133" s="42" t="n"/>
      <c r="O133" s="42" t="n"/>
      <c r="P133" s="42" t="n"/>
      <c r="Q133" s="43" t="n"/>
      <c r="R133" s="24" t="n"/>
      <c r="S133" s="24" t="n"/>
      <c r="T133" s="26">
        <f>IF($A133="","",IF($E133="","",MAX(0,IF($P133&lt;&gt;"",$P133,Dashboard!$B$3)-$E133)))</f>
        <v/>
      </c>
      <c r="U133" s="27">
        <f>IF($A133="","",IF($T133="","",IF($T133&lt;=30,"0-30 days",IF($T133&lt;=60,"31-60 days",IF($T133&lt;=90,"61-90 days","91+ days")))))</f>
        <v/>
      </c>
      <c r="V133" s="28">
        <f>IF($A133="","",IF($X133=0,"Closed",IF($M133="","Due date missing",IF($N133&lt;&gt;"",IF($N133&lt;=$M133,"Submitted on time","Submitted late"),IF(Dashboard!$B$3&gt;$M133,"Overdue",IF($M133-Dashboard!$B$3&lt;=7,"Due in 7 days","On track"))))))</f>
        <v/>
      </c>
      <c r="W133" s="44">
        <f>IF($A133="","",MAX(0,$J133-IF($Q133="",0,$Q133)))</f>
        <v/>
      </c>
      <c r="X133" s="26">
        <f>IF($A133="","",IF(OR($L133="Resolved - Paid",$L133="Resolved - No Payment",$L133="Closed - Other"),0,1))</f>
        <v/>
      </c>
      <c r="Y133" s="28">
        <f>IF($A133="","",IF(OR($E133="",NOT(ISNUMBER($E133)),$E133&gt;Dashboard!$B$3),"No","Yes"))</f>
        <v/>
      </c>
      <c r="Z133" s="28">
        <f>IF($A133="","",IF(COUNTIF($A$2:$A$501,$A133)&gt;1,"Duplicate Denial ID",IF(OR($B133="",$C133="",$E133="",$F133="",$G133="",$J133="",$K133="",$L133=""),"Missing required field",IF(OR(NOT(ISNUMBER($J133)),$J133&lt;0,AND($Q133&lt;&gt;"",OR(NOT(ISNUMBER($Q133)),$Q133&lt;0))),"Invalid amount",IF(AND($D133&lt;&gt;"",$E133&lt;$D133),"Received before service",IF(AND($P133&lt;&gt;"",$P133&lt;$E133),"Resolution before receipt",IF(AND($N133&lt;&gt;"",$M133&lt;&gt;"",$N133&gt;$M133),"Appeal submitted late",IF(AND($X133=0,$P133=""),"Resolution date missing",IF(AND($X133=1,$P133&lt;&gt;""),"Open status has resolution date",IF(AND($X133=1,$R133=""),"Next action missing","")))))))))</f>
        <v/>
      </c>
    </row>
    <row r="134">
      <c r="A134" s="22" t="n"/>
      <c r="B134" s="22" t="n"/>
      <c r="C134" s="22" t="n"/>
      <c r="D134" s="42" t="n"/>
      <c r="E134" s="42" t="n"/>
      <c r="F134" s="22" t="n"/>
      <c r="G134" s="22" t="n"/>
      <c r="H134" s="24" t="n"/>
      <c r="I134" s="24" t="n"/>
      <c r="J134" s="43" t="n"/>
      <c r="K134" s="22" t="n"/>
      <c r="L134" s="22" t="n"/>
      <c r="M134" s="42" t="n"/>
      <c r="N134" s="42" t="n"/>
      <c r="O134" s="42" t="n"/>
      <c r="P134" s="42" t="n"/>
      <c r="Q134" s="43" t="n"/>
      <c r="R134" s="24" t="n"/>
      <c r="S134" s="24" t="n"/>
      <c r="T134" s="26">
        <f>IF($A134="","",IF($E134="","",MAX(0,IF($P134&lt;&gt;"",$P134,Dashboard!$B$3)-$E134)))</f>
        <v/>
      </c>
      <c r="U134" s="27">
        <f>IF($A134="","",IF($T134="","",IF($T134&lt;=30,"0-30 days",IF($T134&lt;=60,"31-60 days",IF($T134&lt;=90,"61-90 days","91+ days")))))</f>
        <v/>
      </c>
      <c r="V134" s="28">
        <f>IF($A134="","",IF($X134=0,"Closed",IF($M134="","Due date missing",IF($N134&lt;&gt;"",IF($N134&lt;=$M134,"Submitted on time","Submitted late"),IF(Dashboard!$B$3&gt;$M134,"Overdue",IF($M134-Dashboard!$B$3&lt;=7,"Due in 7 days","On track"))))))</f>
        <v/>
      </c>
      <c r="W134" s="44">
        <f>IF($A134="","",MAX(0,$J134-IF($Q134="",0,$Q134)))</f>
        <v/>
      </c>
      <c r="X134" s="26">
        <f>IF($A134="","",IF(OR($L134="Resolved - Paid",$L134="Resolved - No Payment",$L134="Closed - Other"),0,1))</f>
        <v/>
      </c>
      <c r="Y134" s="28">
        <f>IF($A134="","",IF(OR($E134="",NOT(ISNUMBER($E134)),$E134&gt;Dashboard!$B$3),"No","Yes"))</f>
        <v/>
      </c>
      <c r="Z134" s="28">
        <f>IF($A134="","",IF(COUNTIF($A$2:$A$501,$A134)&gt;1,"Duplicate Denial ID",IF(OR($B134="",$C134="",$E134="",$F134="",$G134="",$J134="",$K134="",$L134=""),"Missing required field",IF(OR(NOT(ISNUMBER($J134)),$J134&lt;0,AND($Q134&lt;&gt;"",OR(NOT(ISNUMBER($Q134)),$Q134&lt;0))),"Invalid amount",IF(AND($D134&lt;&gt;"",$E134&lt;$D134),"Received before service",IF(AND($P134&lt;&gt;"",$P134&lt;$E134),"Resolution before receipt",IF(AND($N134&lt;&gt;"",$M134&lt;&gt;"",$N134&gt;$M134),"Appeal submitted late",IF(AND($X134=0,$P134=""),"Resolution date missing",IF(AND($X134=1,$P134&lt;&gt;""),"Open status has resolution date",IF(AND($X134=1,$R134=""),"Next action missing","")))))))))</f>
        <v/>
      </c>
    </row>
    <row r="135">
      <c r="A135" s="22" t="n"/>
      <c r="B135" s="22" t="n"/>
      <c r="C135" s="22" t="n"/>
      <c r="D135" s="42" t="n"/>
      <c r="E135" s="42" t="n"/>
      <c r="F135" s="22" t="n"/>
      <c r="G135" s="22" t="n"/>
      <c r="H135" s="24" t="n"/>
      <c r="I135" s="24" t="n"/>
      <c r="J135" s="43" t="n"/>
      <c r="K135" s="22" t="n"/>
      <c r="L135" s="22" t="n"/>
      <c r="M135" s="42" t="n"/>
      <c r="N135" s="42" t="n"/>
      <c r="O135" s="42" t="n"/>
      <c r="P135" s="42" t="n"/>
      <c r="Q135" s="43" t="n"/>
      <c r="R135" s="24" t="n"/>
      <c r="S135" s="24" t="n"/>
      <c r="T135" s="26">
        <f>IF($A135="","",IF($E135="","",MAX(0,IF($P135&lt;&gt;"",$P135,Dashboard!$B$3)-$E135)))</f>
        <v/>
      </c>
      <c r="U135" s="27">
        <f>IF($A135="","",IF($T135="","",IF($T135&lt;=30,"0-30 days",IF($T135&lt;=60,"31-60 days",IF($T135&lt;=90,"61-90 days","91+ days")))))</f>
        <v/>
      </c>
      <c r="V135" s="28">
        <f>IF($A135="","",IF($X135=0,"Closed",IF($M135="","Due date missing",IF($N135&lt;&gt;"",IF($N135&lt;=$M135,"Submitted on time","Submitted late"),IF(Dashboard!$B$3&gt;$M135,"Overdue",IF($M135-Dashboard!$B$3&lt;=7,"Due in 7 days","On track"))))))</f>
        <v/>
      </c>
      <c r="W135" s="44">
        <f>IF($A135="","",MAX(0,$J135-IF($Q135="",0,$Q135)))</f>
        <v/>
      </c>
      <c r="X135" s="26">
        <f>IF($A135="","",IF(OR($L135="Resolved - Paid",$L135="Resolved - No Payment",$L135="Closed - Other"),0,1))</f>
        <v/>
      </c>
      <c r="Y135" s="28">
        <f>IF($A135="","",IF(OR($E135="",NOT(ISNUMBER($E135)),$E135&gt;Dashboard!$B$3),"No","Yes"))</f>
        <v/>
      </c>
      <c r="Z135" s="28">
        <f>IF($A135="","",IF(COUNTIF($A$2:$A$501,$A135)&gt;1,"Duplicate Denial ID",IF(OR($B135="",$C135="",$E135="",$F135="",$G135="",$J135="",$K135="",$L135=""),"Missing required field",IF(OR(NOT(ISNUMBER($J135)),$J135&lt;0,AND($Q135&lt;&gt;"",OR(NOT(ISNUMBER($Q135)),$Q135&lt;0))),"Invalid amount",IF(AND($D135&lt;&gt;"",$E135&lt;$D135),"Received before service",IF(AND($P135&lt;&gt;"",$P135&lt;$E135),"Resolution before receipt",IF(AND($N135&lt;&gt;"",$M135&lt;&gt;"",$N135&gt;$M135),"Appeal submitted late",IF(AND($X135=0,$P135=""),"Resolution date missing",IF(AND($X135=1,$P135&lt;&gt;""),"Open status has resolution date",IF(AND($X135=1,$R135=""),"Next action missing","")))))))))</f>
        <v/>
      </c>
    </row>
    <row r="136">
      <c r="A136" s="22" t="n"/>
      <c r="B136" s="22" t="n"/>
      <c r="C136" s="22" t="n"/>
      <c r="D136" s="42" t="n"/>
      <c r="E136" s="42" t="n"/>
      <c r="F136" s="22" t="n"/>
      <c r="G136" s="22" t="n"/>
      <c r="H136" s="24" t="n"/>
      <c r="I136" s="24" t="n"/>
      <c r="J136" s="43" t="n"/>
      <c r="K136" s="22" t="n"/>
      <c r="L136" s="22" t="n"/>
      <c r="M136" s="42" t="n"/>
      <c r="N136" s="42" t="n"/>
      <c r="O136" s="42" t="n"/>
      <c r="P136" s="42" t="n"/>
      <c r="Q136" s="43" t="n"/>
      <c r="R136" s="24" t="n"/>
      <c r="S136" s="24" t="n"/>
      <c r="T136" s="26">
        <f>IF($A136="","",IF($E136="","",MAX(0,IF($P136&lt;&gt;"",$P136,Dashboard!$B$3)-$E136)))</f>
        <v/>
      </c>
      <c r="U136" s="27">
        <f>IF($A136="","",IF($T136="","",IF($T136&lt;=30,"0-30 days",IF($T136&lt;=60,"31-60 days",IF($T136&lt;=90,"61-90 days","91+ days")))))</f>
        <v/>
      </c>
      <c r="V136" s="28">
        <f>IF($A136="","",IF($X136=0,"Closed",IF($M136="","Due date missing",IF($N136&lt;&gt;"",IF($N136&lt;=$M136,"Submitted on time","Submitted late"),IF(Dashboard!$B$3&gt;$M136,"Overdue",IF($M136-Dashboard!$B$3&lt;=7,"Due in 7 days","On track"))))))</f>
        <v/>
      </c>
      <c r="W136" s="44">
        <f>IF($A136="","",MAX(0,$J136-IF($Q136="",0,$Q136)))</f>
        <v/>
      </c>
      <c r="X136" s="26">
        <f>IF($A136="","",IF(OR($L136="Resolved - Paid",$L136="Resolved - No Payment",$L136="Closed - Other"),0,1))</f>
        <v/>
      </c>
      <c r="Y136" s="28">
        <f>IF($A136="","",IF(OR($E136="",NOT(ISNUMBER($E136)),$E136&gt;Dashboard!$B$3),"No","Yes"))</f>
        <v/>
      </c>
      <c r="Z136" s="28">
        <f>IF($A136="","",IF(COUNTIF($A$2:$A$501,$A136)&gt;1,"Duplicate Denial ID",IF(OR($B136="",$C136="",$E136="",$F136="",$G136="",$J136="",$K136="",$L136=""),"Missing required field",IF(OR(NOT(ISNUMBER($J136)),$J136&lt;0,AND($Q136&lt;&gt;"",OR(NOT(ISNUMBER($Q136)),$Q136&lt;0))),"Invalid amount",IF(AND($D136&lt;&gt;"",$E136&lt;$D136),"Received before service",IF(AND($P136&lt;&gt;"",$P136&lt;$E136),"Resolution before receipt",IF(AND($N136&lt;&gt;"",$M136&lt;&gt;"",$N136&gt;$M136),"Appeal submitted late",IF(AND($X136=0,$P136=""),"Resolution date missing",IF(AND($X136=1,$P136&lt;&gt;""),"Open status has resolution date",IF(AND($X136=1,$R136=""),"Next action missing","")))))))))</f>
        <v/>
      </c>
    </row>
    <row r="137">
      <c r="A137" s="22" t="n"/>
      <c r="B137" s="22" t="n"/>
      <c r="C137" s="22" t="n"/>
      <c r="D137" s="42" t="n"/>
      <c r="E137" s="42" t="n"/>
      <c r="F137" s="22" t="n"/>
      <c r="G137" s="22" t="n"/>
      <c r="H137" s="24" t="n"/>
      <c r="I137" s="24" t="n"/>
      <c r="J137" s="43" t="n"/>
      <c r="K137" s="22" t="n"/>
      <c r="L137" s="22" t="n"/>
      <c r="M137" s="42" t="n"/>
      <c r="N137" s="42" t="n"/>
      <c r="O137" s="42" t="n"/>
      <c r="P137" s="42" t="n"/>
      <c r="Q137" s="43" t="n"/>
      <c r="R137" s="24" t="n"/>
      <c r="S137" s="24" t="n"/>
      <c r="T137" s="26">
        <f>IF($A137="","",IF($E137="","",MAX(0,IF($P137&lt;&gt;"",$P137,Dashboard!$B$3)-$E137)))</f>
        <v/>
      </c>
      <c r="U137" s="27">
        <f>IF($A137="","",IF($T137="","",IF($T137&lt;=30,"0-30 days",IF($T137&lt;=60,"31-60 days",IF($T137&lt;=90,"61-90 days","91+ days")))))</f>
        <v/>
      </c>
      <c r="V137" s="28">
        <f>IF($A137="","",IF($X137=0,"Closed",IF($M137="","Due date missing",IF($N137&lt;&gt;"",IF($N137&lt;=$M137,"Submitted on time","Submitted late"),IF(Dashboard!$B$3&gt;$M137,"Overdue",IF($M137-Dashboard!$B$3&lt;=7,"Due in 7 days","On track"))))))</f>
        <v/>
      </c>
      <c r="W137" s="44">
        <f>IF($A137="","",MAX(0,$J137-IF($Q137="",0,$Q137)))</f>
        <v/>
      </c>
      <c r="X137" s="26">
        <f>IF($A137="","",IF(OR($L137="Resolved - Paid",$L137="Resolved - No Payment",$L137="Closed - Other"),0,1))</f>
        <v/>
      </c>
      <c r="Y137" s="28">
        <f>IF($A137="","",IF(OR($E137="",NOT(ISNUMBER($E137)),$E137&gt;Dashboard!$B$3),"No","Yes"))</f>
        <v/>
      </c>
      <c r="Z137" s="28">
        <f>IF($A137="","",IF(COUNTIF($A$2:$A$501,$A137)&gt;1,"Duplicate Denial ID",IF(OR($B137="",$C137="",$E137="",$F137="",$G137="",$J137="",$K137="",$L137=""),"Missing required field",IF(OR(NOT(ISNUMBER($J137)),$J137&lt;0,AND($Q137&lt;&gt;"",OR(NOT(ISNUMBER($Q137)),$Q137&lt;0))),"Invalid amount",IF(AND($D137&lt;&gt;"",$E137&lt;$D137),"Received before service",IF(AND($P137&lt;&gt;"",$P137&lt;$E137),"Resolution before receipt",IF(AND($N137&lt;&gt;"",$M137&lt;&gt;"",$N137&gt;$M137),"Appeal submitted late",IF(AND($X137=0,$P137=""),"Resolution date missing",IF(AND($X137=1,$P137&lt;&gt;""),"Open status has resolution date",IF(AND($X137=1,$R137=""),"Next action missing","")))))))))</f>
        <v/>
      </c>
    </row>
    <row r="138">
      <c r="A138" s="22" t="n"/>
      <c r="B138" s="22" t="n"/>
      <c r="C138" s="22" t="n"/>
      <c r="D138" s="42" t="n"/>
      <c r="E138" s="42" t="n"/>
      <c r="F138" s="22" t="n"/>
      <c r="G138" s="22" t="n"/>
      <c r="H138" s="24" t="n"/>
      <c r="I138" s="24" t="n"/>
      <c r="J138" s="43" t="n"/>
      <c r="K138" s="22" t="n"/>
      <c r="L138" s="22" t="n"/>
      <c r="M138" s="42" t="n"/>
      <c r="N138" s="42" t="n"/>
      <c r="O138" s="42" t="n"/>
      <c r="P138" s="42" t="n"/>
      <c r="Q138" s="43" t="n"/>
      <c r="R138" s="24" t="n"/>
      <c r="S138" s="24" t="n"/>
      <c r="T138" s="26">
        <f>IF($A138="","",IF($E138="","",MAX(0,IF($P138&lt;&gt;"",$P138,Dashboard!$B$3)-$E138)))</f>
        <v/>
      </c>
      <c r="U138" s="27">
        <f>IF($A138="","",IF($T138="","",IF($T138&lt;=30,"0-30 days",IF($T138&lt;=60,"31-60 days",IF($T138&lt;=90,"61-90 days","91+ days")))))</f>
        <v/>
      </c>
      <c r="V138" s="28">
        <f>IF($A138="","",IF($X138=0,"Closed",IF($M138="","Due date missing",IF($N138&lt;&gt;"",IF($N138&lt;=$M138,"Submitted on time","Submitted late"),IF(Dashboard!$B$3&gt;$M138,"Overdue",IF($M138-Dashboard!$B$3&lt;=7,"Due in 7 days","On track"))))))</f>
        <v/>
      </c>
      <c r="W138" s="44">
        <f>IF($A138="","",MAX(0,$J138-IF($Q138="",0,$Q138)))</f>
        <v/>
      </c>
      <c r="X138" s="26">
        <f>IF($A138="","",IF(OR($L138="Resolved - Paid",$L138="Resolved - No Payment",$L138="Closed - Other"),0,1))</f>
        <v/>
      </c>
      <c r="Y138" s="28">
        <f>IF($A138="","",IF(OR($E138="",NOT(ISNUMBER($E138)),$E138&gt;Dashboard!$B$3),"No","Yes"))</f>
        <v/>
      </c>
      <c r="Z138" s="28">
        <f>IF($A138="","",IF(COUNTIF($A$2:$A$501,$A138)&gt;1,"Duplicate Denial ID",IF(OR($B138="",$C138="",$E138="",$F138="",$G138="",$J138="",$K138="",$L138=""),"Missing required field",IF(OR(NOT(ISNUMBER($J138)),$J138&lt;0,AND($Q138&lt;&gt;"",OR(NOT(ISNUMBER($Q138)),$Q138&lt;0))),"Invalid amount",IF(AND($D138&lt;&gt;"",$E138&lt;$D138),"Received before service",IF(AND($P138&lt;&gt;"",$P138&lt;$E138),"Resolution before receipt",IF(AND($N138&lt;&gt;"",$M138&lt;&gt;"",$N138&gt;$M138),"Appeal submitted late",IF(AND($X138=0,$P138=""),"Resolution date missing",IF(AND($X138=1,$P138&lt;&gt;""),"Open status has resolution date",IF(AND($X138=1,$R138=""),"Next action missing","")))))))))</f>
        <v/>
      </c>
    </row>
    <row r="139">
      <c r="A139" s="22" t="n"/>
      <c r="B139" s="22" t="n"/>
      <c r="C139" s="22" t="n"/>
      <c r="D139" s="42" t="n"/>
      <c r="E139" s="42" t="n"/>
      <c r="F139" s="22" t="n"/>
      <c r="G139" s="22" t="n"/>
      <c r="H139" s="24" t="n"/>
      <c r="I139" s="24" t="n"/>
      <c r="J139" s="43" t="n"/>
      <c r="K139" s="22" t="n"/>
      <c r="L139" s="22" t="n"/>
      <c r="M139" s="42" t="n"/>
      <c r="N139" s="42" t="n"/>
      <c r="O139" s="42" t="n"/>
      <c r="P139" s="42" t="n"/>
      <c r="Q139" s="43" t="n"/>
      <c r="R139" s="24" t="n"/>
      <c r="S139" s="24" t="n"/>
      <c r="T139" s="26">
        <f>IF($A139="","",IF($E139="","",MAX(0,IF($P139&lt;&gt;"",$P139,Dashboard!$B$3)-$E139)))</f>
        <v/>
      </c>
      <c r="U139" s="27">
        <f>IF($A139="","",IF($T139="","",IF($T139&lt;=30,"0-30 days",IF($T139&lt;=60,"31-60 days",IF($T139&lt;=90,"61-90 days","91+ days")))))</f>
        <v/>
      </c>
      <c r="V139" s="28">
        <f>IF($A139="","",IF($X139=0,"Closed",IF($M139="","Due date missing",IF($N139&lt;&gt;"",IF($N139&lt;=$M139,"Submitted on time","Submitted late"),IF(Dashboard!$B$3&gt;$M139,"Overdue",IF($M139-Dashboard!$B$3&lt;=7,"Due in 7 days","On track"))))))</f>
        <v/>
      </c>
      <c r="W139" s="44">
        <f>IF($A139="","",MAX(0,$J139-IF($Q139="",0,$Q139)))</f>
        <v/>
      </c>
      <c r="X139" s="26">
        <f>IF($A139="","",IF(OR($L139="Resolved - Paid",$L139="Resolved - No Payment",$L139="Closed - Other"),0,1))</f>
        <v/>
      </c>
      <c r="Y139" s="28">
        <f>IF($A139="","",IF(OR($E139="",NOT(ISNUMBER($E139)),$E139&gt;Dashboard!$B$3),"No","Yes"))</f>
        <v/>
      </c>
      <c r="Z139" s="28">
        <f>IF($A139="","",IF(COUNTIF($A$2:$A$501,$A139)&gt;1,"Duplicate Denial ID",IF(OR($B139="",$C139="",$E139="",$F139="",$G139="",$J139="",$K139="",$L139=""),"Missing required field",IF(OR(NOT(ISNUMBER($J139)),$J139&lt;0,AND($Q139&lt;&gt;"",OR(NOT(ISNUMBER($Q139)),$Q139&lt;0))),"Invalid amount",IF(AND($D139&lt;&gt;"",$E139&lt;$D139),"Received before service",IF(AND($P139&lt;&gt;"",$P139&lt;$E139),"Resolution before receipt",IF(AND($N139&lt;&gt;"",$M139&lt;&gt;"",$N139&gt;$M139),"Appeal submitted late",IF(AND($X139=0,$P139=""),"Resolution date missing",IF(AND($X139=1,$P139&lt;&gt;""),"Open status has resolution date",IF(AND($X139=1,$R139=""),"Next action missing","")))))))))</f>
        <v/>
      </c>
    </row>
    <row r="140">
      <c r="A140" s="22" t="n"/>
      <c r="B140" s="22" t="n"/>
      <c r="C140" s="22" t="n"/>
      <c r="D140" s="42" t="n"/>
      <c r="E140" s="42" t="n"/>
      <c r="F140" s="22" t="n"/>
      <c r="G140" s="22" t="n"/>
      <c r="H140" s="24" t="n"/>
      <c r="I140" s="24" t="n"/>
      <c r="J140" s="43" t="n"/>
      <c r="K140" s="22" t="n"/>
      <c r="L140" s="22" t="n"/>
      <c r="M140" s="42" t="n"/>
      <c r="N140" s="42" t="n"/>
      <c r="O140" s="42" t="n"/>
      <c r="P140" s="42" t="n"/>
      <c r="Q140" s="43" t="n"/>
      <c r="R140" s="24" t="n"/>
      <c r="S140" s="24" t="n"/>
      <c r="T140" s="26">
        <f>IF($A140="","",IF($E140="","",MAX(0,IF($P140&lt;&gt;"",$P140,Dashboard!$B$3)-$E140)))</f>
        <v/>
      </c>
      <c r="U140" s="27">
        <f>IF($A140="","",IF($T140="","",IF($T140&lt;=30,"0-30 days",IF($T140&lt;=60,"31-60 days",IF($T140&lt;=90,"61-90 days","91+ days")))))</f>
        <v/>
      </c>
      <c r="V140" s="28">
        <f>IF($A140="","",IF($X140=0,"Closed",IF($M140="","Due date missing",IF($N140&lt;&gt;"",IF($N140&lt;=$M140,"Submitted on time","Submitted late"),IF(Dashboard!$B$3&gt;$M140,"Overdue",IF($M140-Dashboard!$B$3&lt;=7,"Due in 7 days","On track"))))))</f>
        <v/>
      </c>
      <c r="W140" s="44">
        <f>IF($A140="","",MAX(0,$J140-IF($Q140="",0,$Q140)))</f>
        <v/>
      </c>
      <c r="X140" s="26">
        <f>IF($A140="","",IF(OR($L140="Resolved - Paid",$L140="Resolved - No Payment",$L140="Closed - Other"),0,1))</f>
        <v/>
      </c>
      <c r="Y140" s="28">
        <f>IF($A140="","",IF(OR($E140="",NOT(ISNUMBER($E140)),$E140&gt;Dashboard!$B$3),"No","Yes"))</f>
        <v/>
      </c>
      <c r="Z140" s="28">
        <f>IF($A140="","",IF(COUNTIF($A$2:$A$501,$A140)&gt;1,"Duplicate Denial ID",IF(OR($B140="",$C140="",$E140="",$F140="",$G140="",$J140="",$K140="",$L140=""),"Missing required field",IF(OR(NOT(ISNUMBER($J140)),$J140&lt;0,AND($Q140&lt;&gt;"",OR(NOT(ISNUMBER($Q140)),$Q140&lt;0))),"Invalid amount",IF(AND($D140&lt;&gt;"",$E140&lt;$D140),"Received before service",IF(AND($P140&lt;&gt;"",$P140&lt;$E140),"Resolution before receipt",IF(AND($N140&lt;&gt;"",$M140&lt;&gt;"",$N140&gt;$M140),"Appeal submitted late",IF(AND($X140=0,$P140=""),"Resolution date missing",IF(AND($X140=1,$P140&lt;&gt;""),"Open status has resolution date",IF(AND($X140=1,$R140=""),"Next action missing","")))))))))</f>
        <v/>
      </c>
    </row>
    <row r="141">
      <c r="A141" s="22" t="n"/>
      <c r="B141" s="22" t="n"/>
      <c r="C141" s="22" t="n"/>
      <c r="D141" s="42" t="n"/>
      <c r="E141" s="42" t="n"/>
      <c r="F141" s="22" t="n"/>
      <c r="G141" s="22" t="n"/>
      <c r="H141" s="24" t="n"/>
      <c r="I141" s="24" t="n"/>
      <c r="J141" s="43" t="n"/>
      <c r="K141" s="22" t="n"/>
      <c r="L141" s="22" t="n"/>
      <c r="M141" s="42" t="n"/>
      <c r="N141" s="42" t="n"/>
      <c r="O141" s="42" t="n"/>
      <c r="P141" s="42" t="n"/>
      <c r="Q141" s="43" t="n"/>
      <c r="R141" s="24" t="n"/>
      <c r="S141" s="24" t="n"/>
      <c r="T141" s="26">
        <f>IF($A141="","",IF($E141="","",MAX(0,IF($P141&lt;&gt;"",$P141,Dashboard!$B$3)-$E141)))</f>
        <v/>
      </c>
      <c r="U141" s="27">
        <f>IF($A141="","",IF($T141="","",IF($T141&lt;=30,"0-30 days",IF($T141&lt;=60,"31-60 days",IF($T141&lt;=90,"61-90 days","91+ days")))))</f>
        <v/>
      </c>
      <c r="V141" s="28">
        <f>IF($A141="","",IF($X141=0,"Closed",IF($M141="","Due date missing",IF($N141&lt;&gt;"",IF($N141&lt;=$M141,"Submitted on time","Submitted late"),IF(Dashboard!$B$3&gt;$M141,"Overdue",IF($M141-Dashboard!$B$3&lt;=7,"Due in 7 days","On track"))))))</f>
        <v/>
      </c>
      <c r="W141" s="44">
        <f>IF($A141="","",MAX(0,$J141-IF($Q141="",0,$Q141)))</f>
        <v/>
      </c>
      <c r="X141" s="26">
        <f>IF($A141="","",IF(OR($L141="Resolved - Paid",$L141="Resolved - No Payment",$L141="Closed - Other"),0,1))</f>
        <v/>
      </c>
      <c r="Y141" s="28">
        <f>IF($A141="","",IF(OR($E141="",NOT(ISNUMBER($E141)),$E141&gt;Dashboard!$B$3),"No","Yes"))</f>
        <v/>
      </c>
      <c r="Z141" s="28">
        <f>IF($A141="","",IF(COUNTIF($A$2:$A$501,$A141)&gt;1,"Duplicate Denial ID",IF(OR($B141="",$C141="",$E141="",$F141="",$G141="",$J141="",$K141="",$L141=""),"Missing required field",IF(OR(NOT(ISNUMBER($J141)),$J141&lt;0,AND($Q141&lt;&gt;"",OR(NOT(ISNUMBER($Q141)),$Q141&lt;0))),"Invalid amount",IF(AND($D141&lt;&gt;"",$E141&lt;$D141),"Received before service",IF(AND($P141&lt;&gt;"",$P141&lt;$E141),"Resolution before receipt",IF(AND($N141&lt;&gt;"",$M141&lt;&gt;"",$N141&gt;$M141),"Appeal submitted late",IF(AND($X141=0,$P141=""),"Resolution date missing",IF(AND($X141=1,$P141&lt;&gt;""),"Open status has resolution date",IF(AND($X141=1,$R141=""),"Next action missing","")))))))))</f>
        <v/>
      </c>
    </row>
    <row r="142">
      <c r="A142" s="22" t="n"/>
      <c r="B142" s="22" t="n"/>
      <c r="C142" s="22" t="n"/>
      <c r="D142" s="42" t="n"/>
      <c r="E142" s="42" t="n"/>
      <c r="F142" s="22" t="n"/>
      <c r="G142" s="22" t="n"/>
      <c r="H142" s="24" t="n"/>
      <c r="I142" s="24" t="n"/>
      <c r="J142" s="43" t="n"/>
      <c r="K142" s="22" t="n"/>
      <c r="L142" s="22" t="n"/>
      <c r="M142" s="42" t="n"/>
      <c r="N142" s="42" t="n"/>
      <c r="O142" s="42" t="n"/>
      <c r="P142" s="42" t="n"/>
      <c r="Q142" s="43" t="n"/>
      <c r="R142" s="24" t="n"/>
      <c r="S142" s="24" t="n"/>
      <c r="T142" s="26">
        <f>IF($A142="","",IF($E142="","",MAX(0,IF($P142&lt;&gt;"",$P142,Dashboard!$B$3)-$E142)))</f>
        <v/>
      </c>
      <c r="U142" s="27">
        <f>IF($A142="","",IF($T142="","",IF($T142&lt;=30,"0-30 days",IF($T142&lt;=60,"31-60 days",IF($T142&lt;=90,"61-90 days","91+ days")))))</f>
        <v/>
      </c>
      <c r="V142" s="28">
        <f>IF($A142="","",IF($X142=0,"Closed",IF($M142="","Due date missing",IF($N142&lt;&gt;"",IF($N142&lt;=$M142,"Submitted on time","Submitted late"),IF(Dashboard!$B$3&gt;$M142,"Overdue",IF($M142-Dashboard!$B$3&lt;=7,"Due in 7 days","On track"))))))</f>
        <v/>
      </c>
      <c r="W142" s="44">
        <f>IF($A142="","",MAX(0,$J142-IF($Q142="",0,$Q142)))</f>
        <v/>
      </c>
      <c r="X142" s="26">
        <f>IF($A142="","",IF(OR($L142="Resolved - Paid",$L142="Resolved - No Payment",$L142="Closed - Other"),0,1))</f>
        <v/>
      </c>
      <c r="Y142" s="28">
        <f>IF($A142="","",IF(OR($E142="",NOT(ISNUMBER($E142)),$E142&gt;Dashboard!$B$3),"No","Yes"))</f>
        <v/>
      </c>
      <c r="Z142" s="28">
        <f>IF($A142="","",IF(COUNTIF($A$2:$A$501,$A142)&gt;1,"Duplicate Denial ID",IF(OR($B142="",$C142="",$E142="",$F142="",$G142="",$J142="",$K142="",$L142=""),"Missing required field",IF(OR(NOT(ISNUMBER($J142)),$J142&lt;0,AND($Q142&lt;&gt;"",OR(NOT(ISNUMBER($Q142)),$Q142&lt;0))),"Invalid amount",IF(AND($D142&lt;&gt;"",$E142&lt;$D142),"Received before service",IF(AND($P142&lt;&gt;"",$P142&lt;$E142),"Resolution before receipt",IF(AND($N142&lt;&gt;"",$M142&lt;&gt;"",$N142&gt;$M142),"Appeal submitted late",IF(AND($X142=0,$P142=""),"Resolution date missing",IF(AND($X142=1,$P142&lt;&gt;""),"Open status has resolution date",IF(AND($X142=1,$R142=""),"Next action missing","")))))))))</f>
        <v/>
      </c>
    </row>
    <row r="143">
      <c r="A143" s="22" t="n"/>
      <c r="B143" s="22" t="n"/>
      <c r="C143" s="22" t="n"/>
      <c r="D143" s="42" t="n"/>
      <c r="E143" s="42" t="n"/>
      <c r="F143" s="22" t="n"/>
      <c r="G143" s="22" t="n"/>
      <c r="H143" s="24" t="n"/>
      <c r="I143" s="24" t="n"/>
      <c r="J143" s="43" t="n"/>
      <c r="K143" s="22" t="n"/>
      <c r="L143" s="22" t="n"/>
      <c r="M143" s="42" t="n"/>
      <c r="N143" s="42" t="n"/>
      <c r="O143" s="42" t="n"/>
      <c r="P143" s="42" t="n"/>
      <c r="Q143" s="43" t="n"/>
      <c r="R143" s="24" t="n"/>
      <c r="S143" s="24" t="n"/>
      <c r="T143" s="26">
        <f>IF($A143="","",IF($E143="","",MAX(0,IF($P143&lt;&gt;"",$P143,Dashboard!$B$3)-$E143)))</f>
        <v/>
      </c>
      <c r="U143" s="27">
        <f>IF($A143="","",IF($T143="","",IF($T143&lt;=30,"0-30 days",IF($T143&lt;=60,"31-60 days",IF($T143&lt;=90,"61-90 days","91+ days")))))</f>
        <v/>
      </c>
      <c r="V143" s="28">
        <f>IF($A143="","",IF($X143=0,"Closed",IF($M143="","Due date missing",IF($N143&lt;&gt;"",IF($N143&lt;=$M143,"Submitted on time","Submitted late"),IF(Dashboard!$B$3&gt;$M143,"Overdue",IF($M143-Dashboard!$B$3&lt;=7,"Due in 7 days","On track"))))))</f>
        <v/>
      </c>
      <c r="W143" s="44">
        <f>IF($A143="","",MAX(0,$J143-IF($Q143="",0,$Q143)))</f>
        <v/>
      </c>
      <c r="X143" s="26">
        <f>IF($A143="","",IF(OR($L143="Resolved - Paid",$L143="Resolved - No Payment",$L143="Closed - Other"),0,1))</f>
        <v/>
      </c>
      <c r="Y143" s="28">
        <f>IF($A143="","",IF(OR($E143="",NOT(ISNUMBER($E143)),$E143&gt;Dashboard!$B$3),"No","Yes"))</f>
        <v/>
      </c>
      <c r="Z143" s="28">
        <f>IF($A143="","",IF(COUNTIF($A$2:$A$501,$A143)&gt;1,"Duplicate Denial ID",IF(OR($B143="",$C143="",$E143="",$F143="",$G143="",$J143="",$K143="",$L143=""),"Missing required field",IF(OR(NOT(ISNUMBER($J143)),$J143&lt;0,AND($Q143&lt;&gt;"",OR(NOT(ISNUMBER($Q143)),$Q143&lt;0))),"Invalid amount",IF(AND($D143&lt;&gt;"",$E143&lt;$D143),"Received before service",IF(AND($P143&lt;&gt;"",$P143&lt;$E143),"Resolution before receipt",IF(AND($N143&lt;&gt;"",$M143&lt;&gt;"",$N143&gt;$M143),"Appeal submitted late",IF(AND($X143=0,$P143=""),"Resolution date missing",IF(AND($X143=1,$P143&lt;&gt;""),"Open status has resolution date",IF(AND($X143=1,$R143=""),"Next action missing","")))))))))</f>
        <v/>
      </c>
    </row>
    <row r="144">
      <c r="A144" s="22" t="n"/>
      <c r="B144" s="22" t="n"/>
      <c r="C144" s="22" t="n"/>
      <c r="D144" s="42" t="n"/>
      <c r="E144" s="42" t="n"/>
      <c r="F144" s="22" t="n"/>
      <c r="G144" s="22" t="n"/>
      <c r="H144" s="24" t="n"/>
      <c r="I144" s="24" t="n"/>
      <c r="J144" s="43" t="n"/>
      <c r="K144" s="22" t="n"/>
      <c r="L144" s="22" t="n"/>
      <c r="M144" s="42" t="n"/>
      <c r="N144" s="42" t="n"/>
      <c r="O144" s="42" t="n"/>
      <c r="P144" s="42" t="n"/>
      <c r="Q144" s="43" t="n"/>
      <c r="R144" s="24" t="n"/>
      <c r="S144" s="24" t="n"/>
      <c r="T144" s="26">
        <f>IF($A144="","",IF($E144="","",MAX(0,IF($P144&lt;&gt;"",$P144,Dashboard!$B$3)-$E144)))</f>
        <v/>
      </c>
      <c r="U144" s="27">
        <f>IF($A144="","",IF($T144="","",IF($T144&lt;=30,"0-30 days",IF($T144&lt;=60,"31-60 days",IF($T144&lt;=90,"61-90 days","91+ days")))))</f>
        <v/>
      </c>
      <c r="V144" s="28">
        <f>IF($A144="","",IF($X144=0,"Closed",IF($M144="","Due date missing",IF($N144&lt;&gt;"",IF($N144&lt;=$M144,"Submitted on time","Submitted late"),IF(Dashboard!$B$3&gt;$M144,"Overdue",IF($M144-Dashboard!$B$3&lt;=7,"Due in 7 days","On track"))))))</f>
        <v/>
      </c>
      <c r="W144" s="44">
        <f>IF($A144="","",MAX(0,$J144-IF($Q144="",0,$Q144)))</f>
        <v/>
      </c>
      <c r="X144" s="26">
        <f>IF($A144="","",IF(OR($L144="Resolved - Paid",$L144="Resolved - No Payment",$L144="Closed - Other"),0,1))</f>
        <v/>
      </c>
      <c r="Y144" s="28">
        <f>IF($A144="","",IF(OR($E144="",NOT(ISNUMBER($E144)),$E144&gt;Dashboard!$B$3),"No","Yes"))</f>
        <v/>
      </c>
      <c r="Z144" s="28">
        <f>IF($A144="","",IF(COUNTIF($A$2:$A$501,$A144)&gt;1,"Duplicate Denial ID",IF(OR($B144="",$C144="",$E144="",$F144="",$G144="",$J144="",$K144="",$L144=""),"Missing required field",IF(OR(NOT(ISNUMBER($J144)),$J144&lt;0,AND($Q144&lt;&gt;"",OR(NOT(ISNUMBER($Q144)),$Q144&lt;0))),"Invalid amount",IF(AND($D144&lt;&gt;"",$E144&lt;$D144),"Received before service",IF(AND($P144&lt;&gt;"",$P144&lt;$E144),"Resolution before receipt",IF(AND($N144&lt;&gt;"",$M144&lt;&gt;"",$N144&gt;$M144),"Appeal submitted late",IF(AND($X144=0,$P144=""),"Resolution date missing",IF(AND($X144=1,$P144&lt;&gt;""),"Open status has resolution date",IF(AND($X144=1,$R144=""),"Next action missing","")))))))))</f>
        <v/>
      </c>
    </row>
    <row r="145">
      <c r="A145" s="22" t="n"/>
      <c r="B145" s="22" t="n"/>
      <c r="C145" s="22" t="n"/>
      <c r="D145" s="42" t="n"/>
      <c r="E145" s="42" t="n"/>
      <c r="F145" s="22" t="n"/>
      <c r="G145" s="22" t="n"/>
      <c r="H145" s="24" t="n"/>
      <c r="I145" s="24" t="n"/>
      <c r="J145" s="43" t="n"/>
      <c r="K145" s="22" t="n"/>
      <c r="L145" s="22" t="n"/>
      <c r="M145" s="42" t="n"/>
      <c r="N145" s="42" t="n"/>
      <c r="O145" s="42" t="n"/>
      <c r="P145" s="42" t="n"/>
      <c r="Q145" s="43" t="n"/>
      <c r="R145" s="24" t="n"/>
      <c r="S145" s="24" t="n"/>
      <c r="T145" s="26">
        <f>IF($A145="","",IF($E145="","",MAX(0,IF($P145&lt;&gt;"",$P145,Dashboard!$B$3)-$E145)))</f>
        <v/>
      </c>
      <c r="U145" s="27">
        <f>IF($A145="","",IF($T145="","",IF($T145&lt;=30,"0-30 days",IF($T145&lt;=60,"31-60 days",IF($T145&lt;=90,"61-90 days","91+ days")))))</f>
        <v/>
      </c>
      <c r="V145" s="28">
        <f>IF($A145="","",IF($X145=0,"Closed",IF($M145="","Due date missing",IF($N145&lt;&gt;"",IF($N145&lt;=$M145,"Submitted on time","Submitted late"),IF(Dashboard!$B$3&gt;$M145,"Overdue",IF($M145-Dashboard!$B$3&lt;=7,"Due in 7 days","On track"))))))</f>
        <v/>
      </c>
      <c r="W145" s="44">
        <f>IF($A145="","",MAX(0,$J145-IF($Q145="",0,$Q145)))</f>
        <v/>
      </c>
      <c r="X145" s="26">
        <f>IF($A145="","",IF(OR($L145="Resolved - Paid",$L145="Resolved - No Payment",$L145="Closed - Other"),0,1))</f>
        <v/>
      </c>
      <c r="Y145" s="28">
        <f>IF($A145="","",IF(OR($E145="",NOT(ISNUMBER($E145)),$E145&gt;Dashboard!$B$3),"No","Yes"))</f>
        <v/>
      </c>
      <c r="Z145" s="28">
        <f>IF($A145="","",IF(COUNTIF($A$2:$A$501,$A145)&gt;1,"Duplicate Denial ID",IF(OR($B145="",$C145="",$E145="",$F145="",$G145="",$J145="",$K145="",$L145=""),"Missing required field",IF(OR(NOT(ISNUMBER($J145)),$J145&lt;0,AND($Q145&lt;&gt;"",OR(NOT(ISNUMBER($Q145)),$Q145&lt;0))),"Invalid amount",IF(AND($D145&lt;&gt;"",$E145&lt;$D145),"Received before service",IF(AND($P145&lt;&gt;"",$P145&lt;$E145),"Resolution before receipt",IF(AND($N145&lt;&gt;"",$M145&lt;&gt;"",$N145&gt;$M145),"Appeal submitted late",IF(AND($X145=0,$P145=""),"Resolution date missing",IF(AND($X145=1,$P145&lt;&gt;""),"Open status has resolution date",IF(AND($X145=1,$R145=""),"Next action missing","")))))))))</f>
        <v/>
      </c>
    </row>
    <row r="146">
      <c r="A146" s="22" t="n"/>
      <c r="B146" s="22" t="n"/>
      <c r="C146" s="22" t="n"/>
      <c r="D146" s="42" t="n"/>
      <c r="E146" s="42" t="n"/>
      <c r="F146" s="22" t="n"/>
      <c r="G146" s="22" t="n"/>
      <c r="H146" s="24" t="n"/>
      <c r="I146" s="24" t="n"/>
      <c r="J146" s="43" t="n"/>
      <c r="K146" s="22" t="n"/>
      <c r="L146" s="22" t="n"/>
      <c r="M146" s="42" t="n"/>
      <c r="N146" s="42" t="n"/>
      <c r="O146" s="42" t="n"/>
      <c r="P146" s="42" t="n"/>
      <c r="Q146" s="43" t="n"/>
      <c r="R146" s="24" t="n"/>
      <c r="S146" s="24" t="n"/>
      <c r="T146" s="26">
        <f>IF($A146="","",IF($E146="","",MAX(0,IF($P146&lt;&gt;"",$P146,Dashboard!$B$3)-$E146)))</f>
        <v/>
      </c>
      <c r="U146" s="27">
        <f>IF($A146="","",IF($T146="","",IF($T146&lt;=30,"0-30 days",IF($T146&lt;=60,"31-60 days",IF($T146&lt;=90,"61-90 days","91+ days")))))</f>
        <v/>
      </c>
      <c r="V146" s="28">
        <f>IF($A146="","",IF($X146=0,"Closed",IF($M146="","Due date missing",IF($N146&lt;&gt;"",IF($N146&lt;=$M146,"Submitted on time","Submitted late"),IF(Dashboard!$B$3&gt;$M146,"Overdue",IF($M146-Dashboard!$B$3&lt;=7,"Due in 7 days","On track"))))))</f>
        <v/>
      </c>
      <c r="W146" s="44">
        <f>IF($A146="","",MAX(0,$J146-IF($Q146="",0,$Q146)))</f>
        <v/>
      </c>
      <c r="X146" s="26">
        <f>IF($A146="","",IF(OR($L146="Resolved - Paid",$L146="Resolved - No Payment",$L146="Closed - Other"),0,1))</f>
        <v/>
      </c>
      <c r="Y146" s="28">
        <f>IF($A146="","",IF(OR($E146="",NOT(ISNUMBER($E146)),$E146&gt;Dashboard!$B$3),"No","Yes"))</f>
        <v/>
      </c>
      <c r="Z146" s="28">
        <f>IF($A146="","",IF(COUNTIF($A$2:$A$501,$A146)&gt;1,"Duplicate Denial ID",IF(OR($B146="",$C146="",$E146="",$F146="",$G146="",$J146="",$K146="",$L146=""),"Missing required field",IF(OR(NOT(ISNUMBER($J146)),$J146&lt;0,AND($Q146&lt;&gt;"",OR(NOT(ISNUMBER($Q146)),$Q146&lt;0))),"Invalid amount",IF(AND($D146&lt;&gt;"",$E146&lt;$D146),"Received before service",IF(AND($P146&lt;&gt;"",$P146&lt;$E146),"Resolution before receipt",IF(AND($N146&lt;&gt;"",$M146&lt;&gt;"",$N146&gt;$M146),"Appeal submitted late",IF(AND($X146=0,$P146=""),"Resolution date missing",IF(AND($X146=1,$P146&lt;&gt;""),"Open status has resolution date",IF(AND($X146=1,$R146=""),"Next action missing","")))))))))</f>
        <v/>
      </c>
    </row>
    <row r="147">
      <c r="A147" s="22" t="n"/>
      <c r="B147" s="22" t="n"/>
      <c r="C147" s="22" t="n"/>
      <c r="D147" s="42" t="n"/>
      <c r="E147" s="42" t="n"/>
      <c r="F147" s="22" t="n"/>
      <c r="G147" s="22" t="n"/>
      <c r="H147" s="24" t="n"/>
      <c r="I147" s="24" t="n"/>
      <c r="J147" s="43" t="n"/>
      <c r="K147" s="22" t="n"/>
      <c r="L147" s="22" t="n"/>
      <c r="M147" s="42" t="n"/>
      <c r="N147" s="42" t="n"/>
      <c r="O147" s="42" t="n"/>
      <c r="P147" s="42" t="n"/>
      <c r="Q147" s="43" t="n"/>
      <c r="R147" s="24" t="n"/>
      <c r="S147" s="24" t="n"/>
      <c r="T147" s="26">
        <f>IF($A147="","",IF($E147="","",MAX(0,IF($P147&lt;&gt;"",$P147,Dashboard!$B$3)-$E147)))</f>
        <v/>
      </c>
      <c r="U147" s="27">
        <f>IF($A147="","",IF($T147="","",IF($T147&lt;=30,"0-30 days",IF($T147&lt;=60,"31-60 days",IF($T147&lt;=90,"61-90 days","91+ days")))))</f>
        <v/>
      </c>
      <c r="V147" s="28">
        <f>IF($A147="","",IF($X147=0,"Closed",IF($M147="","Due date missing",IF($N147&lt;&gt;"",IF($N147&lt;=$M147,"Submitted on time","Submitted late"),IF(Dashboard!$B$3&gt;$M147,"Overdue",IF($M147-Dashboard!$B$3&lt;=7,"Due in 7 days","On track"))))))</f>
        <v/>
      </c>
      <c r="W147" s="44">
        <f>IF($A147="","",MAX(0,$J147-IF($Q147="",0,$Q147)))</f>
        <v/>
      </c>
      <c r="X147" s="26">
        <f>IF($A147="","",IF(OR($L147="Resolved - Paid",$L147="Resolved - No Payment",$L147="Closed - Other"),0,1))</f>
        <v/>
      </c>
      <c r="Y147" s="28">
        <f>IF($A147="","",IF(OR($E147="",NOT(ISNUMBER($E147)),$E147&gt;Dashboard!$B$3),"No","Yes"))</f>
        <v/>
      </c>
      <c r="Z147" s="28">
        <f>IF($A147="","",IF(COUNTIF($A$2:$A$501,$A147)&gt;1,"Duplicate Denial ID",IF(OR($B147="",$C147="",$E147="",$F147="",$G147="",$J147="",$K147="",$L147=""),"Missing required field",IF(OR(NOT(ISNUMBER($J147)),$J147&lt;0,AND($Q147&lt;&gt;"",OR(NOT(ISNUMBER($Q147)),$Q147&lt;0))),"Invalid amount",IF(AND($D147&lt;&gt;"",$E147&lt;$D147),"Received before service",IF(AND($P147&lt;&gt;"",$P147&lt;$E147),"Resolution before receipt",IF(AND($N147&lt;&gt;"",$M147&lt;&gt;"",$N147&gt;$M147),"Appeal submitted late",IF(AND($X147=0,$P147=""),"Resolution date missing",IF(AND($X147=1,$P147&lt;&gt;""),"Open status has resolution date",IF(AND($X147=1,$R147=""),"Next action missing","")))))))))</f>
        <v/>
      </c>
    </row>
    <row r="148">
      <c r="A148" s="22" t="n"/>
      <c r="B148" s="22" t="n"/>
      <c r="C148" s="22" t="n"/>
      <c r="D148" s="42" t="n"/>
      <c r="E148" s="42" t="n"/>
      <c r="F148" s="22" t="n"/>
      <c r="G148" s="22" t="n"/>
      <c r="H148" s="24" t="n"/>
      <c r="I148" s="24" t="n"/>
      <c r="J148" s="43" t="n"/>
      <c r="K148" s="22" t="n"/>
      <c r="L148" s="22" t="n"/>
      <c r="M148" s="42" t="n"/>
      <c r="N148" s="42" t="n"/>
      <c r="O148" s="42" t="n"/>
      <c r="P148" s="42" t="n"/>
      <c r="Q148" s="43" t="n"/>
      <c r="R148" s="24" t="n"/>
      <c r="S148" s="24" t="n"/>
      <c r="T148" s="26">
        <f>IF($A148="","",IF($E148="","",MAX(0,IF($P148&lt;&gt;"",$P148,Dashboard!$B$3)-$E148)))</f>
        <v/>
      </c>
      <c r="U148" s="27">
        <f>IF($A148="","",IF($T148="","",IF($T148&lt;=30,"0-30 days",IF($T148&lt;=60,"31-60 days",IF($T148&lt;=90,"61-90 days","91+ days")))))</f>
        <v/>
      </c>
      <c r="V148" s="28">
        <f>IF($A148="","",IF($X148=0,"Closed",IF($M148="","Due date missing",IF($N148&lt;&gt;"",IF($N148&lt;=$M148,"Submitted on time","Submitted late"),IF(Dashboard!$B$3&gt;$M148,"Overdue",IF($M148-Dashboard!$B$3&lt;=7,"Due in 7 days","On track"))))))</f>
        <v/>
      </c>
      <c r="W148" s="44">
        <f>IF($A148="","",MAX(0,$J148-IF($Q148="",0,$Q148)))</f>
        <v/>
      </c>
      <c r="X148" s="26">
        <f>IF($A148="","",IF(OR($L148="Resolved - Paid",$L148="Resolved - No Payment",$L148="Closed - Other"),0,1))</f>
        <v/>
      </c>
      <c r="Y148" s="28">
        <f>IF($A148="","",IF(OR($E148="",NOT(ISNUMBER($E148)),$E148&gt;Dashboard!$B$3),"No","Yes"))</f>
        <v/>
      </c>
      <c r="Z148" s="28">
        <f>IF($A148="","",IF(COUNTIF($A$2:$A$501,$A148)&gt;1,"Duplicate Denial ID",IF(OR($B148="",$C148="",$E148="",$F148="",$G148="",$J148="",$K148="",$L148=""),"Missing required field",IF(OR(NOT(ISNUMBER($J148)),$J148&lt;0,AND($Q148&lt;&gt;"",OR(NOT(ISNUMBER($Q148)),$Q148&lt;0))),"Invalid amount",IF(AND($D148&lt;&gt;"",$E148&lt;$D148),"Received before service",IF(AND($P148&lt;&gt;"",$P148&lt;$E148),"Resolution before receipt",IF(AND($N148&lt;&gt;"",$M148&lt;&gt;"",$N148&gt;$M148),"Appeal submitted late",IF(AND($X148=0,$P148=""),"Resolution date missing",IF(AND($X148=1,$P148&lt;&gt;""),"Open status has resolution date",IF(AND($X148=1,$R148=""),"Next action missing","")))))))))</f>
        <v/>
      </c>
    </row>
    <row r="149">
      <c r="A149" s="22" t="n"/>
      <c r="B149" s="22" t="n"/>
      <c r="C149" s="22" t="n"/>
      <c r="D149" s="42" t="n"/>
      <c r="E149" s="42" t="n"/>
      <c r="F149" s="22" t="n"/>
      <c r="G149" s="22" t="n"/>
      <c r="H149" s="24" t="n"/>
      <c r="I149" s="24" t="n"/>
      <c r="J149" s="43" t="n"/>
      <c r="K149" s="22" t="n"/>
      <c r="L149" s="22" t="n"/>
      <c r="M149" s="42" t="n"/>
      <c r="N149" s="42" t="n"/>
      <c r="O149" s="42" t="n"/>
      <c r="P149" s="42" t="n"/>
      <c r="Q149" s="43" t="n"/>
      <c r="R149" s="24" t="n"/>
      <c r="S149" s="24" t="n"/>
      <c r="T149" s="26">
        <f>IF($A149="","",IF($E149="","",MAX(0,IF($P149&lt;&gt;"",$P149,Dashboard!$B$3)-$E149)))</f>
        <v/>
      </c>
      <c r="U149" s="27">
        <f>IF($A149="","",IF($T149="","",IF($T149&lt;=30,"0-30 days",IF($T149&lt;=60,"31-60 days",IF($T149&lt;=90,"61-90 days","91+ days")))))</f>
        <v/>
      </c>
      <c r="V149" s="28">
        <f>IF($A149="","",IF($X149=0,"Closed",IF($M149="","Due date missing",IF($N149&lt;&gt;"",IF($N149&lt;=$M149,"Submitted on time","Submitted late"),IF(Dashboard!$B$3&gt;$M149,"Overdue",IF($M149-Dashboard!$B$3&lt;=7,"Due in 7 days","On track"))))))</f>
        <v/>
      </c>
      <c r="W149" s="44">
        <f>IF($A149="","",MAX(0,$J149-IF($Q149="",0,$Q149)))</f>
        <v/>
      </c>
      <c r="X149" s="26">
        <f>IF($A149="","",IF(OR($L149="Resolved - Paid",$L149="Resolved - No Payment",$L149="Closed - Other"),0,1))</f>
        <v/>
      </c>
      <c r="Y149" s="28">
        <f>IF($A149="","",IF(OR($E149="",NOT(ISNUMBER($E149)),$E149&gt;Dashboard!$B$3),"No","Yes"))</f>
        <v/>
      </c>
      <c r="Z149" s="28">
        <f>IF($A149="","",IF(COUNTIF($A$2:$A$501,$A149)&gt;1,"Duplicate Denial ID",IF(OR($B149="",$C149="",$E149="",$F149="",$G149="",$J149="",$K149="",$L149=""),"Missing required field",IF(OR(NOT(ISNUMBER($J149)),$J149&lt;0,AND($Q149&lt;&gt;"",OR(NOT(ISNUMBER($Q149)),$Q149&lt;0))),"Invalid amount",IF(AND($D149&lt;&gt;"",$E149&lt;$D149),"Received before service",IF(AND($P149&lt;&gt;"",$P149&lt;$E149),"Resolution before receipt",IF(AND($N149&lt;&gt;"",$M149&lt;&gt;"",$N149&gt;$M149),"Appeal submitted late",IF(AND($X149=0,$P149=""),"Resolution date missing",IF(AND($X149=1,$P149&lt;&gt;""),"Open status has resolution date",IF(AND($X149=1,$R149=""),"Next action missing","")))))))))</f>
        <v/>
      </c>
    </row>
    <row r="150">
      <c r="A150" s="22" t="n"/>
      <c r="B150" s="22" t="n"/>
      <c r="C150" s="22" t="n"/>
      <c r="D150" s="42" t="n"/>
      <c r="E150" s="42" t="n"/>
      <c r="F150" s="22" t="n"/>
      <c r="G150" s="22" t="n"/>
      <c r="H150" s="24" t="n"/>
      <c r="I150" s="24" t="n"/>
      <c r="J150" s="43" t="n"/>
      <c r="K150" s="22" t="n"/>
      <c r="L150" s="22" t="n"/>
      <c r="M150" s="42" t="n"/>
      <c r="N150" s="42" t="n"/>
      <c r="O150" s="42" t="n"/>
      <c r="P150" s="42" t="n"/>
      <c r="Q150" s="43" t="n"/>
      <c r="R150" s="24" t="n"/>
      <c r="S150" s="24" t="n"/>
      <c r="T150" s="26">
        <f>IF($A150="","",IF($E150="","",MAX(0,IF($P150&lt;&gt;"",$P150,Dashboard!$B$3)-$E150)))</f>
        <v/>
      </c>
      <c r="U150" s="27">
        <f>IF($A150="","",IF($T150="","",IF($T150&lt;=30,"0-30 days",IF($T150&lt;=60,"31-60 days",IF($T150&lt;=90,"61-90 days","91+ days")))))</f>
        <v/>
      </c>
      <c r="V150" s="28">
        <f>IF($A150="","",IF($X150=0,"Closed",IF($M150="","Due date missing",IF($N150&lt;&gt;"",IF($N150&lt;=$M150,"Submitted on time","Submitted late"),IF(Dashboard!$B$3&gt;$M150,"Overdue",IF($M150-Dashboard!$B$3&lt;=7,"Due in 7 days","On track"))))))</f>
        <v/>
      </c>
      <c r="W150" s="44">
        <f>IF($A150="","",MAX(0,$J150-IF($Q150="",0,$Q150)))</f>
        <v/>
      </c>
      <c r="X150" s="26">
        <f>IF($A150="","",IF(OR($L150="Resolved - Paid",$L150="Resolved - No Payment",$L150="Closed - Other"),0,1))</f>
        <v/>
      </c>
      <c r="Y150" s="28">
        <f>IF($A150="","",IF(OR($E150="",NOT(ISNUMBER($E150)),$E150&gt;Dashboard!$B$3),"No","Yes"))</f>
        <v/>
      </c>
      <c r="Z150" s="28">
        <f>IF($A150="","",IF(COUNTIF($A$2:$A$501,$A150)&gt;1,"Duplicate Denial ID",IF(OR($B150="",$C150="",$E150="",$F150="",$G150="",$J150="",$K150="",$L150=""),"Missing required field",IF(OR(NOT(ISNUMBER($J150)),$J150&lt;0,AND($Q150&lt;&gt;"",OR(NOT(ISNUMBER($Q150)),$Q150&lt;0))),"Invalid amount",IF(AND($D150&lt;&gt;"",$E150&lt;$D150),"Received before service",IF(AND($P150&lt;&gt;"",$P150&lt;$E150),"Resolution before receipt",IF(AND($N150&lt;&gt;"",$M150&lt;&gt;"",$N150&gt;$M150),"Appeal submitted late",IF(AND($X150=0,$P150=""),"Resolution date missing",IF(AND($X150=1,$P150&lt;&gt;""),"Open status has resolution date",IF(AND($X150=1,$R150=""),"Next action missing","")))))))))</f>
        <v/>
      </c>
    </row>
    <row r="151">
      <c r="A151" s="22" t="n"/>
      <c r="B151" s="22" t="n"/>
      <c r="C151" s="22" t="n"/>
      <c r="D151" s="42" t="n"/>
      <c r="E151" s="42" t="n"/>
      <c r="F151" s="22" t="n"/>
      <c r="G151" s="22" t="n"/>
      <c r="H151" s="24" t="n"/>
      <c r="I151" s="24" t="n"/>
      <c r="J151" s="43" t="n"/>
      <c r="K151" s="22" t="n"/>
      <c r="L151" s="22" t="n"/>
      <c r="M151" s="42" t="n"/>
      <c r="N151" s="42" t="n"/>
      <c r="O151" s="42" t="n"/>
      <c r="P151" s="42" t="n"/>
      <c r="Q151" s="43" t="n"/>
      <c r="R151" s="24" t="n"/>
      <c r="S151" s="24" t="n"/>
      <c r="T151" s="26">
        <f>IF($A151="","",IF($E151="","",MAX(0,IF($P151&lt;&gt;"",$P151,Dashboard!$B$3)-$E151)))</f>
        <v/>
      </c>
      <c r="U151" s="27">
        <f>IF($A151="","",IF($T151="","",IF($T151&lt;=30,"0-30 days",IF($T151&lt;=60,"31-60 days",IF($T151&lt;=90,"61-90 days","91+ days")))))</f>
        <v/>
      </c>
      <c r="V151" s="28">
        <f>IF($A151="","",IF($X151=0,"Closed",IF($M151="","Due date missing",IF($N151&lt;&gt;"",IF($N151&lt;=$M151,"Submitted on time","Submitted late"),IF(Dashboard!$B$3&gt;$M151,"Overdue",IF($M151-Dashboard!$B$3&lt;=7,"Due in 7 days","On track"))))))</f>
        <v/>
      </c>
      <c r="W151" s="44">
        <f>IF($A151="","",MAX(0,$J151-IF($Q151="",0,$Q151)))</f>
        <v/>
      </c>
      <c r="X151" s="26">
        <f>IF($A151="","",IF(OR($L151="Resolved - Paid",$L151="Resolved - No Payment",$L151="Closed - Other"),0,1))</f>
        <v/>
      </c>
      <c r="Y151" s="28">
        <f>IF($A151="","",IF(OR($E151="",NOT(ISNUMBER($E151)),$E151&gt;Dashboard!$B$3),"No","Yes"))</f>
        <v/>
      </c>
      <c r="Z151" s="28">
        <f>IF($A151="","",IF(COUNTIF($A$2:$A$501,$A151)&gt;1,"Duplicate Denial ID",IF(OR($B151="",$C151="",$E151="",$F151="",$G151="",$J151="",$K151="",$L151=""),"Missing required field",IF(OR(NOT(ISNUMBER($J151)),$J151&lt;0,AND($Q151&lt;&gt;"",OR(NOT(ISNUMBER($Q151)),$Q151&lt;0))),"Invalid amount",IF(AND($D151&lt;&gt;"",$E151&lt;$D151),"Received before service",IF(AND($P151&lt;&gt;"",$P151&lt;$E151),"Resolution before receipt",IF(AND($N151&lt;&gt;"",$M151&lt;&gt;"",$N151&gt;$M151),"Appeal submitted late",IF(AND($X151=0,$P151=""),"Resolution date missing",IF(AND($X151=1,$P151&lt;&gt;""),"Open status has resolution date",IF(AND($X151=1,$R151=""),"Next action missing","")))))))))</f>
        <v/>
      </c>
    </row>
    <row r="152">
      <c r="A152" s="22" t="n"/>
      <c r="B152" s="22" t="n"/>
      <c r="C152" s="22" t="n"/>
      <c r="D152" s="42" t="n"/>
      <c r="E152" s="42" t="n"/>
      <c r="F152" s="22" t="n"/>
      <c r="G152" s="22" t="n"/>
      <c r="H152" s="24" t="n"/>
      <c r="I152" s="24" t="n"/>
      <c r="J152" s="43" t="n"/>
      <c r="K152" s="22" t="n"/>
      <c r="L152" s="22" t="n"/>
      <c r="M152" s="42" t="n"/>
      <c r="N152" s="42" t="n"/>
      <c r="O152" s="42" t="n"/>
      <c r="P152" s="42" t="n"/>
      <c r="Q152" s="43" t="n"/>
      <c r="R152" s="24" t="n"/>
      <c r="S152" s="24" t="n"/>
      <c r="T152" s="26">
        <f>IF($A152="","",IF($E152="","",MAX(0,IF($P152&lt;&gt;"",$P152,Dashboard!$B$3)-$E152)))</f>
        <v/>
      </c>
      <c r="U152" s="27">
        <f>IF($A152="","",IF($T152="","",IF($T152&lt;=30,"0-30 days",IF($T152&lt;=60,"31-60 days",IF($T152&lt;=90,"61-90 days","91+ days")))))</f>
        <v/>
      </c>
      <c r="V152" s="28">
        <f>IF($A152="","",IF($X152=0,"Closed",IF($M152="","Due date missing",IF($N152&lt;&gt;"",IF($N152&lt;=$M152,"Submitted on time","Submitted late"),IF(Dashboard!$B$3&gt;$M152,"Overdue",IF($M152-Dashboard!$B$3&lt;=7,"Due in 7 days","On track"))))))</f>
        <v/>
      </c>
      <c r="W152" s="44">
        <f>IF($A152="","",MAX(0,$J152-IF($Q152="",0,$Q152)))</f>
        <v/>
      </c>
      <c r="X152" s="26">
        <f>IF($A152="","",IF(OR($L152="Resolved - Paid",$L152="Resolved - No Payment",$L152="Closed - Other"),0,1))</f>
        <v/>
      </c>
      <c r="Y152" s="28">
        <f>IF($A152="","",IF(OR($E152="",NOT(ISNUMBER($E152)),$E152&gt;Dashboard!$B$3),"No","Yes"))</f>
        <v/>
      </c>
      <c r="Z152" s="28">
        <f>IF($A152="","",IF(COUNTIF($A$2:$A$501,$A152)&gt;1,"Duplicate Denial ID",IF(OR($B152="",$C152="",$E152="",$F152="",$G152="",$J152="",$K152="",$L152=""),"Missing required field",IF(OR(NOT(ISNUMBER($J152)),$J152&lt;0,AND($Q152&lt;&gt;"",OR(NOT(ISNUMBER($Q152)),$Q152&lt;0))),"Invalid amount",IF(AND($D152&lt;&gt;"",$E152&lt;$D152),"Received before service",IF(AND($P152&lt;&gt;"",$P152&lt;$E152),"Resolution before receipt",IF(AND($N152&lt;&gt;"",$M152&lt;&gt;"",$N152&gt;$M152),"Appeal submitted late",IF(AND($X152=0,$P152=""),"Resolution date missing",IF(AND($X152=1,$P152&lt;&gt;""),"Open status has resolution date",IF(AND($X152=1,$R152=""),"Next action missing","")))))))))</f>
        <v/>
      </c>
    </row>
    <row r="153">
      <c r="A153" s="22" t="n"/>
      <c r="B153" s="22" t="n"/>
      <c r="C153" s="22" t="n"/>
      <c r="D153" s="42" t="n"/>
      <c r="E153" s="42" t="n"/>
      <c r="F153" s="22" t="n"/>
      <c r="G153" s="22" t="n"/>
      <c r="H153" s="24" t="n"/>
      <c r="I153" s="24" t="n"/>
      <c r="J153" s="43" t="n"/>
      <c r="K153" s="22" t="n"/>
      <c r="L153" s="22" t="n"/>
      <c r="M153" s="42" t="n"/>
      <c r="N153" s="42" t="n"/>
      <c r="O153" s="42" t="n"/>
      <c r="P153" s="42" t="n"/>
      <c r="Q153" s="43" t="n"/>
      <c r="R153" s="24" t="n"/>
      <c r="S153" s="24" t="n"/>
      <c r="T153" s="26">
        <f>IF($A153="","",IF($E153="","",MAX(0,IF($P153&lt;&gt;"",$P153,Dashboard!$B$3)-$E153)))</f>
        <v/>
      </c>
      <c r="U153" s="27">
        <f>IF($A153="","",IF($T153="","",IF($T153&lt;=30,"0-30 days",IF($T153&lt;=60,"31-60 days",IF($T153&lt;=90,"61-90 days","91+ days")))))</f>
        <v/>
      </c>
      <c r="V153" s="28">
        <f>IF($A153="","",IF($X153=0,"Closed",IF($M153="","Due date missing",IF($N153&lt;&gt;"",IF($N153&lt;=$M153,"Submitted on time","Submitted late"),IF(Dashboard!$B$3&gt;$M153,"Overdue",IF($M153-Dashboard!$B$3&lt;=7,"Due in 7 days","On track"))))))</f>
        <v/>
      </c>
      <c r="W153" s="44">
        <f>IF($A153="","",MAX(0,$J153-IF($Q153="",0,$Q153)))</f>
        <v/>
      </c>
      <c r="X153" s="26">
        <f>IF($A153="","",IF(OR($L153="Resolved - Paid",$L153="Resolved - No Payment",$L153="Closed - Other"),0,1))</f>
        <v/>
      </c>
      <c r="Y153" s="28">
        <f>IF($A153="","",IF(OR($E153="",NOT(ISNUMBER($E153)),$E153&gt;Dashboard!$B$3),"No","Yes"))</f>
        <v/>
      </c>
      <c r="Z153" s="28">
        <f>IF($A153="","",IF(COUNTIF($A$2:$A$501,$A153)&gt;1,"Duplicate Denial ID",IF(OR($B153="",$C153="",$E153="",$F153="",$G153="",$J153="",$K153="",$L153=""),"Missing required field",IF(OR(NOT(ISNUMBER($J153)),$J153&lt;0,AND($Q153&lt;&gt;"",OR(NOT(ISNUMBER($Q153)),$Q153&lt;0))),"Invalid amount",IF(AND($D153&lt;&gt;"",$E153&lt;$D153),"Received before service",IF(AND($P153&lt;&gt;"",$P153&lt;$E153),"Resolution before receipt",IF(AND($N153&lt;&gt;"",$M153&lt;&gt;"",$N153&gt;$M153),"Appeal submitted late",IF(AND($X153=0,$P153=""),"Resolution date missing",IF(AND($X153=1,$P153&lt;&gt;""),"Open status has resolution date",IF(AND($X153=1,$R153=""),"Next action missing","")))))))))</f>
        <v/>
      </c>
    </row>
    <row r="154">
      <c r="A154" s="22" t="n"/>
      <c r="B154" s="22" t="n"/>
      <c r="C154" s="22" t="n"/>
      <c r="D154" s="42" t="n"/>
      <c r="E154" s="42" t="n"/>
      <c r="F154" s="22" t="n"/>
      <c r="G154" s="22" t="n"/>
      <c r="H154" s="24" t="n"/>
      <c r="I154" s="24" t="n"/>
      <c r="J154" s="43" t="n"/>
      <c r="K154" s="22" t="n"/>
      <c r="L154" s="22" t="n"/>
      <c r="M154" s="42" t="n"/>
      <c r="N154" s="42" t="n"/>
      <c r="O154" s="42" t="n"/>
      <c r="P154" s="42" t="n"/>
      <c r="Q154" s="43" t="n"/>
      <c r="R154" s="24" t="n"/>
      <c r="S154" s="24" t="n"/>
      <c r="T154" s="26">
        <f>IF($A154="","",IF($E154="","",MAX(0,IF($P154&lt;&gt;"",$P154,Dashboard!$B$3)-$E154)))</f>
        <v/>
      </c>
      <c r="U154" s="27">
        <f>IF($A154="","",IF($T154="","",IF($T154&lt;=30,"0-30 days",IF($T154&lt;=60,"31-60 days",IF($T154&lt;=90,"61-90 days","91+ days")))))</f>
        <v/>
      </c>
      <c r="V154" s="28">
        <f>IF($A154="","",IF($X154=0,"Closed",IF($M154="","Due date missing",IF($N154&lt;&gt;"",IF($N154&lt;=$M154,"Submitted on time","Submitted late"),IF(Dashboard!$B$3&gt;$M154,"Overdue",IF($M154-Dashboard!$B$3&lt;=7,"Due in 7 days","On track"))))))</f>
        <v/>
      </c>
      <c r="W154" s="44">
        <f>IF($A154="","",MAX(0,$J154-IF($Q154="",0,$Q154)))</f>
        <v/>
      </c>
      <c r="X154" s="26">
        <f>IF($A154="","",IF(OR($L154="Resolved - Paid",$L154="Resolved - No Payment",$L154="Closed - Other"),0,1))</f>
        <v/>
      </c>
      <c r="Y154" s="28">
        <f>IF($A154="","",IF(OR($E154="",NOT(ISNUMBER($E154)),$E154&gt;Dashboard!$B$3),"No","Yes"))</f>
        <v/>
      </c>
      <c r="Z154" s="28">
        <f>IF($A154="","",IF(COUNTIF($A$2:$A$501,$A154)&gt;1,"Duplicate Denial ID",IF(OR($B154="",$C154="",$E154="",$F154="",$G154="",$J154="",$K154="",$L154=""),"Missing required field",IF(OR(NOT(ISNUMBER($J154)),$J154&lt;0,AND($Q154&lt;&gt;"",OR(NOT(ISNUMBER($Q154)),$Q154&lt;0))),"Invalid amount",IF(AND($D154&lt;&gt;"",$E154&lt;$D154),"Received before service",IF(AND($P154&lt;&gt;"",$P154&lt;$E154),"Resolution before receipt",IF(AND($N154&lt;&gt;"",$M154&lt;&gt;"",$N154&gt;$M154),"Appeal submitted late",IF(AND($X154=0,$P154=""),"Resolution date missing",IF(AND($X154=1,$P154&lt;&gt;""),"Open status has resolution date",IF(AND($X154=1,$R154=""),"Next action missing","")))))))))</f>
        <v/>
      </c>
    </row>
    <row r="155">
      <c r="A155" s="22" t="n"/>
      <c r="B155" s="22" t="n"/>
      <c r="C155" s="22" t="n"/>
      <c r="D155" s="42" t="n"/>
      <c r="E155" s="42" t="n"/>
      <c r="F155" s="22" t="n"/>
      <c r="G155" s="22" t="n"/>
      <c r="H155" s="24" t="n"/>
      <c r="I155" s="24" t="n"/>
      <c r="J155" s="43" t="n"/>
      <c r="K155" s="22" t="n"/>
      <c r="L155" s="22" t="n"/>
      <c r="M155" s="42" t="n"/>
      <c r="N155" s="42" t="n"/>
      <c r="O155" s="42" t="n"/>
      <c r="P155" s="42" t="n"/>
      <c r="Q155" s="43" t="n"/>
      <c r="R155" s="24" t="n"/>
      <c r="S155" s="24" t="n"/>
      <c r="T155" s="26">
        <f>IF($A155="","",IF($E155="","",MAX(0,IF($P155&lt;&gt;"",$P155,Dashboard!$B$3)-$E155)))</f>
        <v/>
      </c>
      <c r="U155" s="27">
        <f>IF($A155="","",IF($T155="","",IF($T155&lt;=30,"0-30 days",IF($T155&lt;=60,"31-60 days",IF($T155&lt;=90,"61-90 days","91+ days")))))</f>
        <v/>
      </c>
      <c r="V155" s="28">
        <f>IF($A155="","",IF($X155=0,"Closed",IF($M155="","Due date missing",IF($N155&lt;&gt;"",IF($N155&lt;=$M155,"Submitted on time","Submitted late"),IF(Dashboard!$B$3&gt;$M155,"Overdue",IF($M155-Dashboard!$B$3&lt;=7,"Due in 7 days","On track"))))))</f>
        <v/>
      </c>
      <c r="W155" s="44">
        <f>IF($A155="","",MAX(0,$J155-IF($Q155="",0,$Q155)))</f>
        <v/>
      </c>
      <c r="X155" s="26">
        <f>IF($A155="","",IF(OR($L155="Resolved - Paid",$L155="Resolved - No Payment",$L155="Closed - Other"),0,1))</f>
        <v/>
      </c>
      <c r="Y155" s="28">
        <f>IF($A155="","",IF(OR($E155="",NOT(ISNUMBER($E155)),$E155&gt;Dashboard!$B$3),"No","Yes"))</f>
        <v/>
      </c>
      <c r="Z155" s="28">
        <f>IF($A155="","",IF(COUNTIF($A$2:$A$501,$A155)&gt;1,"Duplicate Denial ID",IF(OR($B155="",$C155="",$E155="",$F155="",$G155="",$J155="",$K155="",$L155=""),"Missing required field",IF(OR(NOT(ISNUMBER($J155)),$J155&lt;0,AND($Q155&lt;&gt;"",OR(NOT(ISNUMBER($Q155)),$Q155&lt;0))),"Invalid amount",IF(AND($D155&lt;&gt;"",$E155&lt;$D155),"Received before service",IF(AND($P155&lt;&gt;"",$P155&lt;$E155),"Resolution before receipt",IF(AND($N155&lt;&gt;"",$M155&lt;&gt;"",$N155&gt;$M155),"Appeal submitted late",IF(AND($X155=0,$P155=""),"Resolution date missing",IF(AND($X155=1,$P155&lt;&gt;""),"Open status has resolution date",IF(AND($X155=1,$R155=""),"Next action missing","")))))))))</f>
        <v/>
      </c>
    </row>
    <row r="156">
      <c r="A156" s="22" t="n"/>
      <c r="B156" s="22" t="n"/>
      <c r="C156" s="22" t="n"/>
      <c r="D156" s="42" t="n"/>
      <c r="E156" s="42" t="n"/>
      <c r="F156" s="22" t="n"/>
      <c r="G156" s="22" t="n"/>
      <c r="H156" s="24" t="n"/>
      <c r="I156" s="24" t="n"/>
      <c r="J156" s="43" t="n"/>
      <c r="K156" s="22" t="n"/>
      <c r="L156" s="22" t="n"/>
      <c r="M156" s="42" t="n"/>
      <c r="N156" s="42" t="n"/>
      <c r="O156" s="42" t="n"/>
      <c r="P156" s="42" t="n"/>
      <c r="Q156" s="43" t="n"/>
      <c r="R156" s="24" t="n"/>
      <c r="S156" s="24" t="n"/>
      <c r="T156" s="26">
        <f>IF($A156="","",IF($E156="","",MAX(0,IF($P156&lt;&gt;"",$P156,Dashboard!$B$3)-$E156)))</f>
        <v/>
      </c>
      <c r="U156" s="27">
        <f>IF($A156="","",IF($T156="","",IF($T156&lt;=30,"0-30 days",IF($T156&lt;=60,"31-60 days",IF($T156&lt;=90,"61-90 days","91+ days")))))</f>
        <v/>
      </c>
      <c r="V156" s="28">
        <f>IF($A156="","",IF($X156=0,"Closed",IF($M156="","Due date missing",IF($N156&lt;&gt;"",IF($N156&lt;=$M156,"Submitted on time","Submitted late"),IF(Dashboard!$B$3&gt;$M156,"Overdue",IF($M156-Dashboard!$B$3&lt;=7,"Due in 7 days","On track"))))))</f>
        <v/>
      </c>
      <c r="W156" s="44">
        <f>IF($A156="","",MAX(0,$J156-IF($Q156="",0,$Q156)))</f>
        <v/>
      </c>
      <c r="X156" s="26">
        <f>IF($A156="","",IF(OR($L156="Resolved - Paid",$L156="Resolved - No Payment",$L156="Closed - Other"),0,1))</f>
        <v/>
      </c>
      <c r="Y156" s="28">
        <f>IF($A156="","",IF(OR($E156="",NOT(ISNUMBER($E156)),$E156&gt;Dashboard!$B$3),"No","Yes"))</f>
        <v/>
      </c>
      <c r="Z156" s="28">
        <f>IF($A156="","",IF(COUNTIF($A$2:$A$501,$A156)&gt;1,"Duplicate Denial ID",IF(OR($B156="",$C156="",$E156="",$F156="",$G156="",$J156="",$K156="",$L156=""),"Missing required field",IF(OR(NOT(ISNUMBER($J156)),$J156&lt;0,AND($Q156&lt;&gt;"",OR(NOT(ISNUMBER($Q156)),$Q156&lt;0))),"Invalid amount",IF(AND($D156&lt;&gt;"",$E156&lt;$D156),"Received before service",IF(AND($P156&lt;&gt;"",$P156&lt;$E156),"Resolution before receipt",IF(AND($N156&lt;&gt;"",$M156&lt;&gt;"",$N156&gt;$M156),"Appeal submitted late",IF(AND($X156=0,$P156=""),"Resolution date missing",IF(AND($X156=1,$P156&lt;&gt;""),"Open status has resolution date",IF(AND($X156=1,$R156=""),"Next action missing","")))))))))</f>
        <v/>
      </c>
    </row>
    <row r="157">
      <c r="A157" s="22" t="n"/>
      <c r="B157" s="22" t="n"/>
      <c r="C157" s="22" t="n"/>
      <c r="D157" s="42" t="n"/>
      <c r="E157" s="42" t="n"/>
      <c r="F157" s="22" t="n"/>
      <c r="G157" s="22" t="n"/>
      <c r="H157" s="24" t="n"/>
      <c r="I157" s="24" t="n"/>
      <c r="J157" s="43" t="n"/>
      <c r="K157" s="22" t="n"/>
      <c r="L157" s="22" t="n"/>
      <c r="M157" s="42" t="n"/>
      <c r="N157" s="42" t="n"/>
      <c r="O157" s="42" t="n"/>
      <c r="P157" s="42" t="n"/>
      <c r="Q157" s="43" t="n"/>
      <c r="R157" s="24" t="n"/>
      <c r="S157" s="24" t="n"/>
      <c r="T157" s="26">
        <f>IF($A157="","",IF($E157="","",MAX(0,IF($P157&lt;&gt;"",$P157,Dashboard!$B$3)-$E157)))</f>
        <v/>
      </c>
      <c r="U157" s="27">
        <f>IF($A157="","",IF($T157="","",IF($T157&lt;=30,"0-30 days",IF($T157&lt;=60,"31-60 days",IF($T157&lt;=90,"61-90 days","91+ days")))))</f>
        <v/>
      </c>
      <c r="V157" s="28">
        <f>IF($A157="","",IF($X157=0,"Closed",IF($M157="","Due date missing",IF($N157&lt;&gt;"",IF($N157&lt;=$M157,"Submitted on time","Submitted late"),IF(Dashboard!$B$3&gt;$M157,"Overdue",IF($M157-Dashboard!$B$3&lt;=7,"Due in 7 days","On track"))))))</f>
        <v/>
      </c>
      <c r="W157" s="44">
        <f>IF($A157="","",MAX(0,$J157-IF($Q157="",0,$Q157)))</f>
        <v/>
      </c>
      <c r="X157" s="26">
        <f>IF($A157="","",IF(OR($L157="Resolved - Paid",$L157="Resolved - No Payment",$L157="Closed - Other"),0,1))</f>
        <v/>
      </c>
      <c r="Y157" s="28">
        <f>IF($A157="","",IF(OR($E157="",NOT(ISNUMBER($E157)),$E157&gt;Dashboard!$B$3),"No","Yes"))</f>
        <v/>
      </c>
      <c r="Z157" s="28">
        <f>IF($A157="","",IF(COUNTIF($A$2:$A$501,$A157)&gt;1,"Duplicate Denial ID",IF(OR($B157="",$C157="",$E157="",$F157="",$G157="",$J157="",$K157="",$L157=""),"Missing required field",IF(OR(NOT(ISNUMBER($J157)),$J157&lt;0,AND($Q157&lt;&gt;"",OR(NOT(ISNUMBER($Q157)),$Q157&lt;0))),"Invalid amount",IF(AND($D157&lt;&gt;"",$E157&lt;$D157),"Received before service",IF(AND($P157&lt;&gt;"",$P157&lt;$E157),"Resolution before receipt",IF(AND($N157&lt;&gt;"",$M157&lt;&gt;"",$N157&gt;$M157),"Appeal submitted late",IF(AND($X157=0,$P157=""),"Resolution date missing",IF(AND($X157=1,$P157&lt;&gt;""),"Open status has resolution date",IF(AND($X157=1,$R157=""),"Next action missing","")))))))))</f>
        <v/>
      </c>
    </row>
    <row r="158">
      <c r="A158" s="22" t="n"/>
      <c r="B158" s="22" t="n"/>
      <c r="C158" s="22" t="n"/>
      <c r="D158" s="42" t="n"/>
      <c r="E158" s="42" t="n"/>
      <c r="F158" s="22" t="n"/>
      <c r="G158" s="22" t="n"/>
      <c r="H158" s="24" t="n"/>
      <c r="I158" s="24" t="n"/>
      <c r="J158" s="43" t="n"/>
      <c r="K158" s="22" t="n"/>
      <c r="L158" s="22" t="n"/>
      <c r="M158" s="42" t="n"/>
      <c r="N158" s="42" t="n"/>
      <c r="O158" s="42" t="n"/>
      <c r="P158" s="42" t="n"/>
      <c r="Q158" s="43" t="n"/>
      <c r="R158" s="24" t="n"/>
      <c r="S158" s="24" t="n"/>
      <c r="T158" s="26">
        <f>IF($A158="","",IF($E158="","",MAX(0,IF($P158&lt;&gt;"",$P158,Dashboard!$B$3)-$E158)))</f>
        <v/>
      </c>
      <c r="U158" s="27">
        <f>IF($A158="","",IF($T158="","",IF($T158&lt;=30,"0-30 days",IF($T158&lt;=60,"31-60 days",IF($T158&lt;=90,"61-90 days","91+ days")))))</f>
        <v/>
      </c>
      <c r="V158" s="28">
        <f>IF($A158="","",IF($X158=0,"Closed",IF($M158="","Due date missing",IF($N158&lt;&gt;"",IF($N158&lt;=$M158,"Submitted on time","Submitted late"),IF(Dashboard!$B$3&gt;$M158,"Overdue",IF($M158-Dashboard!$B$3&lt;=7,"Due in 7 days","On track"))))))</f>
        <v/>
      </c>
      <c r="W158" s="44">
        <f>IF($A158="","",MAX(0,$J158-IF($Q158="",0,$Q158)))</f>
        <v/>
      </c>
      <c r="X158" s="26">
        <f>IF($A158="","",IF(OR($L158="Resolved - Paid",$L158="Resolved - No Payment",$L158="Closed - Other"),0,1))</f>
        <v/>
      </c>
      <c r="Y158" s="28">
        <f>IF($A158="","",IF(OR($E158="",NOT(ISNUMBER($E158)),$E158&gt;Dashboard!$B$3),"No","Yes"))</f>
        <v/>
      </c>
      <c r="Z158" s="28">
        <f>IF($A158="","",IF(COUNTIF($A$2:$A$501,$A158)&gt;1,"Duplicate Denial ID",IF(OR($B158="",$C158="",$E158="",$F158="",$G158="",$J158="",$K158="",$L158=""),"Missing required field",IF(OR(NOT(ISNUMBER($J158)),$J158&lt;0,AND($Q158&lt;&gt;"",OR(NOT(ISNUMBER($Q158)),$Q158&lt;0))),"Invalid amount",IF(AND($D158&lt;&gt;"",$E158&lt;$D158),"Received before service",IF(AND($P158&lt;&gt;"",$P158&lt;$E158),"Resolution before receipt",IF(AND($N158&lt;&gt;"",$M158&lt;&gt;"",$N158&gt;$M158),"Appeal submitted late",IF(AND($X158=0,$P158=""),"Resolution date missing",IF(AND($X158=1,$P158&lt;&gt;""),"Open status has resolution date",IF(AND($X158=1,$R158=""),"Next action missing","")))))))))</f>
        <v/>
      </c>
    </row>
    <row r="159">
      <c r="A159" s="22" t="n"/>
      <c r="B159" s="22" t="n"/>
      <c r="C159" s="22" t="n"/>
      <c r="D159" s="42" t="n"/>
      <c r="E159" s="42" t="n"/>
      <c r="F159" s="22" t="n"/>
      <c r="G159" s="22" t="n"/>
      <c r="H159" s="24" t="n"/>
      <c r="I159" s="24" t="n"/>
      <c r="J159" s="43" t="n"/>
      <c r="K159" s="22" t="n"/>
      <c r="L159" s="22" t="n"/>
      <c r="M159" s="42" t="n"/>
      <c r="N159" s="42" t="n"/>
      <c r="O159" s="42" t="n"/>
      <c r="P159" s="42" t="n"/>
      <c r="Q159" s="43" t="n"/>
      <c r="R159" s="24" t="n"/>
      <c r="S159" s="24" t="n"/>
      <c r="T159" s="26">
        <f>IF($A159="","",IF($E159="","",MAX(0,IF($P159&lt;&gt;"",$P159,Dashboard!$B$3)-$E159)))</f>
        <v/>
      </c>
      <c r="U159" s="27">
        <f>IF($A159="","",IF($T159="","",IF($T159&lt;=30,"0-30 days",IF($T159&lt;=60,"31-60 days",IF($T159&lt;=90,"61-90 days","91+ days")))))</f>
        <v/>
      </c>
      <c r="V159" s="28">
        <f>IF($A159="","",IF($X159=0,"Closed",IF($M159="","Due date missing",IF($N159&lt;&gt;"",IF($N159&lt;=$M159,"Submitted on time","Submitted late"),IF(Dashboard!$B$3&gt;$M159,"Overdue",IF($M159-Dashboard!$B$3&lt;=7,"Due in 7 days","On track"))))))</f>
        <v/>
      </c>
      <c r="W159" s="44">
        <f>IF($A159="","",MAX(0,$J159-IF($Q159="",0,$Q159)))</f>
        <v/>
      </c>
      <c r="X159" s="26">
        <f>IF($A159="","",IF(OR($L159="Resolved - Paid",$L159="Resolved - No Payment",$L159="Closed - Other"),0,1))</f>
        <v/>
      </c>
      <c r="Y159" s="28">
        <f>IF($A159="","",IF(OR($E159="",NOT(ISNUMBER($E159)),$E159&gt;Dashboard!$B$3),"No","Yes"))</f>
        <v/>
      </c>
      <c r="Z159" s="28">
        <f>IF($A159="","",IF(COUNTIF($A$2:$A$501,$A159)&gt;1,"Duplicate Denial ID",IF(OR($B159="",$C159="",$E159="",$F159="",$G159="",$J159="",$K159="",$L159=""),"Missing required field",IF(OR(NOT(ISNUMBER($J159)),$J159&lt;0,AND($Q159&lt;&gt;"",OR(NOT(ISNUMBER($Q159)),$Q159&lt;0))),"Invalid amount",IF(AND($D159&lt;&gt;"",$E159&lt;$D159),"Received before service",IF(AND($P159&lt;&gt;"",$P159&lt;$E159),"Resolution before receipt",IF(AND($N159&lt;&gt;"",$M159&lt;&gt;"",$N159&gt;$M159),"Appeal submitted late",IF(AND($X159=0,$P159=""),"Resolution date missing",IF(AND($X159=1,$P159&lt;&gt;""),"Open status has resolution date",IF(AND($X159=1,$R159=""),"Next action missing","")))))))))</f>
        <v/>
      </c>
    </row>
    <row r="160">
      <c r="A160" s="22" t="n"/>
      <c r="B160" s="22" t="n"/>
      <c r="C160" s="22" t="n"/>
      <c r="D160" s="42" t="n"/>
      <c r="E160" s="42" t="n"/>
      <c r="F160" s="22" t="n"/>
      <c r="G160" s="22" t="n"/>
      <c r="H160" s="24" t="n"/>
      <c r="I160" s="24" t="n"/>
      <c r="J160" s="43" t="n"/>
      <c r="K160" s="22" t="n"/>
      <c r="L160" s="22" t="n"/>
      <c r="M160" s="42" t="n"/>
      <c r="N160" s="42" t="n"/>
      <c r="O160" s="42" t="n"/>
      <c r="P160" s="42" t="n"/>
      <c r="Q160" s="43" t="n"/>
      <c r="R160" s="24" t="n"/>
      <c r="S160" s="24" t="n"/>
      <c r="T160" s="26">
        <f>IF($A160="","",IF($E160="","",MAX(0,IF($P160&lt;&gt;"",$P160,Dashboard!$B$3)-$E160)))</f>
        <v/>
      </c>
      <c r="U160" s="27">
        <f>IF($A160="","",IF($T160="","",IF($T160&lt;=30,"0-30 days",IF($T160&lt;=60,"31-60 days",IF($T160&lt;=90,"61-90 days","91+ days")))))</f>
        <v/>
      </c>
      <c r="V160" s="28">
        <f>IF($A160="","",IF($X160=0,"Closed",IF($M160="","Due date missing",IF($N160&lt;&gt;"",IF($N160&lt;=$M160,"Submitted on time","Submitted late"),IF(Dashboard!$B$3&gt;$M160,"Overdue",IF($M160-Dashboard!$B$3&lt;=7,"Due in 7 days","On track"))))))</f>
        <v/>
      </c>
      <c r="W160" s="44">
        <f>IF($A160="","",MAX(0,$J160-IF($Q160="",0,$Q160)))</f>
        <v/>
      </c>
      <c r="X160" s="26">
        <f>IF($A160="","",IF(OR($L160="Resolved - Paid",$L160="Resolved - No Payment",$L160="Closed - Other"),0,1))</f>
        <v/>
      </c>
      <c r="Y160" s="28">
        <f>IF($A160="","",IF(OR($E160="",NOT(ISNUMBER($E160)),$E160&gt;Dashboard!$B$3),"No","Yes"))</f>
        <v/>
      </c>
      <c r="Z160" s="28">
        <f>IF($A160="","",IF(COUNTIF($A$2:$A$501,$A160)&gt;1,"Duplicate Denial ID",IF(OR($B160="",$C160="",$E160="",$F160="",$G160="",$J160="",$K160="",$L160=""),"Missing required field",IF(OR(NOT(ISNUMBER($J160)),$J160&lt;0,AND($Q160&lt;&gt;"",OR(NOT(ISNUMBER($Q160)),$Q160&lt;0))),"Invalid amount",IF(AND($D160&lt;&gt;"",$E160&lt;$D160),"Received before service",IF(AND($P160&lt;&gt;"",$P160&lt;$E160),"Resolution before receipt",IF(AND($N160&lt;&gt;"",$M160&lt;&gt;"",$N160&gt;$M160),"Appeal submitted late",IF(AND($X160=0,$P160=""),"Resolution date missing",IF(AND($X160=1,$P160&lt;&gt;""),"Open status has resolution date",IF(AND($X160=1,$R160=""),"Next action missing","")))))))))</f>
        <v/>
      </c>
    </row>
    <row r="161">
      <c r="A161" s="22" t="n"/>
      <c r="B161" s="22" t="n"/>
      <c r="C161" s="22" t="n"/>
      <c r="D161" s="42" t="n"/>
      <c r="E161" s="42" t="n"/>
      <c r="F161" s="22" t="n"/>
      <c r="G161" s="22" t="n"/>
      <c r="H161" s="24" t="n"/>
      <c r="I161" s="24" t="n"/>
      <c r="J161" s="43" t="n"/>
      <c r="K161" s="22" t="n"/>
      <c r="L161" s="22" t="n"/>
      <c r="M161" s="42" t="n"/>
      <c r="N161" s="42" t="n"/>
      <c r="O161" s="42" t="n"/>
      <c r="P161" s="42" t="n"/>
      <c r="Q161" s="43" t="n"/>
      <c r="R161" s="24" t="n"/>
      <c r="S161" s="24" t="n"/>
      <c r="T161" s="26">
        <f>IF($A161="","",IF($E161="","",MAX(0,IF($P161&lt;&gt;"",$P161,Dashboard!$B$3)-$E161)))</f>
        <v/>
      </c>
      <c r="U161" s="27">
        <f>IF($A161="","",IF($T161="","",IF($T161&lt;=30,"0-30 days",IF($T161&lt;=60,"31-60 days",IF($T161&lt;=90,"61-90 days","91+ days")))))</f>
        <v/>
      </c>
      <c r="V161" s="28">
        <f>IF($A161="","",IF($X161=0,"Closed",IF($M161="","Due date missing",IF($N161&lt;&gt;"",IF($N161&lt;=$M161,"Submitted on time","Submitted late"),IF(Dashboard!$B$3&gt;$M161,"Overdue",IF($M161-Dashboard!$B$3&lt;=7,"Due in 7 days","On track"))))))</f>
        <v/>
      </c>
      <c r="W161" s="44">
        <f>IF($A161="","",MAX(0,$J161-IF($Q161="",0,$Q161)))</f>
        <v/>
      </c>
      <c r="X161" s="26">
        <f>IF($A161="","",IF(OR($L161="Resolved - Paid",$L161="Resolved - No Payment",$L161="Closed - Other"),0,1))</f>
        <v/>
      </c>
      <c r="Y161" s="28">
        <f>IF($A161="","",IF(OR($E161="",NOT(ISNUMBER($E161)),$E161&gt;Dashboard!$B$3),"No","Yes"))</f>
        <v/>
      </c>
      <c r="Z161" s="28">
        <f>IF($A161="","",IF(COUNTIF($A$2:$A$501,$A161)&gt;1,"Duplicate Denial ID",IF(OR($B161="",$C161="",$E161="",$F161="",$G161="",$J161="",$K161="",$L161=""),"Missing required field",IF(OR(NOT(ISNUMBER($J161)),$J161&lt;0,AND($Q161&lt;&gt;"",OR(NOT(ISNUMBER($Q161)),$Q161&lt;0))),"Invalid amount",IF(AND($D161&lt;&gt;"",$E161&lt;$D161),"Received before service",IF(AND($P161&lt;&gt;"",$P161&lt;$E161),"Resolution before receipt",IF(AND($N161&lt;&gt;"",$M161&lt;&gt;"",$N161&gt;$M161),"Appeal submitted late",IF(AND($X161=0,$P161=""),"Resolution date missing",IF(AND($X161=1,$P161&lt;&gt;""),"Open status has resolution date",IF(AND($X161=1,$R161=""),"Next action missing","")))))))))</f>
        <v/>
      </c>
    </row>
    <row r="162">
      <c r="A162" s="22" t="n"/>
      <c r="B162" s="22" t="n"/>
      <c r="C162" s="22" t="n"/>
      <c r="D162" s="42" t="n"/>
      <c r="E162" s="42" t="n"/>
      <c r="F162" s="22" t="n"/>
      <c r="G162" s="22" t="n"/>
      <c r="H162" s="24" t="n"/>
      <c r="I162" s="24" t="n"/>
      <c r="J162" s="43" t="n"/>
      <c r="K162" s="22" t="n"/>
      <c r="L162" s="22" t="n"/>
      <c r="M162" s="42" t="n"/>
      <c r="N162" s="42" t="n"/>
      <c r="O162" s="42" t="n"/>
      <c r="P162" s="42" t="n"/>
      <c r="Q162" s="43" t="n"/>
      <c r="R162" s="24" t="n"/>
      <c r="S162" s="24" t="n"/>
      <c r="T162" s="26">
        <f>IF($A162="","",IF($E162="","",MAX(0,IF($P162&lt;&gt;"",$P162,Dashboard!$B$3)-$E162)))</f>
        <v/>
      </c>
      <c r="U162" s="27">
        <f>IF($A162="","",IF($T162="","",IF($T162&lt;=30,"0-30 days",IF($T162&lt;=60,"31-60 days",IF($T162&lt;=90,"61-90 days","91+ days")))))</f>
        <v/>
      </c>
      <c r="V162" s="28">
        <f>IF($A162="","",IF($X162=0,"Closed",IF($M162="","Due date missing",IF($N162&lt;&gt;"",IF($N162&lt;=$M162,"Submitted on time","Submitted late"),IF(Dashboard!$B$3&gt;$M162,"Overdue",IF($M162-Dashboard!$B$3&lt;=7,"Due in 7 days","On track"))))))</f>
        <v/>
      </c>
      <c r="W162" s="44">
        <f>IF($A162="","",MAX(0,$J162-IF($Q162="",0,$Q162)))</f>
        <v/>
      </c>
      <c r="X162" s="26">
        <f>IF($A162="","",IF(OR($L162="Resolved - Paid",$L162="Resolved - No Payment",$L162="Closed - Other"),0,1))</f>
        <v/>
      </c>
      <c r="Y162" s="28">
        <f>IF($A162="","",IF(OR($E162="",NOT(ISNUMBER($E162)),$E162&gt;Dashboard!$B$3),"No","Yes"))</f>
        <v/>
      </c>
      <c r="Z162" s="28">
        <f>IF($A162="","",IF(COUNTIF($A$2:$A$501,$A162)&gt;1,"Duplicate Denial ID",IF(OR($B162="",$C162="",$E162="",$F162="",$G162="",$J162="",$K162="",$L162=""),"Missing required field",IF(OR(NOT(ISNUMBER($J162)),$J162&lt;0,AND($Q162&lt;&gt;"",OR(NOT(ISNUMBER($Q162)),$Q162&lt;0))),"Invalid amount",IF(AND($D162&lt;&gt;"",$E162&lt;$D162),"Received before service",IF(AND($P162&lt;&gt;"",$P162&lt;$E162),"Resolution before receipt",IF(AND($N162&lt;&gt;"",$M162&lt;&gt;"",$N162&gt;$M162),"Appeal submitted late",IF(AND($X162=0,$P162=""),"Resolution date missing",IF(AND($X162=1,$P162&lt;&gt;""),"Open status has resolution date",IF(AND($X162=1,$R162=""),"Next action missing","")))))))))</f>
        <v/>
      </c>
    </row>
    <row r="163">
      <c r="A163" s="22" t="n"/>
      <c r="B163" s="22" t="n"/>
      <c r="C163" s="22" t="n"/>
      <c r="D163" s="42" t="n"/>
      <c r="E163" s="42" t="n"/>
      <c r="F163" s="22" t="n"/>
      <c r="G163" s="22" t="n"/>
      <c r="H163" s="24" t="n"/>
      <c r="I163" s="24" t="n"/>
      <c r="J163" s="43" t="n"/>
      <c r="K163" s="22" t="n"/>
      <c r="L163" s="22" t="n"/>
      <c r="M163" s="42" t="n"/>
      <c r="N163" s="42" t="n"/>
      <c r="O163" s="42" t="n"/>
      <c r="P163" s="42" t="n"/>
      <c r="Q163" s="43" t="n"/>
      <c r="R163" s="24" t="n"/>
      <c r="S163" s="24" t="n"/>
      <c r="T163" s="26">
        <f>IF($A163="","",IF($E163="","",MAX(0,IF($P163&lt;&gt;"",$P163,Dashboard!$B$3)-$E163)))</f>
        <v/>
      </c>
      <c r="U163" s="27">
        <f>IF($A163="","",IF($T163="","",IF($T163&lt;=30,"0-30 days",IF($T163&lt;=60,"31-60 days",IF($T163&lt;=90,"61-90 days","91+ days")))))</f>
        <v/>
      </c>
      <c r="V163" s="28">
        <f>IF($A163="","",IF($X163=0,"Closed",IF($M163="","Due date missing",IF($N163&lt;&gt;"",IF($N163&lt;=$M163,"Submitted on time","Submitted late"),IF(Dashboard!$B$3&gt;$M163,"Overdue",IF($M163-Dashboard!$B$3&lt;=7,"Due in 7 days","On track"))))))</f>
        <v/>
      </c>
      <c r="W163" s="44">
        <f>IF($A163="","",MAX(0,$J163-IF($Q163="",0,$Q163)))</f>
        <v/>
      </c>
      <c r="X163" s="26">
        <f>IF($A163="","",IF(OR($L163="Resolved - Paid",$L163="Resolved - No Payment",$L163="Closed - Other"),0,1))</f>
        <v/>
      </c>
      <c r="Y163" s="28">
        <f>IF($A163="","",IF(OR($E163="",NOT(ISNUMBER($E163)),$E163&gt;Dashboard!$B$3),"No","Yes"))</f>
        <v/>
      </c>
      <c r="Z163" s="28">
        <f>IF($A163="","",IF(COUNTIF($A$2:$A$501,$A163)&gt;1,"Duplicate Denial ID",IF(OR($B163="",$C163="",$E163="",$F163="",$G163="",$J163="",$K163="",$L163=""),"Missing required field",IF(OR(NOT(ISNUMBER($J163)),$J163&lt;0,AND($Q163&lt;&gt;"",OR(NOT(ISNUMBER($Q163)),$Q163&lt;0))),"Invalid amount",IF(AND($D163&lt;&gt;"",$E163&lt;$D163),"Received before service",IF(AND($P163&lt;&gt;"",$P163&lt;$E163),"Resolution before receipt",IF(AND($N163&lt;&gt;"",$M163&lt;&gt;"",$N163&gt;$M163),"Appeal submitted late",IF(AND($X163=0,$P163=""),"Resolution date missing",IF(AND($X163=1,$P163&lt;&gt;""),"Open status has resolution date",IF(AND($X163=1,$R163=""),"Next action missing","")))))))))</f>
        <v/>
      </c>
    </row>
    <row r="164">
      <c r="A164" s="22" t="n"/>
      <c r="B164" s="22" t="n"/>
      <c r="C164" s="22" t="n"/>
      <c r="D164" s="42" t="n"/>
      <c r="E164" s="42" t="n"/>
      <c r="F164" s="22" t="n"/>
      <c r="G164" s="22" t="n"/>
      <c r="H164" s="24" t="n"/>
      <c r="I164" s="24" t="n"/>
      <c r="J164" s="43" t="n"/>
      <c r="K164" s="22" t="n"/>
      <c r="L164" s="22" t="n"/>
      <c r="M164" s="42" t="n"/>
      <c r="N164" s="42" t="n"/>
      <c r="O164" s="42" t="n"/>
      <c r="P164" s="42" t="n"/>
      <c r="Q164" s="43" t="n"/>
      <c r="R164" s="24" t="n"/>
      <c r="S164" s="24" t="n"/>
      <c r="T164" s="26">
        <f>IF($A164="","",IF($E164="","",MAX(0,IF($P164&lt;&gt;"",$P164,Dashboard!$B$3)-$E164)))</f>
        <v/>
      </c>
      <c r="U164" s="27">
        <f>IF($A164="","",IF($T164="","",IF($T164&lt;=30,"0-30 days",IF($T164&lt;=60,"31-60 days",IF($T164&lt;=90,"61-90 days","91+ days")))))</f>
        <v/>
      </c>
      <c r="V164" s="28">
        <f>IF($A164="","",IF($X164=0,"Closed",IF($M164="","Due date missing",IF($N164&lt;&gt;"",IF($N164&lt;=$M164,"Submitted on time","Submitted late"),IF(Dashboard!$B$3&gt;$M164,"Overdue",IF($M164-Dashboard!$B$3&lt;=7,"Due in 7 days","On track"))))))</f>
        <v/>
      </c>
      <c r="W164" s="44">
        <f>IF($A164="","",MAX(0,$J164-IF($Q164="",0,$Q164)))</f>
        <v/>
      </c>
      <c r="X164" s="26">
        <f>IF($A164="","",IF(OR($L164="Resolved - Paid",$L164="Resolved - No Payment",$L164="Closed - Other"),0,1))</f>
        <v/>
      </c>
      <c r="Y164" s="28">
        <f>IF($A164="","",IF(OR($E164="",NOT(ISNUMBER($E164)),$E164&gt;Dashboard!$B$3),"No","Yes"))</f>
        <v/>
      </c>
      <c r="Z164" s="28">
        <f>IF($A164="","",IF(COUNTIF($A$2:$A$501,$A164)&gt;1,"Duplicate Denial ID",IF(OR($B164="",$C164="",$E164="",$F164="",$G164="",$J164="",$K164="",$L164=""),"Missing required field",IF(OR(NOT(ISNUMBER($J164)),$J164&lt;0,AND($Q164&lt;&gt;"",OR(NOT(ISNUMBER($Q164)),$Q164&lt;0))),"Invalid amount",IF(AND($D164&lt;&gt;"",$E164&lt;$D164),"Received before service",IF(AND($P164&lt;&gt;"",$P164&lt;$E164),"Resolution before receipt",IF(AND($N164&lt;&gt;"",$M164&lt;&gt;"",$N164&gt;$M164),"Appeal submitted late",IF(AND($X164=0,$P164=""),"Resolution date missing",IF(AND($X164=1,$P164&lt;&gt;""),"Open status has resolution date",IF(AND($X164=1,$R164=""),"Next action missing","")))))))))</f>
        <v/>
      </c>
    </row>
    <row r="165">
      <c r="A165" s="22" t="n"/>
      <c r="B165" s="22" t="n"/>
      <c r="C165" s="22" t="n"/>
      <c r="D165" s="42" t="n"/>
      <c r="E165" s="42" t="n"/>
      <c r="F165" s="22" t="n"/>
      <c r="G165" s="22" t="n"/>
      <c r="H165" s="24" t="n"/>
      <c r="I165" s="24" t="n"/>
      <c r="J165" s="43" t="n"/>
      <c r="K165" s="22" t="n"/>
      <c r="L165" s="22" t="n"/>
      <c r="M165" s="42" t="n"/>
      <c r="N165" s="42" t="n"/>
      <c r="O165" s="42" t="n"/>
      <c r="P165" s="42" t="n"/>
      <c r="Q165" s="43" t="n"/>
      <c r="R165" s="24" t="n"/>
      <c r="S165" s="24" t="n"/>
      <c r="T165" s="26">
        <f>IF($A165="","",IF($E165="","",MAX(0,IF($P165&lt;&gt;"",$P165,Dashboard!$B$3)-$E165)))</f>
        <v/>
      </c>
      <c r="U165" s="27">
        <f>IF($A165="","",IF($T165="","",IF($T165&lt;=30,"0-30 days",IF($T165&lt;=60,"31-60 days",IF($T165&lt;=90,"61-90 days","91+ days")))))</f>
        <v/>
      </c>
      <c r="V165" s="28">
        <f>IF($A165="","",IF($X165=0,"Closed",IF($M165="","Due date missing",IF($N165&lt;&gt;"",IF($N165&lt;=$M165,"Submitted on time","Submitted late"),IF(Dashboard!$B$3&gt;$M165,"Overdue",IF($M165-Dashboard!$B$3&lt;=7,"Due in 7 days","On track"))))))</f>
        <v/>
      </c>
      <c r="W165" s="44">
        <f>IF($A165="","",MAX(0,$J165-IF($Q165="",0,$Q165)))</f>
        <v/>
      </c>
      <c r="X165" s="26">
        <f>IF($A165="","",IF(OR($L165="Resolved - Paid",$L165="Resolved - No Payment",$L165="Closed - Other"),0,1))</f>
        <v/>
      </c>
      <c r="Y165" s="28">
        <f>IF($A165="","",IF(OR($E165="",NOT(ISNUMBER($E165)),$E165&gt;Dashboard!$B$3),"No","Yes"))</f>
        <v/>
      </c>
      <c r="Z165" s="28">
        <f>IF($A165="","",IF(COUNTIF($A$2:$A$501,$A165)&gt;1,"Duplicate Denial ID",IF(OR($B165="",$C165="",$E165="",$F165="",$G165="",$J165="",$K165="",$L165=""),"Missing required field",IF(OR(NOT(ISNUMBER($J165)),$J165&lt;0,AND($Q165&lt;&gt;"",OR(NOT(ISNUMBER($Q165)),$Q165&lt;0))),"Invalid amount",IF(AND($D165&lt;&gt;"",$E165&lt;$D165),"Received before service",IF(AND($P165&lt;&gt;"",$P165&lt;$E165),"Resolution before receipt",IF(AND($N165&lt;&gt;"",$M165&lt;&gt;"",$N165&gt;$M165),"Appeal submitted late",IF(AND($X165=0,$P165=""),"Resolution date missing",IF(AND($X165=1,$P165&lt;&gt;""),"Open status has resolution date",IF(AND($X165=1,$R165=""),"Next action missing","")))))))))</f>
        <v/>
      </c>
    </row>
    <row r="166">
      <c r="A166" s="22" t="n"/>
      <c r="B166" s="22" t="n"/>
      <c r="C166" s="22" t="n"/>
      <c r="D166" s="42" t="n"/>
      <c r="E166" s="42" t="n"/>
      <c r="F166" s="22" t="n"/>
      <c r="G166" s="22" t="n"/>
      <c r="H166" s="24" t="n"/>
      <c r="I166" s="24" t="n"/>
      <c r="J166" s="43" t="n"/>
      <c r="K166" s="22" t="n"/>
      <c r="L166" s="22" t="n"/>
      <c r="M166" s="42" t="n"/>
      <c r="N166" s="42" t="n"/>
      <c r="O166" s="42" t="n"/>
      <c r="P166" s="42" t="n"/>
      <c r="Q166" s="43" t="n"/>
      <c r="R166" s="24" t="n"/>
      <c r="S166" s="24" t="n"/>
      <c r="T166" s="26">
        <f>IF($A166="","",IF($E166="","",MAX(0,IF($P166&lt;&gt;"",$P166,Dashboard!$B$3)-$E166)))</f>
        <v/>
      </c>
      <c r="U166" s="27">
        <f>IF($A166="","",IF($T166="","",IF($T166&lt;=30,"0-30 days",IF($T166&lt;=60,"31-60 days",IF($T166&lt;=90,"61-90 days","91+ days")))))</f>
        <v/>
      </c>
      <c r="V166" s="28">
        <f>IF($A166="","",IF($X166=0,"Closed",IF($M166="","Due date missing",IF($N166&lt;&gt;"",IF($N166&lt;=$M166,"Submitted on time","Submitted late"),IF(Dashboard!$B$3&gt;$M166,"Overdue",IF($M166-Dashboard!$B$3&lt;=7,"Due in 7 days","On track"))))))</f>
        <v/>
      </c>
      <c r="W166" s="44">
        <f>IF($A166="","",MAX(0,$J166-IF($Q166="",0,$Q166)))</f>
        <v/>
      </c>
      <c r="X166" s="26">
        <f>IF($A166="","",IF(OR($L166="Resolved - Paid",$L166="Resolved - No Payment",$L166="Closed - Other"),0,1))</f>
        <v/>
      </c>
      <c r="Y166" s="28">
        <f>IF($A166="","",IF(OR($E166="",NOT(ISNUMBER($E166)),$E166&gt;Dashboard!$B$3),"No","Yes"))</f>
        <v/>
      </c>
      <c r="Z166" s="28">
        <f>IF($A166="","",IF(COUNTIF($A$2:$A$501,$A166)&gt;1,"Duplicate Denial ID",IF(OR($B166="",$C166="",$E166="",$F166="",$G166="",$J166="",$K166="",$L166=""),"Missing required field",IF(OR(NOT(ISNUMBER($J166)),$J166&lt;0,AND($Q166&lt;&gt;"",OR(NOT(ISNUMBER($Q166)),$Q166&lt;0))),"Invalid amount",IF(AND($D166&lt;&gt;"",$E166&lt;$D166),"Received before service",IF(AND($P166&lt;&gt;"",$P166&lt;$E166),"Resolution before receipt",IF(AND($N166&lt;&gt;"",$M166&lt;&gt;"",$N166&gt;$M166),"Appeal submitted late",IF(AND($X166=0,$P166=""),"Resolution date missing",IF(AND($X166=1,$P166&lt;&gt;""),"Open status has resolution date",IF(AND($X166=1,$R166=""),"Next action missing","")))))))))</f>
        <v/>
      </c>
    </row>
    <row r="167">
      <c r="A167" s="22" t="n"/>
      <c r="B167" s="22" t="n"/>
      <c r="C167" s="22" t="n"/>
      <c r="D167" s="42" t="n"/>
      <c r="E167" s="42" t="n"/>
      <c r="F167" s="22" t="n"/>
      <c r="G167" s="22" t="n"/>
      <c r="H167" s="24" t="n"/>
      <c r="I167" s="24" t="n"/>
      <c r="J167" s="43" t="n"/>
      <c r="K167" s="22" t="n"/>
      <c r="L167" s="22" t="n"/>
      <c r="M167" s="42" t="n"/>
      <c r="N167" s="42" t="n"/>
      <c r="O167" s="42" t="n"/>
      <c r="P167" s="42" t="n"/>
      <c r="Q167" s="43" t="n"/>
      <c r="R167" s="24" t="n"/>
      <c r="S167" s="24" t="n"/>
      <c r="T167" s="26">
        <f>IF($A167="","",IF($E167="","",MAX(0,IF($P167&lt;&gt;"",$P167,Dashboard!$B$3)-$E167)))</f>
        <v/>
      </c>
      <c r="U167" s="27">
        <f>IF($A167="","",IF($T167="","",IF($T167&lt;=30,"0-30 days",IF($T167&lt;=60,"31-60 days",IF($T167&lt;=90,"61-90 days","91+ days")))))</f>
        <v/>
      </c>
      <c r="V167" s="28">
        <f>IF($A167="","",IF($X167=0,"Closed",IF($M167="","Due date missing",IF($N167&lt;&gt;"",IF($N167&lt;=$M167,"Submitted on time","Submitted late"),IF(Dashboard!$B$3&gt;$M167,"Overdue",IF($M167-Dashboard!$B$3&lt;=7,"Due in 7 days","On track"))))))</f>
        <v/>
      </c>
      <c r="W167" s="44">
        <f>IF($A167="","",MAX(0,$J167-IF($Q167="",0,$Q167)))</f>
        <v/>
      </c>
      <c r="X167" s="26">
        <f>IF($A167="","",IF(OR($L167="Resolved - Paid",$L167="Resolved - No Payment",$L167="Closed - Other"),0,1))</f>
        <v/>
      </c>
      <c r="Y167" s="28">
        <f>IF($A167="","",IF(OR($E167="",NOT(ISNUMBER($E167)),$E167&gt;Dashboard!$B$3),"No","Yes"))</f>
        <v/>
      </c>
      <c r="Z167" s="28">
        <f>IF($A167="","",IF(COUNTIF($A$2:$A$501,$A167)&gt;1,"Duplicate Denial ID",IF(OR($B167="",$C167="",$E167="",$F167="",$G167="",$J167="",$K167="",$L167=""),"Missing required field",IF(OR(NOT(ISNUMBER($J167)),$J167&lt;0,AND($Q167&lt;&gt;"",OR(NOT(ISNUMBER($Q167)),$Q167&lt;0))),"Invalid amount",IF(AND($D167&lt;&gt;"",$E167&lt;$D167),"Received before service",IF(AND($P167&lt;&gt;"",$P167&lt;$E167),"Resolution before receipt",IF(AND($N167&lt;&gt;"",$M167&lt;&gt;"",$N167&gt;$M167),"Appeal submitted late",IF(AND($X167=0,$P167=""),"Resolution date missing",IF(AND($X167=1,$P167&lt;&gt;""),"Open status has resolution date",IF(AND($X167=1,$R167=""),"Next action missing","")))))))))</f>
        <v/>
      </c>
    </row>
    <row r="168">
      <c r="A168" s="22" t="n"/>
      <c r="B168" s="22" t="n"/>
      <c r="C168" s="22" t="n"/>
      <c r="D168" s="42" t="n"/>
      <c r="E168" s="42" t="n"/>
      <c r="F168" s="22" t="n"/>
      <c r="G168" s="22" t="n"/>
      <c r="H168" s="24" t="n"/>
      <c r="I168" s="24" t="n"/>
      <c r="J168" s="43" t="n"/>
      <c r="K168" s="22" t="n"/>
      <c r="L168" s="22" t="n"/>
      <c r="M168" s="42" t="n"/>
      <c r="N168" s="42" t="n"/>
      <c r="O168" s="42" t="n"/>
      <c r="P168" s="42" t="n"/>
      <c r="Q168" s="43" t="n"/>
      <c r="R168" s="24" t="n"/>
      <c r="S168" s="24" t="n"/>
      <c r="T168" s="26">
        <f>IF($A168="","",IF($E168="","",MAX(0,IF($P168&lt;&gt;"",$P168,Dashboard!$B$3)-$E168)))</f>
        <v/>
      </c>
      <c r="U168" s="27">
        <f>IF($A168="","",IF($T168="","",IF($T168&lt;=30,"0-30 days",IF($T168&lt;=60,"31-60 days",IF($T168&lt;=90,"61-90 days","91+ days")))))</f>
        <v/>
      </c>
      <c r="V168" s="28">
        <f>IF($A168="","",IF($X168=0,"Closed",IF($M168="","Due date missing",IF($N168&lt;&gt;"",IF($N168&lt;=$M168,"Submitted on time","Submitted late"),IF(Dashboard!$B$3&gt;$M168,"Overdue",IF($M168-Dashboard!$B$3&lt;=7,"Due in 7 days","On track"))))))</f>
        <v/>
      </c>
      <c r="W168" s="44">
        <f>IF($A168="","",MAX(0,$J168-IF($Q168="",0,$Q168)))</f>
        <v/>
      </c>
      <c r="X168" s="26">
        <f>IF($A168="","",IF(OR($L168="Resolved - Paid",$L168="Resolved - No Payment",$L168="Closed - Other"),0,1))</f>
        <v/>
      </c>
      <c r="Y168" s="28">
        <f>IF($A168="","",IF(OR($E168="",NOT(ISNUMBER($E168)),$E168&gt;Dashboard!$B$3),"No","Yes"))</f>
        <v/>
      </c>
      <c r="Z168" s="28">
        <f>IF($A168="","",IF(COUNTIF($A$2:$A$501,$A168)&gt;1,"Duplicate Denial ID",IF(OR($B168="",$C168="",$E168="",$F168="",$G168="",$J168="",$K168="",$L168=""),"Missing required field",IF(OR(NOT(ISNUMBER($J168)),$J168&lt;0,AND($Q168&lt;&gt;"",OR(NOT(ISNUMBER($Q168)),$Q168&lt;0))),"Invalid amount",IF(AND($D168&lt;&gt;"",$E168&lt;$D168),"Received before service",IF(AND($P168&lt;&gt;"",$P168&lt;$E168),"Resolution before receipt",IF(AND($N168&lt;&gt;"",$M168&lt;&gt;"",$N168&gt;$M168),"Appeal submitted late",IF(AND($X168=0,$P168=""),"Resolution date missing",IF(AND($X168=1,$P168&lt;&gt;""),"Open status has resolution date",IF(AND($X168=1,$R168=""),"Next action missing","")))))))))</f>
        <v/>
      </c>
    </row>
    <row r="169">
      <c r="A169" s="22" t="n"/>
      <c r="B169" s="22" t="n"/>
      <c r="C169" s="22" t="n"/>
      <c r="D169" s="42" t="n"/>
      <c r="E169" s="42" t="n"/>
      <c r="F169" s="22" t="n"/>
      <c r="G169" s="22" t="n"/>
      <c r="H169" s="24" t="n"/>
      <c r="I169" s="24" t="n"/>
      <c r="J169" s="43" t="n"/>
      <c r="K169" s="22" t="n"/>
      <c r="L169" s="22" t="n"/>
      <c r="M169" s="42" t="n"/>
      <c r="N169" s="42" t="n"/>
      <c r="O169" s="42" t="n"/>
      <c r="P169" s="42" t="n"/>
      <c r="Q169" s="43" t="n"/>
      <c r="R169" s="24" t="n"/>
      <c r="S169" s="24" t="n"/>
      <c r="T169" s="26">
        <f>IF($A169="","",IF($E169="","",MAX(0,IF($P169&lt;&gt;"",$P169,Dashboard!$B$3)-$E169)))</f>
        <v/>
      </c>
      <c r="U169" s="27">
        <f>IF($A169="","",IF($T169="","",IF($T169&lt;=30,"0-30 days",IF($T169&lt;=60,"31-60 days",IF($T169&lt;=90,"61-90 days","91+ days")))))</f>
        <v/>
      </c>
      <c r="V169" s="28">
        <f>IF($A169="","",IF($X169=0,"Closed",IF($M169="","Due date missing",IF($N169&lt;&gt;"",IF($N169&lt;=$M169,"Submitted on time","Submitted late"),IF(Dashboard!$B$3&gt;$M169,"Overdue",IF($M169-Dashboard!$B$3&lt;=7,"Due in 7 days","On track"))))))</f>
        <v/>
      </c>
      <c r="W169" s="44">
        <f>IF($A169="","",MAX(0,$J169-IF($Q169="",0,$Q169)))</f>
        <v/>
      </c>
      <c r="X169" s="26">
        <f>IF($A169="","",IF(OR($L169="Resolved - Paid",$L169="Resolved - No Payment",$L169="Closed - Other"),0,1))</f>
        <v/>
      </c>
      <c r="Y169" s="28">
        <f>IF($A169="","",IF(OR($E169="",NOT(ISNUMBER($E169)),$E169&gt;Dashboard!$B$3),"No","Yes"))</f>
        <v/>
      </c>
      <c r="Z169" s="28">
        <f>IF($A169="","",IF(COUNTIF($A$2:$A$501,$A169)&gt;1,"Duplicate Denial ID",IF(OR($B169="",$C169="",$E169="",$F169="",$G169="",$J169="",$K169="",$L169=""),"Missing required field",IF(OR(NOT(ISNUMBER($J169)),$J169&lt;0,AND($Q169&lt;&gt;"",OR(NOT(ISNUMBER($Q169)),$Q169&lt;0))),"Invalid amount",IF(AND($D169&lt;&gt;"",$E169&lt;$D169),"Received before service",IF(AND($P169&lt;&gt;"",$P169&lt;$E169),"Resolution before receipt",IF(AND($N169&lt;&gt;"",$M169&lt;&gt;"",$N169&gt;$M169),"Appeal submitted late",IF(AND($X169=0,$P169=""),"Resolution date missing",IF(AND($X169=1,$P169&lt;&gt;""),"Open status has resolution date",IF(AND($X169=1,$R169=""),"Next action missing","")))))))))</f>
        <v/>
      </c>
    </row>
    <row r="170">
      <c r="A170" s="22" t="n"/>
      <c r="B170" s="22" t="n"/>
      <c r="C170" s="22" t="n"/>
      <c r="D170" s="42" t="n"/>
      <c r="E170" s="42" t="n"/>
      <c r="F170" s="22" t="n"/>
      <c r="G170" s="22" t="n"/>
      <c r="H170" s="24" t="n"/>
      <c r="I170" s="24" t="n"/>
      <c r="J170" s="43" t="n"/>
      <c r="K170" s="22" t="n"/>
      <c r="L170" s="22" t="n"/>
      <c r="M170" s="42" t="n"/>
      <c r="N170" s="42" t="n"/>
      <c r="O170" s="42" t="n"/>
      <c r="P170" s="42" t="n"/>
      <c r="Q170" s="43" t="n"/>
      <c r="R170" s="24" t="n"/>
      <c r="S170" s="24" t="n"/>
      <c r="T170" s="26">
        <f>IF($A170="","",IF($E170="","",MAX(0,IF($P170&lt;&gt;"",$P170,Dashboard!$B$3)-$E170)))</f>
        <v/>
      </c>
      <c r="U170" s="27">
        <f>IF($A170="","",IF($T170="","",IF($T170&lt;=30,"0-30 days",IF($T170&lt;=60,"31-60 days",IF($T170&lt;=90,"61-90 days","91+ days")))))</f>
        <v/>
      </c>
      <c r="V170" s="28">
        <f>IF($A170="","",IF($X170=0,"Closed",IF($M170="","Due date missing",IF($N170&lt;&gt;"",IF($N170&lt;=$M170,"Submitted on time","Submitted late"),IF(Dashboard!$B$3&gt;$M170,"Overdue",IF($M170-Dashboard!$B$3&lt;=7,"Due in 7 days","On track"))))))</f>
        <v/>
      </c>
      <c r="W170" s="44">
        <f>IF($A170="","",MAX(0,$J170-IF($Q170="",0,$Q170)))</f>
        <v/>
      </c>
      <c r="X170" s="26">
        <f>IF($A170="","",IF(OR($L170="Resolved - Paid",$L170="Resolved - No Payment",$L170="Closed - Other"),0,1))</f>
        <v/>
      </c>
      <c r="Y170" s="28">
        <f>IF($A170="","",IF(OR($E170="",NOT(ISNUMBER($E170)),$E170&gt;Dashboard!$B$3),"No","Yes"))</f>
        <v/>
      </c>
      <c r="Z170" s="28">
        <f>IF($A170="","",IF(COUNTIF($A$2:$A$501,$A170)&gt;1,"Duplicate Denial ID",IF(OR($B170="",$C170="",$E170="",$F170="",$G170="",$J170="",$K170="",$L170=""),"Missing required field",IF(OR(NOT(ISNUMBER($J170)),$J170&lt;0,AND($Q170&lt;&gt;"",OR(NOT(ISNUMBER($Q170)),$Q170&lt;0))),"Invalid amount",IF(AND($D170&lt;&gt;"",$E170&lt;$D170),"Received before service",IF(AND($P170&lt;&gt;"",$P170&lt;$E170),"Resolution before receipt",IF(AND($N170&lt;&gt;"",$M170&lt;&gt;"",$N170&gt;$M170),"Appeal submitted late",IF(AND($X170=0,$P170=""),"Resolution date missing",IF(AND($X170=1,$P170&lt;&gt;""),"Open status has resolution date",IF(AND($X170=1,$R170=""),"Next action missing","")))))))))</f>
        <v/>
      </c>
    </row>
    <row r="171">
      <c r="A171" s="22" t="n"/>
      <c r="B171" s="22" t="n"/>
      <c r="C171" s="22" t="n"/>
      <c r="D171" s="42" t="n"/>
      <c r="E171" s="42" t="n"/>
      <c r="F171" s="22" t="n"/>
      <c r="G171" s="22" t="n"/>
      <c r="H171" s="24" t="n"/>
      <c r="I171" s="24" t="n"/>
      <c r="J171" s="43" t="n"/>
      <c r="K171" s="22" t="n"/>
      <c r="L171" s="22" t="n"/>
      <c r="M171" s="42" t="n"/>
      <c r="N171" s="42" t="n"/>
      <c r="O171" s="42" t="n"/>
      <c r="P171" s="42" t="n"/>
      <c r="Q171" s="43" t="n"/>
      <c r="R171" s="24" t="n"/>
      <c r="S171" s="24" t="n"/>
      <c r="T171" s="26">
        <f>IF($A171="","",IF($E171="","",MAX(0,IF($P171&lt;&gt;"",$P171,Dashboard!$B$3)-$E171)))</f>
        <v/>
      </c>
      <c r="U171" s="27">
        <f>IF($A171="","",IF($T171="","",IF($T171&lt;=30,"0-30 days",IF($T171&lt;=60,"31-60 days",IF($T171&lt;=90,"61-90 days","91+ days")))))</f>
        <v/>
      </c>
      <c r="V171" s="28">
        <f>IF($A171="","",IF($X171=0,"Closed",IF($M171="","Due date missing",IF($N171&lt;&gt;"",IF($N171&lt;=$M171,"Submitted on time","Submitted late"),IF(Dashboard!$B$3&gt;$M171,"Overdue",IF($M171-Dashboard!$B$3&lt;=7,"Due in 7 days","On track"))))))</f>
        <v/>
      </c>
      <c r="W171" s="44">
        <f>IF($A171="","",MAX(0,$J171-IF($Q171="",0,$Q171)))</f>
        <v/>
      </c>
      <c r="X171" s="26">
        <f>IF($A171="","",IF(OR($L171="Resolved - Paid",$L171="Resolved - No Payment",$L171="Closed - Other"),0,1))</f>
        <v/>
      </c>
      <c r="Y171" s="28">
        <f>IF($A171="","",IF(OR($E171="",NOT(ISNUMBER($E171)),$E171&gt;Dashboard!$B$3),"No","Yes"))</f>
        <v/>
      </c>
      <c r="Z171" s="28">
        <f>IF($A171="","",IF(COUNTIF($A$2:$A$501,$A171)&gt;1,"Duplicate Denial ID",IF(OR($B171="",$C171="",$E171="",$F171="",$G171="",$J171="",$K171="",$L171=""),"Missing required field",IF(OR(NOT(ISNUMBER($J171)),$J171&lt;0,AND($Q171&lt;&gt;"",OR(NOT(ISNUMBER($Q171)),$Q171&lt;0))),"Invalid amount",IF(AND($D171&lt;&gt;"",$E171&lt;$D171),"Received before service",IF(AND($P171&lt;&gt;"",$P171&lt;$E171),"Resolution before receipt",IF(AND($N171&lt;&gt;"",$M171&lt;&gt;"",$N171&gt;$M171),"Appeal submitted late",IF(AND($X171=0,$P171=""),"Resolution date missing",IF(AND($X171=1,$P171&lt;&gt;""),"Open status has resolution date",IF(AND($X171=1,$R171=""),"Next action missing","")))))))))</f>
        <v/>
      </c>
    </row>
    <row r="172">
      <c r="A172" s="22" t="n"/>
      <c r="B172" s="22" t="n"/>
      <c r="C172" s="22" t="n"/>
      <c r="D172" s="42" t="n"/>
      <c r="E172" s="42" t="n"/>
      <c r="F172" s="22" t="n"/>
      <c r="G172" s="22" t="n"/>
      <c r="H172" s="24" t="n"/>
      <c r="I172" s="24" t="n"/>
      <c r="J172" s="43" t="n"/>
      <c r="K172" s="22" t="n"/>
      <c r="L172" s="22" t="n"/>
      <c r="M172" s="42" t="n"/>
      <c r="N172" s="42" t="n"/>
      <c r="O172" s="42" t="n"/>
      <c r="P172" s="42" t="n"/>
      <c r="Q172" s="43" t="n"/>
      <c r="R172" s="24" t="n"/>
      <c r="S172" s="24" t="n"/>
      <c r="T172" s="26">
        <f>IF($A172="","",IF($E172="","",MAX(0,IF($P172&lt;&gt;"",$P172,Dashboard!$B$3)-$E172)))</f>
        <v/>
      </c>
      <c r="U172" s="27">
        <f>IF($A172="","",IF($T172="","",IF($T172&lt;=30,"0-30 days",IF($T172&lt;=60,"31-60 days",IF($T172&lt;=90,"61-90 days","91+ days")))))</f>
        <v/>
      </c>
      <c r="V172" s="28">
        <f>IF($A172="","",IF($X172=0,"Closed",IF($M172="","Due date missing",IF($N172&lt;&gt;"",IF($N172&lt;=$M172,"Submitted on time","Submitted late"),IF(Dashboard!$B$3&gt;$M172,"Overdue",IF($M172-Dashboard!$B$3&lt;=7,"Due in 7 days","On track"))))))</f>
        <v/>
      </c>
      <c r="W172" s="44">
        <f>IF($A172="","",MAX(0,$J172-IF($Q172="",0,$Q172)))</f>
        <v/>
      </c>
      <c r="X172" s="26">
        <f>IF($A172="","",IF(OR($L172="Resolved - Paid",$L172="Resolved - No Payment",$L172="Closed - Other"),0,1))</f>
        <v/>
      </c>
      <c r="Y172" s="28">
        <f>IF($A172="","",IF(OR($E172="",NOT(ISNUMBER($E172)),$E172&gt;Dashboard!$B$3),"No","Yes"))</f>
        <v/>
      </c>
      <c r="Z172" s="28">
        <f>IF($A172="","",IF(COUNTIF($A$2:$A$501,$A172)&gt;1,"Duplicate Denial ID",IF(OR($B172="",$C172="",$E172="",$F172="",$G172="",$J172="",$K172="",$L172=""),"Missing required field",IF(OR(NOT(ISNUMBER($J172)),$J172&lt;0,AND($Q172&lt;&gt;"",OR(NOT(ISNUMBER($Q172)),$Q172&lt;0))),"Invalid amount",IF(AND($D172&lt;&gt;"",$E172&lt;$D172),"Received before service",IF(AND($P172&lt;&gt;"",$P172&lt;$E172),"Resolution before receipt",IF(AND($N172&lt;&gt;"",$M172&lt;&gt;"",$N172&gt;$M172),"Appeal submitted late",IF(AND($X172=0,$P172=""),"Resolution date missing",IF(AND($X172=1,$P172&lt;&gt;""),"Open status has resolution date",IF(AND($X172=1,$R172=""),"Next action missing","")))))))))</f>
        <v/>
      </c>
    </row>
    <row r="173">
      <c r="A173" s="22" t="n"/>
      <c r="B173" s="22" t="n"/>
      <c r="C173" s="22" t="n"/>
      <c r="D173" s="42" t="n"/>
      <c r="E173" s="42" t="n"/>
      <c r="F173" s="22" t="n"/>
      <c r="G173" s="22" t="n"/>
      <c r="H173" s="24" t="n"/>
      <c r="I173" s="24" t="n"/>
      <c r="J173" s="43" t="n"/>
      <c r="K173" s="22" t="n"/>
      <c r="L173" s="22" t="n"/>
      <c r="M173" s="42" t="n"/>
      <c r="N173" s="42" t="n"/>
      <c r="O173" s="42" t="n"/>
      <c r="P173" s="42" t="n"/>
      <c r="Q173" s="43" t="n"/>
      <c r="R173" s="24" t="n"/>
      <c r="S173" s="24" t="n"/>
      <c r="T173" s="26">
        <f>IF($A173="","",IF($E173="","",MAX(0,IF($P173&lt;&gt;"",$P173,Dashboard!$B$3)-$E173)))</f>
        <v/>
      </c>
      <c r="U173" s="27">
        <f>IF($A173="","",IF($T173="","",IF($T173&lt;=30,"0-30 days",IF($T173&lt;=60,"31-60 days",IF($T173&lt;=90,"61-90 days","91+ days")))))</f>
        <v/>
      </c>
      <c r="V173" s="28">
        <f>IF($A173="","",IF($X173=0,"Closed",IF($M173="","Due date missing",IF($N173&lt;&gt;"",IF($N173&lt;=$M173,"Submitted on time","Submitted late"),IF(Dashboard!$B$3&gt;$M173,"Overdue",IF($M173-Dashboard!$B$3&lt;=7,"Due in 7 days","On track"))))))</f>
        <v/>
      </c>
      <c r="W173" s="44">
        <f>IF($A173="","",MAX(0,$J173-IF($Q173="",0,$Q173)))</f>
        <v/>
      </c>
      <c r="X173" s="26">
        <f>IF($A173="","",IF(OR($L173="Resolved - Paid",$L173="Resolved - No Payment",$L173="Closed - Other"),0,1))</f>
        <v/>
      </c>
      <c r="Y173" s="28">
        <f>IF($A173="","",IF(OR($E173="",NOT(ISNUMBER($E173)),$E173&gt;Dashboard!$B$3),"No","Yes"))</f>
        <v/>
      </c>
      <c r="Z173" s="28">
        <f>IF($A173="","",IF(COUNTIF($A$2:$A$501,$A173)&gt;1,"Duplicate Denial ID",IF(OR($B173="",$C173="",$E173="",$F173="",$G173="",$J173="",$K173="",$L173=""),"Missing required field",IF(OR(NOT(ISNUMBER($J173)),$J173&lt;0,AND($Q173&lt;&gt;"",OR(NOT(ISNUMBER($Q173)),$Q173&lt;0))),"Invalid amount",IF(AND($D173&lt;&gt;"",$E173&lt;$D173),"Received before service",IF(AND($P173&lt;&gt;"",$P173&lt;$E173),"Resolution before receipt",IF(AND($N173&lt;&gt;"",$M173&lt;&gt;"",$N173&gt;$M173),"Appeal submitted late",IF(AND($X173=0,$P173=""),"Resolution date missing",IF(AND($X173=1,$P173&lt;&gt;""),"Open status has resolution date",IF(AND($X173=1,$R173=""),"Next action missing","")))))))))</f>
        <v/>
      </c>
    </row>
    <row r="174">
      <c r="A174" s="22" t="n"/>
      <c r="B174" s="22" t="n"/>
      <c r="C174" s="22" t="n"/>
      <c r="D174" s="42" t="n"/>
      <c r="E174" s="42" t="n"/>
      <c r="F174" s="22" t="n"/>
      <c r="G174" s="22" t="n"/>
      <c r="H174" s="24" t="n"/>
      <c r="I174" s="24" t="n"/>
      <c r="J174" s="43" t="n"/>
      <c r="K174" s="22" t="n"/>
      <c r="L174" s="22" t="n"/>
      <c r="M174" s="42" t="n"/>
      <c r="N174" s="42" t="n"/>
      <c r="O174" s="42" t="n"/>
      <c r="P174" s="42" t="n"/>
      <c r="Q174" s="43" t="n"/>
      <c r="R174" s="24" t="n"/>
      <c r="S174" s="24" t="n"/>
      <c r="T174" s="26">
        <f>IF($A174="","",IF($E174="","",MAX(0,IF($P174&lt;&gt;"",$P174,Dashboard!$B$3)-$E174)))</f>
        <v/>
      </c>
      <c r="U174" s="27">
        <f>IF($A174="","",IF($T174="","",IF($T174&lt;=30,"0-30 days",IF($T174&lt;=60,"31-60 days",IF($T174&lt;=90,"61-90 days","91+ days")))))</f>
        <v/>
      </c>
      <c r="V174" s="28">
        <f>IF($A174="","",IF($X174=0,"Closed",IF($M174="","Due date missing",IF($N174&lt;&gt;"",IF($N174&lt;=$M174,"Submitted on time","Submitted late"),IF(Dashboard!$B$3&gt;$M174,"Overdue",IF($M174-Dashboard!$B$3&lt;=7,"Due in 7 days","On track"))))))</f>
        <v/>
      </c>
      <c r="W174" s="44">
        <f>IF($A174="","",MAX(0,$J174-IF($Q174="",0,$Q174)))</f>
        <v/>
      </c>
      <c r="X174" s="26">
        <f>IF($A174="","",IF(OR($L174="Resolved - Paid",$L174="Resolved - No Payment",$L174="Closed - Other"),0,1))</f>
        <v/>
      </c>
      <c r="Y174" s="28">
        <f>IF($A174="","",IF(OR($E174="",NOT(ISNUMBER($E174)),$E174&gt;Dashboard!$B$3),"No","Yes"))</f>
        <v/>
      </c>
      <c r="Z174" s="28">
        <f>IF($A174="","",IF(COUNTIF($A$2:$A$501,$A174)&gt;1,"Duplicate Denial ID",IF(OR($B174="",$C174="",$E174="",$F174="",$G174="",$J174="",$K174="",$L174=""),"Missing required field",IF(OR(NOT(ISNUMBER($J174)),$J174&lt;0,AND($Q174&lt;&gt;"",OR(NOT(ISNUMBER($Q174)),$Q174&lt;0))),"Invalid amount",IF(AND($D174&lt;&gt;"",$E174&lt;$D174),"Received before service",IF(AND($P174&lt;&gt;"",$P174&lt;$E174),"Resolution before receipt",IF(AND($N174&lt;&gt;"",$M174&lt;&gt;"",$N174&gt;$M174),"Appeal submitted late",IF(AND($X174=0,$P174=""),"Resolution date missing",IF(AND($X174=1,$P174&lt;&gt;""),"Open status has resolution date",IF(AND($X174=1,$R174=""),"Next action missing","")))))))))</f>
        <v/>
      </c>
    </row>
    <row r="175">
      <c r="A175" s="22" t="n"/>
      <c r="B175" s="22" t="n"/>
      <c r="C175" s="22" t="n"/>
      <c r="D175" s="42" t="n"/>
      <c r="E175" s="42" t="n"/>
      <c r="F175" s="22" t="n"/>
      <c r="G175" s="22" t="n"/>
      <c r="H175" s="24" t="n"/>
      <c r="I175" s="24" t="n"/>
      <c r="J175" s="43" t="n"/>
      <c r="K175" s="22" t="n"/>
      <c r="L175" s="22" t="n"/>
      <c r="M175" s="42" t="n"/>
      <c r="N175" s="42" t="n"/>
      <c r="O175" s="42" t="n"/>
      <c r="P175" s="42" t="n"/>
      <c r="Q175" s="43" t="n"/>
      <c r="R175" s="24" t="n"/>
      <c r="S175" s="24" t="n"/>
      <c r="T175" s="26">
        <f>IF($A175="","",IF($E175="","",MAX(0,IF($P175&lt;&gt;"",$P175,Dashboard!$B$3)-$E175)))</f>
        <v/>
      </c>
      <c r="U175" s="27">
        <f>IF($A175="","",IF($T175="","",IF($T175&lt;=30,"0-30 days",IF($T175&lt;=60,"31-60 days",IF($T175&lt;=90,"61-90 days","91+ days")))))</f>
        <v/>
      </c>
      <c r="V175" s="28">
        <f>IF($A175="","",IF($X175=0,"Closed",IF($M175="","Due date missing",IF($N175&lt;&gt;"",IF($N175&lt;=$M175,"Submitted on time","Submitted late"),IF(Dashboard!$B$3&gt;$M175,"Overdue",IF($M175-Dashboard!$B$3&lt;=7,"Due in 7 days","On track"))))))</f>
        <v/>
      </c>
      <c r="W175" s="44">
        <f>IF($A175="","",MAX(0,$J175-IF($Q175="",0,$Q175)))</f>
        <v/>
      </c>
      <c r="X175" s="26">
        <f>IF($A175="","",IF(OR($L175="Resolved - Paid",$L175="Resolved - No Payment",$L175="Closed - Other"),0,1))</f>
        <v/>
      </c>
      <c r="Y175" s="28">
        <f>IF($A175="","",IF(OR($E175="",NOT(ISNUMBER($E175)),$E175&gt;Dashboard!$B$3),"No","Yes"))</f>
        <v/>
      </c>
      <c r="Z175" s="28">
        <f>IF($A175="","",IF(COUNTIF($A$2:$A$501,$A175)&gt;1,"Duplicate Denial ID",IF(OR($B175="",$C175="",$E175="",$F175="",$G175="",$J175="",$K175="",$L175=""),"Missing required field",IF(OR(NOT(ISNUMBER($J175)),$J175&lt;0,AND($Q175&lt;&gt;"",OR(NOT(ISNUMBER($Q175)),$Q175&lt;0))),"Invalid amount",IF(AND($D175&lt;&gt;"",$E175&lt;$D175),"Received before service",IF(AND($P175&lt;&gt;"",$P175&lt;$E175),"Resolution before receipt",IF(AND($N175&lt;&gt;"",$M175&lt;&gt;"",$N175&gt;$M175),"Appeal submitted late",IF(AND($X175=0,$P175=""),"Resolution date missing",IF(AND($X175=1,$P175&lt;&gt;""),"Open status has resolution date",IF(AND($X175=1,$R175=""),"Next action missing","")))))))))</f>
        <v/>
      </c>
    </row>
    <row r="176">
      <c r="A176" s="22" t="n"/>
      <c r="B176" s="22" t="n"/>
      <c r="C176" s="22" t="n"/>
      <c r="D176" s="42" t="n"/>
      <c r="E176" s="42" t="n"/>
      <c r="F176" s="22" t="n"/>
      <c r="G176" s="22" t="n"/>
      <c r="H176" s="24" t="n"/>
      <c r="I176" s="24" t="n"/>
      <c r="J176" s="43" t="n"/>
      <c r="K176" s="22" t="n"/>
      <c r="L176" s="22" t="n"/>
      <c r="M176" s="42" t="n"/>
      <c r="N176" s="42" t="n"/>
      <c r="O176" s="42" t="n"/>
      <c r="P176" s="42" t="n"/>
      <c r="Q176" s="43" t="n"/>
      <c r="R176" s="24" t="n"/>
      <c r="S176" s="24" t="n"/>
      <c r="T176" s="26">
        <f>IF($A176="","",IF($E176="","",MAX(0,IF($P176&lt;&gt;"",$P176,Dashboard!$B$3)-$E176)))</f>
        <v/>
      </c>
      <c r="U176" s="27">
        <f>IF($A176="","",IF($T176="","",IF($T176&lt;=30,"0-30 days",IF($T176&lt;=60,"31-60 days",IF($T176&lt;=90,"61-90 days","91+ days")))))</f>
        <v/>
      </c>
      <c r="V176" s="28">
        <f>IF($A176="","",IF($X176=0,"Closed",IF($M176="","Due date missing",IF($N176&lt;&gt;"",IF($N176&lt;=$M176,"Submitted on time","Submitted late"),IF(Dashboard!$B$3&gt;$M176,"Overdue",IF($M176-Dashboard!$B$3&lt;=7,"Due in 7 days","On track"))))))</f>
        <v/>
      </c>
      <c r="W176" s="44">
        <f>IF($A176="","",MAX(0,$J176-IF($Q176="",0,$Q176)))</f>
        <v/>
      </c>
      <c r="X176" s="26">
        <f>IF($A176="","",IF(OR($L176="Resolved - Paid",$L176="Resolved - No Payment",$L176="Closed - Other"),0,1))</f>
        <v/>
      </c>
      <c r="Y176" s="28">
        <f>IF($A176="","",IF(OR($E176="",NOT(ISNUMBER($E176)),$E176&gt;Dashboard!$B$3),"No","Yes"))</f>
        <v/>
      </c>
      <c r="Z176" s="28">
        <f>IF($A176="","",IF(COUNTIF($A$2:$A$501,$A176)&gt;1,"Duplicate Denial ID",IF(OR($B176="",$C176="",$E176="",$F176="",$G176="",$J176="",$K176="",$L176=""),"Missing required field",IF(OR(NOT(ISNUMBER($J176)),$J176&lt;0,AND($Q176&lt;&gt;"",OR(NOT(ISNUMBER($Q176)),$Q176&lt;0))),"Invalid amount",IF(AND($D176&lt;&gt;"",$E176&lt;$D176),"Received before service",IF(AND($P176&lt;&gt;"",$P176&lt;$E176),"Resolution before receipt",IF(AND($N176&lt;&gt;"",$M176&lt;&gt;"",$N176&gt;$M176),"Appeal submitted late",IF(AND($X176=0,$P176=""),"Resolution date missing",IF(AND($X176=1,$P176&lt;&gt;""),"Open status has resolution date",IF(AND($X176=1,$R176=""),"Next action missing","")))))))))</f>
        <v/>
      </c>
    </row>
    <row r="177">
      <c r="A177" s="22" t="n"/>
      <c r="B177" s="22" t="n"/>
      <c r="C177" s="22" t="n"/>
      <c r="D177" s="42" t="n"/>
      <c r="E177" s="42" t="n"/>
      <c r="F177" s="22" t="n"/>
      <c r="G177" s="22" t="n"/>
      <c r="H177" s="24" t="n"/>
      <c r="I177" s="24" t="n"/>
      <c r="J177" s="43" t="n"/>
      <c r="K177" s="22" t="n"/>
      <c r="L177" s="22" t="n"/>
      <c r="M177" s="42" t="n"/>
      <c r="N177" s="42" t="n"/>
      <c r="O177" s="42" t="n"/>
      <c r="P177" s="42" t="n"/>
      <c r="Q177" s="43" t="n"/>
      <c r="R177" s="24" t="n"/>
      <c r="S177" s="24" t="n"/>
      <c r="T177" s="26">
        <f>IF($A177="","",IF($E177="","",MAX(0,IF($P177&lt;&gt;"",$P177,Dashboard!$B$3)-$E177)))</f>
        <v/>
      </c>
      <c r="U177" s="27">
        <f>IF($A177="","",IF($T177="","",IF($T177&lt;=30,"0-30 days",IF($T177&lt;=60,"31-60 days",IF($T177&lt;=90,"61-90 days","91+ days")))))</f>
        <v/>
      </c>
      <c r="V177" s="28">
        <f>IF($A177="","",IF($X177=0,"Closed",IF($M177="","Due date missing",IF($N177&lt;&gt;"",IF($N177&lt;=$M177,"Submitted on time","Submitted late"),IF(Dashboard!$B$3&gt;$M177,"Overdue",IF($M177-Dashboard!$B$3&lt;=7,"Due in 7 days","On track"))))))</f>
        <v/>
      </c>
      <c r="W177" s="44">
        <f>IF($A177="","",MAX(0,$J177-IF($Q177="",0,$Q177)))</f>
        <v/>
      </c>
      <c r="X177" s="26">
        <f>IF($A177="","",IF(OR($L177="Resolved - Paid",$L177="Resolved - No Payment",$L177="Closed - Other"),0,1))</f>
        <v/>
      </c>
      <c r="Y177" s="28">
        <f>IF($A177="","",IF(OR($E177="",NOT(ISNUMBER($E177)),$E177&gt;Dashboard!$B$3),"No","Yes"))</f>
        <v/>
      </c>
      <c r="Z177" s="28">
        <f>IF($A177="","",IF(COUNTIF($A$2:$A$501,$A177)&gt;1,"Duplicate Denial ID",IF(OR($B177="",$C177="",$E177="",$F177="",$G177="",$J177="",$K177="",$L177=""),"Missing required field",IF(OR(NOT(ISNUMBER($J177)),$J177&lt;0,AND($Q177&lt;&gt;"",OR(NOT(ISNUMBER($Q177)),$Q177&lt;0))),"Invalid amount",IF(AND($D177&lt;&gt;"",$E177&lt;$D177),"Received before service",IF(AND($P177&lt;&gt;"",$P177&lt;$E177),"Resolution before receipt",IF(AND($N177&lt;&gt;"",$M177&lt;&gt;"",$N177&gt;$M177),"Appeal submitted late",IF(AND($X177=0,$P177=""),"Resolution date missing",IF(AND($X177=1,$P177&lt;&gt;""),"Open status has resolution date",IF(AND($X177=1,$R177=""),"Next action missing","")))))))))</f>
        <v/>
      </c>
    </row>
    <row r="178">
      <c r="A178" s="22" t="n"/>
      <c r="B178" s="22" t="n"/>
      <c r="C178" s="22" t="n"/>
      <c r="D178" s="42" t="n"/>
      <c r="E178" s="42" t="n"/>
      <c r="F178" s="22" t="n"/>
      <c r="G178" s="22" t="n"/>
      <c r="H178" s="24" t="n"/>
      <c r="I178" s="24" t="n"/>
      <c r="J178" s="43" t="n"/>
      <c r="K178" s="22" t="n"/>
      <c r="L178" s="22" t="n"/>
      <c r="M178" s="42" t="n"/>
      <c r="N178" s="42" t="n"/>
      <c r="O178" s="42" t="n"/>
      <c r="P178" s="42" t="n"/>
      <c r="Q178" s="43" t="n"/>
      <c r="R178" s="24" t="n"/>
      <c r="S178" s="24" t="n"/>
      <c r="T178" s="26">
        <f>IF($A178="","",IF($E178="","",MAX(0,IF($P178&lt;&gt;"",$P178,Dashboard!$B$3)-$E178)))</f>
        <v/>
      </c>
      <c r="U178" s="27">
        <f>IF($A178="","",IF($T178="","",IF($T178&lt;=30,"0-30 days",IF($T178&lt;=60,"31-60 days",IF($T178&lt;=90,"61-90 days","91+ days")))))</f>
        <v/>
      </c>
      <c r="V178" s="28">
        <f>IF($A178="","",IF($X178=0,"Closed",IF($M178="","Due date missing",IF($N178&lt;&gt;"",IF($N178&lt;=$M178,"Submitted on time","Submitted late"),IF(Dashboard!$B$3&gt;$M178,"Overdue",IF($M178-Dashboard!$B$3&lt;=7,"Due in 7 days","On track"))))))</f>
        <v/>
      </c>
      <c r="W178" s="44">
        <f>IF($A178="","",MAX(0,$J178-IF($Q178="",0,$Q178)))</f>
        <v/>
      </c>
      <c r="X178" s="26">
        <f>IF($A178="","",IF(OR($L178="Resolved - Paid",$L178="Resolved - No Payment",$L178="Closed - Other"),0,1))</f>
        <v/>
      </c>
      <c r="Y178" s="28">
        <f>IF($A178="","",IF(OR($E178="",NOT(ISNUMBER($E178)),$E178&gt;Dashboard!$B$3),"No","Yes"))</f>
        <v/>
      </c>
      <c r="Z178" s="28">
        <f>IF($A178="","",IF(COUNTIF($A$2:$A$501,$A178)&gt;1,"Duplicate Denial ID",IF(OR($B178="",$C178="",$E178="",$F178="",$G178="",$J178="",$K178="",$L178=""),"Missing required field",IF(OR(NOT(ISNUMBER($J178)),$J178&lt;0,AND($Q178&lt;&gt;"",OR(NOT(ISNUMBER($Q178)),$Q178&lt;0))),"Invalid amount",IF(AND($D178&lt;&gt;"",$E178&lt;$D178),"Received before service",IF(AND($P178&lt;&gt;"",$P178&lt;$E178),"Resolution before receipt",IF(AND($N178&lt;&gt;"",$M178&lt;&gt;"",$N178&gt;$M178),"Appeal submitted late",IF(AND($X178=0,$P178=""),"Resolution date missing",IF(AND($X178=1,$P178&lt;&gt;""),"Open status has resolution date",IF(AND($X178=1,$R178=""),"Next action missing","")))))))))</f>
        <v/>
      </c>
    </row>
    <row r="179">
      <c r="A179" s="22" t="n"/>
      <c r="B179" s="22" t="n"/>
      <c r="C179" s="22" t="n"/>
      <c r="D179" s="42" t="n"/>
      <c r="E179" s="42" t="n"/>
      <c r="F179" s="22" t="n"/>
      <c r="G179" s="22" t="n"/>
      <c r="H179" s="24" t="n"/>
      <c r="I179" s="24" t="n"/>
      <c r="J179" s="43" t="n"/>
      <c r="K179" s="22" t="n"/>
      <c r="L179" s="22" t="n"/>
      <c r="M179" s="42" t="n"/>
      <c r="N179" s="42" t="n"/>
      <c r="O179" s="42" t="n"/>
      <c r="P179" s="42" t="n"/>
      <c r="Q179" s="43" t="n"/>
      <c r="R179" s="24" t="n"/>
      <c r="S179" s="24" t="n"/>
      <c r="T179" s="26">
        <f>IF($A179="","",IF($E179="","",MAX(0,IF($P179&lt;&gt;"",$P179,Dashboard!$B$3)-$E179)))</f>
        <v/>
      </c>
      <c r="U179" s="27">
        <f>IF($A179="","",IF($T179="","",IF($T179&lt;=30,"0-30 days",IF($T179&lt;=60,"31-60 days",IF($T179&lt;=90,"61-90 days","91+ days")))))</f>
        <v/>
      </c>
      <c r="V179" s="28">
        <f>IF($A179="","",IF($X179=0,"Closed",IF($M179="","Due date missing",IF($N179&lt;&gt;"",IF($N179&lt;=$M179,"Submitted on time","Submitted late"),IF(Dashboard!$B$3&gt;$M179,"Overdue",IF($M179-Dashboard!$B$3&lt;=7,"Due in 7 days","On track"))))))</f>
        <v/>
      </c>
      <c r="W179" s="44">
        <f>IF($A179="","",MAX(0,$J179-IF($Q179="",0,$Q179)))</f>
        <v/>
      </c>
      <c r="X179" s="26">
        <f>IF($A179="","",IF(OR($L179="Resolved - Paid",$L179="Resolved - No Payment",$L179="Closed - Other"),0,1))</f>
        <v/>
      </c>
      <c r="Y179" s="28">
        <f>IF($A179="","",IF(OR($E179="",NOT(ISNUMBER($E179)),$E179&gt;Dashboard!$B$3),"No","Yes"))</f>
        <v/>
      </c>
      <c r="Z179" s="28">
        <f>IF($A179="","",IF(COUNTIF($A$2:$A$501,$A179)&gt;1,"Duplicate Denial ID",IF(OR($B179="",$C179="",$E179="",$F179="",$G179="",$J179="",$K179="",$L179=""),"Missing required field",IF(OR(NOT(ISNUMBER($J179)),$J179&lt;0,AND($Q179&lt;&gt;"",OR(NOT(ISNUMBER($Q179)),$Q179&lt;0))),"Invalid amount",IF(AND($D179&lt;&gt;"",$E179&lt;$D179),"Received before service",IF(AND($P179&lt;&gt;"",$P179&lt;$E179),"Resolution before receipt",IF(AND($N179&lt;&gt;"",$M179&lt;&gt;"",$N179&gt;$M179),"Appeal submitted late",IF(AND($X179=0,$P179=""),"Resolution date missing",IF(AND($X179=1,$P179&lt;&gt;""),"Open status has resolution date",IF(AND($X179=1,$R179=""),"Next action missing","")))))))))</f>
        <v/>
      </c>
    </row>
    <row r="180">
      <c r="A180" s="22" t="n"/>
      <c r="B180" s="22" t="n"/>
      <c r="C180" s="22" t="n"/>
      <c r="D180" s="42" t="n"/>
      <c r="E180" s="42" t="n"/>
      <c r="F180" s="22" t="n"/>
      <c r="G180" s="22" t="n"/>
      <c r="H180" s="24" t="n"/>
      <c r="I180" s="24" t="n"/>
      <c r="J180" s="43" t="n"/>
      <c r="K180" s="22" t="n"/>
      <c r="L180" s="22" t="n"/>
      <c r="M180" s="42" t="n"/>
      <c r="N180" s="42" t="n"/>
      <c r="O180" s="42" t="n"/>
      <c r="P180" s="42" t="n"/>
      <c r="Q180" s="43" t="n"/>
      <c r="R180" s="24" t="n"/>
      <c r="S180" s="24" t="n"/>
      <c r="T180" s="26">
        <f>IF($A180="","",IF($E180="","",MAX(0,IF($P180&lt;&gt;"",$P180,Dashboard!$B$3)-$E180)))</f>
        <v/>
      </c>
      <c r="U180" s="27">
        <f>IF($A180="","",IF($T180="","",IF($T180&lt;=30,"0-30 days",IF($T180&lt;=60,"31-60 days",IF($T180&lt;=90,"61-90 days","91+ days")))))</f>
        <v/>
      </c>
      <c r="V180" s="28">
        <f>IF($A180="","",IF($X180=0,"Closed",IF($M180="","Due date missing",IF($N180&lt;&gt;"",IF($N180&lt;=$M180,"Submitted on time","Submitted late"),IF(Dashboard!$B$3&gt;$M180,"Overdue",IF($M180-Dashboard!$B$3&lt;=7,"Due in 7 days","On track"))))))</f>
        <v/>
      </c>
      <c r="W180" s="44">
        <f>IF($A180="","",MAX(0,$J180-IF($Q180="",0,$Q180)))</f>
        <v/>
      </c>
      <c r="X180" s="26">
        <f>IF($A180="","",IF(OR($L180="Resolved - Paid",$L180="Resolved - No Payment",$L180="Closed - Other"),0,1))</f>
        <v/>
      </c>
      <c r="Y180" s="28">
        <f>IF($A180="","",IF(OR($E180="",NOT(ISNUMBER($E180)),$E180&gt;Dashboard!$B$3),"No","Yes"))</f>
        <v/>
      </c>
      <c r="Z180" s="28">
        <f>IF($A180="","",IF(COUNTIF($A$2:$A$501,$A180)&gt;1,"Duplicate Denial ID",IF(OR($B180="",$C180="",$E180="",$F180="",$G180="",$J180="",$K180="",$L180=""),"Missing required field",IF(OR(NOT(ISNUMBER($J180)),$J180&lt;0,AND($Q180&lt;&gt;"",OR(NOT(ISNUMBER($Q180)),$Q180&lt;0))),"Invalid amount",IF(AND($D180&lt;&gt;"",$E180&lt;$D180),"Received before service",IF(AND($P180&lt;&gt;"",$P180&lt;$E180),"Resolution before receipt",IF(AND($N180&lt;&gt;"",$M180&lt;&gt;"",$N180&gt;$M180),"Appeal submitted late",IF(AND($X180=0,$P180=""),"Resolution date missing",IF(AND($X180=1,$P180&lt;&gt;""),"Open status has resolution date",IF(AND($X180=1,$R180=""),"Next action missing","")))))))))</f>
        <v/>
      </c>
    </row>
    <row r="181">
      <c r="A181" s="22" t="n"/>
      <c r="B181" s="22" t="n"/>
      <c r="C181" s="22" t="n"/>
      <c r="D181" s="42" t="n"/>
      <c r="E181" s="42" t="n"/>
      <c r="F181" s="22" t="n"/>
      <c r="G181" s="22" t="n"/>
      <c r="H181" s="24" t="n"/>
      <c r="I181" s="24" t="n"/>
      <c r="J181" s="43" t="n"/>
      <c r="K181" s="22" t="n"/>
      <c r="L181" s="22" t="n"/>
      <c r="M181" s="42" t="n"/>
      <c r="N181" s="42" t="n"/>
      <c r="O181" s="42" t="n"/>
      <c r="P181" s="42" t="n"/>
      <c r="Q181" s="43" t="n"/>
      <c r="R181" s="24" t="n"/>
      <c r="S181" s="24" t="n"/>
      <c r="T181" s="26">
        <f>IF($A181="","",IF($E181="","",MAX(0,IF($P181&lt;&gt;"",$P181,Dashboard!$B$3)-$E181)))</f>
        <v/>
      </c>
      <c r="U181" s="27">
        <f>IF($A181="","",IF($T181="","",IF($T181&lt;=30,"0-30 days",IF($T181&lt;=60,"31-60 days",IF($T181&lt;=90,"61-90 days","91+ days")))))</f>
        <v/>
      </c>
      <c r="V181" s="28">
        <f>IF($A181="","",IF($X181=0,"Closed",IF($M181="","Due date missing",IF($N181&lt;&gt;"",IF($N181&lt;=$M181,"Submitted on time","Submitted late"),IF(Dashboard!$B$3&gt;$M181,"Overdue",IF($M181-Dashboard!$B$3&lt;=7,"Due in 7 days","On track"))))))</f>
        <v/>
      </c>
      <c r="W181" s="44">
        <f>IF($A181="","",MAX(0,$J181-IF($Q181="",0,$Q181)))</f>
        <v/>
      </c>
      <c r="X181" s="26">
        <f>IF($A181="","",IF(OR($L181="Resolved - Paid",$L181="Resolved - No Payment",$L181="Closed - Other"),0,1))</f>
        <v/>
      </c>
      <c r="Y181" s="28">
        <f>IF($A181="","",IF(OR($E181="",NOT(ISNUMBER($E181)),$E181&gt;Dashboard!$B$3),"No","Yes"))</f>
        <v/>
      </c>
      <c r="Z181" s="28">
        <f>IF($A181="","",IF(COUNTIF($A$2:$A$501,$A181)&gt;1,"Duplicate Denial ID",IF(OR($B181="",$C181="",$E181="",$F181="",$G181="",$J181="",$K181="",$L181=""),"Missing required field",IF(OR(NOT(ISNUMBER($J181)),$J181&lt;0,AND($Q181&lt;&gt;"",OR(NOT(ISNUMBER($Q181)),$Q181&lt;0))),"Invalid amount",IF(AND($D181&lt;&gt;"",$E181&lt;$D181),"Received before service",IF(AND($P181&lt;&gt;"",$P181&lt;$E181),"Resolution before receipt",IF(AND($N181&lt;&gt;"",$M181&lt;&gt;"",$N181&gt;$M181),"Appeal submitted late",IF(AND($X181=0,$P181=""),"Resolution date missing",IF(AND($X181=1,$P181&lt;&gt;""),"Open status has resolution date",IF(AND($X181=1,$R181=""),"Next action missing","")))))))))</f>
        <v/>
      </c>
    </row>
    <row r="182">
      <c r="A182" s="22" t="n"/>
      <c r="B182" s="22" t="n"/>
      <c r="C182" s="22" t="n"/>
      <c r="D182" s="42" t="n"/>
      <c r="E182" s="42" t="n"/>
      <c r="F182" s="22" t="n"/>
      <c r="G182" s="22" t="n"/>
      <c r="H182" s="24" t="n"/>
      <c r="I182" s="24" t="n"/>
      <c r="J182" s="43" t="n"/>
      <c r="K182" s="22" t="n"/>
      <c r="L182" s="22" t="n"/>
      <c r="M182" s="42" t="n"/>
      <c r="N182" s="42" t="n"/>
      <c r="O182" s="42" t="n"/>
      <c r="P182" s="42" t="n"/>
      <c r="Q182" s="43" t="n"/>
      <c r="R182" s="24" t="n"/>
      <c r="S182" s="24" t="n"/>
      <c r="T182" s="26">
        <f>IF($A182="","",IF($E182="","",MAX(0,IF($P182&lt;&gt;"",$P182,Dashboard!$B$3)-$E182)))</f>
        <v/>
      </c>
      <c r="U182" s="27">
        <f>IF($A182="","",IF($T182="","",IF($T182&lt;=30,"0-30 days",IF($T182&lt;=60,"31-60 days",IF($T182&lt;=90,"61-90 days","91+ days")))))</f>
        <v/>
      </c>
      <c r="V182" s="28">
        <f>IF($A182="","",IF($X182=0,"Closed",IF($M182="","Due date missing",IF($N182&lt;&gt;"",IF($N182&lt;=$M182,"Submitted on time","Submitted late"),IF(Dashboard!$B$3&gt;$M182,"Overdue",IF($M182-Dashboard!$B$3&lt;=7,"Due in 7 days","On track"))))))</f>
        <v/>
      </c>
      <c r="W182" s="44">
        <f>IF($A182="","",MAX(0,$J182-IF($Q182="",0,$Q182)))</f>
        <v/>
      </c>
      <c r="X182" s="26">
        <f>IF($A182="","",IF(OR($L182="Resolved - Paid",$L182="Resolved - No Payment",$L182="Closed - Other"),0,1))</f>
        <v/>
      </c>
      <c r="Y182" s="28">
        <f>IF($A182="","",IF(OR($E182="",NOT(ISNUMBER($E182)),$E182&gt;Dashboard!$B$3),"No","Yes"))</f>
        <v/>
      </c>
      <c r="Z182" s="28">
        <f>IF($A182="","",IF(COUNTIF($A$2:$A$501,$A182)&gt;1,"Duplicate Denial ID",IF(OR($B182="",$C182="",$E182="",$F182="",$G182="",$J182="",$K182="",$L182=""),"Missing required field",IF(OR(NOT(ISNUMBER($J182)),$J182&lt;0,AND($Q182&lt;&gt;"",OR(NOT(ISNUMBER($Q182)),$Q182&lt;0))),"Invalid amount",IF(AND($D182&lt;&gt;"",$E182&lt;$D182),"Received before service",IF(AND($P182&lt;&gt;"",$P182&lt;$E182),"Resolution before receipt",IF(AND($N182&lt;&gt;"",$M182&lt;&gt;"",$N182&gt;$M182),"Appeal submitted late",IF(AND($X182=0,$P182=""),"Resolution date missing",IF(AND($X182=1,$P182&lt;&gt;""),"Open status has resolution date",IF(AND($X182=1,$R182=""),"Next action missing","")))))))))</f>
        <v/>
      </c>
    </row>
    <row r="183">
      <c r="A183" s="22" t="n"/>
      <c r="B183" s="22" t="n"/>
      <c r="C183" s="22" t="n"/>
      <c r="D183" s="42" t="n"/>
      <c r="E183" s="42" t="n"/>
      <c r="F183" s="22" t="n"/>
      <c r="G183" s="22" t="n"/>
      <c r="H183" s="24" t="n"/>
      <c r="I183" s="24" t="n"/>
      <c r="J183" s="43" t="n"/>
      <c r="K183" s="22" t="n"/>
      <c r="L183" s="22" t="n"/>
      <c r="M183" s="42" t="n"/>
      <c r="N183" s="42" t="n"/>
      <c r="O183" s="42" t="n"/>
      <c r="P183" s="42" t="n"/>
      <c r="Q183" s="43" t="n"/>
      <c r="R183" s="24" t="n"/>
      <c r="S183" s="24" t="n"/>
      <c r="T183" s="26">
        <f>IF($A183="","",IF($E183="","",MAX(0,IF($P183&lt;&gt;"",$P183,Dashboard!$B$3)-$E183)))</f>
        <v/>
      </c>
      <c r="U183" s="27">
        <f>IF($A183="","",IF($T183="","",IF($T183&lt;=30,"0-30 days",IF($T183&lt;=60,"31-60 days",IF($T183&lt;=90,"61-90 days","91+ days")))))</f>
        <v/>
      </c>
      <c r="V183" s="28">
        <f>IF($A183="","",IF($X183=0,"Closed",IF($M183="","Due date missing",IF($N183&lt;&gt;"",IF($N183&lt;=$M183,"Submitted on time","Submitted late"),IF(Dashboard!$B$3&gt;$M183,"Overdue",IF($M183-Dashboard!$B$3&lt;=7,"Due in 7 days","On track"))))))</f>
        <v/>
      </c>
      <c r="W183" s="44">
        <f>IF($A183="","",MAX(0,$J183-IF($Q183="",0,$Q183)))</f>
        <v/>
      </c>
      <c r="X183" s="26">
        <f>IF($A183="","",IF(OR($L183="Resolved - Paid",$L183="Resolved - No Payment",$L183="Closed - Other"),0,1))</f>
        <v/>
      </c>
      <c r="Y183" s="28">
        <f>IF($A183="","",IF(OR($E183="",NOT(ISNUMBER($E183)),$E183&gt;Dashboard!$B$3),"No","Yes"))</f>
        <v/>
      </c>
      <c r="Z183" s="28">
        <f>IF($A183="","",IF(COUNTIF($A$2:$A$501,$A183)&gt;1,"Duplicate Denial ID",IF(OR($B183="",$C183="",$E183="",$F183="",$G183="",$J183="",$K183="",$L183=""),"Missing required field",IF(OR(NOT(ISNUMBER($J183)),$J183&lt;0,AND($Q183&lt;&gt;"",OR(NOT(ISNUMBER($Q183)),$Q183&lt;0))),"Invalid amount",IF(AND($D183&lt;&gt;"",$E183&lt;$D183),"Received before service",IF(AND($P183&lt;&gt;"",$P183&lt;$E183),"Resolution before receipt",IF(AND($N183&lt;&gt;"",$M183&lt;&gt;"",$N183&gt;$M183),"Appeal submitted late",IF(AND($X183=0,$P183=""),"Resolution date missing",IF(AND($X183=1,$P183&lt;&gt;""),"Open status has resolution date",IF(AND($X183=1,$R183=""),"Next action missing","")))))))))</f>
        <v/>
      </c>
    </row>
    <row r="184">
      <c r="A184" s="22" t="n"/>
      <c r="B184" s="22" t="n"/>
      <c r="C184" s="22" t="n"/>
      <c r="D184" s="42" t="n"/>
      <c r="E184" s="42" t="n"/>
      <c r="F184" s="22" t="n"/>
      <c r="G184" s="22" t="n"/>
      <c r="H184" s="24" t="n"/>
      <c r="I184" s="24" t="n"/>
      <c r="J184" s="43" t="n"/>
      <c r="K184" s="22" t="n"/>
      <c r="L184" s="22" t="n"/>
      <c r="M184" s="42" t="n"/>
      <c r="N184" s="42" t="n"/>
      <c r="O184" s="42" t="n"/>
      <c r="P184" s="42" t="n"/>
      <c r="Q184" s="43" t="n"/>
      <c r="R184" s="24" t="n"/>
      <c r="S184" s="24" t="n"/>
      <c r="T184" s="26">
        <f>IF($A184="","",IF($E184="","",MAX(0,IF($P184&lt;&gt;"",$P184,Dashboard!$B$3)-$E184)))</f>
        <v/>
      </c>
      <c r="U184" s="27">
        <f>IF($A184="","",IF($T184="","",IF($T184&lt;=30,"0-30 days",IF($T184&lt;=60,"31-60 days",IF($T184&lt;=90,"61-90 days","91+ days")))))</f>
        <v/>
      </c>
      <c r="V184" s="28">
        <f>IF($A184="","",IF($X184=0,"Closed",IF($M184="","Due date missing",IF($N184&lt;&gt;"",IF($N184&lt;=$M184,"Submitted on time","Submitted late"),IF(Dashboard!$B$3&gt;$M184,"Overdue",IF($M184-Dashboard!$B$3&lt;=7,"Due in 7 days","On track"))))))</f>
        <v/>
      </c>
      <c r="W184" s="44">
        <f>IF($A184="","",MAX(0,$J184-IF($Q184="",0,$Q184)))</f>
        <v/>
      </c>
      <c r="X184" s="26">
        <f>IF($A184="","",IF(OR($L184="Resolved - Paid",$L184="Resolved - No Payment",$L184="Closed - Other"),0,1))</f>
        <v/>
      </c>
      <c r="Y184" s="28">
        <f>IF($A184="","",IF(OR($E184="",NOT(ISNUMBER($E184)),$E184&gt;Dashboard!$B$3),"No","Yes"))</f>
        <v/>
      </c>
      <c r="Z184" s="28">
        <f>IF($A184="","",IF(COUNTIF($A$2:$A$501,$A184)&gt;1,"Duplicate Denial ID",IF(OR($B184="",$C184="",$E184="",$F184="",$G184="",$J184="",$K184="",$L184=""),"Missing required field",IF(OR(NOT(ISNUMBER($J184)),$J184&lt;0,AND($Q184&lt;&gt;"",OR(NOT(ISNUMBER($Q184)),$Q184&lt;0))),"Invalid amount",IF(AND($D184&lt;&gt;"",$E184&lt;$D184),"Received before service",IF(AND($P184&lt;&gt;"",$P184&lt;$E184),"Resolution before receipt",IF(AND($N184&lt;&gt;"",$M184&lt;&gt;"",$N184&gt;$M184),"Appeal submitted late",IF(AND($X184=0,$P184=""),"Resolution date missing",IF(AND($X184=1,$P184&lt;&gt;""),"Open status has resolution date",IF(AND($X184=1,$R184=""),"Next action missing","")))))))))</f>
        <v/>
      </c>
    </row>
    <row r="185">
      <c r="A185" s="22" t="n"/>
      <c r="B185" s="22" t="n"/>
      <c r="C185" s="22" t="n"/>
      <c r="D185" s="42" t="n"/>
      <c r="E185" s="42" t="n"/>
      <c r="F185" s="22" t="n"/>
      <c r="G185" s="22" t="n"/>
      <c r="H185" s="24" t="n"/>
      <c r="I185" s="24" t="n"/>
      <c r="J185" s="43" t="n"/>
      <c r="K185" s="22" t="n"/>
      <c r="L185" s="22" t="n"/>
      <c r="M185" s="42" t="n"/>
      <c r="N185" s="42" t="n"/>
      <c r="O185" s="42" t="n"/>
      <c r="P185" s="42" t="n"/>
      <c r="Q185" s="43" t="n"/>
      <c r="R185" s="24" t="n"/>
      <c r="S185" s="24" t="n"/>
      <c r="T185" s="26">
        <f>IF($A185="","",IF($E185="","",MAX(0,IF($P185&lt;&gt;"",$P185,Dashboard!$B$3)-$E185)))</f>
        <v/>
      </c>
      <c r="U185" s="27">
        <f>IF($A185="","",IF($T185="","",IF($T185&lt;=30,"0-30 days",IF($T185&lt;=60,"31-60 days",IF($T185&lt;=90,"61-90 days","91+ days")))))</f>
        <v/>
      </c>
      <c r="V185" s="28">
        <f>IF($A185="","",IF($X185=0,"Closed",IF($M185="","Due date missing",IF($N185&lt;&gt;"",IF($N185&lt;=$M185,"Submitted on time","Submitted late"),IF(Dashboard!$B$3&gt;$M185,"Overdue",IF($M185-Dashboard!$B$3&lt;=7,"Due in 7 days","On track"))))))</f>
        <v/>
      </c>
      <c r="W185" s="44">
        <f>IF($A185="","",MAX(0,$J185-IF($Q185="",0,$Q185)))</f>
        <v/>
      </c>
      <c r="X185" s="26">
        <f>IF($A185="","",IF(OR($L185="Resolved - Paid",$L185="Resolved - No Payment",$L185="Closed - Other"),0,1))</f>
        <v/>
      </c>
      <c r="Y185" s="28">
        <f>IF($A185="","",IF(OR($E185="",NOT(ISNUMBER($E185)),$E185&gt;Dashboard!$B$3),"No","Yes"))</f>
        <v/>
      </c>
      <c r="Z185" s="28">
        <f>IF($A185="","",IF(COUNTIF($A$2:$A$501,$A185)&gt;1,"Duplicate Denial ID",IF(OR($B185="",$C185="",$E185="",$F185="",$G185="",$J185="",$K185="",$L185=""),"Missing required field",IF(OR(NOT(ISNUMBER($J185)),$J185&lt;0,AND($Q185&lt;&gt;"",OR(NOT(ISNUMBER($Q185)),$Q185&lt;0))),"Invalid amount",IF(AND($D185&lt;&gt;"",$E185&lt;$D185),"Received before service",IF(AND($P185&lt;&gt;"",$P185&lt;$E185),"Resolution before receipt",IF(AND($N185&lt;&gt;"",$M185&lt;&gt;"",$N185&gt;$M185),"Appeal submitted late",IF(AND($X185=0,$P185=""),"Resolution date missing",IF(AND($X185=1,$P185&lt;&gt;""),"Open status has resolution date",IF(AND($X185=1,$R185=""),"Next action missing","")))))))))</f>
        <v/>
      </c>
    </row>
    <row r="186">
      <c r="A186" s="22" t="n"/>
      <c r="B186" s="22" t="n"/>
      <c r="C186" s="22" t="n"/>
      <c r="D186" s="42" t="n"/>
      <c r="E186" s="42" t="n"/>
      <c r="F186" s="22" t="n"/>
      <c r="G186" s="22" t="n"/>
      <c r="H186" s="24" t="n"/>
      <c r="I186" s="24" t="n"/>
      <c r="J186" s="43" t="n"/>
      <c r="K186" s="22" t="n"/>
      <c r="L186" s="22" t="n"/>
      <c r="M186" s="42" t="n"/>
      <c r="N186" s="42" t="n"/>
      <c r="O186" s="42" t="n"/>
      <c r="P186" s="42" t="n"/>
      <c r="Q186" s="43" t="n"/>
      <c r="R186" s="24" t="n"/>
      <c r="S186" s="24" t="n"/>
      <c r="T186" s="26">
        <f>IF($A186="","",IF($E186="","",MAX(0,IF($P186&lt;&gt;"",$P186,Dashboard!$B$3)-$E186)))</f>
        <v/>
      </c>
      <c r="U186" s="27">
        <f>IF($A186="","",IF($T186="","",IF($T186&lt;=30,"0-30 days",IF($T186&lt;=60,"31-60 days",IF($T186&lt;=90,"61-90 days","91+ days")))))</f>
        <v/>
      </c>
      <c r="V186" s="28">
        <f>IF($A186="","",IF($X186=0,"Closed",IF($M186="","Due date missing",IF($N186&lt;&gt;"",IF($N186&lt;=$M186,"Submitted on time","Submitted late"),IF(Dashboard!$B$3&gt;$M186,"Overdue",IF($M186-Dashboard!$B$3&lt;=7,"Due in 7 days","On track"))))))</f>
        <v/>
      </c>
      <c r="W186" s="44">
        <f>IF($A186="","",MAX(0,$J186-IF($Q186="",0,$Q186)))</f>
        <v/>
      </c>
      <c r="X186" s="26">
        <f>IF($A186="","",IF(OR($L186="Resolved - Paid",$L186="Resolved - No Payment",$L186="Closed - Other"),0,1))</f>
        <v/>
      </c>
      <c r="Y186" s="28">
        <f>IF($A186="","",IF(OR($E186="",NOT(ISNUMBER($E186)),$E186&gt;Dashboard!$B$3),"No","Yes"))</f>
        <v/>
      </c>
      <c r="Z186" s="28">
        <f>IF($A186="","",IF(COUNTIF($A$2:$A$501,$A186)&gt;1,"Duplicate Denial ID",IF(OR($B186="",$C186="",$E186="",$F186="",$G186="",$J186="",$K186="",$L186=""),"Missing required field",IF(OR(NOT(ISNUMBER($J186)),$J186&lt;0,AND($Q186&lt;&gt;"",OR(NOT(ISNUMBER($Q186)),$Q186&lt;0))),"Invalid amount",IF(AND($D186&lt;&gt;"",$E186&lt;$D186),"Received before service",IF(AND($P186&lt;&gt;"",$P186&lt;$E186),"Resolution before receipt",IF(AND($N186&lt;&gt;"",$M186&lt;&gt;"",$N186&gt;$M186),"Appeal submitted late",IF(AND($X186=0,$P186=""),"Resolution date missing",IF(AND($X186=1,$P186&lt;&gt;""),"Open status has resolution date",IF(AND($X186=1,$R186=""),"Next action missing","")))))))))</f>
        <v/>
      </c>
    </row>
    <row r="187">
      <c r="A187" s="22" t="n"/>
      <c r="B187" s="22" t="n"/>
      <c r="C187" s="22" t="n"/>
      <c r="D187" s="42" t="n"/>
      <c r="E187" s="42" t="n"/>
      <c r="F187" s="22" t="n"/>
      <c r="G187" s="22" t="n"/>
      <c r="H187" s="24" t="n"/>
      <c r="I187" s="24" t="n"/>
      <c r="J187" s="43" t="n"/>
      <c r="K187" s="22" t="n"/>
      <c r="L187" s="22" t="n"/>
      <c r="M187" s="42" t="n"/>
      <c r="N187" s="42" t="n"/>
      <c r="O187" s="42" t="n"/>
      <c r="P187" s="42" t="n"/>
      <c r="Q187" s="43" t="n"/>
      <c r="R187" s="24" t="n"/>
      <c r="S187" s="24" t="n"/>
      <c r="T187" s="26">
        <f>IF($A187="","",IF($E187="","",MAX(0,IF($P187&lt;&gt;"",$P187,Dashboard!$B$3)-$E187)))</f>
        <v/>
      </c>
      <c r="U187" s="27">
        <f>IF($A187="","",IF($T187="","",IF($T187&lt;=30,"0-30 days",IF($T187&lt;=60,"31-60 days",IF($T187&lt;=90,"61-90 days","91+ days")))))</f>
        <v/>
      </c>
      <c r="V187" s="28">
        <f>IF($A187="","",IF($X187=0,"Closed",IF($M187="","Due date missing",IF($N187&lt;&gt;"",IF($N187&lt;=$M187,"Submitted on time","Submitted late"),IF(Dashboard!$B$3&gt;$M187,"Overdue",IF($M187-Dashboard!$B$3&lt;=7,"Due in 7 days","On track"))))))</f>
        <v/>
      </c>
      <c r="W187" s="44">
        <f>IF($A187="","",MAX(0,$J187-IF($Q187="",0,$Q187)))</f>
        <v/>
      </c>
      <c r="X187" s="26">
        <f>IF($A187="","",IF(OR($L187="Resolved - Paid",$L187="Resolved - No Payment",$L187="Closed - Other"),0,1))</f>
        <v/>
      </c>
      <c r="Y187" s="28">
        <f>IF($A187="","",IF(OR($E187="",NOT(ISNUMBER($E187)),$E187&gt;Dashboard!$B$3),"No","Yes"))</f>
        <v/>
      </c>
      <c r="Z187" s="28">
        <f>IF($A187="","",IF(COUNTIF($A$2:$A$501,$A187)&gt;1,"Duplicate Denial ID",IF(OR($B187="",$C187="",$E187="",$F187="",$G187="",$J187="",$K187="",$L187=""),"Missing required field",IF(OR(NOT(ISNUMBER($J187)),$J187&lt;0,AND($Q187&lt;&gt;"",OR(NOT(ISNUMBER($Q187)),$Q187&lt;0))),"Invalid amount",IF(AND($D187&lt;&gt;"",$E187&lt;$D187),"Received before service",IF(AND($P187&lt;&gt;"",$P187&lt;$E187),"Resolution before receipt",IF(AND($N187&lt;&gt;"",$M187&lt;&gt;"",$N187&gt;$M187),"Appeal submitted late",IF(AND($X187=0,$P187=""),"Resolution date missing",IF(AND($X187=1,$P187&lt;&gt;""),"Open status has resolution date",IF(AND($X187=1,$R187=""),"Next action missing","")))))))))</f>
        <v/>
      </c>
    </row>
    <row r="188">
      <c r="A188" s="22" t="n"/>
      <c r="B188" s="22" t="n"/>
      <c r="C188" s="22" t="n"/>
      <c r="D188" s="42" t="n"/>
      <c r="E188" s="42" t="n"/>
      <c r="F188" s="22" t="n"/>
      <c r="G188" s="22" t="n"/>
      <c r="H188" s="24" t="n"/>
      <c r="I188" s="24" t="n"/>
      <c r="J188" s="43" t="n"/>
      <c r="K188" s="22" t="n"/>
      <c r="L188" s="22" t="n"/>
      <c r="M188" s="42" t="n"/>
      <c r="N188" s="42" t="n"/>
      <c r="O188" s="42" t="n"/>
      <c r="P188" s="42" t="n"/>
      <c r="Q188" s="43" t="n"/>
      <c r="R188" s="24" t="n"/>
      <c r="S188" s="24" t="n"/>
      <c r="T188" s="26">
        <f>IF($A188="","",IF($E188="","",MAX(0,IF($P188&lt;&gt;"",$P188,Dashboard!$B$3)-$E188)))</f>
        <v/>
      </c>
      <c r="U188" s="27">
        <f>IF($A188="","",IF($T188="","",IF($T188&lt;=30,"0-30 days",IF($T188&lt;=60,"31-60 days",IF($T188&lt;=90,"61-90 days","91+ days")))))</f>
        <v/>
      </c>
      <c r="V188" s="28">
        <f>IF($A188="","",IF($X188=0,"Closed",IF($M188="","Due date missing",IF($N188&lt;&gt;"",IF($N188&lt;=$M188,"Submitted on time","Submitted late"),IF(Dashboard!$B$3&gt;$M188,"Overdue",IF($M188-Dashboard!$B$3&lt;=7,"Due in 7 days","On track"))))))</f>
        <v/>
      </c>
      <c r="W188" s="44">
        <f>IF($A188="","",MAX(0,$J188-IF($Q188="",0,$Q188)))</f>
        <v/>
      </c>
      <c r="X188" s="26">
        <f>IF($A188="","",IF(OR($L188="Resolved - Paid",$L188="Resolved - No Payment",$L188="Closed - Other"),0,1))</f>
        <v/>
      </c>
      <c r="Y188" s="28">
        <f>IF($A188="","",IF(OR($E188="",NOT(ISNUMBER($E188)),$E188&gt;Dashboard!$B$3),"No","Yes"))</f>
        <v/>
      </c>
      <c r="Z188" s="28">
        <f>IF($A188="","",IF(COUNTIF($A$2:$A$501,$A188)&gt;1,"Duplicate Denial ID",IF(OR($B188="",$C188="",$E188="",$F188="",$G188="",$J188="",$K188="",$L188=""),"Missing required field",IF(OR(NOT(ISNUMBER($J188)),$J188&lt;0,AND($Q188&lt;&gt;"",OR(NOT(ISNUMBER($Q188)),$Q188&lt;0))),"Invalid amount",IF(AND($D188&lt;&gt;"",$E188&lt;$D188),"Received before service",IF(AND($P188&lt;&gt;"",$P188&lt;$E188),"Resolution before receipt",IF(AND($N188&lt;&gt;"",$M188&lt;&gt;"",$N188&gt;$M188),"Appeal submitted late",IF(AND($X188=0,$P188=""),"Resolution date missing",IF(AND($X188=1,$P188&lt;&gt;""),"Open status has resolution date",IF(AND($X188=1,$R188=""),"Next action missing","")))))))))</f>
        <v/>
      </c>
    </row>
    <row r="189">
      <c r="A189" s="22" t="n"/>
      <c r="B189" s="22" t="n"/>
      <c r="C189" s="22" t="n"/>
      <c r="D189" s="42" t="n"/>
      <c r="E189" s="42" t="n"/>
      <c r="F189" s="22" t="n"/>
      <c r="G189" s="22" t="n"/>
      <c r="H189" s="24" t="n"/>
      <c r="I189" s="24" t="n"/>
      <c r="J189" s="43" t="n"/>
      <c r="K189" s="22" t="n"/>
      <c r="L189" s="22" t="n"/>
      <c r="M189" s="42" t="n"/>
      <c r="N189" s="42" t="n"/>
      <c r="O189" s="42" t="n"/>
      <c r="P189" s="42" t="n"/>
      <c r="Q189" s="43" t="n"/>
      <c r="R189" s="24" t="n"/>
      <c r="S189" s="24" t="n"/>
      <c r="T189" s="26">
        <f>IF($A189="","",IF($E189="","",MAX(0,IF($P189&lt;&gt;"",$P189,Dashboard!$B$3)-$E189)))</f>
        <v/>
      </c>
      <c r="U189" s="27">
        <f>IF($A189="","",IF($T189="","",IF($T189&lt;=30,"0-30 days",IF($T189&lt;=60,"31-60 days",IF($T189&lt;=90,"61-90 days","91+ days")))))</f>
        <v/>
      </c>
      <c r="V189" s="28">
        <f>IF($A189="","",IF($X189=0,"Closed",IF($M189="","Due date missing",IF($N189&lt;&gt;"",IF($N189&lt;=$M189,"Submitted on time","Submitted late"),IF(Dashboard!$B$3&gt;$M189,"Overdue",IF($M189-Dashboard!$B$3&lt;=7,"Due in 7 days","On track"))))))</f>
        <v/>
      </c>
      <c r="W189" s="44">
        <f>IF($A189="","",MAX(0,$J189-IF($Q189="",0,$Q189)))</f>
        <v/>
      </c>
      <c r="X189" s="26">
        <f>IF($A189="","",IF(OR($L189="Resolved - Paid",$L189="Resolved - No Payment",$L189="Closed - Other"),0,1))</f>
        <v/>
      </c>
      <c r="Y189" s="28">
        <f>IF($A189="","",IF(OR($E189="",NOT(ISNUMBER($E189)),$E189&gt;Dashboard!$B$3),"No","Yes"))</f>
        <v/>
      </c>
      <c r="Z189" s="28">
        <f>IF($A189="","",IF(COUNTIF($A$2:$A$501,$A189)&gt;1,"Duplicate Denial ID",IF(OR($B189="",$C189="",$E189="",$F189="",$G189="",$J189="",$K189="",$L189=""),"Missing required field",IF(OR(NOT(ISNUMBER($J189)),$J189&lt;0,AND($Q189&lt;&gt;"",OR(NOT(ISNUMBER($Q189)),$Q189&lt;0))),"Invalid amount",IF(AND($D189&lt;&gt;"",$E189&lt;$D189),"Received before service",IF(AND($P189&lt;&gt;"",$P189&lt;$E189),"Resolution before receipt",IF(AND($N189&lt;&gt;"",$M189&lt;&gt;"",$N189&gt;$M189),"Appeal submitted late",IF(AND($X189=0,$P189=""),"Resolution date missing",IF(AND($X189=1,$P189&lt;&gt;""),"Open status has resolution date",IF(AND($X189=1,$R189=""),"Next action missing","")))))))))</f>
        <v/>
      </c>
    </row>
    <row r="190">
      <c r="A190" s="22" t="n"/>
      <c r="B190" s="22" t="n"/>
      <c r="C190" s="22" t="n"/>
      <c r="D190" s="42" t="n"/>
      <c r="E190" s="42" t="n"/>
      <c r="F190" s="22" t="n"/>
      <c r="G190" s="22" t="n"/>
      <c r="H190" s="24" t="n"/>
      <c r="I190" s="24" t="n"/>
      <c r="J190" s="43" t="n"/>
      <c r="K190" s="22" t="n"/>
      <c r="L190" s="22" t="n"/>
      <c r="M190" s="42" t="n"/>
      <c r="N190" s="42" t="n"/>
      <c r="O190" s="42" t="n"/>
      <c r="P190" s="42" t="n"/>
      <c r="Q190" s="43" t="n"/>
      <c r="R190" s="24" t="n"/>
      <c r="S190" s="24" t="n"/>
      <c r="T190" s="26">
        <f>IF($A190="","",IF($E190="","",MAX(0,IF($P190&lt;&gt;"",$P190,Dashboard!$B$3)-$E190)))</f>
        <v/>
      </c>
      <c r="U190" s="27">
        <f>IF($A190="","",IF($T190="","",IF($T190&lt;=30,"0-30 days",IF($T190&lt;=60,"31-60 days",IF($T190&lt;=90,"61-90 days","91+ days")))))</f>
        <v/>
      </c>
      <c r="V190" s="28">
        <f>IF($A190="","",IF($X190=0,"Closed",IF($M190="","Due date missing",IF($N190&lt;&gt;"",IF($N190&lt;=$M190,"Submitted on time","Submitted late"),IF(Dashboard!$B$3&gt;$M190,"Overdue",IF($M190-Dashboard!$B$3&lt;=7,"Due in 7 days","On track"))))))</f>
        <v/>
      </c>
      <c r="W190" s="44">
        <f>IF($A190="","",MAX(0,$J190-IF($Q190="",0,$Q190)))</f>
        <v/>
      </c>
      <c r="X190" s="26">
        <f>IF($A190="","",IF(OR($L190="Resolved - Paid",$L190="Resolved - No Payment",$L190="Closed - Other"),0,1))</f>
        <v/>
      </c>
      <c r="Y190" s="28">
        <f>IF($A190="","",IF(OR($E190="",NOT(ISNUMBER($E190)),$E190&gt;Dashboard!$B$3),"No","Yes"))</f>
        <v/>
      </c>
      <c r="Z190" s="28">
        <f>IF($A190="","",IF(COUNTIF($A$2:$A$501,$A190)&gt;1,"Duplicate Denial ID",IF(OR($B190="",$C190="",$E190="",$F190="",$G190="",$J190="",$K190="",$L190=""),"Missing required field",IF(OR(NOT(ISNUMBER($J190)),$J190&lt;0,AND($Q190&lt;&gt;"",OR(NOT(ISNUMBER($Q190)),$Q190&lt;0))),"Invalid amount",IF(AND($D190&lt;&gt;"",$E190&lt;$D190),"Received before service",IF(AND($P190&lt;&gt;"",$P190&lt;$E190),"Resolution before receipt",IF(AND($N190&lt;&gt;"",$M190&lt;&gt;"",$N190&gt;$M190),"Appeal submitted late",IF(AND($X190=0,$P190=""),"Resolution date missing",IF(AND($X190=1,$P190&lt;&gt;""),"Open status has resolution date",IF(AND($X190=1,$R190=""),"Next action missing","")))))))))</f>
        <v/>
      </c>
    </row>
    <row r="191">
      <c r="A191" s="22" t="n"/>
      <c r="B191" s="22" t="n"/>
      <c r="C191" s="22" t="n"/>
      <c r="D191" s="42" t="n"/>
      <c r="E191" s="42" t="n"/>
      <c r="F191" s="22" t="n"/>
      <c r="G191" s="22" t="n"/>
      <c r="H191" s="24" t="n"/>
      <c r="I191" s="24" t="n"/>
      <c r="J191" s="43" t="n"/>
      <c r="K191" s="22" t="n"/>
      <c r="L191" s="22" t="n"/>
      <c r="M191" s="42" t="n"/>
      <c r="N191" s="42" t="n"/>
      <c r="O191" s="42" t="n"/>
      <c r="P191" s="42" t="n"/>
      <c r="Q191" s="43" t="n"/>
      <c r="R191" s="24" t="n"/>
      <c r="S191" s="24" t="n"/>
      <c r="T191" s="26">
        <f>IF($A191="","",IF($E191="","",MAX(0,IF($P191&lt;&gt;"",$P191,Dashboard!$B$3)-$E191)))</f>
        <v/>
      </c>
      <c r="U191" s="27">
        <f>IF($A191="","",IF($T191="","",IF($T191&lt;=30,"0-30 days",IF($T191&lt;=60,"31-60 days",IF($T191&lt;=90,"61-90 days","91+ days")))))</f>
        <v/>
      </c>
      <c r="V191" s="28">
        <f>IF($A191="","",IF($X191=0,"Closed",IF($M191="","Due date missing",IF($N191&lt;&gt;"",IF($N191&lt;=$M191,"Submitted on time","Submitted late"),IF(Dashboard!$B$3&gt;$M191,"Overdue",IF($M191-Dashboard!$B$3&lt;=7,"Due in 7 days","On track"))))))</f>
        <v/>
      </c>
      <c r="W191" s="44">
        <f>IF($A191="","",MAX(0,$J191-IF($Q191="",0,$Q191)))</f>
        <v/>
      </c>
      <c r="X191" s="26">
        <f>IF($A191="","",IF(OR($L191="Resolved - Paid",$L191="Resolved - No Payment",$L191="Closed - Other"),0,1))</f>
        <v/>
      </c>
      <c r="Y191" s="28">
        <f>IF($A191="","",IF(OR($E191="",NOT(ISNUMBER($E191)),$E191&gt;Dashboard!$B$3),"No","Yes"))</f>
        <v/>
      </c>
      <c r="Z191" s="28">
        <f>IF($A191="","",IF(COUNTIF($A$2:$A$501,$A191)&gt;1,"Duplicate Denial ID",IF(OR($B191="",$C191="",$E191="",$F191="",$G191="",$J191="",$K191="",$L191=""),"Missing required field",IF(OR(NOT(ISNUMBER($J191)),$J191&lt;0,AND($Q191&lt;&gt;"",OR(NOT(ISNUMBER($Q191)),$Q191&lt;0))),"Invalid amount",IF(AND($D191&lt;&gt;"",$E191&lt;$D191),"Received before service",IF(AND($P191&lt;&gt;"",$P191&lt;$E191),"Resolution before receipt",IF(AND($N191&lt;&gt;"",$M191&lt;&gt;"",$N191&gt;$M191),"Appeal submitted late",IF(AND($X191=0,$P191=""),"Resolution date missing",IF(AND($X191=1,$P191&lt;&gt;""),"Open status has resolution date",IF(AND($X191=1,$R191=""),"Next action missing","")))))))))</f>
        <v/>
      </c>
    </row>
    <row r="192">
      <c r="A192" s="22" t="n"/>
      <c r="B192" s="22" t="n"/>
      <c r="C192" s="22" t="n"/>
      <c r="D192" s="42" t="n"/>
      <c r="E192" s="42" t="n"/>
      <c r="F192" s="22" t="n"/>
      <c r="G192" s="22" t="n"/>
      <c r="H192" s="24" t="n"/>
      <c r="I192" s="24" t="n"/>
      <c r="J192" s="43" t="n"/>
      <c r="K192" s="22" t="n"/>
      <c r="L192" s="22" t="n"/>
      <c r="M192" s="42" t="n"/>
      <c r="N192" s="42" t="n"/>
      <c r="O192" s="42" t="n"/>
      <c r="P192" s="42" t="n"/>
      <c r="Q192" s="43" t="n"/>
      <c r="R192" s="24" t="n"/>
      <c r="S192" s="24" t="n"/>
      <c r="T192" s="26">
        <f>IF($A192="","",IF($E192="","",MAX(0,IF($P192&lt;&gt;"",$P192,Dashboard!$B$3)-$E192)))</f>
        <v/>
      </c>
      <c r="U192" s="27">
        <f>IF($A192="","",IF($T192="","",IF($T192&lt;=30,"0-30 days",IF($T192&lt;=60,"31-60 days",IF($T192&lt;=90,"61-90 days","91+ days")))))</f>
        <v/>
      </c>
      <c r="V192" s="28">
        <f>IF($A192="","",IF($X192=0,"Closed",IF($M192="","Due date missing",IF($N192&lt;&gt;"",IF($N192&lt;=$M192,"Submitted on time","Submitted late"),IF(Dashboard!$B$3&gt;$M192,"Overdue",IF($M192-Dashboard!$B$3&lt;=7,"Due in 7 days","On track"))))))</f>
        <v/>
      </c>
      <c r="W192" s="44">
        <f>IF($A192="","",MAX(0,$J192-IF($Q192="",0,$Q192)))</f>
        <v/>
      </c>
      <c r="X192" s="26">
        <f>IF($A192="","",IF(OR($L192="Resolved - Paid",$L192="Resolved - No Payment",$L192="Closed - Other"),0,1))</f>
        <v/>
      </c>
      <c r="Y192" s="28">
        <f>IF($A192="","",IF(OR($E192="",NOT(ISNUMBER($E192)),$E192&gt;Dashboard!$B$3),"No","Yes"))</f>
        <v/>
      </c>
      <c r="Z192" s="28">
        <f>IF($A192="","",IF(COUNTIF($A$2:$A$501,$A192)&gt;1,"Duplicate Denial ID",IF(OR($B192="",$C192="",$E192="",$F192="",$G192="",$J192="",$K192="",$L192=""),"Missing required field",IF(OR(NOT(ISNUMBER($J192)),$J192&lt;0,AND($Q192&lt;&gt;"",OR(NOT(ISNUMBER($Q192)),$Q192&lt;0))),"Invalid amount",IF(AND($D192&lt;&gt;"",$E192&lt;$D192),"Received before service",IF(AND($P192&lt;&gt;"",$P192&lt;$E192),"Resolution before receipt",IF(AND($N192&lt;&gt;"",$M192&lt;&gt;"",$N192&gt;$M192),"Appeal submitted late",IF(AND($X192=0,$P192=""),"Resolution date missing",IF(AND($X192=1,$P192&lt;&gt;""),"Open status has resolution date",IF(AND($X192=1,$R192=""),"Next action missing","")))))))))</f>
        <v/>
      </c>
    </row>
    <row r="193">
      <c r="A193" s="22" t="n"/>
      <c r="B193" s="22" t="n"/>
      <c r="C193" s="22" t="n"/>
      <c r="D193" s="42" t="n"/>
      <c r="E193" s="42" t="n"/>
      <c r="F193" s="22" t="n"/>
      <c r="G193" s="22" t="n"/>
      <c r="H193" s="24" t="n"/>
      <c r="I193" s="24" t="n"/>
      <c r="J193" s="43" t="n"/>
      <c r="K193" s="22" t="n"/>
      <c r="L193" s="22" t="n"/>
      <c r="M193" s="42" t="n"/>
      <c r="N193" s="42" t="n"/>
      <c r="O193" s="42" t="n"/>
      <c r="P193" s="42" t="n"/>
      <c r="Q193" s="43" t="n"/>
      <c r="R193" s="24" t="n"/>
      <c r="S193" s="24" t="n"/>
      <c r="T193" s="26">
        <f>IF($A193="","",IF($E193="","",MAX(0,IF($P193&lt;&gt;"",$P193,Dashboard!$B$3)-$E193)))</f>
        <v/>
      </c>
      <c r="U193" s="27">
        <f>IF($A193="","",IF($T193="","",IF($T193&lt;=30,"0-30 days",IF($T193&lt;=60,"31-60 days",IF($T193&lt;=90,"61-90 days","91+ days")))))</f>
        <v/>
      </c>
      <c r="V193" s="28">
        <f>IF($A193="","",IF($X193=0,"Closed",IF($M193="","Due date missing",IF($N193&lt;&gt;"",IF($N193&lt;=$M193,"Submitted on time","Submitted late"),IF(Dashboard!$B$3&gt;$M193,"Overdue",IF($M193-Dashboard!$B$3&lt;=7,"Due in 7 days","On track"))))))</f>
        <v/>
      </c>
      <c r="W193" s="44">
        <f>IF($A193="","",MAX(0,$J193-IF($Q193="",0,$Q193)))</f>
        <v/>
      </c>
      <c r="X193" s="26">
        <f>IF($A193="","",IF(OR($L193="Resolved - Paid",$L193="Resolved - No Payment",$L193="Closed - Other"),0,1))</f>
        <v/>
      </c>
      <c r="Y193" s="28">
        <f>IF($A193="","",IF(OR($E193="",NOT(ISNUMBER($E193)),$E193&gt;Dashboard!$B$3),"No","Yes"))</f>
        <v/>
      </c>
      <c r="Z193" s="28">
        <f>IF($A193="","",IF(COUNTIF($A$2:$A$501,$A193)&gt;1,"Duplicate Denial ID",IF(OR($B193="",$C193="",$E193="",$F193="",$G193="",$J193="",$K193="",$L193=""),"Missing required field",IF(OR(NOT(ISNUMBER($J193)),$J193&lt;0,AND($Q193&lt;&gt;"",OR(NOT(ISNUMBER($Q193)),$Q193&lt;0))),"Invalid amount",IF(AND($D193&lt;&gt;"",$E193&lt;$D193),"Received before service",IF(AND($P193&lt;&gt;"",$P193&lt;$E193),"Resolution before receipt",IF(AND($N193&lt;&gt;"",$M193&lt;&gt;"",$N193&gt;$M193),"Appeal submitted late",IF(AND($X193=0,$P193=""),"Resolution date missing",IF(AND($X193=1,$P193&lt;&gt;""),"Open status has resolution date",IF(AND($X193=1,$R193=""),"Next action missing","")))))))))</f>
        <v/>
      </c>
    </row>
    <row r="194">
      <c r="A194" s="22" t="n"/>
      <c r="B194" s="22" t="n"/>
      <c r="C194" s="22" t="n"/>
      <c r="D194" s="42" t="n"/>
      <c r="E194" s="42" t="n"/>
      <c r="F194" s="22" t="n"/>
      <c r="G194" s="22" t="n"/>
      <c r="H194" s="24" t="n"/>
      <c r="I194" s="24" t="n"/>
      <c r="J194" s="43" t="n"/>
      <c r="K194" s="22" t="n"/>
      <c r="L194" s="22" t="n"/>
      <c r="M194" s="42" t="n"/>
      <c r="N194" s="42" t="n"/>
      <c r="O194" s="42" t="n"/>
      <c r="P194" s="42" t="n"/>
      <c r="Q194" s="43" t="n"/>
      <c r="R194" s="24" t="n"/>
      <c r="S194" s="24" t="n"/>
      <c r="T194" s="26">
        <f>IF($A194="","",IF($E194="","",MAX(0,IF($P194&lt;&gt;"",$P194,Dashboard!$B$3)-$E194)))</f>
        <v/>
      </c>
      <c r="U194" s="27">
        <f>IF($A194="","",IF($T194="","",IF($T194&lt;=30,"0-30 days",IF($T194&lt;=60,"31-60 days",IF($T194&lt;=90,"61-90 days","91+ days")))))</f>
        <v/>
      </c>
      <c r="V194" s="28">
        <f>IF($A194="","",IF($X194=0,"Closed",IF($M194="","Due date missing",IF($N194&lt;&gt;"",IF($N194&lt;=$M194,"Submitted on time","Submitted late"),IF(Dashboard!$B$3&gt;$M194,"Overdue",IF($M194-Dashboard!$B$3&lt;=7,"Due in 7 days","On track"))))))</f>
        <v/>
      </c>
      <c r="W194" s="44">
        <f>IF($A194="","",MAX(0,$J194-IF($Q194="",0,$Q194)))</f>
        <v/>
      </c>
      <c r="X194" s="26">
        <f>IF($A194="","",IF(OR($L194="Resolved - Paid",$L194="Resolved - No Payment",$L194="Closed - Other"),0,1))</f>
        <v/>
      </c>
      <c r="Y194" s="28">
        <f>IF($A194="","",IF(OR($E194="",NOT(ISNUMBER($E194)),$E194&gt;Dashboard!$B$3),"No","Yes"))</f>
        <v/>
      </c>
      <c r="Z194" s="28">
        <f>IF($A194="","",IF(COUNTIF($A$2:$A$501,$A194)&gt;1,"Duplicate Denial ID",IF(OR($B194="",$C194="",$E194="",$F194="",$G194="",$J194="",$K194="",$L194=""),"Missing required field",IF(OR(NOT(ISNUMBER($J194)),$J194&lt;0,AND($Q194&lt;&gt;"",OR(NOT(ISNUMBER($Q194)),$Q194&lt;0))),"Invalid amount",IF(AND($D194&lt;&gt;"",$E194&lt;$D194),"Received before service",IF(AND($P194&lt;&gt;"",$P194&lt;$E194),"Resolution before receipt",IF(AND($N194&lt;&gt;"",$M194&lt;&gt;"",$N194&gt;$M194),"Appeal submitted late",IF(AND($X194=0,$P194=""),"Resolution date missing",IF(AND($X194=1,$P194&lt;&gt;""),"Open status has resolution date",IF(AND($X194=1,$R194=""),"Next action missing","")))))))))</f>
        <v/>
      </c>
    </row>
    <row r="195">
      <c r="A195" s="22" t="n"/>
      <c r="B195" s="22" t="n"/>
      <c r="C195" s="22" t="n"/>
      <c r="D195" s="42" t="n"/>
      <c r="E195" s="42" t="n"/>
      <c r="F195" s="22" t="n"/>
      <c r="G195" s="22" t="n"/>
      <c r="H195" s="24" t="n"/>
      <c r="I195" s="24" t="n"/>
      <c r="J195" s="43" t="n"/>
      <c r="K195" s="22" t="n"/>
      <c r="L195" s="22" t="n"/>
      <c r="M195" s="42" t="n"/>
      <c r="N195" s="42" t="n"/>
      <c r="O195" s="42" t="n"/>
      <c r="P195" s="42" t="n"/>
      <c r="Q195" s="43" t="n"/>
      <c r="R195" s="24" t="n"/>
      <c r="S195" s="24" t="n"/>
      <c r="T195" s="26">
        <f>IF($A195="","",IF($E195="","",MAX(0,IF($P195&lt;&gt;"",$P195,Dashboard!$B$3)-$E195)))</f>
        <v/>
      </c>
      <c r="U195" s="27">
        <f>IF($A195="","",IF($T195="","",IF($T195&lt;=30,"0-30 days",IF($T195&lt;=60,"31-60 days",IF($T195&lt;=90,"61-90 days","91+ days")))))</f>
        <v/>
      </c>
      <c r="V195" s="28">
        <f>IF($A195="","",IF($X195=0,"Closed",IF($M195="","Due date missing",IF($N195&lt;&gt;"",IF($N195&lt;=$M195,"Submitted on time","Submitted late"),IF(Dashboard!$B$3&gt;$M195,"Overdue",IF($M195-Dashboard!$B$3&lt;=7,"Due in 7 days","On track"))))))</f>
        <v/>
      </c>
      <c r="W195" s="44">
        <f>IF($A195="","",MAX(0,$J195-IF($Q195="",0,$Q195)))</f>
        <v/>
      </c>
      <c r="X195" s="26">
        <f>IF($A195="","",IF(OR($L195="Resolved - Paid",$L195="Resolved - No Payment",$L195="Closed - Other"),0,1))</f>
        <v/>
      </c>
      <c r="Y195" s="28">
        <f>IF($A195="","",IF(OR($E195="",NOT(ISNUMBER($E195)),$E195&gt;Dashboard!$B$3),"No","Yes"))</f>
        <v/>
      </c>
      <c r="Z195" s="28">
        <f>IF($A195="","",IF(COUNTIF($A$2:$A$501,$A195)&gt;1,"Duplicate Denial ID",IF(OR($B195="",$C195="",$E195="",$F195="",$G195="",$J195="",$K195="",$L195=""),"Missing required field",IF(OR(NOT(ISNUMBER($J195)),$J195&lt;0,AND($Q195&lt;&gt;"",OR(NOT(ISNUMBER($Q195)),$Q195&lt;0))),"Invalid amount",IF(AND($D195&lt;&gt;"",$E195&lt;$D195),"Received before service",IF(AND($P195&lt;&gt;"",$P195&lt;$E195),"Resolution before receipt",IF(AND($N195&lt;&gt;"",$M195&lt;&gt;"",$N195&gt;$M195),"Appeal submitted late",IF(AND($X195=0,$P195=""),"Resolution date missing",IF(AND($X195=1,$P195&lt;&gt;""),"Open status has resolution date",IF(AND($X195=1,$R195=""),"Next action missing","")))))))))</f>
        <v/>
      </c>
    </row>
    <row r="196">
      <c r="A196" s="22" t="n"/>
      <c r="B196" s="22" t="n"/>
      <c r="C196" s="22" t="n"/>
      <c r="D196" s="42" t="n"/>
      <c r="E196" s="42" t="n"/>
      <c r="F196" s="22" t="n"/>
      <c r="G196" s="22" t="n"/>
      <c r="H196" s="24" t="n"/>
      <c r="I196" s="24" t="n"/>
      <c r="J196" s="43" t="n"/>
      <c r="K196" s="22" t="n"/>
      <c r="L196" s="22" t="n"/>
      <c r="M196" s="42" t="n"/>
      <c r="N196" s="42" t="n"/>
      <c r="O196" s="42" t="n"/>
      <c r="P196" s="42" t="n"/>
      <c r="Q196" s="43" t="n"/>
      <c r="R196" s="24" t="n"/>
      <c r="S196" s="24" t="n"/>
      <c r="T196" s="26">
        <f>IF($A196="","",IF($E196="","",MAX(0,IF($P196&lt;&gt;"",$P196,Dashboard!$B$3)-$E196)))</f>
        <v/>
      </c>
      <c r="U196" s="27">
        <f>IF($A196="","",IF($T196="","",IF($T196&lt;=30,"0-30 days",IF($T196&lt;=60,"31-60 days",IF($T196&lt;=90,"61-90 days","91+ days")))))</f>
        <v/>
      </c>
      <c r="V196" s="28">
        <f>IF($A196="","",IF($X196=0,"Closed",IF($M196="","Due date missing",IF($N196&lt;&gt;"",IF($N196&lt;=$M196,"Submitted on time","Submitted late"),IF(Dashboard!$B$3&gt;$M196,"Overdue",IF($M196-Dashboard!$B$3&lt;=7,"Due in 7 days","On track"))))))</f>
        <v/>
      </c>
      <c r="W196" s="44">
        <f>IF($A196="","",MAX(0,$J196-IF($Q196="",0,$Q196)))</f>
        <v/>
      </c>
      <c r="X196" s="26">
        <f>IF($A196="","",IF(OR($L196="Resolved - Paid",$L196="Resolved - No Payment",$L196="Closed - Other"),0,1))</f>
        <v/>
      </c>
      <c r="Y196" s="28">
        <f>IF($A196="","",IF(OR($E196="",NOT(ISNUMBER($E196)),$E196&gt;Dashboard!$B$3),"No","Yes"))</f>
        <v/>
      </c>
      <c r="Z196" s="28">
        <f>IF($A196="","",IF(COUNTIF($A$2:$A$501,$A196)&gt;1,"Duplicate Denial ID",IF(OR($B196="",$C196="",$E196="",$F196="",$G196="",$J196="",$K196="",$L196=""),"Missing required field",IF(OR(NOT(ISNUMBER($J196)),$J196&lt;0,AND($Q196&lt;&gt;"",OR(NOT(ISNUMBER($Q196)),$Q196&lt;0))),"Invalid amount",IF(AND($D196&lt;&gt;"",$E196&lt;$D196),"Received before service",IF(AND($P196&lt;&gt;"",$P196&lt;$E196),"Resolution before receipt",IF(AND($N196&lt;&gt;"",$M196&lt;&gt;"",$N196&gt;$M196),"Appeal submitted late",IF(AND($X196=0,$P196=""),"Resolution date missing",IF(AND($X196=1,$P196&lt;&gt;""),"Open status has resolution date",IF(AND($X196=1,$R196=""),"Next action missing","")))))))))</f>
        <v/>
      </c>
    </row>
    <row r="197">
      <c r="A197" s="22" t="n"/>
      <c r="B197" s="22" t="n"/>
      <c r="C197" s="22" t="n"/>
      <c r="D197" s="42" t="n"/>
      <c r="E197" s="42" t="n"/>
      <c r="F197" s="22" t="n"/>
      <c r="G197" s="22" t="n"/>
      <c r="H197" s="24" t="n"/>
      <c r="I197" s="24" t="n"/>
      <c r="J197" s="43" t="n"/>
      <c r="K197" s="22" t="n"/>
      <c r="L197" s="22" t="n"/>
      <c r="M197" s="42" t="n"/>
      <c r="N197" s="42" t="n"/>
      <c r="O197" s="42" t="n"/>
      <c r="P197" s="42" t="n"/>
      <c r="Q197" s="43" t="n"/>
      <c r="R197" s="24" t="n"/>
      <c r="S197" s="24" t="n"/>
      <c r="T197" s="26">
        <f>IF($A197="","",IF($E197="","",MAX(0,IF($P197&lt;&gt;"",$P197,Dashboard!$B$3)-$E197)))</f>
        <v/>
      </c>
      <c r="U197" s="27">
        <f>IF($A197="","",IF($T197="","",IF($T197&lt;=30,"0-30 days",IF($T197&lt;=60,"31-60 days",IF($T197&lt;=90,"61-90 days","91+ days")))))</f>
        <v/>
      </c>
      <c r="V197" s="28">
        <f>IF($A197="","",IF($X197=0,"Closed",IF($M197="","Due date missing",IF($N197&lt;&gt;"",IF($N197&lt;=$M197,"Submitted on time","Submitted late"),IF(Dashboard!$B$3&gt;$M197,"Overdue",IF($M197-Dashboard!$B$3&lt;=7,"Due in 7 days","On track"))))))</f>
        <v/>
      </c>
      <c r="W197" s="44">
        <f>IF($A197="","",MAX(0,$J197-IF($Q197="",0,$Q197)))</f>
        <v/>
      </c>
      <c r="X197" s="26">
        <f>IF($A197="","",IF(OR($L197="Resolved - Paid",$L197="Resolved - No Payment",$L197="Closed - Other"),0,1))</f>
        <v/>
      </c>
      <c r="Y197" s="28">
        <f>IF($A197="","",IF(OR($E197="",NOT(ISNUMBER($E197)),$E197&gt;Dashboard!$B$3),"No","Yes"))</f>
        <v/>
      </c>
      <c r="Z197" s="28">
        <f>IF($A197="","",IF(COUNTIF($A$2:$A$501,$A197)&gt;1,"Duplicate Denial ID",IF(OR($B197="",$C197="",$E197="",$F197="",$G197="",$J197="",$K197="",$L197=""),"Missing required field",IF(OR(NOT(ISNUMBER($J197)),$J197&lt;0,AND($Q197&lt;&gt;"",OR(NOT(ISNUMBER($Q197)),$Q197&lt;0))),"Invalid amount",IF(AND($D197&lt;&gt;"",$E197&lt;$D197),"Received before service",IF(AND($P197&lt;&gt;"",$P197&lt;$E197),"Resolution before receipt",IF(AND($N197&lt;&gt;"",$M197&lt;&gt;"",$N197&gt;$M197),"Appeal submitted late",IF(AND($X197=0,$P197=""),"Resolution date missing",IF(AND($X197=1,$P197&lt;&gt;""),"Open status has resolution date",IF(AND($X197=1,$R197=""),"Next action missing","")))))))))</f>
        <v/>
      </c>
    </row>
    <row r="198">
      <c r="A198" s="22" t="n"/>
      <c r="B198" s="22" t="n"/>
      <c r="C198" s="22" t="n"/>
      <c r="D198" s="42" t="n"/>
      <c r="E198" s="42" t="n"/>
      <c r="F198" s="22" t="n"/>
      <c r="G198" s="22" t="n"/>
      <c r="H198" s="24" t="n"/>
      <c r="I198" s="24" t="n"/>
      <c r="J198" s="43" t="n"/>
      <c r="K198" s="22" t="n"/>
      <c r="L198" s="22" t="n"/>
      <c r="M198" s="42" t="n"/>
      <c r="N198" s="42" t="n"/>
      <c r="O198" s="42" t="n"/>
      <c r="P198" s="42" t="n"/>
      <c r="Q198" s="43" t="n"/>
      <c r="R198" s="24" t="n"/>
      <c r="S198" s="24" t="n"/>
      <c r="T198" s="26">
        <f>IF($A198="","",IF($E198="","",MAX(0,IF($P198&lt;&gt;"",$P198,Dashboard!$B$3)-$E198)))</f>
        <v/>
      </c>
      <c r="U198" s="27">
        <f>IF($A198="","",IF($T198="","",IF($T198&lt;=30,"0-30 days",IF($T198&lt;=60,"31-60 days",IF($T198&lt;=90,"61-90 days","91+ days")))))</f>
        <v/>
      </c>
      <c r="V198" s="28">
        <f>IF($A198="","",IF($X198=0,"Closed",IF($M198="","Due date missing",IF($N198&lt;&gt;"",IF($N198&lt;=$M198,"Submitted on time","Submitted late"),IF(Dashboard!$B$3&gt;$M198,"Overdue",IF($M198-Dashboard!$B$3&lt;=7,"Due in 7 days","On track"))))))</f>
        <v/>
      </c>
      <c r="W198" s="44">
        <f>IF($A198="","",MAX(0,$J198-IF($Q198="",0,$Q198)))</f>
        <v/>
      </c>
      <c r="X198" s="26">
        <f>IF($A198="","",IF(OR($L198="Resolved - Paid",$L198="Resolved - No Payment",$L198="Closed - Other"),0,1))</f>
        <v/>
      </c>
      <c r="Y198" s="28">
        <f>IF($A198="","",IF(OR($E198="",NOT(ISNUMBER($E198)),$E198&gt;Dashboard!$B$3),"No","Yes"))</f>
        <v/>
      </c>
      <c r="Z198" s="28">
        <f>IF($A198="","",IF(COUNTIF($A$2:$A$501,$A198)&gt;1,"Duplicate Denial ID",IF(OR($B198="",$C198="",$E198="",$F198="",$G198="",$J198="",$K198="",$L198=""),"Missing required field",IF(OR(NOT(ISNUMBER($J198)),$J198&lt;0,AND($Q198&lt;&gt;"",OR(NOT(ISNUMBER($Q198)),$Q198&lt;0))),"Invalid amount",IF(AND($D198&lt;&gt;"",$E198&lt;$D198),"Received before service",IF(AND($P198&lt;&gt;"",$P198&lt;$E198),"Resolution before receipt",IF(AND($N198&lt;&gt;"",$M198&lt;&gt;"",$N198&gt;$M198),"Appeal submitted late",IF(AND($X198=0,$P198=""),"Resolution date missing",IF(AND($X198=1,$P198&lt;&gt;""),"Open status has resolution date",IF(AND($X198=1,$R198=""),"Next action missing","")))))))))</f>
        <v/>
      </c>
    </row>
    <row r="199">
      <c r="A199" s="22" t="n"/>
      <c r="B199" s="22" t="n"/>
      <c r="C199" s="22" t="n"/>
      <c r="D199" s="42" t="n"/>
      <c r="E199" s="42" t="n"/>
      <c r="F199" s="22" t="n"/>
      <c r="G199" s="22" t="n"/>
      <c r="H199" s="24" t="n"/>
      <c r="I199" s="24" t="n"/>
      <c r="J199" s="43" t="n"/>
      <c r="K199" s="22" t="n"/>
      <c r="L199" s="22" t="n"/>
      <c r="M199" s="42" t="n"/>
      <c r="N199" s="42" t="n"/>
      <c r="O199" s="42" t="n"/>
      <c r="P199" s="42" t="n"/>
      <c r="Q199" s="43" t="n"/>
      <c r="R199" s="24" t="n"/>
      <c r="S199" s="24" t="n"/>
      <c r="T199" s="26">
        <f>IF($A199="","",IF($E199="","",MAX(0,IF($P199&lt;&gt;"",$P199,Dashboard!$B$3)-$E199)))</f>
        <v/>
      </c>
      <c r="U199" s="27">
        <f>IF($A199="","",IF($T199="","",IF($T199&lt;=30,"0-30 days",IF($T199&lt;=60,"31-60 days",IF($T199&lt;=90,"61-90 days","91+ days")))))</f>
        <v/>
      </c>
      <c r="V199" s="28">
        <f>IF($A199="","",IF($X199=0,"Closed",IF($M199="","Due date missing",IF($N199&lt;&gt;"",IF($N199&lt;=$M199,"Submitted on time","Submitted late"),IF(Dashboard!$B$3&gt;$M199,"Overdue",IF($M199-Dashboard!$B$3&lt;=7,"Due in 7 days","On track"))))))</f>
        <v/>
      </c>
      <c r="W199" s="44">
        <f>IF($A199="","",MAX(0,$J199-IF($Q199="",0,$Q199)))</f>
        <v/>
      </c>
      <c r="X199" s="26">
        <f>IF($A199="","",IF(OR($L199="Resolved - Paid",$L199="Resolved - No Payment",$L199="Closed - Other"),0,1))</f>
        <v/>
      </c>
      <c r="Y199" s="28">
        <f>IF($A199="","",IF(OR($E199="",NOT(ISNUMBER($E199)),$E199&gt;Dashboard!$B$3),"No","Yes"))</f>
        <v/>
      </c>
      <c r="Z199" s="28">
        <f>IF($A199="","",IF(COUNTIF($A$2:$A$501,$A199)&gt;1,"Duplicate Denial ID",IF(OR($B199="",$C199="",$E199="",$F199="",$G199="",$J199="",$K199="",$L199=""),"Missing required field",IF(OR(NOT(ISNUMBER($J199)),$J199&lt;0,AND($Q199&lt;&gt;"",OR(NOT(ISNUMBER($Q199)),$Q199&lt;0))),"Invalid amount",IF(AND($D199&lt;&gt;"",$E199&lt;$D199),"Received before service",IF(AND($P199&lt;&gt;"",$P199&lt;$E199),"Resolution before receipt",IF(AND($N199&lt;&gt;"",$M199&lt;&gt;"",$N199&gt;$M199),"Appeal submitted late",IF(AND($X199=0,$P199=""),"Resolution date missing",IF(AND($X199=1,$P199&lt;&gt;""),"Open status has resolution date",IF(AND($X199=1,$R199=""),"Next action missing","")))))))))</f>
        <v/>
      </c>
    </row>
    <row r="200">
      <c r="A200" s="22" t="n"/>
      <c r="B200" s="22" t="n"/>
      <c r="C200" s="22" t="n"/>
      <c r="D200" s="42" t="n"/>
      <c r="E200" s="42" t="n"/>
      <c r="F200" s="22" t="n"/>
      <c r="G200" s="22" t="n"/>
      <c r="H200" s="24" t="n"/>
      <c r="I200" s="24" t="n"/>
      <c r="J200" s="43" t="n"/>
      <c r="K200" s="22" t="n"/>
      <c r="L200" s="22" t="n"/>
      <c r="M200" s="42" t="n"/>
      <c r="N200" s="42" t="n"/>
      <c r="O200" s="42" t="n"/>
      <c r="P200" s="42" t="n"/>
      <c r="Q200" s="43" t="n"/>
      <c r="R200" s="24" t="n"/>
      <c r="S200" s="24" t="n"/>
      <c r="T200" s="26">
        <f>IF($A200="","",IF($E200="","",MAX(0,IF($P200&lt;&gt;"",$P200,Dashboard!$B$3)-$E200)))</f>
        <v/>
      </c>
      <c r="U200" s="27">
        <f>IF($A200="","",IF($T200="","",IF($T200&lt;=30,"0-30 days",IF($T200&lt;=60,"31-60 days",IF($T200&lt;=90,"61-90 days","91+ days")))))</f>
        <v/>
      </c>
      <c r="V200" s="28">
        <f>IF($A200="","",IF($X200=0,"Closed",IF($M200="","Due date missing",IF($N200&lt;&gt;"",IF($N200&lt;=$M200,"Submitted on time","Submitted late"),IF(Dashboard!$B$3&gt;$M200,"Overdue",IF($M200-Dashboard!$B$3&lt;=7,"Due in 7 days","On track"))))))</f>
        <v/>
      </c>
      <c r="W200" s="44">
        <f>IF($A200="","",MAX(0,$J200-IF($Q200="",0,$Q200)))</f>
        <v/>
      </c>
      <c r="X200" s="26">
        <f>IF($A200="","",IF(OR($L200="Resolved - Paid",$L200="Resolved - No Payment",$L200="Closed - Other"),0,1))</f>
        <v/>
      </c>
      <c r="Y200" s="28">
        <f>IF($A200="","",IF(OR($E200="",NOT(ISNUMBER($E200)),$E200&gt;Dashboard!$B$3),"No","Yes"))</f>
        <v/>
      </c>
      <c r="Z200" s="28">
        <f>IF($A200="","",IF(COUNTIF($A$2:$A$501,$A200)&gt;1,"Duplicate Denial ID",IF(OR($B200="",$C200="",$E200="",$F200="",$G200="",$J200="",$K200="",$L200=""),"Missing required field",IF(OR(NOT(ISNUMBER($J200)),$J200&lt;0,AND($Q200&lt;&gt;"",OR(NOT(ISNUMBER($Q200)),$Q200&lt;0))),"Invalid amount",IF(AND($D200&lt;&gt;"",$E200&lt;$D200),"Received before service",IF(AND($P200&lt;&gt;"",$P200&lt;$E200),"Resolution before receipt",IF(AND($N200&lt;&gt;"",$M200&lt;&gt;"",$N200&gt;$M200),"Appeal submitted late",IF(AND($X200=0,$P200=""),"Resolution date missing",IF(AND($X200=1,$P200&lt;&gt;""),"Open status has resolution date",IF(AND($X200=1,$R200=""),"Next action missing","")))))))))</f>
        <v/>
      </c>
    </row>
    <row r="201">
      <c r="A201" s="22" t="n"/>
      <c r="B201" s="22" t="n"/>
      <c r="C201" s="22" t="n"/>
      <c r="D201" s="42" t="n"/>
      <c r="E201" s="42" t="n"/>
      <c r="F201" s="22" t="n"/>
      <c r="G201" s="22" t="n"/>
      <c r="H201" s="24" t="n"/>
      <c r="I201" s="24" t="n"/>
      <c r="J201" s="43" t="n"/>
      <c r="K201" s="22" t="n"/>
      <c r="L201" s="22" t="n"/>
      <c r="M201" s="42" t="n"/>
      <c r="N201" s="42" t="n"/>
      <c r="O201" s="42" t="n"/>
      <c r="P201" s="42" t="n"/>
      <c r="Q201" s="43" t="n"/>
      <c r="R201" s="24" t="n"/>
      <c r="S201" s="24" t="n"/>
      <c r="T201" s="26">
        <f>IF($A201="","",IF($E201="","",MAX(0,IF($P201&lt;&gt;"",$P201,Dashboard!$B$3)-$E201)))</f>
        <v/>
      </c>
      <c r="U201" s="27">
        <f>IF($A201="","",IF($T201="","",IF($T201&lt;=30,"0-30 days",IF($T201&lt;=60,"31-60 days",IF($T201&lt;=90,"61-90 days","91+ days")))))</f>
        <v/>
      </c>
      <c r="V201" s="28">
        <f>IF($A201="","",IF($X201=0,"Closed",IF($M201="","Due date missing",IF($N201&lt;&gt;"",IF($N201&lt;=$M201,"Submitted on time","Submitted late"),IF(Dashboard!$B$3&gt;$M201,"Overdue",IF($M201-Dashboard!$B$3&lt;=7,"Due in 7 days","On track"))))))</f>
        <v/>
      </c>
      <c r="W201" s="44">
        <f>IF($A201="","",MAX(0,$J201-IF($Q201="",0,$Q201)))</f>
        <v/>
      </c>
      <c r="X201" s="26">
        <f>IF($A201="","",IF(OR($L201="Resolved - Paid",$L201="Resolved - No Payment",$L201="Closed - Other"),0,1))</f>
        <v/>
      </c>
      <c r="Y201" s="28">
        <f>IF($A201="","",IF(OR($E201="",NOT(ISNUMBER($E201)),$E201&gt;Dashboard!$B$3),"No","Yes"))</f>
        <v/>
      </c>
      <c r="Z201" s="28">
        <f>IF($A201="","",IF(COUNTIF($A$2:$A$501,$A201)&gt;1,"Duplicate Denial ID",IF(OR($B201="",$C201="",$E201="",$F201="",$G201="",$J201="",$K201="",$L201=""),"Missing required field",IF(OR(NOT(ISNUMBER($J201)),$J201&lt;0,AND($Q201&lt;&gt;"",OR(NOT(ISNUMBER($Q201)),$Q201&lt;0))),"Invalid amount",IF(AND($D201&lt;&gt;"",$E201&lt;$D201),"Received before service",IF(AND($P201&lt;&gt;"",$P201&lt;$E201),"Resolution before receipt",IF(AND($N201&lt;&gt;"",$M201&lt;&gt;"",$N201&gt;$M201),"Appeal submitted late",IF(AND($X201=0,$P201=""),"Resolution date missing",IF(AND($X201=1,$P201&lt;&gt;""),"Open status has resolution date",IF(AND($X201=1,$R201=""),"Next action missing","")))))))))</f>
        <v/>
      </c>
    </row>
    <row r="202">
      <c r="A202" s="22" t="n"/>
      <c r="B202" s="22" t="n"/>
      <c r="C202" s="22" t="n"/>
      <c r="D202" s="42" t="n"/>
      <c r="E202" s="42" t="n"/>
      <c r="F202" s="22" t="n"/>
      <c r="G202" s="22" t="n"/>
      <c r="H202" s="24" t="n"/>
      <c r="I202" s="24" t="n"/>
      <c r="J202" s="43" t="n"/>
      <c r="K202" s="22" t="n"/>
      <c r="L202" s="22" t="n"/>
      <c r="M202" s="42" t="n"/>
      <c r="N202" s="42" t="n"/>
      <c r="O202" s="42" t="n"/>
      <c r="P202" s="42" t="n"/>
      <c r="Q202" s="43" t="n"/>
      <c r="R202" s="24" t="n"/>
      <c r="S202" s="24" t="n"/>
      <c r="T202" s="26">
        <f>IF($A202="","",IF($E202="","",MAX(0,IF($P202&lt;&gt;"",$P202,Dashboard!$B$3)-$E202)))</f>
        <v/>
      </c>
      <c r="U202" s="27">
        <f>IF($A202="","",IF($T202="","",IF($T202&lt;=30,"0-30 days",IF($T202&lt;=60,"31-60 days",IF($T202&lt;=90,"61-90 days","91+ days")))))</f>
        <v/>
      </c>
      <c r="V202" s="28">
        <f>IF($A202="","",IF($X202=0,"Closed",IF($M202="","Due date missing",IF($N202&lt;&gt;"",IF($N202&lt;=$M202,"Submitted on time","Submitted late"),IF(Dashboard!$B$3&gt;$M202,"Overdue",IF($M202-Dashboard!$B$3&lt;=7,"Due in 7 days","On track"))))))</f>
        <v/>
      </c>
      <c r="W202" s="44">
        <f>IF($A202="","",MAX(0,$J202-IF($Q202="",0,$Q202)))</f>
        <v/>
      </c>
      <c r="X202" s="26">
        <f>IF($A202="","",IF(OR($L202="Resolved - Paid",$L202="Resolved - No Payment",$L202="Closed - Other"),0,1))</f>
        <v/>
      </c>
      <c r="Y202" s="28">
        <f>IF($A202="","",IF(OR($E202="",NOT(ISNUMBER($E202)),$E202&gt;Dashboard!$B$3),"No","Yes"))</f>
        <v/>
      </c>
      <c r="Z202" s="28">
        <f>IF($A202="","",IF(COUNTIF($A$2:$A$501,$A202)&gt;1,"Duplicate Denial ID",IF(OR($B202="",$C202="",$E202="",$F202="",$G202="",$J202="",$K202="",$L202=""),"Missing required field",IF(OR(NOT(ISNUMBER($J202)),$J202&lt;0,AND($Q202&lt;&gt;"",OR(NOT(ISNUMBER($Q202)),$Q202&lt;0))),"Invalid amount",IF(AND($D202&lt;&gt;"",$E202&lt;$D202),"Received before service",IF(AND($P202&lt;&gt;"",$P202&lt;$E202),"Resolution before receipt",IF(AND($N202&lt;&gt;"",$M202&lt;&gt;"",$N202&gt;$M202),"Appeal submitted late",IF(AND($X202=0,$P202=""),"Resolution date missing",IF(AND($X202=1,$P202&lt;&gt;""),"Open status has resolution date",IF(AND($X202=1,$R202=""),"Next action missing","")))))))))</f>
        <v/>
      </c>
    </row>
    <row r="203">
      <c r="A203" s="22" t="n"/>
      <c r="B203" s="22" t="n"/>
      <c r="C203" s="22" t="n"/>
      <c r="D203" s="42" t="n"/>
      <c r="E203" s="42" t="n"/>
      <c r="F203" s="22" t="n"/>
      <c r="G203" s="22" t="n"/>
      <c r="H203" s="24" t="n"/>
      <c r="I203" s="24" t="n"/>
      <c r="J203" s="43" t="n"/>
      <c r="K203" s="22" t="n"/>
      <c r="L203" s="22" t="n"/>
      <c r="M203" s="42" t="n"/>
      <c r="N203" s="42" t="n"/>
      <c r="O203" s="42" t="n"/>
      <c r="P203" s="42" t="n"/>
      <c r="Q203" s="43" t="n"/>
      <c r="R203" s="24" t="n"/>
      <c r="S203" s="24" t="n"/>
      <c r="T203" s="26">
        <f>IF($A203="","",IF($E203="","",MAX(0,IF($P203&lt;&gt;"",$P203,Dashboard!$B$3)-$E203)))</f>
        <v/>
      </c>
      <c r="U203" s="27">
        <f>IF($A203="","",IF($T203="","",IF($T203&lt;=30,"0-30 days",IF($T203&lt;=60,"31-60 days",IF($T203&lt;=90,"61-90 days","91+ days")))))</f>
        <v/>
      </c>
      <c r="V203" s="28">
        <f>IF($A203="","",IF($X203=0,"Closed",IF($M203="","Due date missing",IF($N203&lt;&gt;"",IF($N203&lt;=$M203,"Submitted on time","Submitted late"),IF(Dashboard!$B$3&gt;$M203,"Overdue",IF($M203-Dashboard!$B$3&lt;=7,"Due in 7 days","On track"))))))</f>
        <v/>
      </c>
      <c r="W203" s="44">
        <f>IF($A203="","",MAX(0,$J203-IF($Q203="",0,$Q203)))</f>
        <v/>
      </c>
      <c r="X203" s="26">
        <f>IF($A203="","",IF(OR($L203="Resolved - Paid",$L203="Resolved - No Payment",$L203="Closed - Other"),0,1))</f>
        <v/>
      </c>
      <c r="Y203" s="28">
        <f>IF($A203="","",IF(OR($E203="",NOT(ISNUMBER($E203)),$E203&gt;Dashboard!$B$3),"No","Yes"))</f>
        <v/>
      </c>
      <c r="Z203" s="28">
        <f>IF($A203="","",IF(COUNTIF($A$2:$A$501,$A203)&gt;1,"Duplicate Denial ID",IF(OR($B203="",$C203="",$E203="",$F203="",$G203="",$J203="",$K203="",$L203=""),"Missing required field",IF(OR(NOT(ISNUMBER($J203)),$J203&lt;0,AND($Q203&lt;&gt;"",OR(NOT(ISNUMBER($Q203)),$Q203&lt;0))),"Invalid amount",IF(AND($D203&lt;&gt;"",$E203&lt;$D203),"Received before service",IF(AND($P203&lt;&gt;"",$P203&lt;$E203),"Resolution before receipt",IF(AND($N203&lt;&gt;"",$M203&lt;&gt;"",$N203&gt;$M203),"Appeal submitted late",IF(AND($X203=0,$P203=""),"Resolution date missing",IF(AND($X203=1,$P203&lt;&gt;""),"Open status has resolution date",IF(AND($X203=1,$R203=""),"Next action missing","")))))))))</f>
        <v/>
      </c>
    </row>
    <row r="204">
      <c r="A204" s="22" t="n"/>
      <c r="B204" s="22" t="n"/>
      <c r="C204" s="22" t="n"/>
      <c r="D204" s="42" t="n"/>
      <c r="E204" s="42" t="n"/>
      <c r="F204" s="22" t="n"/>
      <c r="G204" s="22" t="n"/>
      <c r="H204" s="24" t="n"/>
      <c r="I204" s="24" t="n"/>
      <c r="J204" s="43" t="n"/>
      <c r="K204" s="22" t="n"/>
      <c r="L204" s="22" t="n"/>
      <c r="M204" s="42" t="n"/>
      <c r="N204" s="42" t="n"/>
      <c r="O204" s="42" t="n"/>
      <c r="P204" s="42" t="n"/>
      <c r="Q204" s="43" t="n"/>
      <c r="R204" s="24" t="n"/>
      <c r="S204" s="24" t="n"/>
      <c r="T204" s="26">
        <f>IF($A204="","",IF($E204="","",MAX(0,IF($P204&lt;&gt;"",$P204,Dashboard!$B$3)-$E204)))</f>
        <v/>
      </c>
      <c r="U204" s="27">
        <f>IF($A204="","",IF($T204="","",IF($T204&lt;=30,"0-30 days",IF($T204&lt;=60,"31-60 days",IF($T204&lt;=90,"61-90 days","91+ days")))))</f>
        <v/>
      </c>
      <c r="V204" s="28">
        <f>IF($A204="","",IF($X204=0,"Closed",IF($M204="","Due date missing",IF($N204&lt;&gt;"",IF($N204&lt;=$M204,"Submitted on time","Submitted late"),IF(Dashboard!$B$3&gt;$M204,"Overdue",IF($M204-Dashboard!$B$3&lt;=7,"Due in 7 days","On track"))))))</f>
        <v/>
      </c>
      <c r="W204" s="44">
        <f>IF($A204="","",MAX(0,$J204-IF($Q204="",0,$Q204)))</f>
        <v/>
      </c>
      <c r="X204" s="26">
        <f>IF($A204="","",IF(OR($L204="Resolved - Paid",$L204="Resolved - No Payment",$L204="Closed - Other"),0,1))</f>
        <v/>
      </c>
      <c r="Y204" s="28">
        <f>IF($A204="","",IF(OR($E204="",NOT(ISNUMBER($E204)),$E204&gt;Dashboard!$B$3),"No","Yes"))</f>
        <v/>
      </c>
      <c r="Z204" s="28">
        <f>IF($A204="","",IF(COUNTIF($A$2:$A$501,$A204)&gt;1,"Duplicate Denial ID",IF(OR($B204="",$C204="",$E204="",$F204="",$G204="",$J204="",$K204="",$L204=""),"Missing required field",IF(OR(NOT(ISNUMBER($J204)),$J204&lt;0,AND($Q204&lt;&gt;"",OR(NOT(ISNUMBER($Q204)),$Q204&lt;0))),"Invalid amount",IF(AND($D204&lt;&gt;"",$E204&lt;$D204),"Received before service",IF(AND($P204&lt;&gt;"",$P204&lt;$E204),"Resolution before receipt",IF(AND($N204&lt;&gt;"",$M204&lt;&gt;"",$N204&gt;$M204),"Appeal submitted late",IF(AND($X204=0,$P204=""),"Resolution date missing",IF(AND($X204=1,$P204&lt;&gt;""),"Open status has resolution date",IF(AND($X204=1,$R204=""),"Next action missing","")))))))))</f>
        <v/>
      </c>
    </row>
    <row r="205">
      <c r="A205" s="22" t="n"/>
      <c r="B205" s="22" t="n"/>
      <c r="C205" s="22" t="n"/>
      <c r="D205" s="42" t="n"/>
      <c r="E205" s="42" t="n"/>
      <c r="F205" s="22" t="n"/>
      <c r="G205" s="22" t="n"/>
      <c r="H205" s="24" t="n"/>
      <c r="I205" s="24" t="n"/>
      <c r="J205" s="43" t="n"/>
      <c r="K205" s="22" t="n"/>
      <c r="L205" s="22" t="n"/>
      <c r="M205" s="42" t="n"/>
      <c r="N205" s="42" t="n"/>
      <c r="O205" s="42" t="n"/>
      <c r="P205" s="42" t="n"/>
      <c r="Q205" s="43" t="n"/>
      <c r="R205" s="24" t="n"/>
      <c r="S205" s="24" t="n"/>
      <c r="T205" s="26">
        <f>IF($A205="","",IF($E205="","",MAX(0,IF($P205&lt;&gt;"",$P205,Dashboard!$B$3)-$E205)))</f>
        <v/>
      </c>
      <c r="U205" s="27">
        <f>IF($A205="","",IF($T205="","",IF($T205&lt;=30,"0-30 days",IF($T205&lt;=60,"31-60 days",IF($T205&lt;=90,"61-90 days","91+ days")))))</f>
        <v/>
      </c>
      <c r="V205" s="28">
        <f>IF($A205="","",IF($X205=0,"Closed",IF($M205="","Due date missing",IF($N205&lt;&gt;"",IF($N205&lt;=$M205,"Submitted on time","Submitted late"),IF(Dashboard!$B$3&gt;$M205,"Overdue",IF($M205-Dashboard!$B$3&lt;=7,"Due in 7 days","On track"))))))</f>
        <v/>
      </c>
      <c r="W205" s="44">
        <f>IF($A205="","",MAX(0,$J205-IF($Q205="",0,$Q205)))</f>
        <v/>
      </c>
      <c r="X205" s="26">
        <f>IF($A205="","",IF(OR($L205="Resolved - Paid",$L205="Resolved - No Payment",$L205="Closed - Other"),0,1))</f>
        <v/>
      </c>
      <c r="Y205" s="28">
        <f>IF($A205="","",IF(OR($E205="",NOT(ISNUMBER($E205)),$E205&gt;Dashboard!$B$3),"No","Yes"))</f>
        <v/>
      </c>
      <c r="Z205" s="28">
        <f>IF($A205="","",IF(COUNTIF($A$2:$A$501,$A205)&gt;1,"Duplicate Denial ID",IF(OR($B205="",$C205="",$E205="",$F205="",$G205="",$J205="",$K205="",$L205=""),"Missing required field",IF(OR(NOT(ISNUMBER($J205)),$J205&lt;0,AND($Q205&lt;&gt;"",OR(NOT(ISNUMBER($Q205)),$Q205&lt;0))),"Invalid amount",IF(AND($D205&lt;&gt;"",$E205&lt;$D205),"Received before service",IF(AND($P205&lt;&gt;"",$P205&lt;$E205),"Resolution before receipt",IF(AND($N205&lt;&gt;"",$M205&lt;&gt;"",$N205&gt;$M205),"Appeal submitted late",IF(AND($X205=0,$P205=""),"Resolution date missing",IF(AND($X205=1,$P205&lt;&gt;""),"Open status has resolution date",IF(AND($X205=1,$R205=""),"Next action missing","")))))))))</f>
        <v/>
      </c>
    </row>
    <row r="206">
      <c r="A206" s="22" t="n"/>
      <c r="B206" s="22" t="n"/>
      <c r="C206" s="22" t="n"/>
      <c r="D206" s="42" t="n"/>
      <c r="E206" s="42" t="n"/>
      <c r="F206" s="22" t="n"/>
      <c r="G206" s="22" t="n"/>
      <c r="H206" s="24" t="n"/>
      <c r="I206" s="24" t="n"/>
      <c r="J206" s="43" t="n"/>
      <c r="K206" s="22" t="n"/>
      <c r="L206" s="22" t="n"/>
      <c r="M206" s="42" t="n"/>
      <c r="N206" s="42" t="n"/>
      <c r="O206" s="42" t="n"/>
      <c r="P206" s="42" t="n"/>
      <c r="Q206" s="43" t="n"/>
      <c r="R206" s="24" t="n"/>
      <c r="S206" s="24" t="n"/>
      <c r="T206" s="26">
        <f>IF($A206="","",IF($E206="","",MAX(0,IF($P206&lt;&gt;"",$P206,Dashboard!$B$3)-$E206)))</f>
        <v/>
      </c>
      <c r="U206" s="27">
        <f>IF($A206="","",IF($T206="","",IF($T206&lt;=30,"0-30 days",IF($T206&lt;=60,"31-60 days",IF($T206&lt;=90,"61-90 days","91+ days")))))</f>
        <v/>
      </c>
      <c r="V206" s="28">
        <f>IF($A206="","",IF($X206=0,"Closed",IF($M206="","Due date missing",IF($N206&lt;&gt;"",IF($N206&lt;=$M206,"Submitted on time","Submitted late"),IF(Dashboard!$B$3&gt;$M206,"Overdue",IF($M206-Dashboard!$B$3&lt;=7,"Due in 7 days","On track"))))))</f>
        <v/>
      </c>
      <c r="W206" s="44">
        <f>IF($A206="","",MAX(0,$J206-IF($Q206="",0,$Q206)))</f>
        <v/>
      </c>
      <c r="X206" s="26">
        <f>IF($A206="","",IF(OR($L206="Resolved - Paid",$L206="Resolved - No Payment",$L206="Closed - Other"),0,1))</f>
        <v/>
      </c>
      <c r="Y206" s="28">
        <f>IF($A206="","",IF(OR($E206="",NOT(ISNUMBER($E206)),$E206&gt;Dashboard!$B$3),"No","Yes"))</f>
        <v/>
      </c>
      <c r="Z206" s="28">
        <f>IF($A206="","",IF(COUNTIF($A$2:$A$501,$A206)&gt;1,"Duplicate Denial ID",IF(OR($B206="",$C206="",$E206="",$F206="",$G206="",$J206="",$K206="",$L206=""),"Missing required field",IF(OR(NOT(ISNUMBER($J206)),$J206&lt;0,AND($Q206&lt;&gt;"",OR(NOT(ISNUMBER($Q206)),$Q206&lt;0))),"Invalid amount",IF(AND($D206&lt;&gt;"",$E206&lt;$D206),"Received before service",IF(AND($P206&lt;&gt;"",$P206&lt;$E206),"Resolution before receipt",IF(AND($N206&lt;&gt;"",$M206&lt;&gt;"",$N206&gt;$M206),"Appeal submitted late",IF(AND($X206=0,$P206=""),"Resolution date missing",IF(AND($X206=1,$P206&lt;&gt;""),"Open status has resolution date",IF(AND($X206=1,$R206=""),"Next action missing","")))))))))</f>
        <v/>
      </c>
    </row>
    <row r="207">
      <c r="A207" s="22" t="n"/>
      <c r="B207" s="22" t="n"/>
      <c r="C207" s="22" t="n"/>
      <c r="D207" s="42" t="n"/>
      <c r="E207" s="42" t="n"/>
      <c r="F207" s="22" t="n"/>
      <c r="G207" s="22" t="n"/>
      <c r="H207" s="24" t="n"/>
      <c r="I207" s="24" t="n"/>
      <c r="J207" s="43" t="n"/>
      <c r="K207" s="22" t="n"/>
      <c r="L207" s="22" t="n"/>
      <c r="M207" s="42" t="n"/>
      <c r="N207" s="42" t="n"/>
      <c r="O207" s="42" t="n"/>
      <c r="P207" s="42" t="n"/>
      <c r="Q207" s="43" t="n"/>
      <c r="R207" s="24" t="n"/>
      <c r="S207" s="24" t="n"/>
      <c r="T207" s="26">
        <f>IF($A207="","",IF($E207="","",MAX(0,IF($P207&lt;&gt;"",$P207,Dashboard!$B$3)-$E207)))</f>
        <v/>
      </c>
      <c r="U207" s="27">
        <f>IF($A207="","",IF($T207="","",IF($T207&lt;=30,"0-30 days",IF($T207&lt;=60,"31-60 days",IF($T207&lt;=90,"61-90 days","91+ days")))))</f>
        <v/>
      </c>
      <c r="V207" s="28">
        <f>IF($A207="","",IF($X207=0,"Closed",IF($M207="","Due date missing",IF($N207&lt;&gt;"",IF($N207&lt;=$M207,"Submitted on time","Submitted late"),IF(Dashboard!$B$3&gt;$M207,"Overdue",IF($M207-Dashboard!$B$3&lt;=7,"Due in 7 days","On track"))))))</f>
        <v/>
      </c>
      <c r="W207" s="44">
        <f>IF($A207="","",MAX(0,$J207-IF($Q207="",0,$Q207)))</f>
        <v/>
      </c>
      <c r="X207" s="26">
        <f>IF($A207="","",IF(OR($L207="Resolved - Paid",$L207="Resolved - No Payment",$L207="Closed - Other"),0,1))</f>
        <v/>
      </c>
      <c r="Y207" s="28">
        <f>IF($A207="","",IF(OR($E207="",NOT(ISNUMBER($E207)),$E207&gt;Dashboard!$B$3),"No","Yes"))</f>
        <v/>
      </c>
      <c r="Z207" s="28">
        <f>IF($A207="","",IF(COUNTIF($A$2:$A$501,$A207)&gt;1,"Duplicate Denial ID",IF(OR($B207="",$C207="",$E207="",$F207="",$G207="",$J207="",$K207="",$L207=""),"Missing required field",IF(OR(NOT(ISNUMBER($J207)),$J207&lt;0,AND($Q207&lt;&gt;"",OR(NOT(ISNUMBER($Q207)),$Q207&lt;0))),"Invalid amount",IF(AND($D207&lt;&gt;"",$E207&lt;$D207),"Received before service",IF(AND($P207&lt;&gt;"",$P207&lt;$E207),"Resolution before receipt",IF(AND($N207&lt;&gt;"",$M207&lt;&gt;"",$N207&gt;$M207),"Appeal submitted late",IF(AND($X207=0,$P207=""),"Resolution date missing",IF(AND($X207=1,$P207&lt;&gt;""),"Open status has resolution date",IF(AND($X207=1,$R207=""),"Next action missing","")))))))))</f>
        <v/>
      </c>
    </row>
    <row r="208">
      <c r="A208" s="22" t="n"/>
      <c r="B208" s="22" t="n"/>
      <c r="C208" s="22" t="n"/>
      <c r="D208" s="42" t="n"/>
      <c r="E208" s="42" t="n"/>
      <c r="F208" s="22" t="n"/>
      <c r="G208" s="22" t="n"/>
      <c r="H208" s="24" t="n"/>
      <c r="I208" s="24" t="n"/>
      <c r="J208" s="43" t="n"/>
      <c r="K208" s="22" t="n"/>
      <c r="L208" s="22" t="n"/>
      <c r="M208" s="42" t="n"/>
      <c r="N208" s="42" t="n"/>
      <c r="O208" s="42" t="n"/>
      <c r="P208" s="42" t="n"/>
      <c r="Q208" s="43" t="n"/>
      <c r="R208" s="24" t="n"/>
      <c r="S208" s="24" t="n"/>
      <c r="T208" s="26">
        <f>IF($A208="","",IF($E208="","",MAX(0,IF($P208&lt;&gt;"",$P208,Dashboard!$B$3)-$E208)))</f>
        <v/>
      </c>
      <c r="U208" s="27">
        <f>IF($A208="","",IF($T208="","",IF($T208&lt;=30,"0-30 days",IF($T208&lt;=60,"31-60 days",IF($T208&lt;=90,"61-90 days","91+ days")))))</f>
        <v/>
      </c>
      <c r="V208" s="28">
        <f>IF($A208="","",IF($X208=0,"Closed",IF($M208="","Due date missing",IF($N208&lt;&gt;"",IF($N208&lt;=$M208,"Submitted on time","Submitted late"),IF(Dashboard!$B$3&gt;$M208,"Overdue",IF($M208-Dashboard!$B$3&lt;=7,"Due in 7 days","On track"))))))</f>
        <v/>
      </c>
      <c r="W208" s="44">
        <f>IF($A208="","",MAX(0,$J208-IF($Q208="",0,$Q208)))</f>
        <v/>
      </c>
      <c r="X208" s="26">
        <f>IF($A208="","",IF(OR($L208="Resolved - Paid",$L208="Resolved - No Payment",$L208="Closed - Other"),0,1))</f>
        <v/>
      </c>
      <c r="Y208" s="28">
        <f>IF($A208="","",IF(OR($E208="",NOT(ISNUMBER($E208)),$E208&gt;Dashboard!$B$3),"No","Yes"))</f>
        <v/>
      </c>
      <c r="Z208" s="28">
        <f>IF($A208="","",IF(COUNTIF($A$2:$A$501,$A208)&gt;1,"Duplicate Denial ID",IF(OR($B208="",$C208="",$E208="",$F208="",$G208="",$J208="",$K208="",$L208=""),"Missing required field",IF(OR(NOT(ISNUMBER($J208)),$J208&lt;0,AND($Q208&lt;&gt;"",OR(NOT(ISNUMBER($Q208)),$Q208&lt;0))),"Invalid amount",IF(AND($D208&lt;&gt;"",$E208&lt;$D208),"Received before service",IF(AND($P208&lt;&gt;"",$P208&lt;$E208),"Resolution before receipt",IF(AND($N208&lt;&gt;"",$M208&lt;&gt;"",$N208&gt;$M208),"Appeal submitted late",IF(AND($X208=0,$P208=""),"Resolution date missing",IF(AND($X208=1,$P208&lt;&gt;""),"Open status has resolution date",IF(AND($X208=1,$R208=""),"Next action missing","")))))))))</f>
        <v/>
      </c>
    </row>
    <row r="209">
      <c r="A209" s="22" t="n"/>
      <c r="B209" s="22" t="n"/>
      <c r="C209" s="22" t="n"/>
      <c r="D209" s="42" t="n"/>
      <c r="E209" s="42" t="n"/>
      <c r="F209" s="22" t="n"/>
      <c r="G209" s="22" t="n"/>
      <c r="H209" s="24" t="n"/>
      <c r="I209" s="24" t="n"/>
      <c r="J209" s="43" t="n"/>
      <c r="K209" s="22" t="n"/>
      <c r="L209" s="22" t="n"/>
      <c r="M209" s="42" t="n"/>
      <c r="N209" s="42" t="n"/>
      <c r="O209" s="42" t="n"/>
      <c r="P209" s="42" t="n"/>
      <c r="Q209" s="43" t="n"/>
      <c r="R209" s="24" t="n"/>
      <c r="S209" s="24" t="n"/>
      <c r="T209" s="26">
        <f>IF($A209="","",IF($E209="","",MAX(0,IF($P209&lt;&gt;"",$P209,Dashboard!$B$3)-$E209)))</f>
        <v/>
      </c>
      <c r="U209" s="27">
        <f>IF($A209="","",IF($T209="","",IF($T209&lt;=30,"0-30 days",IF($T209&lt;=60,"31-60 days",IF($T209&lt;=90,"61-90 days","91+ days")))))</f>
        <v/>
      </c>
      <c r="V209" s="28">
        <f>IF($A209="","",IF($X209=0,"Closed",IF($M209="","Due date missing",IF($N209&lt;&gt;"",IF($N209&lt;=$M209,"Submitted on time","Submitted late"),IF(Dashboard!$B$3&gt;$M209,"Overdue",IF($M209-Dashboard!$B$3&lt;=7,"Due in 7 days","On track"))))))</f>
        <v/>
      </c>
      <c r="W209" s="44">
        <f>IF($A209="","",MAX(0,$J209-IF($Q209="",0,$Q209)))</f>
        <v/>
      </c>
      <c r="X209" s="26">
        <f>IF($A209="","",IF(OR($L209="Resolved - Paid",$L209="Resolved - No Payment",$L209="Closed - Other"),0,1))</f>
        <v/>
      </c>
      <c r="Y209" s="28">
        <f>IF($A209="","",IF(OR($E209="",NOT(ISNUMBER($E209)),$E209&gt;Dashboard!$B$3),"No","Yes"))</f>
        <v/>
      </c>
      <c r="Z209" s="28">
        <f>IF($A209="","",IF(COUNTIF($A$2:$A$501,$A209)&gt;1,"Duplicate Denial ID",IF(OR($B209="",$C209="",$E209="",$F209="",$G209="",$J209="",$K209="",$L209=""),"Missing required field",IF(OR(NOT(ISNUMBER($J209)),$J209&lt;0,AND($Q209&lt;&gt;"",OR(NOT(ISNUMBER($Q209)),$Q209&lt;0))),"Invalid amount",IF(AND($D209&lt;&gt;"",$E209&lt;$D209),"Received before service",IF(AND($P209&lt;&gt;"",$P209&lt;$E209),"Resolution before receipt",IF(AND($N209&lt;&gt;"",$M209&lt;&gt;"",$N209&gt;$M209),"Appeal submitted late",IF(AND($X209=0,$P209=""),"Resolution date missing",IF(AND($X209=1,$P209&lt;&gt;""),"Open status has resolution date",IF(AND($X209=1,$R209=""),"Next action missing","")))))))))</f>
        <v/>
      </c>
    </row>
    <row r="210">
      <c r="A210" s="22" t="n"/>
      <c r="B210" s="22" t="n"/>
      <c r="C210" s="22" t="n"/>
      <c r="D210" s="42" t="n"/>
      <c r="E210" s="42" t="n"/>
      <c r="F210" s="22" t="n"/>
      <c r="G210" s="22" t="n"/>
      <c r="H210" s="24" t="n"/>
      <c r="I210" s="24" t="n"/>
      <c r="J210" s="43" t="n"/>
      <c r="K210" s="22" t="n"/>
      <c r="L210" s="22" t="n"/>
      <c r="M210" s="42" t="n"/>
      <c r="N210" s="42" t="n"/>
      <c r="O210" s="42" t="n"/>
      <c r="P210" s="42" t="n"/>
      <c r="Q210" s="43" t="n"/>
      <c r="R210" s="24" t="n"/>
      <c r="S210" s="24" t="n"/>
      <c r="T210" s="26">
        <f>IF($A210="","",IF($E210="","",MAX(0,IF($P210&lt;&gt;"",$P210,Dashboard!$B$3)-$E210)))</f>
        <v/>
      </c>
      <c r="U210" s="27">
        <f>IF($A210="","",IF($T210="","",IF($T210&lt;=30,"0-30 days",IF($T210&lt;=60,"31-60 days",IF($T210&lt;=90,"61-90 days","91+ days")))))</f>
        <v/>
      </c>
      <c r="V210" s="28">
        <f>IF($A210="","",IF($X210=0,"Closed",IF($M210="","Due date missing",IF($N210&lt;&gt;"",IF($N210&lt;=$M210,"Submitted on time","Submitted late"),IF(Dashboard!$B$3&gt;$M210,"Overdue",IF($M210-Dashboard!$B$3&lt;=7,"Due in 7 days","On track"))))))</f>
        <v/>
      </c>
      <c r="W210" s="44">
        <f>IF($A210="","",MAX(0,$J210-IF($Q210="",0,$Q210)))</f>
        <v/>
      </c>
      <c r="X210" s="26">
        <f>IF($A210="","",IF(OR($L210="Resolved - Paid",$L210="Resolved - No Payment",$L210="Closed - Other"),0,1))</f>
        <v/>
      </c>
      <c r="Y210" s="28">
        <f>IF($A210="","",IF(OR($E210="",NOT(ISNUMBER($E210)),$E210&gt;Dashboard!$B$3),"No","Yes"))</f>
        <v/>
      </c>
      <c r="Z210" s="28">
        <f>IF($A210="","",IF(COUNTIF($A$2:$A$501,$A210)&gt;1,"Duplicate Denial ID",IF(OR($B210="",$C210="",$E210="",$F210="",$G210="",$J210="",$K210="",$L210=""),"Missing required field",IF(OR(NOT(ISNUMBER($J210)),$J210&lt;0,AND($Q210&lt;&gt;"",OR(NOT(ISNUMBER($Q210)),$Q210&lt;0))),"Invalid amount",IF(AND($D210&lt;&gt;"",$E210&lt;$D210),"Received before service",IF(AND($P210&lt;&gt;"",$P210&lt;$E210),"Resolution before receipt",IF(AND($N210&lt;&gt;"",$M210&lt;&gt;"",$N210&gt;$M210),"Appeal submitted late",IF(AND($X210=0,$P210=""),"Resolution date missing",IF(AND($X210=1,$P210&lt;&gt;""),"Open status has resolution date",IF(AND($X210=1,$R210=""),"Next action missing","")))))))))</f>
        <v/>
      </c>
    </row>
    <row r="211">
      <c r="A211" s="22" t="n"/>
      <c r="B211" s="22" t="n"/>
      <c r="C211" s="22" t="n"/>
      <c r="D211" s="42" t="n"/>
      <c r="E211" s="42" t="n"/>
      <c r="F211" s="22" t="n"/>
      <c r="G211" s="22" t="n"/>
      <c r="H211" s="24" t="n"/>
      <c r="I211" s="24" t="n"/>
      <c r="J211" s="43" t="n"/>
      <c r="K211" s="22" t="n"/>
      <c r="L211" s="22" t="n"/>
      <c r="M211" s="42" t="n"/>
      <c r="N211" s="42" t="n"/>
      <c r="O211" s="42" t="n"/>
      <c r="P211" s="42" t="n"/>
      <c r="Q211" s="43" t="n"/>
      <c r="R211" s="24" t="n"/>
      <c r="S211" s="24" t="n"/>
      <c r="T211" s="26">
        <f>IF($A211="","",IF($E211="","",MAX(0,IF($P211&lt;&gt;"",$P211,Dashboard!$B$3)-$E211)))</f>
        <v/>
      </c>
      <c r="U211" s="27">
        <f>IF($A211="","",IF($T211="","",IF($T211&lt;=30,"0-30 days",IF($T211&lt;=60,"31-60 days",IF($T211&lt;=90,"61-90 days","91+ days")))))</f>
        <v/>
      </c>
      <c r="V211" s="28">
        <f>IF($A211="","",IF($X211=0,"Closed",IF($M211="","Due date missing",IF($N211&lt;&gt;"",IF($N211&lt;=$M211,"Submitted on time","Submitted late"),IF(Dashboard!$B$3&gt;$M211,"Overdue",IF($M211-Dashboard!$B$3&lt;=7,"Due in 7 days","On track"))))))</f>
        <v/>
      </c>
      <c r="W211" s="44">
        <f>IF($A211="","",MAX(0,$J211-IF($Q211="",0,$Q211)))</f>
        <v/>
      </c>
      <c r="X211" s="26">
        <f>IF($A211="","",IF(OR($L211="Resolved - Paid",$L211="Resolved - No Payment",$L211="Closed - Other"),0,1))</f>
        <v/>
      </c>
      <c r="Y211" s="28">
        <f>IF($A211="","",IF(OR($E211="",NOT(ISNUMBER($E211)),$E211&gt;Dashboard!$B$3),"No","Yes"))</f>
        <v/>
      </c>
      <c r="Z211" s="28">
        <f>IF($A211="","",IF(COUNTIF($A$2:$A$501,$A211)&gt;1,"Duplicate Denial ID",IF(OR($B211="",$C211="",$E211="",$F211="",$G211="",$J211="",$K211="",$L211=""),"Missing required field",IF(OR(NOT(ISNUMBER($J211)),$J211&lt;0,AND($Q211&lt;&gt;"",OR(NOT(ISNUMBER($Q211)),$Q211&lt;0))),"Invalid amount",IF(AND($D211&lt;&gt;"",$E211&lt;$D211),"Received before service",IF(AND($P211&lt;&gt;"",$P211&lt;$E211),"Resolution before receipt",IF(AND($N211&lt;&gt;"",$M211&lt;&gt;"",$N211&gt;$M211),"Appeal submitted late",IF(AND($X211=0,$P211=""),"Resolution date missing",IF(AND($X211=1,$P211&lt;&gt;""),"Open status has resolution date",IF(AND($X211=1,$R211=""),"Next action missing","")))))))))</f>
        <v/>
      </c>
    </row>
    <row r="212">
      <c r="A212" s="22" t="n"/>
      <c r="B212" s="22" t="n"/>
      <c r="C212" s="22" t="n"/>
      <c r="D212" s="42" t="n"/>
      <c r="E212" s="42" t="n"/>
      <c r="F212" s="22" t="n"/>
      <c r="G212" s="22" t="n"/>
      <c r="H212" s="24" t="n"/>
      <c r="I212" s="24" t="n"/>
      <c r="J212" s="43" t="n"/>
      <c r="K212" s="22" t="n"/>
      <c r="L212" s="22" t="n"/>
      <c r="M212" s="42" t="n"/>
      <c r="N212" s="42" t="n"/>
      <c r="O212" s="42" t="n"/>
      <c r="P212" s="42" t="n"/>
      <c r="Q212" s="43" t="n"/>
      <c r="R212" s="24" t="n"/>
      <c r="S212" s="24" t="n"/>
      <c r="T212" s="26">
        <f>IF($A212="","",IF($E212="","",MAX(0,IF($P212&lt;&gt;"",$P212,Dashboard!$B$3)-$E212)))</f>
        <v/>
      </c>
      <c r="U212" s="27">
        <f>IF($A212="","",IF($T212="","",IF($T212&lt;=30,"0-30 days",IF($T212&lt;=60,"31-60 days",IF($T212&lt;=90,"61-90 days","91+ days")))))</f>
        <v/>
      </c>
      <c r="V212" s="28">
        <f>IF($A212="","",IF($X212=0,"Closed",IF($M212="","Due date missing",IF($N212&lt;&gt;"",IF($N212&lt;=$M212,"Submitted on time","Submitted late"),IF(Dashboard!$B$3&gt;$M212,"Overdue",IF($M212-Dashboard!$B$3&lt;=7,"Due in 7 days","On track"))))))</f>
        <v/>
      </c>
      <c r="W212" s="44">
        <f>IF($A212="","",MAX(0,$J212-IF($Q212="",0,$Q212)))</f>
        <v/>
      </c>
      <c r="X212" s="26">
        <f>IF($A212="","",IF(OR($L212="Resolved - Paid",$L212="Resolved - No Payment",$L212="Closed - Other"),0,1))</f>
        <v/>
      </c>
      <c r="Y212" s="28">
        <f>IF($A212="","",IF(OR($E212="",NOT(ISNUMBER($E212)),$E212&gt;Dashboard!$B$3),"No","Yes"))</f>
        <v/>
      </c>
      <c r="Z212" s="28">
        <f>IF($A212="","",IF(COUNTIF($A$2:$A$501,$A212)&gt;1,"Duplicate Denial ID",IF(OR($B212="",$C212="",$E212="",$F212="",$G212="",$J212="",$K212="",$L212=""),"Missing required field",IF(OR(NOT(ISNUMBER($J212)),$J212&lt;0,AND($Q212&lt;&gt;"",OR(NOT(ISNUMBER($Q212)),$Q212&lt;0))),"Invalid amount",IF(AND($D212&lt;&gt;"",$E212&lt;$D212),"Received before service",IF(AND($P212&lt;&gt;"",$P212&lt;$E212),"Resolution before receipt",IF(AND($N212&lt;&gt;"",$M212&lt;&gt;"",$N212&gt;$M212),"Appeal submitted late",IF(AND($X212=0,$P212=""),"Resolution date missing",IF(AND($X212=1,$P212&lt;&gt;""),"Open status has resolution date",IF(AND($X212=1,$R212=""),"Next action missing","")))))))))</f>
        <v/>
      </c>
    </row>
    <row r="213">
      <c r="A213" s="22" t="n"/>
      <c r="B213" s="22" t="n"/>
      <c r="C213" s="22" t="n"/>
      <c r="D213" s="42" t="n"/>
      <c r="E213" s="42" t="n"/>
      <c r="F213" s="22" t="n"/>
      <c r="G213" s="22" t="n"/>
      <c r="H213" s="24" t="n"/>
      <c r="I213" s="24" t="n"/>
      <c r="J213" s="43" t="n"/>
      <c r="K213" s="22" t="n"/>
      <c r="L213" s="22" t="n"/>
      <c r="M213" s="42" t="n"/>
      <c r="N213" s="42" t="n"/>
      <c r="O213" s="42" t="n"/>
      <c r="P213" s="42" t="n"/>
      <c r="Q213" s="43" t="n"/>
      <c r="R213" s="24" t="n"/>
      <c r="S213" s="24" t="n"/>
      <c r="T213" s="26">
        <f>IF($A213="","",IF($E213="","",MAX(0,IF($P213&lt;&gt;"",$P213,Dashboard!$B$3)-$E213)))</f>
        <v/>
      </c>
      <c r="U213" s="27">
        <f>IF($A213="","",IF($T213="","",IF($T213&lt;=30,"0-30 days",IF($T213&lt;=60,"31-60 days",IF($T213&lt;=90,"61-90 days","91+ days")))))</f>
        <v/>
      </c>
      <c r="V213" s="28">
        <f>IF($A213="","",IF($X213=0,"Closed",IF($M213="","Due date missing",IF($N213&lt;&gt;"",IF($N213&lt;=$M213,"Submitted on time","Submitted late"),IF(Dashboard!$B$3&gt;$M213,"Overdue",IF($M213-Dashboard!$B$3&lt;=7,"Due in 7 days","On track"))))))</f>
        <v/>
      </c>
      <c r="W213" s="44">
        <f>IF($A213="","",MAX(0,$J213-IF($Q213="",0,$Q213)))</f>
        <v/>
      </c>
      <c r="X213" s="26">
        <f>IF($A213="","",IF(OR($L213="Resolved - Paid",$L213="Resolved - No Payment",$L213="Closed - Other"),0,1))</f>
        <v/>
      </c>
      <c r="Y213" s="28">
        <f>IF($A213="","",IF(OR($E213="",NOT(ISNUMBER($E213)),$E213&gt;Dashboard!$B$3),"No","Yes"))</f>
        <v/>
      </c>
      <c r="Z213" s="28">
        <f>IF($A213="","",IF(COUNTIF($A$2:$A$501,$A213)&gt;1,"Duplicate Denial ID",IF(OR($B213="",$C213="",$E213="",$F213="",$G213="",$J213="",$K213="",$L213=""),"Missing required field",IF(OR(NOT(ISNUMBER($J213)),$J213&lt;0,AND($Q213&lt;&gt;"",OR(NOT(ISNUMBER($Q213)),$Q213&lt;0))),"Invalid amount",IF(AND($D213&lt;&gt;"",$E213&lt;$D213),"Received before service",IF(AND($P213&lt;&gt;"",$P213&lt;$E213),"Resolution before receipt",IF(AND($N213&lt;&gt;"",$M213&lt;&gt;"",$N213&gt;$M213),"Appeal submitted late",IF(AND($X213=0,$P213=""),"Resolution date missing",IF(AND($X213=1,$P213&lt;&gt;""),"Open status has resolution date",IF(AND($X213=1,$R213=""),"Next action missing","")))))))))</f>
        <v/>
      </c>
    </row>
    <row r="214">
      <c r="A214" s="22" t="n"/>
      <c r="B214" s="22" t="n"/>
      <c r="C214" s="22" t="n"/>
      <c r="D214" s="42" t="n"/>
      <c r="E214" s="42" t="n"/>
      <c r="F214" s="22" t="n"/>
      <c r="G214" s="22" t="n"/>
      <c r="H214" s="24" t="n"/>
      <c r="I214" s="24" t="n"/>
      <c r="J214" s="43" t="n"/>
      <c r="K214" s="22" t="n"/>
      <c r="L214" s="22" t="n"/>
      <c r="M214" s="42" t="n"/>
      <c r="N214" s="42" t="n"/>
      <c r="O214" s="42" t="n"/>
      <c r="P214" s="42" t="n"/>
      <c r="Q214" s="43" t="n"/>
      <c r="R214" s="24" t="n"/>
      <c r="S214" s="24" t="n"/>
      <c r="T214" s="26">
        <f>IF($A214="","",IF($E214="","",MAX(0,IF($P214&lt;&gt;"",$P214,Dashboard!$B$3)-$E214)))</f>
        <v/>
      </c>
      <c r="U214" s="27">
        <f>IF($A214="","",IF($T214="","",IF($T214&lt;=30,"0-30 days",IF($T214&lt;=60,"31-60 days",IF($T214&lt;=90,"61-90 days","91+ days")))))</f>
        <v/>
      </c>
      <c r="V214" s="28">
        <f>IF($A214="","",IF($X214=0,"Closed",IF($M214="","Due date missing",IF($N214&lt;&gt;"",IF($N214&lt;=$M214,"Submitted on time","Submitted late"),IF(Dashboard!$B$3&gt;$M214,"Overdue",IF($M214-Dashboard!$B$3&lt;=7,"Due in 7 days","On track"))))))</f>
        <v/>
      </c>
      <c r="W214" s="44">
        <f>IF($A214="","",MAX(0,$J214-IF($Q214="",0,$Q214)))</f>
        <v/>
      </c>
      <c r="X214" s="26">
        <f>IF($A214="","",IF(OR($L214="Resolved - Paid",$L214="Resolved - No Payment",$L214="Closed - Other"),0,1))</f>
        <v/>
      </c>
      <c r="Y214" s="28">
        <f>IF($A214="","",IF(OR($E214="",NOT(ISNUMBER($E214)),$E214&gt;Dashboard!$B$3),"No","Yes"))</f>
        <v/>
      </c>
      <c r="Z214" s="28">
        <f>IF($A214="","",IF(COUNTIF($A$2:$A$501,$A214)&gt;1,"Duplicate Denial ID",IF(OR($B214="",$C214="",$E214="",$F214="",$G214="",$J214="",$K214="",$L214=""),"Missing required field",IF(OR(NOT(ISNUMBER($J214)),$J214&lt;0,AND($Q214&lt;&gt;"",OR(NOT(ISNUMBER($Q214)),$Q214&lt;0))),"Invalid amount",IF(AND($D214&lt;&gt;"",$E214&lt;$D214),"Received before service",IF(AND($P214&lt;&gt;"",$P214&lt;$E214),"Resolution before receipt",IF(AND($N214&lt;&gt;"",$M214&lt;&gt;"",$N214&gt;$M214),"Appeal submitted late",IF(AND($X214=0,$P214=""),"Resolution date missing",IF(AND($X214=1,$P214&lt;&gt;""),"Open status has resolution date",IF(AND($X214=1,$R214=""),"Next action missing","")))))))))</f>
        <v/>
      </c>
    </row>
    <row r="215">
      <c r="A215" s="22" t="n"/>
      <c r="B215" s="22" t="n"/>
      <c r="C215" s="22" t="n"/>
      <c r="D215" s="42" t="n"/>
      <c r="E215" s="42" t="n"/>
      <c r="F215" s="22" t="n"/>
      <c r="G215" s="22" t="n"/>
      <c r="H215" s="24" t="n"/>
      <c r="I215" s="24" t="n"/>
      <c r="J215" s="43" t="n"/>
      <c r="K215" s="22" t="n"/>
      <c r="L215" s="22" t="n"/>
      <c r="M215" s="42" t="n"/>
      <c r="N215" s="42" t="n"/>
      <c r="O215" s="42" t="n"/>
      <c r="P215" s="42" t="n"/>
      <c r="Q215" s="43" t="n"/>
      <c r="R215" s="24" t="n"/>
      <c r="S215" s="24" t="n"/>
      <c r="T215" s="26">
        <f>IF($A215="","",IF($E215="","",MAX(0,IF($P215&lt;&gt;"",$P215,Dashboard!$B$3)-$E215)))</f>
        <v/>
      </c>
      <c r="U215" s="27">
        <f>IF($A215="","",IF($T215="","",IF($T215&lt;=30,"0-30 days",IF($T215&lt;=60,"31-60 days",IF($T215&lt;=90,"61-90 days","91+ days")))))</f>
        <v/>
      </c>
      <c r="V215" s="28">
        <f>IF($A215="","",IF($X215=0,"Closed",IF($M215="","Due date missing",IF($N215&lt;&gt;"",IF($N215&lt;=$M215,"Submitted on time","Submitted late"),IF(Dashboard!$B$3&gt;$M215,"Overdue",IF($M215-Dashboard!$B$3&lt;=7,"Due in 7 days","On track"))))))</f>
        <v/>
      </c>
      <c r="W215" s="44">
        <f>IF($A215="","",MAX(0,$J215-IF($Q215="",0,$Q215)))</f>
        <v/>
      </c>
      <c r="X215" s="26">
        <f>IF($A215="","",IF(OR($L215="Resolved - Paid",$L215="Resolved - No Payment",$L215="Closed - Other"),0,1))</f>
        <v/>
      </c>
      <c r="Y215" s="28">
        <f>IF($A215="","",IF(OR($E215="",NOT(ISNUMBER($E215)),$E215&gt;Dashboard!$B$3),"No","Yes"))</f>
        <v/>
      </c>
      <c r="Z215" s="28">
        <f>IF($A215="","",IF(COUNTIF($A$2:$A$501,$A215)&gt;1,"Duplicate Denial ID",IF(OR($B215="",$C215="",$E215="",$F215="",$G215="",$J215="",$K215="",$L215=""),"Missing required field",IF(OR(NOT(ISNUMBER($J215)),$J215&lt;0,AND($Q215&lt;&gt;"",OR(NOT(ISNUMBER($Q215)),$Q215&lt;0))),"Invalid amount",IF(AND($D215&lt;&gt;"",$E215&lt;$D215),"Received before service",IF(AND($P215&lt;&gt;"",$P215&lt;$E215),"Resolution before receipt",IF(AND($N215&lt;&gt;"",$M215&lt;&gt;"",$N215&gt;$M215),"Appeal submitted late",IF(AND($X215=0,$P215=""),"Resolution date missing",IF(AND($X215=1,$P215&lt;&gt;""),"Open status has resolution date",IF(AND($X215=1,$R215=""),"Next action missing","")))))))))</f>
        <v/>
      </c>
    </row>
    <row r="216">
      <c r="A216" s="22" t="n"/>
      <c r="B216" s="22" t="n"/>
      <c r="C216" s="22" t="n"/>
      <c r="D216" s="42" t="n"/>
      <c r="E216" s="42" t="n"/>
      <c r="F216" s="22" t="n"/>
      <c r="G216" s="22" t="n"/>
      <c r="H216" s="24" t="n"/>
      <c r="I216" s="24" t="n"/>
      <c r="J216" s="43" t="n"/>
      <c r="K216" s="22" t="n"/>
      <c r="L216" s="22" t="n"/>
      <c r="M216" s="42" t="n"/>
      <c r="N216" s="42" t="n"/>
      <c r="O216" s="42" t="n"/>
      <c r="P216" s="42" t="n"/>
      <c r="Q216" s="43" t="n"/>
      <c r="R216" s="24" t="n"/>
      <c r="S216" s="24" t="n"/>
      <c r="T216" s="26">
        <f>IF($A216="","",IF($E216="","",MAX(0,IF($P216&lt;&gt;"",$P216,Dashboard!$B$3)-$E216)))</f>
        <v/>
      </c>
      <c r="U216" s="27">
        <f>IF($A216="","",IF($T216="","",IF($T216&lt;=30,"0-30 days",IF($T216&lt;=60,"31-60 days",IF($T216&lt;=90,"61-90 days","91+ days")))))</f>
        <v/>
      </c>
      <c r="V216" s="28">
        <f>IF($A216="","",IF($X216=0,"Closed",IF($M216="","Due date missing",IF($N216&lt;&gt;"",IF($N216&lt;=$M216,"Submitted on time","Submitted late"),IF(Dashboard!$B$3&gt;$M216,"Overdue",IF($M216-Dashboard!$B$3&lt;=7,"Due in 7 days","On track"))))))</f>
        <v/>
      </c>
      <c r="W216" s="44">
        <f>IF($A216="","",MAX(0,$J216-IF($Q216="",0,$Q216)))</f>
        <v/>
      </c>
      <c r="X216" s="26">
        <f>IF($A216="","",IF(OR($L216="Resolved - Paid",$L216="Resolved - No Payment",$L216="Closed - Other"),0,1))</f>
        <v/>
      </c>
      <c r="Y216" s="28">
        <f>IF($A216="","",IF(OR($E216="",NOT(ISNUMBER($E216)),$E216&gt;Dashboard!$B$3),"No","Yes"))</f>
        <v/>
      </c>
      <c r="Z216" s="28">
        <f>IF($A216="","",IF(COUNTIF($A$2:$A$501,$A216)&gt;1,"Duplicate Denial ID",IF(OR($B216="",$C216="",$E216="",$F216="",$G216="",$J216="",$K216="",$L216=""),"Missing required field",IF(OR(NOT(ISNUMBER($J216)),$J216&lt;0,AND($Q216&lt;&gt;"",OR(NOT(ISNUMBER($Q216)),$Q216&lt;0))),"Invalid amount",IF(AND($D216&lt;&gt;"",$E216&lt;$D216),"Received before service",IF(AND($P216&lt;&gt;"",$P216&lt;$E216),"Resolution before receipt",IF(AND($N216&lt;&gt;"",$M216&lt;&gt;"",$N216&gt;$M216),"Appeal submitted late",IF(AND($X216=0,$P216=""),"Resolution date missing",IF(AND($X216=1,$P216&lt;&gt;""),"Open status has resolution date",IF(AND($X216=1,$R216=""),"Next action missing","")))))))))</f>
        <v/>
      </c>
    </row>
    <row r="217">
      <c r="A217" s="22" t="n"/>
      <c r="B217" s="22" t="n"/>
      <c r="C217" s="22" t="n"/>
      <c r="D217" s="42" t="n"/>
      <c r="E217" s="42" t="n"/>
      <c r="F217" s="22" t="n"/>
      <c r="G217" s="22" t="n"/>
      <c r="H217" s="24" t="n"/>
      <c r="I217" s="24" t="n"/>
      <c r="J217" s="43" t="n"/>
      <c r="K217" s="22" t="n"/>
      <c r="L217" s="22" t="n"/>
      <c r="M217" s="42" t="n"/>
      <c r="N217" s="42" t="n"/>
      <c r="O217" s="42" t="n"/>
      <c r="P217" s="42" t="n"/>
      <c r="Q217" s="43" t="n"/>
      <c r="R217" s="24" t="n"/>
      <c r="S217" s="24" t="n"/>
      <c r="T217" s="26">
        <f>IF($A217="","",IF($E217="","",MAX(0,IF($P217&lt;&gt;"",$P217,Dashboard!$B$3)-$E217)))</f>
        <v/>
      </c>
      <c r="U217" s="27">
        <f>IF($A217="","",IF($T217="","",IF($T217&lt;=30,"0-30 days",IF($T217&lt;=60,"31-60 days",IF($T217&lt;=90,"61-90 days","91+ days")))))</f>
        <v/>
      </c>
      <c r="V217" s="28">
        <f>IF($A217="","",IF($X217=0,"Closed",IF($M217="","Due date missing",IF($N217&lt;&gt;"",IF($N217&lt;=$M217,"Submitted on time","Submitted late"),IF(Dashboard!$B$3&gt;$M217,"Overdue",IF($M217-Dashboard!$B$3&lt;=7,"Due in 7 days","On track"))))))</f>
        <v/>
      </c>
      <c r="W217" s="44">
        <f>IF($A217="","",MAX(0,$J217-IF($Q217="",0,$Q217)))</f>
        <v/>
      </c>
      <c r="X217" s="26">
        <f>IF($A217="","",IF(OR($L217="Resolved - Paid",$L217="Resolved - No Payment",$L217="Closed - Other"),0,1))</f>
        <v/>
      </c>
      <c r="Y217" s="28">
        <f>IF($A217="","",IF(OR($E217="",NOT(ISNUMBER($E217)),$E217&gt;Dashboard!$B$3),"No","Yes"))</f>
        <v/>
      </c>
      <c r="Z217" s="28">
        <f>IF($A217="","",IF(COUNTIF($A$2:$A$501,$A217)&gt;1,"Duplicate Denial ID",IF(OR($B217="",$C217="",$E217="",$F217="",$G217="",$J217="",$K217="",$L217=""),"Missing required field",IF(OR(NOT(ISNUMBER($J217)),$J217&lt;0,AND($Q217&lt;&gt;"",OR(NOT(ISNUMBER($Q217)),$Q217&lt;0))),"Invalid amount",IF(AND($D217&lt;&gt;"",$E217&lt;$D217),"Received before service",IF(AND($P217&lt;&gt;"",$P217&lt;$E217),"Resolution before receipt",IF(AND($N217&lt;&gt;"",$M217&lt;&gt;"",$N217&gt;$M217),"Appeal submitted late",IF(AND($X217=0,$P217=""),"Resolution date missing",IF(AND($X217=1,$P217&lt;&gt;""),"Open status has resolution date",IF(AND($X217=1,$R217=""),"Next action missing","")))))))))</f>
        <v/>
      </c>
    </row>
    <row r="218">
      <c r="A218" s="22" t="n"/>
      <c r="B218" s="22" t="n"/>
      <c r="C218" s="22" t="n"/>
      <c r="D218" s="42" t="n"/>
      <c r="E218" s="42" t="n"/>
      <c r="F218" s="22" t="n"/>
      <c r="G218" s="22" t="n"/>
      <c r="H218" s="24" t="n"/>
      <c r="I218" s="24" t="n"/>
      <c r="J218" s="43" t="n"/>
      <c r="K218" s="22" t="n"/>
      <c r="L218" s="22" t="n"/>
      <c r="M218" s="42" t="n"/>
      <c r="N218" s="42" t="n"/>
      <c r="O218" s="42" t="n"/>
      <c r="P218" s="42" t="n"/>
      <c r="Q218" s="43" t="n"/>
      <c r="R218" s="24" t="n"/>
      <c r="S218" s="24" t="n"/>
      <c r="T218" s="26">
        <f>IF($A218="","",IF($E218="","",MAX(0,IF($P218&lt;&gt;"",$P218,Dashboard!$B$3)-$E218)))</f>
        <v/>
      </c>
      <c r="U218" s="27">
        <f>IF($A218="","",IF($T218="","",IF($T218&lt;=30,"0-30 days",IF($T218&lt;=60,"31-60 days",IF($T218&lt;=90,"61-90 days","91+ days")))))</f>
        <v/>
      </c>
      <c r="V218" s="28">
        <f>IF($A218="","",IF($X218=0,"Closed",IF($M218="","Due date missing",IF($N218&lt;&gt;"",IF($N218&lt;=$M218,"Submitted on time","Submitted late"),IF(Dashboard!$B$3&gt;$M218,"Overdue",IF($M218-Dashboard!$B$3&lt;=7,"Due in 7 days","On track"))))))</f>
        <v/>
      </c>
      <c r="W218" s="44">
        <f>IF($A218="","",MAX(0,$J218-IF($Q218="",0,$Q218)))</f>
        <v/>
      </c>
      <c r="X218" s="26">
        <f>IF($A218="","",IF(OR($L218="Resolved - Paid",$L218="Resolved - No Payment",$L218="Closed - Other"),0,1))</f>
        <v/>
      </c>
      <c r="Y218" s="28">
        <f>IF($A218="","",IF(OR($E218="",NOT(ISNUMBER($E218)),$E218&gt;Dashboard!$B$3),"No","Yes"))</f>
        <v/>
      </c>
      <c r="Z218" s="28">
        <f>IF($A218="","",IF(COUNTIF($A$2:$A$501,$A218)&gt;1,"Duplicate Denial ID",IF(OR($B218="",$C218="",$E218="",$F218="",$G218="",$J218="",$K218="",$L218=""),"Missing required field",IF(OR(NOT(ISNUMBER($J218)),$J218&lt;0,AND($Q218&lt;&gt;"",OR(NOT(ISNUMBER($Q218)),$Q218&lt;0))),"Invalid amount",IF(AND($D218&lt;&gt;"",$E218&lt;$D218),"Received before service",IF(AND($P218&lt;&gt;"",$P218&lt;$E218),"Resolution before receipt",IF(AND($N218&lt;&gt;"",$M218&lt;&gt;"",$N218&gt;$M218),"Appeal submitted late",IF(AND($X218=0,$P218=""),"Resolution date missing",IF(AND($X218=1,$P218&lt;&gt;""),"Open status has resolution date",IF(AND($X218=1,$R218=""),"Next action missing","")))))))))</f>
        <v/>
      </c>
    </row>
    <row r="219">
      <c r="A219" s="22" t="n"/>
      <c r="B219" s="22" t="n"/>
      <c r="C219" s="22" t="n"/>
      <c r="D219" s="42" t="n"/>
      <c r="E219" s="42" t="n"/>
      <c r="F219" s="22" t="n"/>
      <c r="G219" s="22" t="n"/>
      <c r="H219" s="24" t="n"/>
      <c r="I219" s="24" t="n"/>
      <c r="J219" s="43" t="n"/>
      <c r="K219" s="22" t="n"/>
      <c r="L219" s="22" t="n"/>
      <c r="M219" s="42" t="n"/>
      <c r="N219" s="42" t="n"/>
      <c r="O219" s="42" t="n"/>
      <c r="P219" s="42" t="n"/>
      <c r="Q219" s="43" t="n"/>
      <c r="R219" s="24" t="n"/>
      <c r="S219" s="24" t="n"/>
      <c r="T219" s="26">
        <f>IF($A219="","",IF($E219="","",MAX(0,IF($P219&lt;&gt;"",$P219,Dashboard!$B$3)-$E219)))</f>
        <v/>
      </c>
      <c r="U219" s="27">
        <f>IF($A219="","",IF($T219="","",IF($T219&lt;=30,"0-30 days",IF($T219&lt;=60,"31-60 days",IF($T219&lt;=90,"61-90 days","91+ days")))))</f>
        <v/>
      </c>
      <c r="V219" s="28">
        <f>IF($A219="","",IF($X219=0,"Closed",IF($M219="","Due date missing",IF($N219&lt;&gt;"",IF($N219&lt;=$M219,"Submitted on time","Submitted late"),IF(Dashboard!$B$3&gt;$M219,"Overdue",IF($M219-Dashboard!$B$3&lt;=7,"Due in 7 days","On track"))))))</f>
        <v/>
      </c>
      <c r="W219" s="44">
        <f>IF($A219="","",MAX(0,$J219-IF($Q219="",0,$Q219)))</f>
        <v/>
      </c>
      <c r="X219" s="26">
        <f>IF($A219="","",IF(OR($L219="Resolved - Paid",$L219="Resolved - No Payment",$L219="Closed - Other"),0,1))</f>
        <v/>
      </c>
      <c r="Y219" s="28">
        <f>IF($A219="","",IF(OR($E219="",NOT(ISNUMBER($E219)),$E219&gt;Dashboard!$B$3),"No","Yes"))</f>
        <v/>
      </c>
      <c r="Z219" s="28">
        <f>IF($A219="","",IF(COUNTIF($A$2:$A$501,$A219)&gt;1,"Duplicate Denial ID",IF(OR($B219="",$C219="",$E219="",$F219="",$G219="",$J219="",$K219="",$L219=""),"Missing required field",IF(OR(NOT(ISNUMBER($J219)),$J219&lt;0,AND($Q219&lt;&gt;"",OR(NOT(ISNUMBER($Q219)),$Q219&lt;0))),"Invalid amount",IF(AND($D219&lt;&gt;"",$E219&lt;$D219),"Received before service",IF(AND($P219&lt;&gt;"",$P219&lt;$E219),"Resolution before receipt",IF(AND($N219&lt;&gt;"",$M219&lt;&gt;"",$N219&gt;$M219),"Appeal submitted late",IF(AND($X219=0,$P219=""),"Resolution date missing",IF(AND($X219=1,$P219&lt;&gt;""),"Open status has resolution date",IF(AND($X219=1,$R219=""),"Next action missing","")))))))))</f>
        <v/>
      </c>
    </row>
    <row r="220">
      <c r="A220" s="22" t="n"/>
      <c r="B220" s="22" t="n"/>
      <c r="C220" s="22" t="n"/>
      <c r="D220" s="42" t="n"/>
      <c r="E220" s="42" t="n"/>
      <c r="F220" s="22" t="n"/>
      <c r="G220" s="22" t="n"/>
      <c r="H220" s="24" t="n"/>
      <c r="I220" s="24" t="n"/>
      <c r="J220" s="43" t="n"/>
      <c r="K220" s="22" t="n"/>
      <c r="L220" s="22" t="n"/>
      <c r="M220" s="42" t="n"/>
      <c r="N220" s="42" t="n"/>
      <c r="O220" s="42" t="n"/>
      <c r="P220" s="42" t="n"/>
      <c r="Q220" s="43" t="n"/>
      <c r="R220" s="24" t="n"/>
      <c r="S220" s="24" t="n"/>
      <c r="T220" s="26">
        <f>IF($A220="","",IF($E220="","",MAX(0,IF($P220&lt;&gt;"",$P220,Dashboard!$B$3)-$E220)))</f>
        <v/>
      </c>
      <c r="U220" s="27">
        <f>IF($A220="","",IF($T220="","",IF($T220&lt;=30,"0-30 days",IF($T220&lt;=60,"31-60 days",IF($T220&lt;=90,"61-90 days","91+ days")))))</f>
        <v/>
      </c>
      <c r="V220" s="28">
        <f>IF($A220="","",IF($X220=0,"Closed",IF($M220="","Due date missing",IF($N220&lt;&gt;"",IF($N220&lt;=$M220,"Submitted on time","Submitted late"),IF(Dashboard!$B$3&gt;$M220,"Overdue",IF($M220-Dashboard!$B$3&lt;=7,"Due in 7 days","On track"))))))</f>
        <v/>
      </c>
      <c r="W220" s="44">
        <f>IF($A220="","",MAX(0,$J220-IF($Q220="",0,$Q220)))</f>
        <v/>
      </c>
      <c r="X220" s="26">
        <f>IF($A220="","",IF(OR($L220="Resolved - Paid",$L220="Resolved - No Payment",$L220="Closed - Other"),0,1))</f>
        <v/>
      </c>
      <c r="Y220" s="28">
        <f>IF($A220="","",IF(OR($E220="",NOT(ISNUMBER($E220)),$E220&gt;Dashboard!$B$3),"No","Yes"))</f>
        <v/>
      </c>
      <c r="Z220" s="28">
        <f>IF($A220="","",IF(COUNTIF($A$2:$A$501,$A220)&gt;1,"Duplicate Denial ID",IF(OR($B220="",$C220="",$E220="",$F220="",$G220="",$J220="",$K220="",$L220=""),"Missing required field",IF(OR(NOT(ISNUMBER($J220)),$J220&lt;0,AND($Q220&lt;&gt;"",OR(NOT(ISNUMBER($Q220)),$Q220&lt;0))),"Invalid amount",IF(AND($D220&lt;&gt;"",$E220&lt;$D220),"Received before service",IF(AND($P220&lt;&gt;"",$P220&lt;$E220),"Resolution before receipt",IF(AND($N220&lt;&gt;"",$M220&lt;&gt;"",$N220&gt;$M220),"Appeal submitted late",IF(AND($X220=0,$P220=""),"Resolution date missing",IF(AND($X220=1,$P220&lt;&gt;""),"Open status has resolution date",IF(AND($X220=1,$R220=""),"Next action missing","")))))))))</f>
        <v/>
      </c>
    </row>
    <row r="221">
      <c r="A221" s="22" t="n"/>
      <c r="B221" s="22" t="n"/>
      <c r="C221" s="22" t="n"/>
      <c r="D221" s="42" t="n"/>
      <c r="E221" s="42" t="n"/>
      <c r="F221" s="22" t="n"/>
      <c r="G221" s="22" t="n"/>
      <c r="H221" s="24" t="n"/>
      <c r="I221" s="24" t="n"/>
      <c r="J221" s="43" t="n"/>
      <c r="K221" s="22" t="n"/>
      <c r="L221" s="22" t="n"/>
      <c r="M221" s="42" t="n"/>
      <c r="N221" s="42" t="n"/>
      <c r="O221" s="42" t="n"/>
      <c r="P221" s="42" t="n"/>
      <c r="Q221" s="43" t="n"/>
      <c r="R221" s="24" t="n"/>
      <c r="S221" s="24" t="n"/>
      <c r="T221" s="26">
        <f>IF($A221="","",IF($E221="","",MAX(0,IF($P221&lt;&gt;"",$P221,Dashboard!$B$3)-$E221)))</f>
        <v/>
      </c>
      <c r="U221" s="27">
        <f>IF($A221="","",IF($T221="","",IF($T221&lt;=30,"0-30 days",IF($T221&lt;=60,"31-60 days",IF($T221&lt;=90,"61-90 days","91+ days")))))</f>
        <v/>
      </c>
      <c r="V221" s="28">
        <f>IF($A221="","",IF($X221=0,"Closed",IF($M221="","Due date missing",IF($N221&lt;&gt;"",IF($N221&lt;=$M221,"Submitted on time","Submitted late"),IF(Dashboard!$B$3&gt;$M221,"Overdue",IF($M221-Dashboard!$B$3&lt;=7,"Due in 7 days","On track"))))))</f>
        <v/>
      </c>
      <c r="W221" s="44">
        <f>IF($A221="","",MAX(0,$J221-IF($Q221="",0,$Q221)))</f>
        <v/>
      </c>
      <c r="X221" s="26">
        <f>IF($A221="","",IF(OR($L221="Resolved - Paid",$L221="Resolved - No Payment",$L221="Closed - Other"),0,1))</f>
        <v/>
      </c>
      <c r="Y221" s="28">
        <f>IF($A221="","",IF(OR($E221="",NOT(ISNUMBER($E221)),$E221&gt;Dashboard!$B$3),"No","Yes"))</f>
        <v/>
      </c>
      <c r="Z221" s="28">
        <f>IF($A221="","",IF(COUNTIF($A$2:$A$501,$A221)&gt;1,"Duplicate Denial ID",IF(OR($B221="",$C221="",$E221="",$F221="",$G221="",$J221="",$K221="",$L221=""),"Missing required field",IF(OR(NOT(ISNUMBER($J221)),$J221&lt;0,AND($Q221&lt;&gt;"",OR(NOT(ISNUMBER($Q221)),$Q221&lt;0))),"Invalid amount",IF(AND($D221&lt;&gt;"",$E221&lt;$D221),"Received before service",IF(AND($P221&lt;&gt;"",$P221&lt;$E221),"Resolution before receipt",IF(AND($N221&lt;&gt;"",$M221&lt;&gt;"",$N221&gt;$M221),"Appeal submitted late",IF(AND($X221=0,$P221=""),"Resolution date missing",IF(AND($X221=1,$P221&lt;&gt;""),"Open status has resolution date",IF(AND($X221=1,$R221=""),"Next action missing","")))))))))</f>
        <v/>
      </c>
    </row>
    <row r="222">
      <c r="A222" s="22" t="n"/>
      <c r="B222" s="22" t="n"/>
      <c r="C222" s="22" t="n"/>
      <c r="D222" s="42" t="n"/>
      <c r="E222" s="42" t="n"/>
      <c r="F222" s="22" t="n"/>
      <c r="G222" s="22" t="n"/>
      <c r="H222" s="24" t="n"/>
      <c r="I222" s="24" t="n"/>
      <c r="J222" s="43" t="n"/>
      <c r="K222" s="22" t="n"/>
      <c r="L222" s="22" t="n"/>
      <c r="M222" s="42" t="n"/>
      <c r="N222" s="42" t="n"/>
      <c r="O222" s="42" t="n"/>
      <c r="P222" s="42" t="n"/>
      <c r="Q222" s="43" t="n"/>
      <c r="R222" s="24" t="n"/>
      <c r="S222" s="24" t="n"/>
      <c r="T222" s="26">
        <f>IF($A222="","",IF($E222="","",MAX(0,IF($P222&lt;&gt;"",$P222,Dashboard!$B$3)-$E222)))</f>
        <v/>
      </c>
      <c r="U222" s="27">
        <f>IF($A222="","",IF($T222="","",IF($T222&lt;=30,"0-30 days",IF($T222&lt;=60,"31-60 days",IF($T222&lt;=90,"61-90 days","91+ days")))))</f>
        <v/>
      </c>
      <c r="V222" s="28">
        <f>IF($A222="","",IF($X222=0,"Closed",IF($M222="","Due date missing",IF($N222&lt;&gt;"",IF($N222&lt;=$M222,"Submitted on time","Submitted late"),IF(Dashboard!$B$3&gt;$M222,"Overdue",IF($M222-Dashboard!$B$3&lt;=7,"Due in 7 days","On track"))))))</f>
        <v/>
      </c>
      <c r="W222" s="44">
        <f>IF($A222="","",MAX(0,$J222-IF($Q222="",0,$Q222)))</f>
        <v/>
      </c>
      <c r="X222" s="26">
        <f>IF($A222="","",IF(OR($L222="Resolved - Paid",$L222="Resolved - No Payment",$L222="Closed - Other"),0,1))</f>
        <v/>
      </c>
      <c r="Y222" s="28">
        <f>IF($A222="","",IF(OR($E222="",NOT(ISNUMBER($E222)),$E222&gt;Dashboard!$B$3),"No","Yes"))</f>
        <v/>
      </c>
      <c r="Z222" s="28">
        <f>IF($A222="","",IF(COUNTIF($A$2:$A$501,$A222)&gt;1,"Duplicate Denial ID",IF(OR($B222="",$C222="",$E222="",$F222="",$G222="",$J222="",$K222="",$L222=""),"Missing required field",IF(OR(NOT(ISNUMBER($J222)),$J222&lt;0,AND($Q222&lt;&gt;"",OR(NOT(ISNUMBER($Q222)),$Q222&lt;0))),"Invalid amount",IF(AND($D222&lt;&gt;"",$E222&lt;$D222),"Received before service",IF(AND($P222&lt;&gt;"",$P222&lt;$E222),"Resolution before receipt",IF(AND($N222&lt;&gt;"",$M222&lt;&gt;"",$N222&gt;$M222),"Appeal submitted late",IF(AND($X222=0,$P222=""),"Resolution date missing",IF(AND($X222=1,$P222&lt;&gt;""),"Open status has resolution date",IF(AND($X222=1,$R222=""),"Next action missing","")))))))))</f>
        <v/>
      </c>
    </row>
    <row r="223">
      <c r="A223" s="22" t="n"/>
      <c r="B223" s="22" t="n"/>
      <c r="C223" s="22" t="n"/>
      <c r="D223" s="42" t="n"/>
      <c r="E223" s="42" t="n"/>
      <c r="F223" s="22" t="n"/>
      <c r="G223" s="22" t="n"/>
      <c r="H223" s="24" t="n"/>
      <c r="I223" s="24" t="n"/>
      <c r="J223" s="43" t="n"/>
      <c r="K223" s="22" t="n"/>
      <c r="L223" s="22" t="n"/>
      <c r="M223" s="42" t="n"/>
      <c r="N223" s="42" t="n"/>
      <c r="O223" s="42" t="n"/>
      <c r="P223" s="42" t="n"/>
      <c r="Q223" s="43" t="n"/>
      <c r="R223" s="24" t="n"/>
      <c r="S223" s="24" t="n"/>
      <c r="T223" s="26">
        <f>IF($A223="","",IF($E223="","",MAX(0,IF($P223&lt;&gt;"",$P223,Dashboard!$B$3)-$E223)))</f>
        <v/>
      </c>
      <c r="U223" s="27">
        <f>IF($A223="","",IF($T223="","",IF($T223&lt;=30,"0-30 days",IF($T223&lt;=60,"31-60 days",IF($T223&lt;=90,"61-90 days","91+ days")))))</f>
        <v/>
      </c>
      <c r="V223" s="28">
        <f>IF($A223="","",IF($X223=0,"Closed",IF($M223="","Due date missing",IF($N223&lt;&gt;"",IF($N223&lt;=$M223,"Submitted on time","Submitted late"),IF(Dashboard!$B$3&gt;$M223,"Overdue",IF($M223-Dashboard!$B$3&lt;=7,"Due in 7 days","On track"))))))</f>
        <v/>
      </c>
      <c r="W223" s="44">
        <f>IF($A223="","",MAX(0,$J223-IF($Q223="",0,$Q223)))</f>
        <v/>
      </c>
      <c r="X223" s="26">
        <f>IF($A223="","",IF(OR($L223="Resolved - Paid",$L223="Resolved - No Payment",$L223="Closed - Other"),0,1))</f>
        <v/>
      </c>
      <c r="Y223" s="28">
        <f>IF($A223="","",IF(OR($E223="",NOT(ISNUMBER($E223)),$E223&gt;Dashboard!$B$3),"No","Yes"))</f>
        <v/>
      </c>
      <c r="Z223" s="28">
        <f>IF($A223="","",IF(COUNTIF($A$2:$A$501,$A223)&gt;1,"Duplicate Denial ID",IF(OR($B223="",$C223="",$E223="",$F223="",$G223="",$J223="",$K223="",$L223=""),"Missing required field",IF(OR(NOT(ISNUMBER($J223)),$J223&lt;0,AND($Q223&lt;&gt;"",OR(NOT(ISNUMBER($Q223)),$Q223&lt;0))),"Invalid amount",IF(AND($D223&lt;&gt;"",$E223&lt;$D223),"Received before service",IF(AND($P223&lt;&gt;"",$P223&lt;$E223),"Resolution before receipt",IF(AND($N223&lt;&gt;"",$M223&lt;&gt;"",$N223&gt;$M223),"Appeal submitted late",IF(AND($X223=0,$P223=""),"Resolution date missing",IF(AND($X223=1,$P223&lt;&gt;""),"Open status has resolution date",IF(AND($X223=1,$R223=""),"Next action missing","")))))))))</f>
        <v/>
      </c>
    </row>
    <row r="224">
      <c r="A224" s="22" t="n"/>
      <c r="B224" s="22" t="n"/>
      <c r="C224" s="22" t="n"/>
      <c r="D224" s="42" t="n"/>
      <c r="E224" s="42" t="n"/>
      <c r="F224" s="22" t="n"/>
      <c r="G224" s="22" t="n"/>
      <c r="H224" s="24" t="n"/>
      <c r="I224" s="24" t="n"/>
      <c r="J224" s="43" t="n"/>
      <c r="K224" s="22" t="n"/>
      <c r="L224" s="22" t="n"/>
      <c r="M224" s="42" t="n"/>
      <c r="N224" s="42" t="n"/>
      <c r="O224" s="42" t="n"/>
      <c r="P224" s="42" t="n"/>
      <c r="Q224" s="43" t="n"/>
      <c r="R224" s="24" t="n"/>
      <c r="S224" s="24" t="n"/>
      <c r="T224" s="26">
        <f>IF($A224="","",IF($E224="","",MAX(0,IF($P224&lt;&gt;"",$P224,Dashboard!$B$3)-$E224)))</f>
        <v/>
      </c>
      <c r="U224" s="27">
        <f>IF($A224="","",IF($T224="","",IF($T224&lt;=30,"0-30 days",IF($T224&lt;=60,"31-60 days",IF($T224&lt;=90,"61-90 days","91+ days")))))</f>
        <v/>
      </c>
      <c r="V224" s="28">
        <f>IF($A224="","",IF($X224=0,"Closed",IF($M224="","Due date missing",IF($N224&lt;&gt;"",IF($N224&lt;=$M224,"Submitted on time","Submitted late"),IF(Dashboard!$B$3&gt;$M224,"Overdue",IF($M224-Dashboard!$B$3&lt;=7,"Due in 7 days","On track"))))))</f>
        <v/>
      </c>
      <c r="W224" s="44">
        <f>IF($A224="","",MAX(0,$J224-IF($Q224="",0,$Q224)))</f>
        <v/>
      </c>
      <c r="X224" s="26">
        <f>IF($A224="","",IF(OR($L224="Resolved - Paid",$L224="Resolved - No Payment",$L224="Closed - Other"),0,1))</f>
        <v/>
      </c>
      <c r="Y224" s="28">
        <f>IF($A224="","",IF(OR($E224="",NOT(ISNUMBER($E224)),$E224&gt;Dashboard!$B$3),"No","Yes"))</f>
        <v/>
      </c>
      <c r="Z224" s="28">
        <f>IF($A224="","",IF(COUNTIF($A$2:$A$501,$A224)&gt;1,"Duplicate Denial ID",IF(OR($B224="",$C224="",$E224="",$F224="",$G224="",$J224="",$K224="",$L224=""),"Missing required field",IF(OR(NOT(ISNUMBER($J224)),$J224&lt;0,AND($Q224&lt;&gt;"",OR(NOT(ISNUMBER($Q224)),$Q224&lt;0))),"Invalid amount",IF(AND($D224&lt;&gt;"",$E224&lt;$D224),"Received before service",IF(AND($P224&lt;&gt;"",$P224&lt;$E224),"Resolution before receipt",IF(AND($N224&lt;&gt;"",$M224&lt;&gt;"",$N224&gt;$M224),"Appeal submitted late",IF(AND($X224=0,$P224=""),"Resolution date missing",IF(AND($X224=1,$P224&lt;&gt;""),"Open status has resolution date",IF(AND($X224=1,$R224=""),"Next action missing","")))))))))</f>
        <v/>
      </c>
    </row>
    <row r="225">
      <c r="A225" s="22" t="n"/>
      <c r="B225" s="22" t="n"/>
      <c r="C225" s="22" t="n"/>
      <c r="D225" s="42" t="n"/>
      <c r="E225" s="42" t="n"/>
      <c r="F225" s="22" t="n"/>
      <c r="G225" s="22" t="n"/>
      <c r="H225" s="24" t="n"/>
      <c r="I225" s="24" t="n"/>
      <c r="J225" s="43" t="n"/>
      <c r="K225" s="22" t="n"/>
      <c r="L225" s="22" t="n"/>
      <c r="M225" s="42" t="n"/>
      <c r="N225" s="42" t="n"/>
      <c r="O225" s="42" t="n"/>
      <c r="P225" s="42" t="n"/>
      <c r="Q225" s="43" t="n"/>
      <c r="R225" s="24" t="n"/>
      <c r="S225" s="24" t="n"/>
      <c r="T225" s="26">
        <f>IF($A225="","",IF($E225="","",MAX(0,IF($P225&lt;&gt;"",$P225,Dashboard!$B$3)-$E225)))</f>
        <v/>
      </c>
      <c r="U225" s="27">
        <f>IF($A225="","",IF($T225="","",IF($T225&lt;=30,"0-30 days",IF($T225&lt;=60,"31-60 days",IF($T225&lt;=90,"61-90 days","91+ days")))))</f>
        <v/>
      </c>
      <c r="V225" s="28">
        <f>IF($A225="","",IF($X225=0,"Closed",IF($M225="","Due date missing",IF($N225&lt;&gt;"",IF($N225&lt;=$M225,"Submitted on time","Submitted late"),IF(Dashboard!$B$3&gt;$M225,"Overdue",IF($M225-Dashboard!$B$3&lt;=7,"Due in 7 days","On track"))))))</f>
        <v/>
      </c>
      <c r="W225" s="44">
        <f>IF($A225="","",MAX(0,$J225-IF($Q225="",0,$Q225)))</f>
        <v/>
      </c>
      <c r="X225" s="26">
        <f>IF($A225="","",IF(OR($L225="Resolved - Paid",$L225="Resolved - No Payment",$L225="Closed - Other"),0,1))</f>
        <v/>
      </c>
      <c r="Y225" s="28">
        <f>IF($A225="","",IF(OR($E225="",NOT(ISNUMBER($E225)),$E225&gt;Dashboard!$B$3),"No","Yes"))</f>
        <v/>
      </c>
      <c r="Z225" s="28">
        <f>IF($A225="","",IF(COUNTIF($A$2:$A$501,$A225)&gt;1,"Duplicate Denial ID",IF(OR($B225="",$C225="",$E225="",$F225="",$G225="",$J225="",$K225="",$L225=""),"Missing required field",IF(OR(NOT(ISNUMBER($J225)),$J225&lt;0,AND($Q225&lt;&gt;"",OR(NOT(ISNUMBER($Q225)),$Q225&lt;0))),"Invalid amount",IF(AND($D225&lt;&gt;"",$E225&lt;$D225),"Received before service",IF(AND($P225&lt;&gt;"",$P225&lt;$E225),"Resolution before receipt",IF(AND($N225&lt;&gt;"",$M225&lt;&gt;"",$N225&gt;$M225),"Appeal submitted late",IF(AND($X225=0,$P225=""),"Resolution date missing",IF(AND($X225=1,$P225&lt;&gt;""),"Open status has resolution date",IF(AND($X225=1,$R225=""),"Next action missing","")))))))))</f>
        <v/>
      </c>
    </row>
    <row r="226">
      <c r="A226" s="22" t="n"/>
      <c r="B226" s="22" t="n"/>
      <c r="C226" s="22" t="n"/>
      <c r="D226" s="42" t="n"/>
      <c r="E226" s="42" t="n"/>
      <c r="F226" s="22" t="n"/>
      <c r="G226" s="22" t="n"/>
      <c r="H226" s="24" t="n"/>
      <c r="I226" s="24" t="n"/>
      <c r="J226" s="43" t="n"/>
      <c r="K226" s="22" t="n"/>
      <c r="L226" s="22" t="n"/>
      <c r="M226" s="42" t="n"/>
      <c r="N226" s="42" t="n"/>
      <c r="O226" s="42" t="n"/>
      <c r="P226" s="42" t="n"/>
      <c r="Q226" s="43" t="n"/>
      <c r="R226" s="24" t="n"/>
      <c r="S226" s="24" t="n"/>
      <c r="T226" s="26">
        <f>IF($A226="","",IF($E226="","",MAX(0,IF($P226&lt;&gt;"",$P226,Dashboard!$B$3)-$E226)))</f>
        <v/>
      </c>
      <c r="U226" s="27">
        <f>IF($A226="","",IF($T226="","",IF($T226&lt;=30,"0-30 days",IF($T226&lt;=60,"31-60 days",IF($T226&lt;=90,"61-90 days","91+ days")))))</f>
        <v/>
      </c>
      <c r="V226" s="28">
        <f>IF($A226="","",IF($X226=0,"Closed",IF($M226="","Due date missing",IF($N226&lt;&gt;"",IF($N226&lt;=$M226,"Submitted on time","Submitted late"),IF(Dashboard!$B$3&gt;$M226,"Overdue",IF($M226-Dashboard!$B$3&lt;=7,"Due in 7 days","On track"))))))</f>
        <v/>
      </c>
      <c r="W226" s="44">
        <f>IF($A226="","",MAX(0,$J226-IF($Q226="",0,$Q226)))</f>
        <v/>
      </c>
      <c r="X226" s="26">
        <f>IF($A226="","",IF(OR($L226="Resolved - Paid",$L226="Resolved - No Payment",$L226="Closed - Other"),0,1))</f>
        <v/>
      </c>
      <c r="Y226" s="28">
        <f>IF($A226="","",IF(OR($E226="",NOT(ISNUMBER($E226)),$E226&gt;Dashboard!$B$3),"No","Yes"))</f>
        <v/>
      </c>
      <c r="Z226" s="28">
        <f>IF($A226="","",IF(COUNTIF($A$2:$A$501,$A226)&gt;1,"Duplicate Denial ID",IF(OR($B226="",$C226="",$E226="",$F226="",$G226="",$J226="",$K226="",$L226=""),"Missing required field",IF(OR(NOT(ISNUMBER($J226)),$J226&lt;0,AND($Q226&lt;&gt;"",OR(NOT(ISNUMBER($Q226)),$Q226&lt;0))),"Invalid amount",IF(AND($D226&lt;&gt;"",$E226&lt;$D226),"Received before service",IF(AND($P226&lt;&gt;"",$P226&lt;$E226),"Resolution before receipt",IF(AND($N226&lt;&gt;"",$M226&lt;&gt;"",$N226&gt;$M226),"Appeal submitted late",IF(AND($X226=0,$P226=""),"Resolution date missing",IF(AND($X226=1,$P226&lt;&gt;""),"Open status has resolution date",IF(AND($X226=1,$R226=""),"Next action missing","")))))))))</f>
        <v/>
      </c>
    </row>
    <row r="227">
      <c r="A227" s="22" t="n"/>
      <c r="B227" s="22" t="n"/>
      <c r="C227" s="22" t="n"/>
      <c r="D227" s="42" t="n"/>
      <c r="E227" s="42" t="n"/>
      <c r="F227" s="22" t="n"/>
      <c r="G227" s="22" t="n"/>
      <c r="H227" s="24" t="n"/>
      <c r="I227" s="24" t="n"/>
      <c r="J227" s="43" t="n"/>
      <c r="K227" s="22" t="n"/>
      <c r="L227" s="22" t="n"/>
      <c r="M227" s="42" t="n"/>
      <c r="N227" s="42" t="n"/>
      <c r="O227" s="42" t="n"/>
      <c r="P227" s="42" t="n"/>
      <c r="Q227" s="43" t="n"/>
      <c r="R227" s="24" t="n"/>
      <c r="S227" s="24" t="n"/>
      <c r="T227" s="26">
        <f>IF($A227="","",IF($E227="","",MAX(0,IF($P227&lt;&gt;"",$P227,Dashboard!$B$3)-$E227)))</f>
        <v/>
      </c>
      <c r="U227" s="27">
        <f>IF($A227="","",IF($T227="","",IF($T227&lt;=30,"0-30 days",IF($T227&lt;=60,"31-60 days",IF($T227&lt;=90,"61-90 days","91+ days")))))</f>
        <v/>
      </c>
      <c r="V227" s="28">
        <f>IF($A227="","",IF($X227=0,"Closed",IF($M227="","Due date missing",IF($N227&lt;&gt;"",IF($N227&lt;=$M227,"Submitted on time","Submitted late"),IF(Dashboard!$B$3&gt;$M227,"Overdue",IF($M227-Dashboard!$B$3&lt;=7,"Due in 7 days","On track"))))))</f>
        <v/>
      </c>
      <c r="W227" s="44">
        <f>IF($A227="","",MAX(0,$J227-IF($Q227="",0,$Q227)))</f>
        <v/>
      </c>
      <c r="X227" s="26">
        <f>IF($A227="","",IF(OR($L227="Resolved - Paid",$L227="Resolved - No Payment",$L227="Closed - Other"),0,1))</f>
        <v/>
      </c>
      <c r="Y227" s="28">
        <f>IF($A227="","",IF(OR($E227="",NOT(ISNUMBER($E227)),$E227&gt;Dashboard!$B$3),"No","Yes"))</f>
        <v/>
      </c>
      <c r="Z227" s="28">
        <f>IF($A227="","",IF(COUNTIF($A$2:$A$501,$A227)&gt;1,"Duplicate Denial ID",IF(OR($B227="",$C227="",$E227="",$F227="",$G227="",$J227="",$K227="",$L227=""),"Missing required field",IF(OR(NOT(ISNUMBER($J227)),$J227&lt;0,AND($Q227&lt;&gt;"",OR(NOT(ISNUMBER($Q227)),$Q227&lt;0))),"Invalid amount",IF(AND($D227&lt;&gt;"",$E227&lt;$D227),"Received before service",IF(AND($P227&lt;&gt;"",$P227&lt;$E227),"Resolution before receipt",IF(AND($N227&lt;&gt;"",$M227&lt;&gt;"",$N227&gt;$M227),"Appeal submitted late",IF(AND($X227=0,$P227=""),"Resolution date missing",IF(AND($X227=1,$P227&lt;&gt;""),"Open status has resolution date",IF(AND($X227=1,$R227=""),"Next action missing","")))))))))</f>
        <v/>
      </c>
    </row>
    <row r="228">
      <c r="A228" s="22" t="n"/>
      <c r="B228" s="22" t="n"/>
      <c r="C228" s="22" t="n"/>
      <c r="D228" s="42" t="n"/>
      <c r="E228" s="42" t="n"/>
      <c r="F228" s="22" t="n"/>
      <c r="G228" s="22" t="n"/>
      <c r="H228" s="24" t="n"/>
      <c r="I228" s="24" t="n"/>
      <c r="J228" s="43" t="n"/>
      <c r="K228" s="22" t="n"/>
      <c r="L228" s="22" t="n"/>
      <c r="M228" s="42" t="n"/>
      <c r="N228" s="42" t="n"/>
      <c r="O228" s="42" t="n"/>
      <c r="P228" s="42" t="n"/>
      <c r="Q228" s="43" t="n"/>
      <c r="R228" s="24" t="n"/>
      <c r="S228" s="24" t="n"/>
      <c r="T228" s="26">
        <f>IF($A228="","",IF($E228="","",MAX(0,IF($P228&lt;&gt;"",$P228,Dashboard!$B$3)-$E228)))</f>
        <v/>
      </c>
      <c r="U228" s="27">
        <f>IF($A228="","",IF($T228="","",IF($T228&lt;=30,"0-30 days",IF($T228&lt;=60,"31-60 days",IF($T228&lt;=90,"61-90 days","91+ days")))))</f>
        <v/>
      </c>
      <c r="V228" s="28">
        <f>IF($A228="","",IF($X228=0,"Closed",IF($M228="","Due date missing",IF($N228&lt;&gt;"",IF($N228&lt;=$M228,"Submitted on time","Submitted late"),IF(Dashboard!$B$3&gt;$M228,"Overdue",IF($M228-Dashboard!$B$3&lt;=7,"Due in 7 days","On track"))))))</f>
        <v/>
      </c>
      <c r="W228" s="44">
        <f>IF($A228="","",MAX(0,$J228-IF($Q228="",0,$Q228)))</f>
        <v/>
      </c>
      <c r="X228" s="26">
        <f>IF($A228="","",IF(OR($L228="Resolved - Paid",$L228="Resolved - No Payment",$L228="Closed - Other"),0,1))</f>
        <v/>
      </c>
      <c r="Y228" s="28">
        <f>IF($A228="","",IF(OR($E228="",NOT(ISNUMBER($E228)),$E228&gt;Dashboard!$B$3),"No","Yes"))</f>
        <v/>
      </c>
      <c r="Z228" s="28">
        <f>IF($A228="","",IF(COUNTIF($A$2:$A$501,$A228)&gt;1,"Duplicate Denial ID",IF(OR($B228="",$C228="",$E228="",$F228="",$G228="",$J228="",$K228="",$L228=""),"Missing required field",IF(OR(NOT(ISNUMBER($J228)),$J228&lt;0,AND($Q228&lt;&gt;"",OR(NOT(ISNUMBER($Q228)),$Q228&lt;0))),"Invalid amount",IF(AND($D228&lt;&gt;"",$E228&lt;$D228),"Received before service",IF(AND($P228&lt;&gt;"",$P228&lt;$E228),"Resolution before receipt",IF(AND($N228&lt;&gt;"",$M228&lt;&gt;"",$N228&gt;$M228),"Appeal submitted late",IF(AND($X228=0,$P228=""),"Resolution date missing",IF(AND($X228=1,$P228&lt;&gt;""),"Open status has resolution date",IF(AND($X228=1,$R228=""),"Next action missing","")))))))))</f>
        <v/>
      </c>
    </row>
    <row r="229">
      <c r="A229" s="22" t="n"/>
      <c r="B229" s="22" t="n"/>
      <c r="C229" s="22" t="n"/>
      <c r="D229" s="42" t="n"/>
      <c r="E229" s="42" t="n"/>
      <c r="F229" s="22" t="n"/>
      <c r="G229" s="22" t="n"/>
      <c r="H229" s="24" t="n"/>
      <c r="I229" s="24" t="n"/>
      <c r="J229" s="43" t="n"/>
      <c r="K229" s="22" t="n"/>
      <c r="L229" s="22" t="n"/>
      <c r="M229" s="42" t="n"/>
      <c r="N229" s="42" t="n"/>
      <c r="O229" s="42" t="n"/>
      <c r="P229" s="42" t="n"/>
      <c r="Q229" s="43" t="n"/>
      <c r="R229" s="24" t="n"/>
      <c r="S229" s="24" t="n"/>
      <c r="T229" s="26">
        <f>IF($A229="","",IF($E229="","",MAX(0,IF($P229&lt;&gt;"",$P229,Dashboard!$B$3)-$E229)))</f>
        <v/>
      </c>
      <c r="U229" s="27">
        <f>IF($A229="","",IF($T229="","",IF($T229&lt;=30,"0-30 days",IF($T229&lt;=60,"31-60 days",IF($T229&lt;=90,"61-90 days","91+ days")))))</f>
        <v/>
      </c>
      <c r="V229" s="28">
        <f>IF($A229="","",IF($X229=0,"Closed",IF($M229="","Due date missing",IF($N229&lt;&gt;"",IF($N229&lt;=$M229,"Submitted on time","Submitted late"),IF(Dashboard!$B$3&gt;$M229,"Overdue",IF($M229-Dashboard!$B$3&lt;=7,"Due in 7 days","On track"))))))</f>
        <v/>
      </c>
      <c r="W229" s="44">
        <f>IF($A229="","",MAX(0,$J229-IF($Q229="",0,$Q229)))</f>
        <v/>
      </c>
      <c r="X229" s="26">
        <f>IF($A229="","",IF(OR($L229="Resolved - Paid",$L229="Resolved - No Payment",$L229="Closed - Other"),0,1))</f>
        <v/>
      </c>
      <c r="Y229" s="28">
        <f>IF($A229="","",IF(OR($E229="",NOT(ISNUMBER($E229)),$E229&gt;Dashboard!$B$3),"No","Yes"))</f>
        <v/>
      </c>
      <c r="Z229" s="28">
        <f>IF($A229="","",IF(COUNTIF($A$2:$A$501,$A229)&gt;1,"Duplicate Denial ID",IF(OR($B229="",$C229="",$E229="",$F229="",$G229="",$J229="",$K229="",$L229=""),"Missing required field",IF(OR(NOT(ISNUMBER($J229)),$J229&lt;0,AND($Q229&lt;&gt;"",OR(NOT(ISNUMBER($Q229)),$Q229&lt;0))),"Invalid amount",IF(AND($D229&lt;&gt;"",$E229&lt;$D229),"Received before service",IF(AND($P229&lt;&gt;"",$P229&lt;$E229),"Resolution before receipt",IF(AND($N229&lt;&gt;"",$M229&lt;&gt;"",$N229&gt;$M229),"Appeal submitted late",IF(AND($X229=0,$P229=""),"Resolution date missing",IF(AND($X229=1,$P229&lt;&gt;""),"Open status has resolution date",IF(AND($X229=1,$R229=""),"Next action missing","")))))))))</f>
        <v/>
      </c>
    </row>
    <row r="230">
      <c r="A230" s="22" t="n"/>
      <c r="B230" s="22" t="n"/>
      <c r="C230" s="22" t="n"/>
      <c r="D230" s="42" t="n"/>
      <c r="E230" s="42" t="n"/>
      <c r="F230" s="22" t="n"/>
      <c r="G230" s="22" t="n"/>
      <c r="H230" s="24" t="n"/>
      <c r="I230" s="24" t="n"/>
      <c r="J230" s="43" t="n"/>
      <c r="K230" s="22" t="n"/>
      <c r="L230" s="22" t="n"/>
      <c r="M230" s="42" t="n"/>
      <c r="N230" s="42" t="n"/>
      <c r="O230" s="42" t="n"/>
      <c r="P230" s="42" t="n"/>
      <c r="Q230" s="43" t="n"/>
      <c r="R230" s="24" t="n"/>
      <c r="S230" s="24" t="n"/>
      <c r="T230" s="26">
        <f>IF($A230="","",IF($E230="","",MAX(0,IF($P230&lt;&gt;"",$P230,Dashboard!$B$3)-$E230)))</f>
        <v/>
      </c>
      <c r="U230" s="27">
        <f>IF($A230="","",IF($T230="","",IF($T230&lt;=30,"0-30 days",IF($T230&lt;=60,"31-60 days",IF($T230&lt;=90,"61-90 days","91+ days")))))</f>
        <v/>
      </c>
      <c r="V230" s="28">
        <f>IF($A230="","",IF($X230=0,"Closed",IF($M230="","Due date missing",IF($N230&lt;&gt;"",IF($N230&lt;=$M230,"Submitted on time","Submitted late"),IF(Dashboard!$B$3&gt;$M230,"Overdue",IF($M230-Dashboard!$B$3&lt;=7,"Due in 7 days","On track"))))))</f>
        <v/>
      </c>
      <c r="W230" s="44">
        <f>IF($A230="","",MAX(0,$J230-IF($Q230="",0,$Q230)))</f>
        <v/>
      </c>
      <c r="X230" s="26">
        <f>IF($A230="","",IF(OR($L230="Resolved - Paid",$L230="Resolved - No Payment",$L230="Closed - Other"),0,1))</f>
        <v/>
      </c>
      <c r="Y230" s="28">
        <f>IF($A230="","",IF(OR($E230="",NOT(ISNUMBER($E230)),$E230&gt;Dashboard!$B$3),"No","Yes"))</f>
        <v/>
      </c>
      <c r="Z230" s="28">
        <f>IF($A230="","",IF(COUNTIF($A$2:$A$501,$A230)&gt;1,"Duplicate Denial ID",IF(OR($B230="",$C230="",$E230="",$F230="",$G230="",$J230="",$K230="",$L230=""),"Missing required field",IF(OR(NOT(ISNUMBER($J230)),$J230&lt;0,AND($Q230&lt;&gt;"",OR(NOT(ISNUMBER($Q230)),$Q230&lt;0))),"Invalid amount",IF(AND($D230&lt;&gt;"",$E230&lt;$D230),"Received before service",IF(AND($P230&lt;&gt;"",$P230&lt;$E230),"Resolution before receipt",IF(AND($N230&lt;&gt;"",$M230&lt;&gt;"",$N230&gt;$M230),"Appeal submitted late",IF(AND($X230=0,$P230=""),"Resolution date missing",IF(AND($X230=1,$P230&lt;&gt;""),"Open status has resolution date",IF(AND($X230=1,$R230=""),"Next action missing","")))))))))</f>
        <v/>
      </c>
    </row>
    <row r="231">
      <c r="A231" s="22" t="n"/>
      <c r="B231" s="22" t="n"/>
      <c r="C231" s="22" t="n"/>
      <c r="D231" s="42" t="n"/>
      <c r="E231" s="42" t="n"/>
      <c r="F231" s="22" t="n"/>
      <c r="G231" s="22" t="n"/>
      <c r="H231" s="24" t="n"/>
      <c r="I231" s="24" t="n"/>
      <c r="J231" s="43" t="n"/>
      <c r="K231" s="22" t="n"/>
      <c r="L231" s="22" t="n"/>
      <c r="M231" s="42" t="n"/>
      <c r="N231" s="42" t="n"/>
      <c r="O231" s="42" t="n"/>
      <c r="P231" s="42" t="n"/>
      <c r="Q231" s="43" t="n"/>
      <c r="R231" s="24" t="n"/>
      <c r="S231" s="24" t="n"/>
      <c r="T231" s="26">
        <f>IF($A231="","",IF($E231="","",MAX(0,IF($P231&lt;&gt;"",$P231,Dashboard!$B$3)-$E231)))</f>
        <v/>
      </c>
      <c r="U231" s="27">
        <f>IF($A231="","",IF($T231="","",IF($T231&lt;=30,"0-30 days",IF($T231&lt;=60,"31-60 days",IF($T231&lt;=90,"61-90 days","91+ days")))))</f>
        <v/>
      </c>
      <c r="V231" s="28">
        <f>IF($A231="","",IF($X231=0,"Closed",IF($M231="","Due date missing",IF($N231&lt;&gt;"",IF($N231&lt;=$M231,"Submitted on time","Submitted late"),IF(Dashboard!$B$3&gt;$M231,"Overdue",IF($M231-Dashboard!$B$3&lt;=7,"Due in 7 days","On track"))))))</f>
        <v/>
      </c>
      <c r="W231" s="44">
        <f>IF($A231="","",MAX(0,$J231-IF($Q231="",0,$Q231)))</f>
        <v/>
      </c>
      <c r="X231" s="26">
        <f>IF($A231="","",IF(OR($L231="Resolved - Paid",$L231="Resolved - No Payment",$L231="Closed - Other"),0,1))</f>
        <v/>
      </c>
      <c r="Y231" s="28">
        <f>IF($A231="","",IF(OR($E231="",NOT(ISNUMBER($E231)),$E231&gt;Dashboard!$B$3),"No","Yes"))</f>
        <v/>
      </c>
      <c r="Z231" s="28">
        <f>IF($A231="","",IF(COUNTIF($A$2:$A$501,$A231)&gt;1,"Duplicate Denial ID",IF(OR($B231="",$C231="",$E231="",$F231="",$G231="",$J231="",$K231="",$L231=""),"Missing required field",IF(OR(NOT(ISNUMBER($J231)),$J231&lt;0,AND($Q231&lt;&gt;"",OR(NOT(ISNUMBER($Q231)),$Q231&lt;0))),"Invalid amount",IF(AND($D231&lt;&gt;"",$E231&lt;$D231),"Received before service",IF(AND($P231&lt;&gt;"",$P231&lt;$E231),"Resolution before receipt",IF(AND($N231&lt;&gt;"",$M231&lt;&gt;"",$N231&gt;$M231),"Appeal submitted late",IF(AND($X231=0,$P231=""),"Resolution date missing",IF(AND($X231=1,$P231&lt;&gt;""),"Open status has resolution date",IF(AND($X231=1,$R231=""),"Next action missing","")))))))))</f>
        <v/>
      </c>
    </row>
    <row r="232">
      <c r="A232" s="22" t="n"/>
      <c r="B232" s="22" t="n"/>
      <c r="C232" s="22" t="n"/>
      <c r="D232" s="42" t="n"/>
      <c r="E232" s="42" t="n"/>
      <c r="F232" s="22" t="n"/>
      <c r="G232" s="22" t="n"/>
      <c r="H232" s="24" t="n"/>
      <c r="I232" s="24" t="n"/>
      <c r="J232" s="43" t="n"/>
      <c r="K232" s="22" t="n"/>
      <c r="L232" s="22" t="n"/>
      <c r="M232" s="42" t="n"/>
      <c r="N232" s="42" t="n"/>
      <c r="O232" s="42" t="n"/>
      <c r="P232" s="42" t="n"/>
      <c r="Q232" s="43" t="n"/>
      <c r="R232" s="24" t="n"/>
      <c r="S232" s="24" t="n"/>
      <c r="T232" s="26">
        <f>IF($A232="","",IF($E232="","",MAX(0,IF($P232&lt;&gt;"",$P232,Dashboard!$B$3)-$E232)))</f>
        <v/>
      </c>
      <c r="U232" s="27">
        <f>IF($A232="","",IF($T232="","",IF($T232&lt;=30,"0-30 days",IF($T232&lt;=60,"31-60 days",IF($T232&lt;=90,"61-90 days","91+ days")))))</f>
        <v/>
      </c>
      <c r="V232" s="28">
        <f>IF($A232="","",IF($X232=0,"Closed",IF($M232="","Due date missing",IF($N232&lt;&gt;"",IF($N232&lt;=$M232,"Submitted on time","Submitted late"),IF(Dashboard!$B$3&gt;$M232,"Overdue",IF($M232-Dashboard!$B$3&lt;=7,"Due in 7 days","On track"))))))</f>
        <v/>
      </c>
      <c r="W232" s="44">
        <f>IF($A232="","",MAX(0,$J232-IF($Q232="",0,$Q232)))</f>
        <v/>
      </c>
      <c r="X232" s="26">
        <f>IF($A232="","",IF(OR($L232="Resolved - Paid",$L232="Resolved - No Payment",$L232="Closed - Other"),0,1))</f>
        <v/>
      </c>
      <c r="Y232" s="28">
        <f>IF($A232="","",IF(OR($E232="",NOT(ISNUMBER($E232)),$E232&gt;Dashboard!$B$3),"No","Yes"))</f>
        <v/>
      </c>
      <c r="Z232" s="28">
        <f>IF($A232="","",IF(COUNTIF($A$2:$A$501,$A232)&gt;1,"Duplicate Denial ID",IF(OR($B232="",$C232="",$E232="",$F232="",$G232="",$J232="",$K232="",$L232=""),"Missing required field",IF(OR(NOT(ISNUMBER($J232)),$J232&lt;0,AND($Q232&lt;&gt;"",OR(NOT(ISNUMBER($Q232)),$Q232&lt;0))),"Invalid amount",IF(AND($D232&lt;&gt;"",$E232&lt;$D232),"Received before service",IF(AND($P232&lt;&gt;"",$P232&lt;$E232),"Resolution before receipt",IF(AND($N232&lt;&gt;"",$M232&lt;&gt;"",$N232&gt;$M232),"Appeal submitted late",IF(AND($X232=0,$P232=""),"Resolution date missing",IF(AND($X232=1,$P232&lt;&gt;""),"Open status has resolution date",IF(AND($X232=1,$R232=""),"Next action missing","")))))))))</f>
        <v/>
      </c>
    </row>
    <row r="233">
      <c r="A233" s="22" t="n"/>
      <c r="B233" s="22" t="n"/>
      <c r="C233" s="22" t="n"/>
      <c r="D233" s="42" t="n"/>
      <c r="E233" s="42" t="n"/>
      <c r="F233" s="22" t="n"/>
      <c r="G233" s="22" t="n"/>
      <c r="H233" s="24" t="n"/>
      <c r="I233" s="24" t="n"/>
      <c r="J233" s="43" t="n"/>
      <c r="K233" s="22" t="n"/>
      <c r="L233" s="22" t="n"/>
      <c r="M233" s="42" t="n"/>
      <c r="N233" s="42" t="n"/>
      <c r="O233" s="42" t="n"/>
      <c r="P233" s="42" t="n"/>
      <c r="Q233" s="43" t="n"/>
      <c r="R233" s="24" t="n"/>
      <c r="S233" s="24" t="n"/>
      <c r="T233" s="26">
        <f>IF($A233="","",IF($E233="","",MAX(0,IF($P233&lt;&gt;"",$P233,Dashboard!$B$3)-$E233)))</f>
        <v/>
      </c>
      <c r="U233" s="27">
        <f>IF($A233="","",IF($T233="","",IF($T233&lt;=30,"0-30 days",IF($T233&lt;=60,"31-60 days",IF($T233&lt;=90,"61-90 days","91+ days")))))</f>
        <v/>
      </c>
      <c r="V233" s="28">
        <f>IF($A233="","",IF($X233=0,"Closed",IF($M233="","Due date missing",IF($N233&lt;&gt;"",IF($N233&lt;=$M233,"Submitted on time","Submitted late"),IF(Dashboard!$B$3&gt;$M233,"Overdue",IF($M233-Dashboard!$B$3&lt;=7,"Due in 7 days","On track"))))))</f>
        <v/>
      </c>
      <c r="W233" s="44">
        <f>IF($A233="","",MAX(0,$J233-IF($Q233="",0,$Q233)))</f>
        <v/>
      </c>
      <c r="X233" s="26">
        <f>IF($A233="","",IF(OR($L233="Resolved - Paid",$L233="Resolved - No Payment",$L233="Closed - Other"),0,1))</f>
        <v/>
      </c>
      <c r="Y233" s="28">
        <f>IF($A233="","",IF(OR($E233="",NOT(ISNUMBER($E233)),$E233&gt;Dashboard!$B$3),"No","Yes"))</f>
        <v/>
      </c>
      <c r="Z233" s="28">
        <f>IF($A233="","",IF(COUNTIF($A$2:$A$501,$A233)&gt;1,"Duplicate Denial ID",IF(OR($B233="",$C233="",$E233="",$F233="",$G233="",$J233="",$K233="",$L233=""),"Missing required field",IF(OR(NOT(ISNUMBER($J233)),$J233&lt;0,AND($Q233&lt;&gt;"",OR(NOT(ISNUMBER($Q233)),$Q233&lt;0))),"Invalid amount",IF(AND($D233&lt;&gt;"",$E233&lt;$D233),"Received before service",IF(AND($P233&lt;&gt;"",$P233&lt;$E233),"Resolution before receipt",IF(AND($N233&lt;&gt;"",$M233&lt;&gt;"",$N233&gt;$M233),"Appeal submitted late",IF(AND($X233=0,$P233=""),"Resolution date missing",IF(AND($X233=1,$P233&lt;&gt;""),"Open status has resolution date",IF(AND($X233=1,$R233=""),"Next action missing","")))))))))</f>
        <v/>
      </c>
    </row>
    <row r="234">
      <c r="A234" s="22" t="n"/>
      <c r="B234" s="22" t="n"/>
      <c r="C234" s="22" t="n"/>
      <c r="D234" s="42" t="n"/>
      <c r="E234" s="42" t="n"/>
      <c r="F234" s="22" t="n"/>
      <c r="G234" s="22" t="n"/>
      <c r="H234" s="24" t="n"/>
      <c r="I234" s="24" t="n"/>
      <c r="J234" s="43" t="n"/>
      <c r="K234" s="22" t="n"/>
      <c r="L234" s="22" t="n"/>
      <c r="M234" s="42" t="n"/>
      <c r="N234" s="42" t="n"/>
      <c r="O234" s="42" t="n"/>
      <c r="P234" s="42" t="n"/>
      <c r="Q234" s="43" t="n"/>
      <c r="R234" s="24" t="n"/>
      <c r="S234" s="24" t="n"/>
      <c r="T234" s="26">
        <f>IF($A234="","",IF($E234="","",MAX(0,IF($P234&lt;&gt;"",$P234,Dashboard!$B$3)-$E234)))</f>
        <v/>
      </c>
      <c r="U234" s="27">
        <f>IF($A234="","",IF($T234="","",IF($T234&lt;=30,"0-30 days",IF($T234&lt;=60,"31-60 days",IF($T234&lt;=90,"61-90 days","91+ days")))))</f>
        <v/>
      </c>
      <c r="V234" s="28">
        <f>IF($A234="","",IF($X234=0,"Closed",IF($M234="","Due date missing",IF($N234&lt;&gt;"",IF($N234&lt;=$M234,"Submitted on time","Submitted late"),IF(Dashboard!$B$3&gt;$M234,"Overdue",IF($M234-Dashboard!$B$3&lt;=7,"Due in 7 days","On track"))))))</f>
        <v/>
      </c>
      <c r="W234" s="44">
        <f>IF($A234="","",MAX(0,$J234-IF($Q234="",0,$Q234)))</f>
        <v/>
      </c>
      <c r="X234" s="26">
        <f>IF($A234="","",IF(OR($L234="Resolved - Paid",$L234="Resolved - No Payment",$L234="Closed - Other"),0,1))</f>
        <v/>
      </c>
      <c r="Y234" s="28">
        <f>IF($A234="","",IF(OR($E234="",NOT(ISNUMBER($E234)),$E234&gt;Dashboard!$B$3),"No","Yes"))</f>
        <v/>
      </c>
      <c r="Z234" s="28">
        <f>IF($A234="","",IF(COUNTIF($A$2:$A$501,$A234)&gt;1,"Duplicate Denial ID",IF(OR($B234="",$C234="",$E234="",$F234="",$G234="",$J234="",$K234="",$L234=""),"Missing required field",IF(OR(NOT(ISNUMBER($J234)),$J234&lt;0,AND($Q234&lt;&gt;"",OR(NOT(ISNUMBER($Q234)),$Q234&lt;0))),"Invalid amount",IF(AND($D234&lt;&gt;"",$E234&lt;$D234),"Received before service",IF(AND($P234&lt;&gt;"",$P234&lt;$E234),"Resolution before receipt",IF(AND($N234&lt;&gt;"",$M234&lt;&gt;"",$N234&gt;$M234),"Appeal submitted late",IF(AND($X234=0,$P234=""),"Resolution date missing",IF(AND($X234=1,$P234&lt;&gt;""),"Open status has resolution date",IF(AND($X234=1,$R234=""),"Next action missing","")))))))))</f>
        <v/>
      </c>
    </row>
    <row r="235">
      <c r="A235" s="22" t="n"/>
      <c r="B235" s="22" t="n"/>
      <c r="C235" s="22" t="n"/>
      <c r="D235" s="42" t="n"/>
      <c r="E235" s="42" t="n"/>
      <c r="F235" s="22" t="n"/>
      <c r="G235" s="22" t="n"/>
      <c r="H235" s="24" t="n"/>
      <c r="I235" s="24" t="n"/>
      <c r="J235" s="43" t="n"/>
      <c r="K235" s="22" t="n"/>
      <c r="L235" s="22" t="n"/>
      <c r="M235" s="42" t="n"/>
      <c r="N235" s="42" t="n"/>
      <c r="O235" s="42" t="n"/>
      <c r="P235" s="42" t="n"/>
      <c r="Q235" s="43" t="n"/>
      <c r="R235" s="24" t="n"/>
      <c r="S235" s="24" t="n"/>
      <c r="T235" s="26">
        <f>IF($A235="","",IF($E235="","",MAX(0,IF($P235&lt;&gt;"",$P235,Dashboard!$B$3)-$E235)))</f>
        <v/>
      </c>
      <c r="U235" s="27">
        <f>IF($A235="","",IF($T235="","",IF($T235&lt;=30,"0-30 days",IF($T235&lt;=60,"31-60 days",IF($T235&lt;=90,"61-90 days","91+ days")))))</f>
        <v/>
      </c>
      <c r="V235" s="28">
        <f>IF($A235="","",IF($X235=0,"Closed",IF($M235="","Due date missing",IF($N235&lt;&gt;"",IF($N235&lt;=$M235,"Submitted on time","Submitted late"),IF(Dashboard!$B$3&gt;$M235,"Overdue",IF($M235-Dashboard!$B$3&lt;=7,"Due in 7 days","On track"))))))</f>
        <v/>
      </c>
      <c r="W235" s="44">
        <f>IF($A235="","",MAX(0,$J235-IF($Q235="",0,$Q235)))</f>
        <v/>
      </c>
      <c r="X235" s="26">
        <f>IF($A235="","",IF(OR($L235="Resolved - Paid",$L235="Resolved - No Payment",$L235="Closed - Other"),0,1))</f>
        <v/>
      </c>
      <c r="Y235" s="28">
        <f>IF($A235="","",IF(OR($E235="",NOT(ISNUMBER($E235)),$E235&gt;Dashboard!$B$3),"No","Yes"))</f>
        <v/>
      </c>
      <c r="Z235" s="28">
        <f>IF($A235="","",IF(COUNTIF($A$2:$A$501,$A235)&gt;1,"Duplicate Denial ID",IF(OR($B235="",$C235="",$E235="",$F235="",$G235="",$J235="",$K235="",$L235=""),"Missing required field",IF(OR(NOT(ISNUMBER($J235)),$J235&lt;0,AND($Q235&lt;&gt;"",OR(NOT(ISNUMBER($Q235)),$Q235&lt;0))),"Invalid amount",IF(AND($D235&lt;&gt;"",$E235&lt;$D235),"Received before service",IF(AND($P235&lt;&gt;"",$P235&lt;$E235),"Resolution before receipt",IF(AND($N235&lt;&gt;"",$M235&lt;&gt;"",$N235&gt;$M235),"Appeal submitted late",IF(AND($X235=0,$P235=""),"Resolution date missing",IF(AND($X235=1,$P235&lt;&gt;""),"Open status has resolution date",IF(AND($X235=1,$R235=""),"Next action missing","")))))))))</f>
        <v/>
      </c>
    </row>
    <row r="236">
      <c r="A236" s="22" t="n"/>
      <c r="B236" s="22" t="n"/>
      <c r="C236" s="22" t="n"/>
      <c r="D236" s="42" t="n"/>
      <c r="E236" s="42" t="n"/>
      <c r="F236" s="22" t="n"/>
      <c r="G236" s="22" t="n"/>
      <c r="H236" s="24" t="n"/>
      <c r="I236" s="24" t="n"/>
      <c r="J236" s="43" t="n"/>
      <c r="K236" s="22" t="n"/>
      <c r="L236" s="22" t="n"/>
      <c r="M236" s="42" t="n"/>
      <c r="N236" s="42" t="n"/>
      <c r="O236" s="42" t="n"/>
      <c r="P236" s="42" t="n"/>
      <c r="Q236" s="43" t="n"/>
      <c r="R236" s="24" t="n"/>
      <c r="S236" s="24" t="n"/>
      <c r="T236" s="26">
        <f>IF($A236="","",IF($E236="","",MAX(0,IF($P236&lt;&gt;"",$P236,Dashboard!$B$3)-$E236)))</f>
        <v/>
      </c>
      <c r="U236" s="27">
        <f>IF($A236="","",IF($T236="","",IF($T236&lt;=30,"0-30 days",IF($T236&lt;=60,"31-60 days",IF($T236&lt;=90,"61-90 days","91+ days")))))</f>
        <v/>
      </c>
      <c r="V236" s="28">
        <f>IF($A236="","",IF($X236=0,"Closed",IF($M236="","Due date missing",IF($N236&lt;&gt;"",IF($N236&lt;=$M236,"Submitted on time","Submitted late"),IF(Dashboard!$B$3&gt;$M236,"Overdue",IF($M236-Dashboard!$B$3&lt;=7,"Due in 7 days","On track"))))))</f>
        <v/>
      </c>
      <c r="W236" s="44">
        <f>IF($A236="","",MAX(0,$J236-IF($Q236="",0,$Q236)))</f>
        <v/>
      </c>
      <c r="X236" s="26">
        <f>IF($A236="","",IF(OR($L236="Resolved - Paid",$L236="Resolved - No Payment",$L236="Closed - Other"),0,1))</f>
        <v/>
      </c>
      <c r="Y236" s="28">
        <f>IF($A236="","",IF(OR($E236="",NOT(ISNUMBER($E236)),$E236&gt;Dashboard!$B$3),"No","Yes"))</f>
        <v/>
      </c>
      <c r="Z236" s="28">
        <f>IF($A236="","",IF(COUNTIF($A$2:$A$501,$A236)&gt;1,"Duplicate Denial ID",IF(OR($B236="",$C236="",$E236="",$F236="",$G236="",$J236="",$K236="",$L236=""),"Missing required field",IF(OR(NOT(ISNUMBER($J236)),$J236&lt;0,AND($Q236&lt;&gt;"",OR(NOT(ISNUMBER($Q236)),$Q236&lt;0))),"Invalid amount",IF(AND($D236&lt;&gt;"",$E236&lt;$D236),"Received before service",IF(AND($P236&lt;&gt;"",$P236&lt;$E236),"Resolution before receipt",IF(AND($N236&lt;&gt;"",$M236&lt;&gt;"",$N236&gt;$M236),"Appeal submitted late",IF(AND($X236=0,$P236=""),"Resolution date missing",IF(AND($X236=1,$P236&lt;&gt;""),"Open status has resolution date",IF(AND($X236=1,$R236=""),"Next action missing","")))))))))</f>
        <v/>
      </c>
    </row>
    <row r="237">
      <c r="A237" s="22" t="n"/>
      <c r="B237" s="22" t="n"/>
      <c r="C237" s="22" t="n"/>
      <c r="D237" s="42" t="n"/>
      <c r="E237" s="42" t="n"/>
      <c r="F237" s="22" t="n"/>
      <c r="G237" s="22" t="n"/>
      <c r="H237" s="24" t="n"/>
      <c r="I237" s="24" t="n"/>
      <c r="J237" s="43" t="n"/>
      <c r="K237" s="22" t="n"/>
      <c r="L237" s="22" t="n"/>
      <c r="M237" s="42" t="n"/>
      <c r="N237" s="42" t="n"/>
      <c r="O237" s="42" t="n"/>
      <c r="P237" s="42" t="n"/>
      <c r="Q237" s="43" t="n"/>
      <c r="R237" s="24" t="n"/>
      <c r="S237" s="24" t="n"/>
      <c r="T237" s="26">
        <f>IF($A237="","",IF($E237="","",MAX(0,IF($P237&lt;&gt;"",$P237,Dashboard!$B$3)-$E237)))</f>
        <v/>
      </c>
      <c r="U237" s="27">
        <f>IF($A237="","",IF($T237="","",IF($T237&lt;=30,"0-30 days",IF($T237&lt;=60,"31-60 days",IF($T237&lt;=90,"61-90 days","91+ days")))))</f>
        <v/>
      </c>
      <c r="V237" s="28">
        <f>IF($A237="","",IF($X237=0,"Closed",IF($M237="","Due date missing",IF($N237&lt;&gt;"",IF($N237&lt;=$M237,"Submitted on time","Submitted late"),IF(Dashboard!$B$3&gt;$M237,"Overdue",IF($M237-Dashboard!$B$3&lt;=7,"Due in 7 days","On track"))))))</f>
        <v/>
      </c>
      <c r="W237" s="44">
        <f>IF($A237="","",MAX(0,$J237-IF($Q237="",0,$Q237)))</f>
        <v/>
      </c>
      <c r="X237" s="26">
        <f>IF($A237="","",IF(OR($L237="Resolved - Paid",$L237="Resolved - No Payment",$L237="Closed - Other"),0,1))</f>
        <v/>
      </c>
      <c r="Y237" s="28">
        <f>IF($A237="","",IF(OR($E237="",NOT(ISNUMBER($E237)),$E237&gt;Dashboard!$B$3),"No","Yes"))</f>
        <v/>
      </c>
      <c r="Z237" s="28">
        <f>IF($A237="","",IF(COUNTIF($A$2:$A$501,$A237)&gt;1,"Duplicate Denial ID",IF(OR($B237="",$C237="",$E237="",$F237="",$G237="",$J237="",$K237="",$L237=""),"Missing required field",IF(OR(NOT(ISNUMBER($J237)),$J237&lt;0,AND($Q237&lt;&gt;"",OR(NOT(ISNUMBER($Q237)),$Q237&lt;0))),"Invalid amount",IF(AND($D237&lt;&gt;"",$E237&lt;$D237),"Received before service",IF(AND($P237&lt;&gt;"",$P237&lt;$E237),"Resolution before receipt",IF(AND($N237&lt;&gt;"",$M237&lt;&gt;"",$N237&gt;$M237),"Appeal submitted late",IF(AND($X237=0,$P237=""),"Resolution date missing",IF(AND($X237=1,$P237&lt;&gt;""),"Open status has resolution date",IF(AND($X237=1,$R237=""),"Next action missing","")))))))))</f>
        <v/>
      </c>
    </row>
    <row r="238">
      <c r="A238" s="22" t="n"/>
      <c r="B238" s="22" t="n"/>
      <c r="C238" s="22" t="n"/>
      <c r="D238" s="42" t="n"/>
      <c r="E238" s="42" t="n"/>
      <c r="F238" s="22" t="n"/>
      <c r="G238" s="22" t="n"/>
      <c r="H238" s="24" t="n"/>
      <c r="I238" s="24" t="n"/>
      <c r="J238" s="43" t="n"/>
      <c r="K238" s="22" t="n"/>
      <c r="L238" s="22" t="n"/>
      <c r="M238" s="42" t="n"/>
      <c r="N238" s="42" t="n"/>
      <c r="O238" s="42" t="n"/>
      <c r="P238" s="42" t="n"/>
      <c r="Q238" s="43" t="n"/>
      <c r="R238" s="24" t="n"/>
      <c r="S238" s="24" t="n"/>
      <c r="T238" s="26">
        <f>IF($A238="","",IF($E238="","",MAX(0,IF($P238&lt;&gt;"",$P238,Dashboard!$B$3)-$E238)))</f>
        <v/>
      </c>
      <c r="U238" s="27">
        <f>IF($A238="","",IF($T238="","",IF($T238&lt;=30,"0-30 days",IF($T238&lt;=60,"31-60 days",IF($T238&lt;=90,"61-90 days","91+ days")))))</f>
        <v/>
      </c>
      <c r="V238" s="28">
        <f>IF($A238="","",IF($X238=0,"Closed",IF($M238="","Due date missing",IF($N238&lt;&gt;"",IF($N238&lt;=$M238,"Submitted on time","Submitted late"),IF(Dashboard!$B$3&gt;$M238,"Overdue",IF($M238-Dashboard!$B$3&lt;=7,"Due in 7 days","On track"))))))</f>
        <v/>
      </c>
      <c r="W238" s="44">
        <f>IF($A238="","",MAX(0,$J238-IF($Q238="",0,$Q238)))</f>
        <v/>
      </c>
      <c r="X238" s="26">
        <f>IF($A238="","",IF(OR($L238="Resolved - Paid",$L238="Resolved - No Payment",$L238="Closed - Other"),0,1))</f>
        <v/>
      </c>
      <c r="Y238" s="28">
        <f>IF($A238="","",IF(OR($E238="",NOT(ISNUMBER($E238)),$E238&gt;Dashboard!$B$3),"No","Yes"))</f>
        <v/>
      </c>
      <c r="Z238" s="28">
        <f>IF($A238="","",IF(COUNTIF($A$2:$A$501,$A238)&gt;1,"Duplicate Denial ID",IF(OR($B238="",$C238="",$E238="",$F238="",$G238="",$J238="",$K238="",$L238=""),"Missing required field",IF(OR(NOT(ISNUMBER($J238)),$J238&lt;0,AND($Q238&lt;&gt;"",OR(NOT(ISNUMBER($Q238)),$Q238&lt;0))),"Invalid amount",IF(AND($D238&lt;&gt;"",$E238&lt;$D238),"Received before service",IF(AND($P238&lt;&gt;"",$P238&lt;$E238),"Resolution before receipt",IF(AND($N238&lt;&gt;"",$M238&lt;&gt;"",$N238&gt;$M238),"Appeal submitted late",IF(AND($X238=0,$P238=""),"Resolution date missing",IF(AND($X238=1,$P238&lt;&gt;""),"Open status has resolution date",IF(AND($X238=1,$R238=""),"Next action missing","")))))))))</f>
        <v/>
      </c>
    </row>
    <row r="239">
      <c r="A239" s="22" t="n"/>
      <c r="B239" s="22" t="n"/>
      <c r="C239" s="22" t="n"/>
      <c r="D239" s="42" t="n"/>
      <c r="E239" s="42" t="n"/>
      <c r="F239" s="22" t="n"/>
      <c r="G239" s="22" t="n"/>
      <c r="H239" s="24" t="n"/>
      <c r="I239" s="24" t="n"/>
      <c r="J239" s="43" t="n"/>
      <c r="K239" s="22" t="n"/>
      <c r="L239" s="22" t="n"/>
      <c r="M239" s="42" t="n"/>
      <c r="N239" s="42" t="n"/>
      <c r="O239" s="42" t="n"/>
      <c r="P239" s="42" t="n"/>
      <c r="Q239" s="43" t="n"/>
      <c r="R239" s="24" t="n"/>
      <c r="S239" s="24" t="n"/>
      <c r="T239" s="26">
        <f>IF($A239="","",IF($E239="","",MAX(0,IF($P239&lt;&gt;"",$P239,Dashboard!$B$3)-$E239)))</f>
        <v/>
      </c>
      <c r="U239" s="27">
        <f>IF($A239="","",IF($T239="","",IF($T239&lt;=30,"0-30 days",IF($T239&lt;=60,"31-60 days",IF($T239&lt;=90,"61-90 days","91+ days")))))</f>
        <v/>
      </c>
      <c r="V239" s="28">
        <f>IF($A239="","",IF($X239=0,"Closed",IF($M239="","Due date missing",IF($N239&lt;&gt;"",IF($N239&lt;=$M239,"Submitted on time","Submitted late"),IF(Dashboard!$B$3&gt;$M239,"Overdue",IF($M239-Dashboard!$B$3&lt;=7,"Due in 7 days","On track"))))))</f>
        <v/>
      </c>
      <c r="W239" s="44">
        <f>IF($A239="","",MAX(0,$J239-IF($Q239="",0,$Q239)))</f>
        <v/>
      </c>
      <c r="X239" s="26">
        <f>IF($A239="","",IF(OR($L239="Resolved - Paid",$L239="Resolved - No Payment",$L239="Closed - Other"),0,1))</f>
        <v/>
      </c>
      <c r="Y239" s="28">
        <f>IF($A239="","",IF(OR($E239="",NOT(ISNUMBER($E239)),$E239&gt;Dashboard!$B$3),"No","Yes"))</f>
        <v/>
      </c>
      <c r="Z239" s="28">
        <f>IF($A239="","",IF(COUNTIF($A$2:$A$501,$A239)&gt;1,"Duplicate Denial ID",IF(OR($B239="",$C239="",$E239="",$F239="",$G239="",$J239="",$K239="",$L239=""),"Missing required field",IF(OR(NOT(ISNUMBER($J239)),$J239&lt;0,AND($Q239&lt;&gt;"",OR(NOT(ISNUMBER($Q239)),$Q239&lt;0))),"Invalid amount",IF(AND($D239&lt;&gt;"",$E239&lt;$D239),"Received before service",IF(AND($P239&lt;&gt;"",$P239&lt;$E239),"Resolution before receipt",IF(AND($N239&lt;&gt;"",$M239&lt;&gt;"",$N239&gt;$M239),"Appeal submitted late",IF(AND($X239=0,$P239=""),"Resolution date missing",IF(AND($X239=1,$P239&lt;&gt;""),"Open status has resolution date",IF(AND($X239=1,$R239=""),"Next action missing","")))))))))</f>
        <v/>
      </c>
    </row>
    <row r="240">
      <c r="A240" s="22" t="n"/>
      <c r="B240" s="22" t="n"/>
      <c r="C240" s="22" t="n"/>
      <c r="D240" s="42" t="n"/>
      <c r="E240" s="42" t="n"/>
      <c r="F240" s="22" t="n"/>
      <c r="G240" s="22" t="n"/>
      <c r="H240" s="24" t="n"/>
      <c r="I240" s="24" t="n"/>
      <c r="J240" s="43" t="n"/>
      <c r="K240" s="22" t="n"/>
      <c r="L240" s="22" t="n"/>
      <c r="M240" s="42" t="n"/>
      <c r="N240" s="42" t="n"/>
      <c r="O240" s="42" t="n"/>
      <c r="P240" s="42" t="n"/>
      <c r="Q240" s="43" t="n"/>
      <c r="R240" s="24" t="n"/>
      <c r="S240" s="24" t="n"/>
      <c r="T240" s="26">
        <f>IF($A240="","",IF($E240="","",MAX(0,IF($P240&lt;&gt;"",$P240,Dashboard!$B$3)-$E240)))</f>
        <v/>
      </c>
      <c r="U240" s="27">
        <f>IF($A240="","",IF($T240="","",IF($T240&lt;=30,"0-30 days",IF($T240&lt;=60,"31-60 days",IF($T240&lt;=90,"61-90 days","91+ days")))))</f>
        <v/>
      </c>
      <c r="V240" s="28">
        <f>IF($A240="","",IF($X240=0,"Closed",IF($M240="","Due date missing",IF($N240&lt;&gt;"",IF($N240&lt;=$M240,"Submitted on time","Submitted late"),IF(Dashboard!$B$3&gt;$M240,"Overdue",IF($M240-Dashboard!$B$3&lt;=7,"Due in 7 days","On track"))))))</f>
        <v/>
      </c>
      <c r="W240" s="44">
        <f>IF($A240="","",MAX(0,$J240-IF($Q240="",0,$Q240)))</f>
        <v/>
      </c>
      <c r="X240" s="26">
        <f>IF($A240="","",IF(OR($L240="Resolved - Paid",$L240="Resolved - No Payment",$L240="Closed - Other"),0,1))</f>
        <v/>
      </c>
      <c r="Y240" s="28">
        <f>IF($A240="","",IF(OR($E240="",NOT(ISNUMBER($E240)),$E240&gt;Dashboard!$B$3),"No","Yes"))</f>
        <v/>
      </c>
      <c r="Z240" s="28">
        <f>IF($A240="","",IF(COUNTIF($A$2:$A$501,$A240)&gt;1,"Duplicate Denial ID",IF(OR($B240="",$C240="",$E240="",$F240="",$G240="",$J240="",$K240="",$L240=""),"Missing required field",IF(OR(NOT(ISNUMBER($J240)),$J240&lt;0,AND($Q240&lt;&gt;"",OR(NOT(ISNUMBER($Q240)),$Q240&lt;0))),"Invalid amount",IF(AND($D240&lt;&gt;"",$E240&lt;$D240),"Received before service",IF(AND($P240&lt;&gt;"",$P240&lt;$E240),"Resolution before receipt",IF(AND($N240&lt;&gt;"",$M240&lt;&gt;"",$N240&gt;$M240),"Appeal submitted late",IF(AND($X240=0,$P240=""),"Resolution date missing",IF(AND($X240=1,$P240&lt;&gt;""),"Open status has resolution date",IF(AND($X240=1,$R240=""),"Next action missing","")))))))))</f>
        <v/>
      </c>
    </row>
    <row r="241">
      <c r="A241" s="22" t="n"/>
      <c r="B241" s="22" t="n"/>
      <c r="C241" s="22" t="n"/>
      <c r="D241" s="42" t="n"/>
      <c r="E241" s="42" t="n"/>
      <c r="F241" s="22" t="n"/>
      <c r="G241" s="22" t="n"/>
      <c r="H241" s="24" t="n"/>
      <c r="I241" s="24" t="n"/>
      <c r="J241" s="43" t="n"/>
      <c r="K241" s="22" t="n"/>
      <c r="L241" s="22" t="n"/>
      <c r="M241" s="42" t="n"/>
      <c r="N241" s="42" t="n"/>
      <c r="O241" s="42" t="n"/>
      <c r="P241" s="42" t="n"/>
      <c r="Q241" s="43" t="n"/>
      <c r="R241" s="24" t="n"/>
      <c r="S241" s="24" t="n"/>
      <c r="T241" s="26">
        <f>IF($A241="","",IF($E241="","",MAX(0,IF($P241&lt;&gt;"",$P241,Dashboard!$B$3)-$E241)))</f>
        <v/>
      </c>
      <c r="U241" s="27">
        <f>IF($A241="","",IF($T241="","",IF($T241&lt;=30,"0-30 days",IF($T241&lt;=60,"31-60 days",IF($T241&lt;=90,"61-90 days","91+ days")))))</f>
        <v/>
      </c>
      <c r="V241" s="28">
        <f>IF($A241="","",IF($X241=0,"Closed",IF($M241="","Due date missing",IF($N241&lt;&gt;"",IF($N241&lt;=$M241,"Submitted on time","Submitted late"),IF(Dashboard!$B$3&gt;$M241,"Overdue",IF($M241-Dashboard!$B$3&lt;=7,"Due in 7 days","On track"))))))</f>
        <v/>
      </c>
      <c r="W241" s="44">
        <f>IF($A241="","",MAX(0,$J241-IF($Q241="",0,$Q241)))</f>
        <v/>
      </c>
      <c r="X241" s="26">
        <f>IF($A241="","",IF(OR($L241="Resolved - Paid",$L241="Resolved - No Payment",$L241="Closed - Other"),0,1))</f>
        <v/>
      </c>
      <c r="Y241" s="28">
        <f>IF($A241="","",IF(OR($E241="",NOT(ISNUMBER($E241)),$E241&gt;Dashboard!$B$3),"No","Yes"))</f>
        <v/>
      </c>
      <c r="Z241" s="28">
        <f>IF($A241="","",IF(COUNTIF($A$2:$A$501,$A241)&gt;1,"Duplicate Denial ID",IF(OR($B241="",$C241="",$E241="",$F241="",$G241="",$J241="",$K241="",$L241=""),"Missing required field",IF(OR(NOT(ISNUMBER($J241)),$J241&lt;0,AND($Q241&lt;&gt;"",OR(NOT(ISNUMBER($Q241)),$Q241&lt;0))),"Invalid amount",IF(AND($D241&lt;&gt;"",$E241&lt;$D241),"Received before service",IF(AND($P241&lt;&gt;"",$P241&lt;$E241),"Resolution before receipt",IF(AND($N241&lt;&gt;"",$M241&lt;&gt;"",$N241&gt;$M241),"Appeal submitted late",IF(AND($X241=0,$P241=""),"Resolution date missing",IF(AND($X241=1,$P241&lt;&gt;""),"Open status has resolution date",IF(AND($X241=1,$R241=""),"Next action missing","")))))))))</f>
        <v/>
      </c>
    </row>
    <row r="242">
      <c r="A242" s="22" t="n"/>
      <c r="B242" s="22" t="n"/>
      <c r="C242" s="22" t="n"/>
      <c r="D242" s="42" t="n"/>
      <c r="E242" s="42" t="n"/>
      <c r="F242" s="22" t="n"/>
      <c r="G242" s="22" t="n"/>
      <c r="H242" s="24" t="n"/>
      <c r="I242" s="24" t="n"/>
      <c r="J242" s="43" t="n"/>
      <c r="K242" s="22" t="n"/>
      <c r="L242" s="22" t="n"/>
      <c r="M242" s="42" t="n"/>
      <c r="N242" s="42" t="n"/>
      <c r="O242" s="42" t="n"/>
      <c r="P242" s="42" t="n"/>
      <c r="Q242" s="43" t="n"/>
      <c r="R242" s="24" t="n"/>
      <c r="S242" s="24" t="n"/>
      <c r="T242" s="26">
        <f>IF($A242="","",IF($E242="","",MAX(0,IF($P242&lt;&gt;"",$P242,Dashboard!$B$3)-$E242)))</f>
        <v/>
      </c>
      <c r="U242" s="27">
        <f>IF($A242="","",IF($T242="","",IF($T242&lt;=30,"0-30 days",IF($T242&lt;=60,"31-60 days",IF($T242&lt;=90,"61-90 days","91+ days")))))</f>
        <v/>
      </c>
      <c r="V242" s="28">
        <f>IF($A242="","",IF($X242=0,"Closed",IF($M242="","Due date missing",IF($N242&lt;&gt;"",IF($N242&lt;=$M242,"Submitted on time","Submitted late"),IF(Dashboard!$B$3&gt;$M242,"Overdue",IF($M242-Dashboard!$B$3&lt;=7,"Due in 7 days","On track"))))))</f>
        <v/>
      </c>
      <c r="W242" s="44">
        <f>IF($A242="","",MAX(0,$J242-IF($Q242="",0,$Q242)))</f>
        <v/>
      </c>
      <c r="X242" s="26">
        <f>IF($A242="","",IF(OR($L242="Resolved - Paid",$L242="Resolved - No Payment",$L242="Closed - Other"),0,1))</f>
        <v/>
      </c>
      <c r="Y242" s="28">
        <f>IF($A242="","",IF(OR($E242="",NOT(ISNUMBER($E242)),$E242&gt;Dashboard!$B$3),"No","Yes"))</f>
        <v/>
      </c>
      <c r="Z242" s="28">
        <f>IF($A242="","",IF(COUNTIF($A$2:$A$501,$A242)&gt;1,"Duplicate Denial ID",IF(OR($B242="",$C242="",$E242="",$F242="",$G242="",$J242="",$K242="",$L242=""),"Missing required field",IF(OR(NOT(ISNUMBER($J242)),$J242&lt;0,AND($Q242&lt;&gt;"",OR(NOT(ISNUMBER($Q242)),$Q242&lt;0))),"Invalid amount",IF(AND($D242&lt;&gt;"",$E242&lt;$D242),"Received before service",IF(AND($P242&lt;&gt;"",$P242&lt;$E242),"Resolution before receipt",IF(AND($N242&lt;&gt;"",$M242&lt;&gt;"",$N242&gt;$M242),"Appeal submitted late",IF(AND($X242=0,$P242=""),"Resolution date missing",IF(AND($X242=1,$P242&lt;&gt;""),"Open status has resolution date",IF(AND($X242=1,$R242=""),"Next action missing","")))))))))</f>
        <v/>
      </c>
    </row>
    <row r="243">
      <c r="A243" s="22" t="n"/>
      <c r="B243" s="22" t="n"/>
      <c r="C243" s="22" t="n"/>
      <c r="D243" s="42" t="n"/>
      <c r="E243" s="42" t="n"/>
      <c r="F243" s="22" t="n"/>
      <c r="G243" s="22" t="n"/>
      <c r="H243" s="24" t="n"/>
      <c r="I243" s="24" t="n"/>
      <c r="J243" s="43" t="n"/>
      <c r="K243" s="22" t="n"/>
      <c r="L243" s="22" t="n"/>
      <c r="M243" s="42" t="n"/>
      <c r="N243" s="42" t="n"/>
      <c r="O243" s="42" t="n"/>
      <c r="P243" s="42" t="n"/>
      <c r="Q243" s="43" t="n"/>
      <c r="R243" s="24" t="n"/>
      <c r="S243" s="24" t="n"/>
      <c r="T243" s="26">
        <f>IF($A243="","",IF($E243="","",MAX(0,IF($P243&lt;&gt;"",$P243,Dashboard!$B$3)-$E243)))</f>
        <v/>
      </c>
      <c r="U243" s="27">
        <f>IF($A243="","",IF($T243="","",IF($T243&lt;=30,"0-30 days",IF($T243&lt;=60,"31-60 days",IF($T243&lt;=90,"61-90 days","91+ days")))))</f>
        <v/>
      </c>
      <c r="V243" s="28">
        <f>IF($A243="","",IF($X243=0,"Closed",IF($M243="","Due date missing",IF($N243&lt;&gt;"",IF($N243&lt;=$M243,"Submitted on time","Submitted late"),IF(Dashboard!$B$3&gt;$M243,"Overdue",IF($M243-Dashboard!$B$3&lt;=7,"Due in 7 days","On track"))))))</f>
        <v/>
      </c>
      <c r="W243" s="44">
        <f>IF($A243="","",MAX(0,$J243-IF($Q243="",0,$Q243)))</f>
        <v/>
      </c>
      <c r="X243" s="26">
        <f>IF($A243="","",IF(OR($L243="Resolved - Paid",$L243="Resolved - No Payment",$L243="Closed - Other"),0,1))</f>
        <v/>
      </c>
      <c r="Y243" s="28">
        <f>IF($A243="","",IF(OR($E243="",NOT(ISNUMBER($E243)),$E243&gt;Dashboard!$B$3),"No","Yes"))</f>
        <v/>
      </c>
      <c r="Z243" s="28">
        <f>IF($A243="","",IF(COUNTIF($A$2:$A$501,$A243)&gt;1,"Duplicate Denial ID",IF(OR($B243="",$C243="",$E243="",$F243="",$G243="",$J243="",$K243="",$L243=""),"Missing required field",IF(OR(NOT(ISNUMBER($J243)),$J243&lt;0,AND($Q243&lt;&gt;"",OR(NOT(ISNUMBER($Q243)),$Q243&lt;0))),"Invalid amount",IF(AND($D243&lt;&gt;"",$E243&lt;$D243),"Received before service",IF(AND($P243&lt;&gt;"",$P243&lt;$E243),"Resolution before receipt",IF(AND($N243&lt;&gt;"",$M243&lt;&gt;"",$N243&gt;$M243),"Appeal submitted late",IF(AND($X243=0,$P243=""),"Resolution date missing",IF(AND($X243=1,$P243&lt;&gt;""),"Open status has resolution date",IF(AND($X243=1,$R243=""),"Next action missing","")))))))))</f>
        <v/>
      </c>
    </row>
    <row r="244">
      <c r="A244" s="22" t="n"/>
      <c r="B244" s="22" t="n"/>
      <c r="C244" s="22" t="n"/>
      <c r="D244" s="42" t="n"/>
      <c r="E244" s="42" t="n"/>
      <c r="F244" s="22" t="n"/>
      <c r="G244" s="22" t="n"/>
      <c r="H244" s="24" t="n"/>
      <c r="I244" s="24" t="n"/>
      <c r="J244" s="43" t="n"/>
      <c r="K244" s="22" t="n"/>
      <c r="L244" s="22" t="n"/>
      <c r="M244" s="42" t="n"/>
      <c r="N244" s="42" t="n"/>
      <c r="O244" s="42" t="n"/>
      <c r="P244" s="42" t="n"/>
      <c r="Q244" s="43" t="n"/>
      <c r="R244" s="24" t="n"/>
      <c r="S244" s="24" t="n"/>
      <c r="T244" s="26">
        <f>IF($A244="","",IF($E244="","",MAX(0,IF($P244&lt;&gt;"",$P244,Dashboard!$B$3)-$E244)))</f>
        <v/>
      </c>
      <c r="U244" s="27">
        <f>IF($A244="","",IF($T244="","",IF($T244&lt;=30,"0-30 days",IF($T244&lt;=60,"31-60 days",IF($T244&lt;=90,"61-90 days","91+ days")))))</f>
        <v/>
      </c>
      <c r="V244" s="28">
        <f>IF($A244="","",IF($X244=0,"Closed",IF($M244="","Due date missing",IF($N244&lt;&gt;"",IF($N244&lt;=$M244,"Submitted on time","Submitted late"),IF(Dashboard!$B$3&gt;$M244,"Overdue",IF($M244-Dashboard!$B$3&lt;=7,"Due in 7 days","On track"))))))</f>
        <v/>
      </c>
      <c r="W244" s="44">
        <f>IF($A244="","",MAX(0,$J244-IF($Q244="",0,$Q244)))</f>
        <v/>
      </c>
      <c r="X244" s="26">
        <f>IF($A244="","",IF(OR($L244="Resolved - Paid",$L244="Resolved - No Payment",$L244="Closed - Other"),0,1))</f>
        <v/>
      </c>
      <c r="Y244" s="28">
        <f>IF($A244="","",IF(OR($E244="",NOT(ISNUMBER($E244)),$E244&gt;Dashboard!$B$3),"No","Yes"))</f>
        <v/>
      </c>
      <c r="Z244" s="28">
        <f>IF($A244="","",IF(COUNTIF($A$2:$A$501,$A244)&gt;1,"Duplicate Denial ID",IF(OR($B244="",$C244="",$E244="",$F244="",$G244="",$J244="",$K244="",$L244=""),"Missing required field",IF(OR(NOT(ISNUMBER($J244)),$J244&lt;0,AND($Q244&lt;&gt;"",OR(NOT(ISNUMBER($Q244)),$Q244&lt;0))),"Invalid amount",IF(AND($D244&lt;&gt;"",$E244&lt;$D244),"Received before service",IF(AND($P244&lt;&gt;"",$P244&lt;$E244),"Resolution before receipt",IF(AND($N244&lt;&gt;"",$M244&lt;&gt;"",$N244&gt;$M244),"Appeal submitted late",IF(AND($X244=0,$P244=""),"Resolution date missing",IF(AND($X244=1,$P244&lt;&gt;""),"Open status has resolution date",IF(AND($X244=1,$R244=""),"Next action missing","")))))))))</f>
        <v/>
      </c>
    </row>
    <row r="245">
      <c r="A245" s="22" t="n"/>
      <c r="B245" s="22" t="n"/>
      <c r="C245" s="22" t="n"/>
      <c r="D245" s="42" t="n"/>
      <c r="E245" s="42" t="n"/>
      <c r="F245" s="22" t="n"/>
      <c r="G245" s="22" t="n"/>
      <c r="H245" s="24" t="n"/>
      <c r="I245" s="24" t="n"/>
      <c r="J245" s="43" t="n"/>
      <c r="K245" s="22" t="n"/>
      <c r="L245" s="22" t="n"/>
      <c r="M245" s="42" t="n"/>
      <c r="N245" s="42" t="n"/>
      <c r="O245" s="42" t="n"/>
      <c r="P245" s="42" t="n"/>
      <c r="Q245" s="43" t="n"/>
      <c r="R245" s="24" t="n"/>
      <c r="S245" s="24" t="n"/>
      <c r="T245" s="26">
        <f>IF($A245="","",IF($E245="","",MAX(0,IF($P245&lt;&gt;"",$P245,Dashboard!$B$3)-$E245)))</f>
        <v/>
      </c>
      <c r="U245" s="27">
        <f>IF($A245="","",IF($T245="","",IF($T245&lt;=30,"0-30 days",IF($T245&lt;=60,"31-60 days",IF($T245&lt;=90,"61-90 days","91+ days")))))</f>
        <v/>
      </c>
      <c r="V245" s="28">
        <f>IF($A245="","",IF($X245=0,"Closed",IF($M245="","Due date missing",IF($N245&lt;&gt;"",IF($N245&lt;=$M245,"Submitted on time","Submitted late"),IF(Dashboard!$B$3&gt;$M245,"Overdue",IF($M245-Dashboard!$B$3&lt;=7,"Due in 7 days","On track"))))))</f>
        <v/>
      </c>
      <c r="W245" s="44">
        <f>IF($A245="","",MAX(0,$J245-IF($Q245="",0,$Q245)))</f>
        <v/>
      </c>
      <c r="X245" s="26">
        <f>IF($A245="","",IF(OR($L245="Resolved - Paid",$L245="Resolved - No Payment",$L245="Closed - Other"),0,1))</f>
        <v/>
      </c>
      <c r="Y245" s="28">
        <f>IF($A245="","",IF(OR($E245="",NOT(ISNUMBER($E245)),$E245&gt;Dashboard!$B$3),"No","Yes"))</f>
        <v/>
      </c>
      <c r="Z245" s="28">
        <f>IF($A245="","",IF(COUNTIF($A$2:$A$501,$A245)&gt;1,"Duplicate Denial ID",IF(OR($B245="",$C245="",$E245="",$F245="",$G245="",$J245="",$K245="",$L245=""),"Missing required field",IF(OR(NOT(ISNUMBER($J245)),$J245&lt;0,AND($Q245&lt;&gt;"",OR(NOT(ISNUMBER($Q245)),$Q245&lt;0))),"Invalid amount",IF(AND($D245&lt;&gt;"",$E245&lt;$D245),"Received before service",IF(AND($P245&lt;&gt;"",$P245&lt;$E245),"Resolution before receipt",IF(AND($N245&lt;&gt;"",$M245&lt;&gt;"",$N245&gt;$M245),"Appeal submitted late",IF(AND($X245=0,$P245=""),"Resolution date missing",IF(AND($X245=1,$P245&lt;&gt;""),"Open status has resolution date",IF(AND($X245=1,$R245=""),"Next action missing","")))))))))</f>
        <v/>
      </c>
    </row>
    <row r="246">
      <c r="A246" s="22" t="n"/>
      <c r="B246" s="22" t="n"/>
      <c r="C246" s="22" t="n"/>
      <c r="D246" s="42" t="n"/>
      <c r="E246" s="42" t="n"/>
      <c r="F246" s="22" t="n"/>
      <c r="G246" s="22" t="n"/>
      <c r="H246" s="24" t="n"/>
      <c r="I246" s="24" t="n"/>
      <c r="J246" s="43" t="n"/>
      <c r="K246" s="22" t="n"/>
      <c r="L246" s="22" t="n"/>
      <c r="M246" s="42" t="n"/>
      <c r="N246" s="42" t="n"/>
      <c r="O246" s="42" t="n"/>
      <c r="P246" s="42" t="n"/>
      <c r="Q246" s="43" t="n"/>
      <c r="R246" s="24" t="n"/>
      <c r="S246" s="24" t="n"/>
      <c r="T246" s="26">
        <f>IF($A246="","",IF($E246="","",MAX(0,IF($P246&lt;&gt;"",$P246,Dashboard!$B$3)-$E246)))</f>
        <v/>
      </c>
      <c r="U246" s="27">
        <f>IF($A246="","",IF($T246="","",IF($T246&lt;=30,"0-30 days",IF($T246&lt;=60,"31-60 days",IF($T246&lt;=90,"61-90 days","91+ days")))))</f>
        <v/>
      </c>
      <c r="V246" s="28">
        <f>IF($A246="","",IF($X246=0,"Closed",IF($M246="","Due date missing",IF($N246&lt;&gt;"",IF($N246&lt;=$M246,"Submitted on time","Submitted late"),IF(Dashboard!$B$3&gt;$M246,"Overdue",IF($M246-Dashboard!$B$3&lt;=7,"Due in 7 days","On track"))))))</f>
        <v/>
      </c>
      <c r="W246" s="44">
        <f>IF($A246="","",MAX(0,$J246-IF($Q246="",0,$Q246)))</f>
        <v/>
      </c>
      <c r="X246" s="26">
        <f>IF($A246="","",IF(OR($L246="Resolved - Paid",$L246="Resolved - No Payment",$L246="Closed - Other"),0,1))</f>
        <v/>
      </c>
      <c r="Y246" s="28">
        <f>IF($A246="","",IF(OR($E246="",NOT(ISNUMBER($E246)),$E246&gt;Dashboard!$B$3),"No","Yes"))</f>
        <v/>
      </c>
      <c r="Z246" s="28">
        <f>IF($A246="","",IF(COUNTIF($A$2:$A$501,$A246)&gt;1,"Duplicate Denial ID",IF(OR($B246="",$C246="",$E246="",$F246="",$G246="",$J246="",$K246="",$L246=""),"Missing required field",IF(OR(NOT(ISNUMBER($J246)),$J246&lt;0,AND($Q246&lt;&gt;"",OR(NOT(ISNUMBER($Q246)),$Q246&lt;0))),"Invalid amount",IF(AND($D246&lt;&gt;"",$E246&lt;$D246),"Received before service",IF(AND($P246&lt;&gt;"",$P246&lt;$E246),"Resolution before receipt",IF(AND($N246&lt;&gt;"",$M246&lt;&gt;"",$N246&gt;$M246),"Appeal submitted late",IF(AND($X246=0,$P246=""),"Resolution date missing",IF(AND($X246=1,$P246&lt;&gt;""),"Open status has resolution date",IF(AND($X246=1,$R246=""),"Next action missing","")))))))))</f>
        <v/>
      </c>
    </row>
    <row r="247">
      <c r="A247" s="22" t="n"/>
      <c r="B247" s="22" t="n"/>
      <c r="C247" s="22" t="n"/>
      <c r="D247" s="42" t="n"/>
      <c r="E247" s="42" t="n"/>
      <c r="F247" s="22" t="n"/>
      <c r="G247" s="22" t="n"/>
      <c r="H247" s="24" t="n"/>
      <c r="I247" s="24" t="n"/>
      <c r="J247" s="43" t="n"/>
      <c r="K247" s="22" t="n"/>
      <c r="L247" s="22" t="n"/>
      <c r="M247" s="42" t="n"/>
      <c r="N247" s="42" t="n"/>
      <c r="O247" s="42" t="n"/>
      <c r="P247" s="42" t="n"/>
      <c r="Q247" s="43" t="n"/>
      <c r="R247" s="24" t="n"/>
      <c r="S247" s="24" t="n"/>
      <c r="T247" s="26">
        <f>IF($A247="","",IF($E247="","",MAX(0,IF($P247&lt;&gt;"",$P247,Dashboard!$B$3)-$E247)))</f>
        <v/>
      </c>
      <c r="U247" s="27">
        <f>IF($A247="","",IF($T247="","",IF($T247&lt;=30,"0-30 days",IF($T247&lt;=60,"31-60 days",IF($T247&lt;=90,"61-90 days","91+ days")))))</f>
        <v/>
      </c>
      <c r="V247" s="28">
        <f>IF($A247="","",IF($X247=0,"Closed",IF($M247="","Due date missing",IF($N247&lt;&gt;"",IF($N247&lt;=$M247,"Submitted on time","Submitted late"),IF(Dashboard!$B$3&gt;$M247,"Overdue",IF($M247-Dashboard!$B$3&lt;=7,"Due in 7 days","On track"))))))</f>
        <v/>
      </c>
      <c r="W247" s="44">
        <f>IF($A247="","",MAX(0,$J247-IF($Q247="",0,$Q247)))</f>
        <v/>
      </c>
      <c r="X247" s="26">
        <f>IF($A247="","",IF(OR($L247="Resolved - Paid",$L247="Resolved - No Payment",$L247="Closed - Other"),0,1))</f>
        <v/>
      </c>
      <c r="Y247" s="28">
        <f>IF($A247="","",IF(OR($E247="",NOT(ISNUMBER($E247)),$E247&gt;Dashboard!$B$3),"No","Yes"))</f>
        <v/>
      </c>
      <c r="Z247" s="28">
        <f>IF($A247="","",IF(COUNTIF($A$2:$A$501,$A247)&gt;1,"Duplicate Denial ID",IF(OR($B247="",$C247="",$E247="",$F247="",$G247="",$J247="",$K247="",$L247=""),"Missing required field",IF(OR(NOT(ISNUMBER($J247)),$J247&lt;0,AND($Q247&lt;&gt;"",OR(NOT(ISNUMBER($Q247)),$Q247&lt;0))),"Invalid amount",IF(AND($D247&lt;&gt;"",$E247&lt;$D247),"Received before service",IF(AND($P247&lt;&gt;"",$P247&lt;$E247),"Resolution before receipt",IF(AND($N247&lt;&gt;"",$M247&lt;&gt;"",$N247&gt;$M247),"Appeal submitted late",IF(AND($X247=0,$P247=""),"Resolution date missing",IF(AND($X247=1,$P247&lt;&gt;""),"Open status has resolution date",IF(AND($X247=1,$R247=""),"Next action missing","")))))))))</f>
        <v/>
      </c>
    </row>
    <row r="248">
      <c r="A248" s="22" t="n"/>
      <c r="B248" s="22" t="n"/>
      <c r="C248" s="22" t="n"/>
      <c r="D248" s="42" t="n"/>
      <c r="E248" s="42" t="n"/>
      <c r="F248" s="22" t="n"/>
      <c r="G248" s="22" t="n"/>
      <c r="H248" s="24" t="n"/>
      <c r="I248" s="24" t="n"/>
      <c r="J248" s="43" t="n"/>
      <c r="K248" s="22" t="n"/>
      <c r="L248" s="22" t="n"/>
      <c r="M248" s="42" t="n"/>
      <c r="N248" s="42" t="n"/>
      <c r="O248" s="42" t="n"/>
      <c r="P248" s="42" t="n"/>
      <c r="Q248" s="43" t="n"/>
      <c r="R248" s="24" t="n"/>
      <c r="S248" s="24" t="n"/>
      <c r="T248" s="26">
        <f>IF($A248="","",IF($E248="","",MAX(0,IF($P248&lt;&gt;"",$P248,Dashboard!$B$3)-$E248)))</f>
        <v/>
      </c>
      <c r="U248" s="27">
        <f>IF($A248="","",IF($T248="","",IF($T248&lt;=30,"0-30 days",IF($T248&lt;=60,"31-60 days",IF($T248&lt;=90,"61-90 days","91+ days")))))</f>
        <v/>
      </c>
      <c r="V248" s="28">
        <f>IF($A248="","",IF($X248=0,"Closed",IF($M248="","Due date missing",IF($N248&lt;&gt;"",IF($N248&lt;=$M248,"Submitted on time","Submitted late"),IF(Dashboard!$B$3&gt;$M248,"Overdue",IF($M248-Dashboard!$B$3&lt;=7,"Due in 7 days","On track"))))))</f>
        <v/>
      </c>
      <c r="W248" s="44">
        <f>IF($A248="","",MAX(0,$J248-IF($Q248="",0,$Q248)))</f>
        <v/>
      </c>
      <c r="X248" s="26">
        <f>IF($A248="","",IF(OR($L248="Resolved - Paid",$L248="Resolved - No Payment",$L248="Closed - Other"),0,1))</f>
        <v/>
      </c>
      <c r="Y248" s="28">
        <f>IF($A248="","",IF(OR($E248="",NOT(ISNUMBER($E248)),$E248&gt;Dashboard!$B$3),"No","Yes"))</f>
        <v/>
      </c>
      <c r="Z248" s="28">
        <f>IF($A248="","",IF(COUNTIF($A$2:$A$501,$A248)&gt;1,"Duplicate Denial ID",IF(OR($B248="",$C248="",$E248="",$F248="",$G248="",$J248="",$K248="",$L248=""),"Missing required field",IF(OR(NOT(ISNUMBER($J248)),$J248&lt;0,AND($Q248&lt;&gt;"",OR(NOT(ISNUMBER($Q248)),$Q248&lt;0))),"Invalid amount",IF(AND($D248&lt;&gt;"",$E248&lt;$D248),"Received before service",IF(AND($P248&lt;&gt;"",$P248&lt;$E248),"Resolution before receipt",IF(AND($N248&lt;&gt;"",$M248&lt;&gt;"",$N248&gt;$M248),"Appeal submitted late",IF(AND($X248=0,$P248=""),"Resolution date missing",IF(AND($X248=1,$P248&lt;&gt;""),"Open status has resolution date",IF(AND($X248=1,$R248=""),"Next action missing","")))))))))</f>
        <v/>
      </c>
    </row>
    <row r="249">
      <c r="A249" s="22" t="n"/>
      <c r="B249" s="22" t="n"/>
      <c r="C249" s="22" t="n"/>
      <c r="D249" s="42" t="n"/>
      <c r="E249" s="42" t="n"/>
      <c r="F249" s="22" t="n"/>
      <c r="G249" s="22" t="n"/>
      <c r="H249" s="24" t="n"/>
      <c r="I249" s="24" t="n"/>
      <c r="J249" s="43" t="n"/>
      <c r="K249" s="22" t="n"/>
      <c r="L249" s="22" t="n"/>
      <c r="M249" s="42" t="n"/>
      <c r="N249" s="42" t="n"/>
      <c r="O249" s="42" t="n"/>
      <c r="P249" s="42" t="n"/>
      <c r="Q249" s="43" t="n"/>
      <c r="R249" s="24" t="n"/>
      <c r="S249" s="24" t="n"/>
      <c r="T249" s="26">
        <f>IF($A249="","",IF($E249="","",MAX(0,IF($P249&lt;&gt;"",$P249,Dashboard!$B$3)-$E249)))</f>
        <v/>
      </c>
      <c r="U249" s="27">
        <f>IF($A249="","",IF($T249="","",IF($T249&lt;=30,"0-30 days",IF($T249&lt;=60,"31-60 days",IF($T249&lt;=90,"61-90 days","91+ days")))))</f>
        <v/>
      </c>
      <c r="V249" s="28">
        <f>IF($A249="","",IF($X249=0,"Closed",IF($M249="","Due date missing",IF($N249&lt;&gt;"",IF($N249&lt;=$M249,"Submitted on time","Submitted late"),IF(Dashboard!$B$3&gt;$M249,"Overdue",IF($M249-Dashboard!$B$3&lt;=7,"Due in 7 days","On track"))))))</f>
        <v/>
      </c>
      <c r="W249" s="44">
        <f>IF($A249="","",MAX(0,$J249-IF($Q249="",0,$Q249)))</f>
        <v/>
      </c>
      <c r="X249" s="26">
        <f>IF($A249="","",IF(OR($L249="Resolved - Paid",$L249="Resolved - No Payment",$L249="Closed - Other"),0,1))</f>
        <v/>
      </c>
      <c r="Y249" s="28">
        <f>IF($A249="","",IF(OR($E249="",NOT(ISNUMBER($E249)),$E249&gt;Dashboard!$B$3),"No","Yes"))</f>
        <v/>
      </c>
      <c r="Z249" s="28">
        <f>IF($A249="","",IF(COUNTIF($A$2:$A$501,$A249)&gt;1,"Duplicate Denial ID",IF(OR($B249="",$C249="",$E249="",$F249="",$G249="",$J249="",$K249="",$L249=""),"Missing required field",IF(OR(NOT(ISNUMBER($J249)),$J249&lt;0,AND($Q249&lt;&gt;"",OR(NOT(ISNUMBER($Q249)),$Q249&lt;0))),"Invalid amount",IF(AND($D249&lt;&gt;"",$E249&lt;$D249),"Received before service",IF(AND($P249&lt;&gt;"",$P249&lt;$E249),"Resolution before receipt",IF(AND($N249&lt;&gt;"",$M249&lt;&gt;"",$N249&gt;$M249),"Appeal submitted late",IF(AND($X249=0,$P249=""),"Resolution date missing",IF(AND($X249=1,$P249&lt;&gt;""),"Open status has resolution date",IF(AND($X249=1,$R249=""),"Next action missing","")))))))))</f>
        <v/>
      </c>
    </row>
    <row r="250">
      <c r="A250" s="22" t="n"/>
      <c r="B250" s="22" t="n"/>
      <c r="C250" s="22" t="n"/>
      <c r="D250" s="42" t="n"/>
      <c r="E250" s="42" t="n"/>
      <c r="F250" s="22" t="n"/>
      <c r="G250" s="22" t="n"/>
      <c r="H250" s="24" t="n"/>
      <c r="I250" s="24" t="n"/>
      <c r="J250" s="43" t="n"/>
      <c r="K250" s="22" t="n"/>
      <c r="L250" s="22" t="n"/>
      <c r="M250" s="42" t="n"/>
      <c r="N250" s="42" t="n"/>
      <c r="O250" s="42" t="n"/>
      <c r="P250" s="42" t="n"/>
      <c r="Q250" s="43" t="n"/>
      <c r="R250" s="24" t="n"/>
      <c r="S250" s="24" t="n"/>
      <c r="T250" s="26">
        <f>IF($A250="","",IF($E250="","",MAX(0,IF($P250&lt;&gt;"",$P250,Dashboard!$B$3)-$E250)))</f>
        <v/>
      </c>
      <c r="U250" s="27">
        <f>IF($A250="","",IF($T250="","",IF($T250&lt;=30,"0-30 days",IF($T250&lt;=60,"31-60 days",IF($T250&lt;=90,"61-90 days","91+ days")))))</f>
        <v/>
      </c>
      <c r="V250" s="28">
        <f>IF($A250="","",IF($X250=0,"Closed",IF($M250="","Due date missing",IF($N250&lt;&gt;"",IF($N250&lt;=$M250,"Submitted on time","Submitted late"),IF(Dashboard!$B$3&gt;$M250,"Overdue",IF($M250-Dashboard!$B$3&lt;=7,"Due in 7 days","On track"))))))</f>
        <v/>
      </c>
      <c r="W250" s="44">
        <f>IF($A250="","",MAX(0,$J250-IF($Q250="",0,$Q250)))</f>
        <v/>
      </c>
      <c r="X250" s="26">
        <f>IF($A250="","",IF(OR($L250="Resolved - Paid",$L250="Resolved - No Payment",$L250="Closed - Other"),0,1))</f>
        <v/>
      </c>
      <c r="Y250" s="28">
        <f>IF($A250="","",IF(OR($E250="",NOT(ISNUMBER($E250)),$E250&gt;Dashboard!$B$3),"No","Yes"))</f>
        <v/>
      </c>
      <c r="Z250" s="28">
        <f>IF($A250="","",IF(COUNTIF($A$2:$A$501,$A250)&gt;1,"Duplicate Denial ID",IF(OR($B250="",$C250="",$E250="",$F250="",$G250="",$J250="",$K250="",$L250=""),"Missing required field",IF(OR(NOT(ISNUMBER($J250)),$J250&lt;0,AND($Q250&lt;&gt;"",OR(NOT(ISNUMBER($Q250)),$Q250&lt;0))),"Invalid amount",IF(AND($D250&lt;&gt;"",$E250&lt;$D250),"Received before service",IF(AND($P250&lt;&gt;"",$P250&lt;$E250),"Resolution before receipt",IF(AND($N250&lt;&gt;"",$M250&lt;&gt;"",$N250&gt;$M250),"Appeal submitted late",IF(AND($X250=0,$P250=""),"Resolution date missing",IF(AND($X250=1,$P250&lt;&gt;""),"Open status has resolution date",IF(AND($X250=1,$R250=""),"Next action missing","")))))))))</f>
        <v/>
      </c>
    </row>
    <row r="251">
      <c r="A251" s="22" t="n"/>
      <c r="B251" s="22" t="n"/>
      <c r="C251" s="22" t="n"/>
      <c r="D251" s="42" t="n"/>
      <c r="E251" s="42" t="n"/>
      <c r="F251" s="22" t="n"/>
      <c r="G251" s="22" t="n"/>
      <c r="H251" s="24" t="n"/>
      <c r="I251" s="24" t="n"/>
      <c r="J251" s="43" t="n"/>
      <c r="K251" s="22" t="n"/>
      <c r="L251" s="22" t="n"/>
      <c r="M251" s="42" t="n"/>
      <c r="N251" s="42" t="n"/>
      <c r="O251" s="42" t="n"/>
      <c r="P251" s="42" t="n"/>
      <c r="Q251" s="43" t="n"/>
      <c r="R251" s="24" t="n"/>
      <c r="S251" s="24" t="n"/>
      <c r="T251" s="26">
        <f>IF($A251="","",IF($E251="","",MAX(0,IF($P251&lt;&gt;"",$P251,Dashboard!$B$3)-$E251)))</f>
        <v/>
      </c>
      <c r="U251" s="27">
        <f>IF($A251="","",IF($T251="","",IF($T251&lt;=30,"0-30 days",IF($T251&lt;=60,"31-60 days",IF($T251&lt;=90,"61-90 days","91+ days")))))</f>
        <v/>
      </c>
      <c r="V251" s="28">
        <f>IF($A251="","",IF($X251=0,"Closed",IF($M251="","Due date missing",IF($N251&lt;&gt;"",IF($N251&lt;=$M251,"Submitted on time","Submitted late"),IF(Dashboard!$B$3&gt;$M251,"Overdue",IF($M251-Dashboard!$B$3&lt;=7,"Due in 7 days","On track"))))))</f>
        <v/>
      </c>
      <c r="W251" s="44">
        <f>IF($A251="","",MAX(0,$J251-IF($Q251="",0,$Q251)))</f>
        <v/>
      </c>
      <c r="X251" s="26">
        <f>IF($A251="","",IF(OR($L251="Resolved - Paid",$L251="Resolved - No Payment",$L251="Closed - Other"),0,1))</f>
        <v/>
      </c>
      <c r="Y251" s="28">
        <f>IF($A251="","",IF(OR($E251="",NOT(ISNUMBER($E251)),$E251&gt;Dashboard!$B$3),"No","Yes"))</f>
        <v/>
      </c>
      <c r="Z251" s="28">
        <f>IF($A251="","",IF(COUNTIF($A$2:$A$501,$A251)&gt;1,"Duplicate Denial ID",IF(OR($B251="",$C251="",$E251="",$F251="",$G251="",$J251="",$K251="",$L251=""),"Missing required field",IF(OR(NOT(ISNUMBER($J251)),$J251&lt;0,AND($Q251&lt;&gt;"",OR(NOT(ISNUMBER($Q251)),$Q251&lt;0))),"Invalid amount",IF(AND($D251&lt;&gt;"",$E251&lt;$D251),"Received before service",IF(AND($P251&lt;&gt;"",$P251&lt;$E251),"Resolution before receipt",IF(AND($N251&lt;&gt;"",$M251&lt;&gt;"",$N251&gt;$M251),"Appeal submitted late",IF(AND($X251=0,$P251=""),"Resolution date missing",IF(AND($X251=1,$P251&lt;&gt;""),"Open status has resolution date",IF(AND($X251=1,$R251=""),"Next action missing","")))))))))</f>
        <v/>
      </c>
    </row>
    <row r="252">
      <c r="A252" s="22" t="n"/>
      <c r="B252" s="22" t="n"/>
      <c r="C252" s="22" t="n"/>
      <c r="D252" s="42" t="n"/>
      <c r="E252" s="42" t="n"/>
      <c r="F252" s="22" t="n"/>
      <c r="G252" s="22" t="n"/>
      <c r="H252" s="24" t="n"/>
      <c r="I252" s="24" t="n"/>
      <c r="J252" s="43" t="n"/>
      <c r="K252" s="22" t="n"/>
      <c r="L252" s="22" t="n"/>
      <c r="M252" s="42" t="n"/>
      <c r="N252" s="42" t="n"/>
      <c r="O252" s="42" t="n"/>
      <c r="P252" s="42" t="n"/>
      <c r="Q252" s="43" t="n"/>
      <c r="R252" s="24" t="n"/>
      <c r="S252" s="24" t="n"/>
      <c r="T252" s="26">
        <f>IF($A252="","",IF($E252="","",MAX(0,IF($P252&lt;&gt;"",$P252,Dashboard!$B$3)-$E252)))</f>
        <v/>
      </c>
      <c r="U252" s="27">
        <f>IF($A252="","",IF($T252="","",IF($T252&lt;=30,"0-30 days",IF($T252&lt;=60,"31-60 days",IF($T252&lt;=90,"61-90 days","91+ days")))))</f>
        <v/>
      </c>
      <c r="V252" s="28">
        <f>IF($A252="","",IF($X252=0,"Closed",IF($M252="","Due date missing",IF($N252&lt;&gt;"",IF($N252&lt;=$M252,"Submitted on time","Submitted late"),IF(Dashboard!$B$3&gt;$M252,"Overdue",IF($M252-Dashboard!$B$3&lt;=7,"Due in 7 days","On track"))))))</f>
        <v/>
      </c>
      <c r="W252" s="44">
        <f>IF($A252="","",MAX(0,$J252-IF($Q252="",0,$Q252)))</f>
        <v/>
      </c>
      <c r="X252" s="26">
        <f>IF($A252="","",IF(OR($L252="Resolved - Paid",$L252="Resolved - No Payment",$L252="Closed - Other"),0,1))</f>
        <v/>
      </c>
      <c r="Y252" s="28">
        <f>IF($A252="","",IF(OR($E252="",NOT(ISNUMBER($E252)),$E252&gt;Dashboard!$B$3),"No","Yes"))</f>
        <v/>
      </c>
      <c r="Z252" s="28">
        <f>IF($A252="","",IF(COUNTIF($A$2:$A$501,$A252)&gt;1,"Duplicate Denial ID",IF(OR($B252="",$C252="",$E252="",$F252="",$G252="",$J252="",$K252="",$L252=""),"Missing required field",IF(OR(NOT(ISNUMBER($J252)),$J252&lt;0,AND($Q252&lt;&gt;"",OR(NOT(ISNUMBER($Q252)),$Q252&lt;0))),"Invalid amount",IF(AND($D252&lt;&gt;"",$E252&lt;$D252),"Received before service",IF(AND($P252&lt;&gt;"",$P252&lt;$E252),"Resolution before receipt",IF(AND($N252&lt;&gt;"",$M252&lt;&gt;"",$N252&gt;$M252),"Appeal submitted late",IF(AND($X252=0,$P252=""),"Resolution date missing",IF(AND($X252=1,$P252&lt;&gt;""),"Open status has resolution date",IF(AND($X252=1,$R252=""),"Next action missing","")))))))))</f>
        <v/>
      </c>
    </row>
    <row r="253">
      <c r="A253" s="22" t="n"/>
      <c r="B253" s="22" t="n"/>
      <c r="C253" s="22" t="n"/>
      <c r="D253" s="42" t="n"/>
      <c r="E253" s="42" t="n"/>
      <c r="F253" s="22" t="n"/>
      <c r="G253" s="22" t="n"/>
      <c r="H253" s="24" t="n"/>
      <c r="I253" s="24" t="n"/>
      <c r="J253" s="43" t="n"/>
      <c r="K253" s="22" t="n"/>
      <c r="L253" s="22" t="n"/>
      <c r="M253" s="42" t="n"/>
      <c r="N253" s="42" t="n"/>
      <c r="O253" s="42" t="n"/>
      <c r="P253" s="42" t="n"/>
      <c r="Q253" s="43" t="n"/>
      <c r="R253" s="24" t="n"/>
      <c r="S253" s="24" t="n"/>
      <c r="T253" s="26">
        <f>IF($A253="","",IF($E253="","",MAX(0,IF($P253&lt;&gt;"",$P253,Dashboard!$B$3)-$E253)))</f>
        <v/>
      </c>
      <c r="U253" s="27">
        <f>IF($A253="","",IF($T253="","",IF($T253&lt;=30,"0-30 days",IF($T253&lt;=60,"31-60 days",IF($T253&lt;=90,"61-90 days","91+ days")))))</f>
        <v/>
      </c>
      <c r="V253" s="28">
        <f>IF($A253="","",IF($X253=0,"Closed",IF($M253="","Due date missing",IF($N253&lt;&gt;"",IF($N253&lt;=$M253,"Submitted on time","Submitted late"),IF(Dashboard!$B$3&gt;$M253,"Overdue",IF($M253-Dashboard!$B$3&lt;=7,"Due in 7 days","On track"))))))</f>
        <v/>
      </c>
      <c r="W253" s="44">
        <f>IF($A253="","",MAX(0,$J253-IF($Q253="",0,$Q253)))</f>
        <v/>
      </c>
      <c r="X253" s="26">
        <f>IF($A253="","",IF(OR($L253="Resolved - Paid",$L253="Resolved - No Payment",$L253="Closed - Other"),0,1))</f>
        <v/>
      </c>
      <c r="Y253" s="28">
        <f>IF($A253="","",IF(OR($E253="",NOT(ISNUMBER($E253)),$E253&gt;Dashboard!$B$3),"No","Yes"))</f>
        <v/>
      </c>
      <c r="Z253" s="28">
        <f>IF($A253="","",IF(COUNTIF($A$2:$A$501,$A253)&gt;1,"Duplicate Denial ID",IF(OR($B253="",$C253="",$E253="",$F253="",$G253="",$J253="",$K253="",$L253=""),"Missing required field",IF(OR(NOT(ISNUMBER($J253)),$J253&lt;0,AND($Q253&lt;&gt;"",OR(NOT(ISNUMBER($Q253)),$Q253&lt;0))),"Invalid amount",IF(AND($D253&lt;&gt;"",$E253&lt;$D253),"Received before service",IF(AND($P253&lt;&gt;"",$P253&lt;$E253),"Resolution before receipt",IF(AND($N253&lt;&gt;"",$M253&lt;&gt;"",$N253&gt;$M253),"Appeal submitted late",IF(AND($X253=0,$P253=""),"Resolution date missing",IF(AND($X253=1,$P253&lt;&gt;""),"Open status has resolution date",IF(AND($X253=1,$R253=""),"Next action missing","")))))))))</f>
        <v/>
      </c>
    </row>
    <row r="254">
      <c r="A254" s="22" t="n"/>
      <c r="B254" s="22" t="n"/>
      <c r="C254" s="22" t="n"/>
      <c r="D254" s="42" t="n"/>
      <c r="E254" s="42" t="n"/>
      <c r="F254" s="22" t="n"/>
      <c r="G254" s="22" t="n"/>
      <c r="H254" s="24" t="n"/>
      <c r="I254" s="24" t="n"/>
      <c r="J254" s="43" t="n"/>
      <c r="K254" s="22" t="n"/>
      <c r="L254" s="22" t="n"/>
      <c r="M254" s="42" t="n"/>
      <c r="N254" s="42" t="n"/>
      <c r="O254" s="42" t="n"/>
      <c r="P254" s="42" t="n"/>
      <c r="Q254" s="43" t="n"/>
      <c r="R254" s="24" t="n"/>
      <c r="S254" s="24" t="n"/>
      <c r="T254" s="26">
        <f>IF($A254="","",IF($E254="","",MAX(0,IF($P254&lt;&gt;"",$P254,Dashboard!$B$3)-$E254)))</f>
        <v/>
      </c>
      <c r="U254" s="27">
        <f>IF($A254="","",IF($T254="","",IF($T254&lt;=30,"0-30 days",IF($T254&lt;=60,"31-60 days",IF($T254&lt;=90,"61-90 days","91+ days")))))</f>
        <v/>
      </c>
      <c r="V254" s="28">
        <f>IF($A254="","",IF($X254=0,"Closed",IF($M254="","Due date missing",IF($N254&lt;&gt;"",IF($N254&lt;=$M254,"Submitted on time","Submitted late"),IF(Dashboard!$B$3&gt;$M254,"Overdue",IF($M254-Dashboard!$B$3&lt;=7,"Due in 7 days","On track"))))))</f>
        <v/>
      </c>
      <c r="W254" s="44">
        <f>IF($A254="","",MAX(0,$J254-IF($Q254="",0,$Q254)))</f>
        <v/>
      </c>
      <c r="X254" s="26">
        <f>IF($A254="","",IF(OR($L254="Resolved - Paid",$L254="Resolved - No Payment",$L254="Closed - Other"),0,1))</f>
        <v/>
      </c>
      <c r="Y254" s="28">
        <f>IF($A254="","",IF(OR($E254="",NOT(ISNUMBER($E254)),$E254&gt;Dashboard!$B$3),"No","Yes"))</f>
        <v/>
      </c>
      <c r="Z254" s="28">
        <f>IF($A254="","",IF(COUNTIF($A$2:$A$501,$A254)&gt;1,"Duplicate Denial ID",IF(OR($B254="",$C254="",$E254="",$F254="",$G254="",$J254="",$K254="",$L254=""),"Missing required field",IF(OR(NOT(ISNUMBER($J254)),$J254&lt;0,AND($Q254&lt;&gt;"",OR(NOT(ISNUMBER($Q254)),$Q254&lt;0))),"Invalid amount",IF(AND($D254&lt;&gt;"",$E254&lt;$D254),"Received before service",IF(AND($P254&lt;&gt;"",$P254&lt;$E254),"Resolution before receipt",IF(AND($N254&lt;&gt;"",$M254&lt;&gt;"",$N254&gt;$M254),"Appeal submitted late",IF(AND($X254=0,$P254=""),"Resolution date missing",IF(AND($X254=1,$P254&lt;&gt;""),"Open status has resolution date",IF(AND($X254=1,$R254=""),"Next action missing","")))))))))</f>
        <v/>
      </c>
    </row>
    <row r="255">
      <c r="A255" s="22" t="n"/>
      <c r="B255" s="22" t="n"/>
      <c r="C255" s="22" t="n"/>
      <c r="D255" s="42" t="n"/>
      <c r="E255" s="42" t="n"/>
      <c r="F255" s="22" t="n"/>
      <c r="G255" s="22" t="n"/>
      <c r="H255" s="24" t="n"/>
      <c r="I255" s="24" t="n"/>
      <c r="J255" s="43" t="n"/>
      <c r="K255" s="22" t="n"/>
      <c r="L255" s="22" t="n"/>
      <c r="M255" s="42" t="n"/>
      <c r="N255" s="42" t="n"/>
      <c r="O255" s="42" t="n"/>
      <c r="P255" s="42" t="n"/>
      <c r="Q255" s="43" t="n"/>
      <c r="R255" s="24" t="n"/>
      <c r="S255" s="24" t="n"/>
      <c r="T255" s="26">
        <f>IF($A255="","",IF($E255="","",MAX(0,IF($P255&lt;&gt;"",$P255,Dashboard!$B$3)-$E255)))</f>
        <v/>
      </c>
      <c r="U255" s="27">
        <f>IF($A255="","",IF($T255="","",IF($T255&lt;=30,"0-30 days",IF($T255&lt;=60,"31-60 days",IF($T255&lt;=90,"61-90 days","91+ days")))))</f>
        <v/>
      </c>
      <c r="V255" s="28">
        <f>IF($A255="","",IF($X255=0,"Closed",IF($M255="","Due date missing",IF($N255&lt;&gt;"",IF($N255&lt;=$M255,"Submitted on time","Submitted late"),IF(Dashboard!$B$3&gt;$M255,"Overdue",IF($M255-Dashboard!$B$3&lt;=7,"Due in 7 days","On track"))))))</f>
        <v/>
      </c>
      <c r="W255" s="44">
        <f>IF($A255="","",MAX(0,$J255-IF($Q255="",0,$Q255)))</f>
        <v/>
      </c>
      <c r="X255" s="26">
        <f>IF($A255="","",IF(OR($L255="Resolved - Paid",$L255="Resolved - No Payment",$L255="Closed - Other"),0,1))</f>
        <v/>
      </c>
      <c r="Y255" s="28">
        <f>IF($A255="","",IF(OR($E255="",NOT(ISNUMBER($E255)),$E255&gt;Dashboard!$B$3),"No","Yes"))</f>
        <v/>
      </c>
      <c r="Z255" s="28">
        <f>IF($A255="","",IF(COUNTIF($A$2:$A$501,$A255)&gt;1,"Duplicate Denial ID",IF(OR($B255="",$C255="",$E255="",$F255="",$G255="",$J255="",$K255="",$L255=""),"Missing required field",IF(OR(NOT(ISNUMBER($J255)),$J255&lt;0,AND($Q255&lt;&gt;"",OR(NOT(ISNUMBER($Q255)),$Q255&lt;0))),"Invalid amount",IF(AND($D255&lt;&gt;"",$E255&lt;$D255),"Received before service",IF(AND($P255&lt;&gt;"",$P255&lt;$E255),"Resolution before receipt",IF(AND($N255&lt;&gt;"",$M255&lt;&gt;"",$N255&gt;$M255),"Appeal submitted late",IF(AND($X255=0,$P255=""),"Resolution date missing",IF(AND($X255=1,$P255&lt;&gt;""),"Open status has resolution date",IF(AND($X255=1,$R255=""),"Next action missing","")))))))))</f>
        <v/>
      </c>
    </row>
    <row r="256">
      <c r="A256" s="22" t="n"/>
      <c r="B256" s="22" t="n"/>
      <c r="C256" s="22" t="n"/>
      <c r="D256" s="42" t="n"/>
      <c r="E256" s="42" t="n"/>
      <c r="F256" s="22" t="n"/>
      <c r="G256" s="22" t="n"/>
      <c r="H256" s="24" t="n"/>
      <c r="I256" s="24" t="n"/>
      <c r="J256" s="43" t="n"/>
      <c r="K256" s="22" t="n"/>
      <c r="L256" s="22" t="n"/>
      <c r="M256" s="42" t="n"/>
      <c r="N256" s="42" t="n"/>
      <c r="O256" s="42" t="n"/>
      <c r="P256" s="42" t="n"/>
      <c r="Q256" s="43" t="n"/>
      <c r="R256" s="24" t="n"/>
      <c r="S256" s="24" t="n"/>
      <c r="T256" s="26">
        <f>IF($A256="","",IF($E256="","",MAX(0,IF($P256&lt;&gt;"",$P256,Dashboard!$B$3)-$E256)))</f>
        <v/>
      </c>
      <c r="U256" s="27">
        <f>IF($A256="","",IF($T256="","",IF($T256&lt;=30,"0-30 days",IF($T256&lt;=60,"31-60 days",IF($T256&lt;=90,"61-90 days","91+ days")))))</f>
        <v/>
      </c>
      <c r="V256" s="28">
        <f>IF($A256="","",IF($X256=0,"Closed",IF($M256="","Due date missing",IF($N256&lt;&gt;"",IF($N256&lt;=$M256,"Submitted on time","Submitted late"),IF(Dashboard!$B$3&gt;$M256,"Overdue",IF($M256-Dashboard!$B$3&lt;=7,"Due in 7 days","On track"))))))</f>
        <v/>
      </c>
      <c r="W256" s="44">
        <f>IF($A256="","",MAX(0,$J256-IF($Q256="",0,$Q256)))</f>
        <v/>
      </c>
      <c r="X256" s="26">
        <f>IF($A256="","",IF(OR($L256="Resolved - Paid",$L256="Resolved - No Payment",$L256="Closed - Other"),0,1))</f>
        <v/>
      </c>
      <c r="Y256" s="28">
        <f>IF($A256="","",IF(OR($E256="",NOT(ISNUMBER($E256)),$E256&gt;Dashboard!$B$3),"No","Yes"))</f>
        <v/>
      </c>
      <c r="Z256" s="28">
        <f>IF($A256="","",IF(COUNTIF($A$2:$A$501,$A256)&gt;1,"Duplicate Denial ID",IF(OR($B256="",$C256="",$E256="",$F256="",$G256="",$J256="",$K256="",$L256=""),"Missing required field",IF(OR(NOT(ISNUMBER($J256)),$J256&lt;0,AND($Q256&lt;&gt;"",OR(NOT(ISNUMBER($Q256)),$Q256&lt;0))),"Invalid amount",IF(AND($D256&lt;&gt;"",$E256&lt;$D256),"Received before service",IF(AND($P256&lt;&gt;"",$P256&lt;$E256),"Resolution before receipt",IF(AND($N256&lt;&gt;"",$M256&lt;&gt;"",$N256&gt;$M256),"Appeal submitted late",IF(AND($X256=0,$P256=""),"Resolution date missing",IF(AND($X256=1,$P256&lt;&gt;""),"Open status has resolution date",IF(AND($X256=1,$R256=""),"Next action missing","")))))))))</f>
        <v/>
      </c>
    </row>
    <row r="257">
      <c r="A257" s="22" t="n"/>
      <c r="B257" s="22" t="n"/>
      <c r="C257" s="22" t="n"/>
      <c r="D257" s="42" t="n"/>
      <c r="E257" s="42" t="n"/>
      <c r="F257" s="22" t="n"/>
      <c r="G257" s="22" t="n"/>
      <c r="H257" s="24" t="n"/>
      <c r="I257" s="24" t="n"/>
      <c r="J257" s="43" t="n"/>
      <c r="K257" s="22" t="n"/>
      <c r="L257" s="22" t="n"/>
      <c r="M257" s="42" t="n"/>
      <c r="N257" s="42" t="n"/>
      <c r="O257" s="42" t="n"/>
      <c r="P257" s="42" t="n"/>
      <c r="Q257" s="43" t="n"/>
      <c r="R257" s="24" t="n"/>
      <c r="S257" s="24" t="n"/>
      <c r="T257" s="26">
        <f>IF($A257="","",IF($E257="","",MAX(0,IF($P257&lt;&gt;"",$P257,Dashboard!$B$3)-$E257)))</f>
        <v/>
      </c>
      <c r="U257" s="27">
        <f>IF($A257="","",IF($T257="","",IF($T257&lt;=30,"0-30 days",IF($T257&lt;=60,"31-60 days",IF($T257&lt;=90,"61-90 days","91+ days")))))</f>
        <v/>
      </c>
      <c r="V257" s="28">
        <f>IF($A257="","",IF($X257=0,"Closed",IF($M257="","Due date missing",IF($N257&lt;&gt;"",IF($N257&lt;=$M257,"Submitted on time","Submitted late"),IF(Dashboard!$B$3&gt;$M257,"Overdue",IF($M257-Dashboard!$B$3&lt;=7,"Due in 7 days","On track"))))))</f>
        <v/>
      </c>
      <c r="W257" s="44">
        <f>IF($A257="","",MAX(0,$J257-IF($Q257="",0,$Q257)))</f>
        <v/>
      </c>
      <c r="X257" s="26">
        <f>IF($A257="","",IF(OR($L257="Resolved - Paid",$L257="Resolved - No Payment",$L257="Closed - Other"),0,1))</f>
        <v/>
      </c>
      <c r="Y257" s="28">
        <f>IF($A257="","",IF(OR($E257="",NOT(ISNUMBER($E257)),$E257&gt;Dashboard!$B$3),"No","Yes"))</f>
        <v/>
      </c>
      <c r="Z257" s="28">
        <f>IF($A257="","",IF(COUNTIF($A$2:$A$501,$A257)&gt;1,"Duplicate Denial ID",IF(OR($B257="",$C257="",$E257="",$F257="",$G257="",$J257="",$K257="",$L257=""),"Missing required field",IF(OR(NOT(ISNUMBER($J257)),$J257&lt;0,AND($Q257&lt;&gt;"",OR(NOT(ISNUMBER($Q257)),$Q257&lt;0))),"Invalid amount",IF(AND($D257&lt;&gt;"",$E257&lt;$D257),"Received before service",IF(AND($P257&lt;&gt;"",$P257&lt;$E257),"Resolution before receipt",IF(AND($N257&lt;&gt;"",$M257&lt;&gt;"",$N257&gt;$M257),"Appeal submitted late",IF(AND($X257=0,$P257=""),"Resolution date missing",IF(AND($X257=1,$P257&lt;&gt;""),"Open status has resolution date",IF(AND($X257=1,$R257=""),"Next action missing","")))))))))</f>
        <v/>
      </c>
    </row>
    <row r="258">
      <c r="A258" s="22" t="n"/>
      <c r="B258" s="22" t="n"/>
      <c r="C258" s="22" t="n"/>
      <c r="D258" s="42" t="n"/>
      <c r="E258" s="42" t="n"/>
      <c r="F258" s="22" t="n"/>
      <c r="G258" s="22" t="n"/>
      <c r="H258" s="24" t="n"/>
      <c r="I258" s="24" t="n"/>
      <c r="J258" s="43" t="n"/>
      <c r="K258" s="22" t="n"/>
      <c r="L258" s="22" t="n"/>
      <c r="M258" s="42" t="n"/>
      <c r="N258" s="42" t="n"/>
      <c r="O258" s="42" t="n"/>
      <c r="P258" s="42" t="n"/>
      <c r="Q258" s="43" t="n"/>
      <c r="R258" s="24" t="n"/>
      <c r="S258" s="24" t="n"/>
      <c r="T258" s="26">
        <f>IF($A258="","",IF($E258="","",MAX(0,IF($P258&lt;&gt;"",$P258,Dashboard!$B$3)-$E258)))</f>
        <v/>
      </c>
      <c r="U258" s="27">
        <f>IF($A258="","",IF($T258="","",IF($T258&lt;=30,"0-30 days",IF($T258&lt;=60,"31-60 days",IF($T258&lt;=90,"61-90 days","91+ days")))))</f>
        <v/>
      </c>
      <c r="V258" s="28">
        <f>IF($A258="","",IF($X258=0,"Closed",IF($M258="","Due date missing",IF($N258&lt;&gt;"",IF($N258&lt;=$M258,"Submitted on time","Submitted late"),IF(Dashboard!$B$3&gt;$M258,"Overdue",IF($M258-Dashboard!$B$3&lt;=7,"Due in 7 days","On track"))))))</f>
        <v/>
      </c>
      <c r="W258" s="44">
        <f>IF($A258="","",MAX(0,$J258-IF($Q258="",0,$Q258)))</f>
        <v/>
      </c>
      <c r="X258" s="26">
        <f>IF($A258="","",IF(OR($L258="Resolved - Paid",$L258="Resolved - No Payment",$L258="Closed - Other"),0,1))</f>
        <v/>
      </c>
      <c r="Y258" s="28">
        <f>IF($A258="","",IF(OR($E258="",NOT(ISNUMBER($E258)),$E258&gt;Dashboard!$B$3),"No","Yes"))</f>
        <v/>
      </c>
      <c r="Z258" s="28">
        <f>IF($A258="","",IF(COUNTIF($A$2:$A$501,$A258)&gt;1,"Duplicate Denial ID",IF(OR($B258="",$C258="",$E258="",$F258="",$G258="",$J258="",$K258="",$L258=""),"Missing required field",IF(OR(NOT(ISNUMBER($J258)),$J258&lt;0,AND($Q258&lt;&gt;"",OR(NOT(ISNUMBER($Q258)),$Q258&lt;0))),"Invalid amount",IF(AND($D258&lt;&gt;"",$E258&lt;$D258),"Received before service",IF(AND($P258&lt;&gt;"",$P258&lt;$E258),"Resolution before receipt",IF(AND($N258&lt;&gt;"",$M258&lt;&gt;"",$N258&gt;$M258),"Appeal submitted late",IF(AND($X258=0,$P258=""),"Resolution date missing",IF(AND($X258=1,$P258&lt;&gt;""),"Open status has resolution date",IF(AND($X258=1,$R258=""),"Next action missing","")))))))))</f>
        <v/>
      </c>
    </row>
    <row r="259">
      <c r="A259" s="22" t="n"/>
      <c r="B259" s="22" t="n"/>
      <c r="C259" s="22" t="n"/>
      <c r="D259" s="42" t="n"/>
      <c r="E259" s="42" t="n"/>
      <c r="F259" s="22" t="n"/>
      <c r="G259" s="22" t="n"/>
      <c r="H259" s="24" t="n"/>
      <c r="I259" s="24" t="n"/>
      <c r="J259" s="43" t="n"/>
      <c r="K259" s="22" t="n"/>
      <c r="L259" s="22" t="n"/>
      <c r="M259" s="42" t="n"/>
      <c r="N259" s="42" t="n"/>
      <c r="O259" s="42" t="n"/>
      <c r="P259" s="42" t="n"/>
      <c r="Q259" s="43" t="n"/>
      <c r="R259" s="24" t="n"/>
      <c r="S259" s="24" t="n"/>
      <c r="T259" s="26">
        <f>IF($A259="","",IF($E259="","",MAX(0,IF($P259&lt;&gt;"",$P259,Dashboard!$B$3)-$E259)))</f>
        <v/>
      </c>
      <c r="U259" s="27">
        <f>IF($A259="","",IF($T259="","",IF($T259&lt;=30,"0-30 days",IF($T259&lt;=60,"31-60 days",IF($T259&lt;=90,"61-90 days","91+ days")))))</f>
        <v/>
      </c>
      <c r="V259" s="28">
        <f>IF($A259="","",IF($X259=0,"Closed",IF($M259="","Due date missing",IF($N259&lt;&gt;"",IF($N259&lt;=$M259,"Submitted on time","Submitted late"),IF(Dashboard!$B$3&gt;$M259,"Overdue",IF($M259-Dashboard!$B$3&lt;=7,"Due in 7 days","On track"))))))</f>
        <v/>
      </c>
      <c r="W259" s="44">
        <f>IF($A259="","",MAX(0,$J259-IF($Q259="",0,$Q259)))</f>
        <v/>
      </c>
      <c r="X259" s="26">
        <f>IF($A259="","",IF(OR($L259="Resolved - Paid",$L259="Resolved - No Payment",$L259="Closed - Other"),0,1))</f>
        <v/>
      </c>
      <c r="Y259" s="28">
        <f>IF($A259="","",IF(OR($E259="",NOT(ISNUMBER($E259)),$E259&gt;Dashboard!$B$3),"No","Yes"))</f>
        <v/>
      </c>
      <c r="Z259" s="28">
        <f>IF($A259="","",IF(COUNTIF($A$2:$A$501,$A259)&gt;1,"Duplicate Denial ID",IF(OR($B259="",$C259="",$E259="",$F259="",$G259="",$J259="",$K259="",$L259=""),"Missing required field",IF(OR(NOT(ISNUMBER($J259)),$J259&lt;0,AND($Q259&lt;&gt;"",OR(NOT(ISNUMBER($Q259)),$Q259&lt;0))),"Invalid amount",IF(AND($D259&lt;&gt;"",$E259&lt;$D259),"Received before service",IF(AND($P259&lt;&gt;"",$P259&lt;$E259),"Resolution before receipt",IF(AND($N259&lt;&gt;"",$M259&lt;&gt;"",$N259&gt;$M259),"Appeal submitted late",IF(AND($X259=0,$P259=""),"Resolution date missing",IF(AND($X259=1,$P259&lt;&gt;""),"Open status has resolution date",IF(AND($X259=1,$R259=""),"Next action missing","")))))))))</f>
        <v/>
      </c>
    </row>
    <row r="260">
      <c r="A260" s="22" t="n"/>
      <c r="B260" s="22" t="n"/>
      <c r="C260" s="22" t="n"/>
      <c r="D260" s="42" t="n"/>
      <c r="E260" s="42" t="n"/>
      <c r="F260" s="22" t="n"/>
      <c r="G260" s="22" t="n"/>
      <c r="H260" s="24" t="n"/>
      <c r="I260" s="24" t="n"/>
      <c r="J260" s="43" t="n"/>
      <c r="K260" s="22" t="n"/>
      <c r="L260" s="22" t="n"/>
      <c r="M260" s="42" t="n"/>
      <c r="N260" s="42" t="n"/>
      <c r="O260" s="42" t="n"/>
      <c r="P260" s="42" t="n"/>
      <c r="Q260" s="43" t="n"/>
      <c r="R260" s="24" t="n"/>
      <c r="S260" s="24" t="n"/>
      <c r="T260" s="26">
        <f>IF($A260="","",IF($E260="","",MAX(0,IF($P260&lt;&gt;"",$P260,Dashboard!$B$3)-$E260)))</f>
        <v/>
      </c>
      <c r="U260" s="27">
        <f>IF($A260="","",IF($T260="","",IF($T260&lt;=30,"0-30 days",IF($T260&lt;=60,"31-60 days",IF($T260&lt;=90,"61-90 days","91+ days")))))</f>
        <v/>
      </c>
      <c r="V260" s="28">
        <f>IF($A260="","",IF($X260=0,"Closed",IF($M260="","Due date missing",IF($N260&lt;&gt;"",IF($N260&lt;=$M260,"Submitted on time","Submitted late"),IF(Dashboard!$B$3&gt;$M260,"Overdue",IF($M260-Dashboard!$B$3&lt;=7,"Due in 7 days","On track"))))))</f>
        <v/>
      </c>
      <c r="W260" s="44">
        <f>IF($A260="","",MAX(0,$J260-IF($Q260="",0,$Q260)))</f>
        <v/>
      </c>
      <c r="X260" s="26">
        <f>IF($A260="","",IF(OR($L260="Resolved - Paid",$L260="Resolved - No Payment",$L260="Closed - Other"),0,1))</f>
        <v/>
      </c>
      <c r="Y260" s="28">
        <f>IF($A260="","",IF(OR($E260="",NOT(ISNUMBER($E260)),$E260&gt;Dashboard!$B$3),"No","Yes"))</f>
        <v/>
      </c>
      <c r="Z260" s="28">
        <f>IF($A260="","",IF(COUNTIF($A$2:$A$501,$A260)&gt;1,"Duplicate Denial ID",IF(OR($B260="",$C260="",$E260="",$F260="",$G260="",$J260="",$K260="",$L260=""),"Missing required field",IF(OR(NOT(ISNUMBER($J260)),$J260&lt;0,AND($Q260&lt;&gt;"",OR(NOT(ISNUMBER($Q260)),$Q260&lt;0))),"Invalid amount",IF(AND($D260&lt;&gt;"",$E260&lt;$D260),"Received before service",IF(AND($P260&lt;&gt;"",$P260&lt;$E260),"Resolution before receipt",IF(AND($N260&lt;&gt;"",$M260&lt;&gt;"",$N260&gt;$M260),"Appeal submitted late",IF(AND($X260=0,$P260=""),"Resolution date missing",IF(AND($X260=1,$P260&lt;&gt;""),"Open status has resolution date",IF(AND($X260=1,$R260=""),"Next action missing","")))))))))</f>
        <v/>
      </c>
    </row>
    <row r="261">
      <c r="A261" s="22" t="n"/>
      <c r="B261" s="22" t="n"/>
      <c r="C261" s="22" t="n"/>
      <c r="D261" s="42" t="n"/>
      <c r="E261" s="42" t="n"/>
      <c r="F261" s="22" t="n"/>
      <c r="G261" s="22" t="n"/>
      <c r="H261" s="24" t="n"/>
      <c r="I261" s="24" t="n"/>
      <c r="J261" s="43" t="n"/>
      <c r="K261" s="22" t="n"/>
      <c r="L261" s="22" t="n"/>
      <c r="M261" s="42" t="n"/>
      <c r="N261" s="42" t="n"/>
      <c r="O261" s="42" t="n"/>
      <c r="P261" s="42" t="n"/>
      <c r="Q261" s="43" t="n"/>
      <c r="R261" s="24" t="n"/>
      <c r="S261" s="24" t="n"/>
      <c r="T261" s="26">
        <f>IF($A261="","",IF($E261="","",MAX(0,IF($P261&lt;&gt;"",$P261,Dashboard!$B$3)-$E261)))</f>
        <v/>
      </c>
      <c r="U261" s="27">
        <f>IF($A261="","",IF($T261="","",IF($T261&lt;=30,"0-30 days",IF($T261&lt;=60,"31-60 days",IF($T261&lt;=90,"61-90 days","91+ days")))))</f>
        <v/>
      </c>
      <c r="V261" s="28">
        <f>IF($A261="","",IF($X261=0,"Closed",IF($M261="","Due date missing",IF($N261&lt;&gt;"",IF($N261&lt;=$M261,"Submitted on time","Submitted late"),IF(Dashboard!$B$3&gt;$M261,"Overdue",IF($M261-Dashboard!$B$3&lt;=7,"Due in 7 days","On track"))))))</f>
        <v/>
      </c>
      <c r="W261" s="44">
        <f>IF($A261="","",MAX(0,$J261-IF($Q261="",0,$Q261)))</f>
        <v/>
      </c>
      <c r="X261" s="26">
        <f>IF($A261="","",IF(OR($L261="Resolved - Paid",$L261="Resolved - No Payment",$L261="Closed - Other"),0,1))</f>
        <v/>
      </c>
      <c r="Y261" s="28">
        <f>IF($A261="","",IF(OR($E261="",NOT(ISNUMBER($E261)),$E261&gt;Dashboard!$B$3),"No","Yes"))</f>
        <v/>
      </c>
      <c r="Z261" s="28">
        <f>IF($A261="","",IF(COUNTIF($A$2:$A$501,$A261)&gt;1,"Duplicate Denial ID",IF(OR($B261="",$C261="",$E261="",$F261="",$G261="",$J261="",$K261="",$L261=""),"Missing required field",IF(OR(NOT(ISNUMBER($J261)),$J261&lt;0,AND($Q261&lt;&gt;"",OR(NOT(ISNUMBER($Q261)),$Q261&lt;0))),"Invalid amount",IF(AND($D261&lt;&gt;"",$E261&lt;$D261),"Received before service",IF(AND($P261&lt;&gt;"",$P261&lt;$E261),"Resolution before receipt",IF(AND($N261&lt;&gt;"",$M261&lt;&gt;"",$N261&gt;$M261),"Appeal submitted late",IF(AND($X261=0,$P261=""),"Resolution date missing",IF(AND($X261=1,$P261&lt;&gt;""),"Open status has resolution date",IF(AND($X261=1,$R261=""),"Next action missing","")))))))))</f>
        <v/>
      </c>
    </row>
    <row r="262">
      <c r="A262" s="22" t="n"/>
      <c r="B262" s="22" t="n"/>
      <c r="C262" s="22" t="n"/>
      <c r="D262" s="42" t="n"/>
      <c r="E262" s="42" t="n"/>
      <c r="F262" s="22" t="n"/>
      <c r="G262" s="22" t="n"/>
      <c r="H262" s="24" t="n"/>
      <c r="I262" s="24" t="n"/>
      <c r="J262" s="43" t="n"/>
      <c r="K262" s="22" t="n"/>
      <c r="L262" s="22" t="n"/>
      <c r="M262" s="42" t="n"/>
      <c r="N262" s="42" t="n"/>
      <c r="O262" s="42" t="n"/>
      <c r="P262" s="42" t="n"/>
      <c r="Q262" s="43" t="n"/>
      <c r="R262" s="24" t="n"/>
      <c r="S262" s="24" t="n"/>
      <c r="T262" s="26">
        <f>IF($A262="","",IF($E262="","",MAX(0,IF($P262&lt;&gt;"",$P262,Dashboard!$B$3)-$E262)))</f>
        <v/>
      </c>
      <c r="U262" s="27">
        <f>IF($A262="","",IF($T262="","",IF($T262&lt;=30,"0-30 days",IF($T262&lt;=60,"31-60 days",IF($T262&lt;=90,"61-90 days","91+ days")))))</f>
        <v/>
      </c>
      <c r="V262" s="28">
        <f>IF($A262="","",IF($X262=0,"Closed",IF($M262="","Due date missing",IF($N262&lt;&gt;"",IF($N262&lt;=$M262,"Submitted on time","Submitted late"),IF(Dashboard!$B$3&gt;$M262,"Overdue",IF($M262-Dashboard!$B$3&lt;=7,"Due in 7 days","On track"))))))</f>
        <v/>
      </c>
      <c r="W262" s="44">
        <f>IF($A262="","",MAX(0,$J262-IF($Q262="",0,$Q262)))</f>
        <v/>
      </c>
      <c r="X262" s="26">
        <f>IF($A262="","",IF(OR($L262="Resolved - Paid",$L262="Resolved - No Payment",$L262="Closed - Other"),0,1))</f>
        <v/>
      </c>
      <c r="Y262" s="28">
        <f>IF($A262="","",IF(OR($E262="",NOT(ISNUMBER($E262)),$E262&gt;Dashboard!$B$3),"No","Yes"))</f>
        <v/>
      </c>
      <c r="Z262" s="28">
        <f>IF($A262="","",IF(COUNTIF($A$2:$A$501,$A262)&gt;1,"Duplicate Denial ID",IF(OR($B262="",$C262="",$E262="",$F262="",$G262="",$J262="",$K262="",$L262=""),"Missing required field",IF(OR(NOT(ISNUMBER($J262)),$J262&lt;0,AND($Q262&lt;&gt;"",OR(NOT(ISNUMBER($Q262)),$Q262&lt;0))),"Invalid amount",IF(AND($D262&lt;&gt;"",$E262&lt;$D262),"Received before service",IF(AND($P262&lt;&gt;"",$P262&lt;$E262),"Resolution before receipt",IF(AND($N262&lt;&gt;"",$M262&lt;&gt;"",$N262&gt;$M262),"Appeal submitted late",IF(AND($X262=0,$P262=""),"Resolution date missing",IF(AND($X262=1,$P262&lt;&gt;""),"Open status has resolution date",IF(AND($X262=1,$R262=""),"Next action missing","")))))))))</f>
        <v/>
      </c>
    </row>
    <row r="263">
      <c r="A263" s="22" t="n"/>
      <c r="B263" s="22" t="n"/>
      <c r="C263" s="22" t="n"/>
      <c r="D263" s="42" t="n"/>
      <c r="E263" s="42" t="n"/>
      <c r="F263" s="22" t="n"/>
      <c r="G263" s="22" t="n"/>
      <c r="H263" s="24" t="n"/>
      <c r="I263" s="24" t="n"/>
      <c r="J263" s="43" t="n"/>
      <c r="K263" s="22" t="n"/>
      <c r="L263" s="22" t="n"/>
      <c r="M263" s="42" t="n"/>
      <c r="N263" s="42" t="n"/>
      <c r="O263" s="42" t="n"/>
      <c r="P263" s="42" t="n"/>
      <c r="Q263" s="43" t="n"/>
      <c r="R263" s="24" t="n"/>
      <c r="S263" s="24" t="n"/>
      <c r="T263" s="26">
        <f>IF($A263="","",IF($E263="","",MAX(0,IF($P263&lt;&gt;"",$P263,Dashboard!$B$3)-$E263)))</f>
        <v/>
      </c>
      <c r="U263" s="27">
        <f>IF($A263="","",IF($T263="","",IF($T263&lt;=30,"0-30 days",IF($T263&lt;=60,"31-60 days",IF($T263&lt;=90,"61-90 days","91+ days")))))</f>
        <v/>
      </c>
      <c r="V263" s="28">
        <f>IF($A263="","",IF($X263=0,"Closed",IF($M263="","Due date missing",IF($N263&lt;&gt;"",IF($N263&lt;=$M263,"Submitted on time","Submitted late"),IF(Dashboard!$B$3&gt;$M263,"Overdue",IF($M263-Dashboard!$B$3&lt;=7,"Due in 7 days","On track"))))))</f>
        <v/>
      </c>
      <c r="W263" s="44">
        <f>IF($A263="","",MAX(0,$J263-IF($Q263="",0,$Q263)))</f>
        <v/>
      </c>
      <c r="X263" s="26">
        <f>IF($A263="","",IF(OR($L263="Resolved - Paid",$L263="Resolved - No Payment",$L263="Closed - Other"),0,1))</f>
        <v/>
      </c>
      <c r="Y263" s="28">
        <f>IF($A263="","",IF(OR($E263="",NOT(ISNUMBER($E263)),$E263&gt;Dashboard!$B$3),"No","Yes"))</f>
        <v/>
      </c>
      <c r="Z263" s="28">
        <f>IF($A263="","",IF(COUNTIF($A$2:$A$501,$A263)&gt;1,"Duplicate Denial ID",IF(OR($B263="",$C263="",$E263="",$F263="",$G263="",$J263="",$K263="",$L263=""),"Missing required field",IF(OR(NOT(ISNUMBER($J263)),$J263&lt;0,AND($Q263&lt;&gt;"",OR(NOT(ISNUMBER($Q263)),$Q263&lt;0))),"Invalid amount",IF(AND($D263&lt;&gt;"",$E263&lt;$D263),"Received before service",IF(AND($P263&lt;&gt;"",$P263&lt;$E263),"Resolution before receipt",IF(AND($N263&lt;&gt;"",$M263&lt;&gt;"",$N263&gt;$M263),"Appeal submitted late",IF(AND($X263=0,$P263=""),"Resolution date missing",IF(AND($X263=1,$P263&lt;&gt;""),"Open status has resolution date",IF(AND($X263=1,$R263=""),"Next action missing","")))))))))</f>
        <v/>
      </c>
    </row>
    <row r="264">
      <c r="A264" s="22" t="n"/>
      <c r="B264" s="22" t="n"/>
      <c r="C264" s="22" t="n"/>
      <c r="D264" s="42" t="n"/>
      <c r="E264" s="42" t="n"/>
      <c r="F264" s="22" t="n"/>
      <c r="G264" s="22" t="n"/>
      <c r="H264" s="24" t="n"/>
      <c r="I264" s="24" t="n"/>
      <c r="J264" s="43" t="n"/>
      <c r="K264" s="22" t="n"/>
      <c r="L264" s="22" t="n"/>
      <c r="M264" s="42" t="n"/>
      <c r="N264" s="42" t="n"/>
      <c r="O264" s="42" t="n"/>
      <c r="P264" s="42" t="n"/>
      <c r="Q264" s="43" t="n"/>
      <c r="R264" s="24" t="n"/>
      <c r="S264" s="24" t="n"/>
      <c r="T264" s="26">
        <f>IF($A264="","",IF($E264="","",MAX(0,IF($P264&lt;&gt;"",$P264,Dashboard!$B$3)-$E264)))</f>
        <v/>
      </c>
      <c r="U264" s="27">
        <f>IF($A264="","",IF($T264="","",IF($T264&lt;=30,"0-30 days",IF($T264&lt;=60,"31-60 days",IF($T264&lt;=90,"61-90 days","91+ days")))))</f>
        <v/>
      </c>
      <c r="V264" s="28">
        <f>IF($A264="","",IF($X264=0,"Closed",IF($M264="","Due date missing",IF($N264&lt;&gt;"",IF($N264&lt;=$M264,"Submitted on time","Submitted late"),IF(Dashboard!$B$3&gt;$M264,"Overdue",IF($M264-Dashboard!$B$3&lt;=7,"Due in 7 days","On track"))))))</f>
        <v/>
      </c>
      <c r="W264" s="44">
        <f>IF($A264="","",MAX(0,$J264-IF($Q264="",0,$Q264)))</f>
        <v/>
      </c>
      <c r="X264" s="26">
        <f>IF($A264="","",IF(OR($L264="Resolved - Paid",$L264="Resolved - No Payment",$L264="Closed - Other"),0,1))</f>
        <v/>
      </c>
      <c r="Y264" s="28">
        <f>IF($A264="","",IF(OR($E264="",NOT(ISNUMBER($E264)),$E264&gt;Dashboard!$B$3),"No","Yes"))</f>
        <v/>
      </c>
      <c r="Z264" s="28">
        <f>IF($A264="","",IF(COUNTIF($A$2:$A$501,$A264)&gt;1,"Duplicate Denial ID",IF(OR($B264="",$C264="",$E264="",$F264="",$G264="",$J264="",$K264="",$L264=""),"Missing required field",IF(OR(NOT(ISNUMBER($J264)),$J264&lt;0,AND($Q264&lt;&gt;"",OR(NOT(ISNUMBER($Q264)),$Q264&lt;0))),"Invalid amount",IF(AND($D264&lt;&gt;"",$E264&lt;$D264),"Received before service",IF(AND($P264&lt;&gt;"",$P264&lt;$E264),"Resolution before receipt",IF(AND($N264&lt;&gt;"",$M264&lt;&gt;"",$N264&gt;$M264),"Appeal submitted late",IF(AND($X264=0,$P264=""),"Resolution date missing",IF(AND($X264=1,$P264&lt;&gt;""),"Open status has resolution date",IF(AND($X264=1,$R264=""),"Next action missing","")))))))))</f>
        <v/>
      </c>
    </row>
    <row r="265">
      <c r="A265" s="22" t="n"/>
      <c r="B265" s="22" t="n"/>
      <c r="C265" s="22" t="n"/>
      <c r="D265" s="42" t="n"/>
      <c r="E265" s="42" t="n"/>
      <c r="F265" s="22" t="n"/>
      <c r="G265" s="22" t="n"/>
      <c r="H265" s="24" t="n"/>
      <c r="I265" s="24" t="n"/>
      <c r="J265" s="43" t="n"/>
      <c r="K265" s="22" t="n"/>
      <c r="L265" s="22" t="n"/>
      <c r="M265" s="42" t="n"/>
      <c r="N265" s="42" t="n"/>
      <c r="O265" s="42" t="n"/>
      <c r="P265" s="42" t="n"/>
      <c r="Q265" s="43" t="n"/>
      <c r="R265" s="24" t="n"/>
      <c r="S265" s="24" t="n"/>
      <c r="T265" s="26">
        <f>IF($A265="","",IF($E265="","",MAX(0,IF($P265&lt;&gt;"",$P265,Dashboard!$B$3)-$E265)))</f>
        <v/>
      </c>
      <c r="U265" s="27">
        <f>IF($A265="","",IF($T265="","",IF($T265&lt;=30,"0-30 days",IF($T265&lt;=60,"31-60 days",IF($T265&lt;=90,"61-90 days","91+ days")))))</f>
        <v/>
      </c>
      <c r="V265" s="28">
        <f>IF($A265="","",IF($X265=0,"Closed",IF($M265="","Due date missing",IF($N265&lt;&gt;"",IF($N265&lt;=$M265,"Submitted on time","Submitted late"),IF(Dashboard!$B$3&gt;$M265,"Overdue",IF($M265-Dashboard!$B$3&lt;=7,"Due in 7 days","On track"))))))</f>
        <v/>
      </c>
      <c r="W265" s="44">
        <f>IF($A265="","",MAX(0,$J265-IF($Q265="",0,$Q265)))</f>
        <v/>
      </c>
      <c r="X265" s="26">
        <f>IF($A265="","",IF(OR($L265="Resolved - Paid",$L265="Resolved - No Payment",$L265="Closed - Other"),0,1))</f>
        <v/>
      </c>
      <c r="Y265" s="28">
        <f>IF($A265="","",IF(OR($E265="",NOT(ISNUMBER($E265)),$E265&gt;Dashboard!$B$3),"No","Yes"))</f>
        <v/>
      </c>
      <c r="Z265" s="28">
        <f>IF($A265="","",IF(COUNTIF($A$2:$A$501,$A265)&gt;1,"Duplicate Denial ID",IF(OR($B265="",$C265="",$E265="",$F265="",$G265="",$J265="",$K265="",$L265=""),"Missing required field",IF(OR(NOT(ISNUMBER($J265)),$J265&lt;0,AND($Q265&lt;&gt;"",OR(NOT(ISNUMBER($Q265)),$Q265&lt;0))),"Invalid amount",IF(AND($D265&lt;&gt;"",$E265&lt;$D265),"Received before service",IF(AND($P265&lt;&gt;"",$P265&lt;$E265),"Resolution before receipt",IF(AND($N265&lt;&gt;"",$M265&lt;&gt;"",$N265&gt;$M265),"Appeal submitted late",IF(AND($X265=0,$P265=""),"Resolution date missing",IF(AND($X265=1,$P265&lt;&gt;""),"Open status has resolution date",IF(AND($X265=1,$R265=""),"Next action missing","")))))))))</f>
        <v/>
      </c>
    </row>
    <row r="266">
      <c r="A266" s="22" t="n"/>
      <c r="B266" s="22" t="n"/>
      <c r="C266" s="22" t="n"/>
      <c r="D266" s="42" t="n"/>
      <c r="E266" s="42" t="n"/>
      <c r="F266" s="22" t="n"/>
      <c r="G266" s="22" t="n"/>
      <c r="H266" s="24" t="n"/>
      <c r="I266" s="24" t="n"/>
      <c r="J266" s="43" t="n"/>
      <c r="K266" s="22" t="n"/>
      <c r="L266" s="22" t="n"/>
      <c r="M266" s="42" t="n"/>
      <c r="N266" s="42" t="n"/>
      <c r="O266" s="42" t="n"/>
      <c r="P266" s="42" t="n"/>
      <c r="Q266" s="43" t="n"/>
      <c r="R266" s="24" t="n"/>
      <c r="S266" s="24" t="n"/>
      <c r="T266" s="26">
        <f>IF($A266="","",IF($E266="","",MAX(0,IF($P266&lt;&gt;"",$P266,Dashboard!$B$3)-$E266)))</f>
        <v/>
      </c>
      <c r="U266" s="27">
        <f>IF($A266="","",IF($T266="","",IF($T266&lt;=30,"0-30 days",IF($T266&lt;=60,"31-60 days",IF($T266&lt;=90,"61-90 days","91+ days")))))</f>
        <v/>
      </c>
      <c r="V266" s="28">
        <f>IF($A266="","",IF($X266=0,"Closed",IF($M266="","Due date missing",IF($N266&lt;&gt;"",IF($N266&lt;=$M266,"Submitted on time","Submitted late"),IF(Dashboard!$B$3&gt;$M266,"Overdue",IF($M266-Dashboard!$B$3&lt;=7,"Due in 7 days","On track"))))))</f>
        <v/>
      </c>
      <c r="W266" s="44">
        <f>IF($A266="","",MAX(0,$J266-IF($Q266="",0,$Q266)))</f>
        <v/>
      </c>
      <c r="X266" s="26">
        <f>IF($A266="","",IF(OR($L266="Resolved - Paid",$L266="Resolved - No Payment",$L266="Closed - Other"),0,1))</f>
        <v/>
      </c>
      <c r="Y266" s="28">
        <f>IF($A266="","",IF(OR($E266="",NOT(ISNUMBER($E266)),$E266&gt;Dashboard!$B$3),"No","Yes"))</f>
        <v/>
      </c>
      <c r="Z266" s="28">
        <f>IF($A266="","",IF(COUNTIF($A$2:$A$501,$A266)&gt;1,"Duplicate Denial ID",IF(OR($B266="",$C266="",$E266="",$F266="",$G266="",$J266="",$K266="",$L266=""),"Missing required field",IF(OR(NOT(ISNUMBER($J266)),$J266&lt;0,AND($Q266&lt;&gt;"",OR(NOT(ISNUMBER($Q266)),$Q266&lt;0))),"Invalid amount",IF(AND($D266&lt;&gt;"",$E266&lt;$D266),"Received before service",IF(AND($P266&lt;&gt;"",$P266&lt;$E266),"Resolution before receipt",IF(AND($N266&lt;&gt;"",$M266&lt;&gt;"",$N266&gt;$M266),"Appeal submitted late",IF(AND($X266=0,$P266=""),"Resolution date missing",IF(AND($X266=1,$P266&lt;&gt;""),"Open status has resolution date",IF(AND($X266=1,$R266=""),"Next action missing","")))))))))</f>
        <v/>
      </c>
    </row>
    <row r="267">
      <c r="A267" s="22" t="n"/>
      <c r="B267" s="22" t="n"/>
      <c r="C267" s="22" t="n"/>
      <c r="D267" s="42" t="n"/>
      <c r="E267" s="42" t="n"/>
      <c r="F267" s="22" t="n"/>
      <c r="G267" s="22" t="n"/>
      <c r="H267" s="24" t="n"/>
      <c r="I267" s="24" t="n"/>
      <c r="J267" s="43" t="n"/>
      <c r="K267" s="22" t="n"/>
      <c r="L267" s="22" t="n"/>
      <c r="M267" s="42" t="n"/>
      <c r="N267" s="42" t="n"/>
      <c r="O267" s="42" t="n"/>
      <c r="P267" s="42" t="n"/>
      <c r="Q267" s="43" t="n"/>
      <c r="R267" s="24" t="n"/>
      <c r="S267" s="24" t="n"/>
      <c r="T267" s="26">
        <f>IF($A267="","",IF($E267="","",MAX(0,IF($P267&lt;&gt;"",$P267,Dashboard!$B$3)-$E267)))</f>
        <v/>
      </c>
      <c r="U267" s="27">
        <f>IF($A267="","",IF($T267="","",IF($T267&lt;=30,"0-30 days",IF($T267&lt;=60,"31-60 days",IF($T267&lt;=90,"61-90 days","91+ days")))))</f>
        <v/>
      </c>
      <c r="V267" s="28">
        <f>IF($A267="","",IF($X267=0,"Closed",IF($M267="","Due date missing",IF($N267&lt;&gt;"",IF($N267&lt;=$M267,"Submitted on time","Submitted late"),IF(Dashboard!$B$3&gt;$M267,"Overdue",IF($M267-Dashboard!$B$3&lt;=7,"Due in 7 days","On track"))))))</f>
        <v/>
      </c>
      <c r="W267" s="44">
        <f>IF($A267="","",MAX(0,$J267-IF($Q267="",0,$Q267)))</f>
        <v/>
      </c>
      <c r="X267" s="26">
        <f>IF($A267="","",IF(OR($L267="Resolved - Paid",$L267="Resolved - No Payment",$L267="Closed - Other"),0,1))</f>
        <v/>
      </c>
      <c r="Y267" s="28">
        <f>IF($A267="","",IF(OR($E267="",NOT(ISNUMBER($E267)),$E267&gt;Dashboard!$B$3),"No","Yes"))</f>
        <v/>
      </c>
      <c r="Z267" s="28">
        <f>IF($A267="","",IF(COUNTIF($A$2:$A$501,$A267)&gt;1,"Duplicate Denial ID",IF(OR($B267="",$C267="",$E267="",$F267="",$G267="",$J267="",$K267="",$L267=""),"Missing required field",IF(OR(NOT(ISNUMBER($J267)),$J267&lt;0,AND($Q267&lt;&gt;"",OR(NOT(ISNUMBER($Q267)),$Q267&lt;0))),"Invalid amount",IF(AND($D267&lt;&gt;"",$E267&lt;$D267),"Received before service",IF(AND($P267&lt;&gt;"",$P267&lt;$E267),"Resolution before receipt",IF(AND($N267&lt;&gt;"",$M267&lt;&gt;"",$N267&gt;$M267),"Appeal submitted late",IF(AND($X267=0,$P267=""),"Resolution date missing",IF(AND($X267=1,$P267&lt;&gt;""),"Open status has resolution date",IF(AND($X267=1,$R267=""),"Next action missing","")))))))))</f>
        <v/>
      </c>
    </row>
    <row r="268">
      <c r="A268" s="22" t="n"/>
      <c r="B268" s="22" t="n"/>
      <c r="C268" s="22" t="n"/>
      <c r="D268" s="42" t="n"/>
      <c r="E268" s="42" t="n"/>
      <c r="F268" s="22" t="n"/>
      <c r="G268" s="22" t="n"/>
      <c r="H268" s="24" t="n"/>
      <c r="I268" s="24" t="n"/>
      <c r="J268" s="43" t="n"/>
      <c r="K268" s="22" t="n"/>
      <c r="L268" s="22" t="n"/>
      <c r="M268" s="42" t="n"/>
      <c r="N268" s="42" t="n"/>
      <c r="O268" s="42" t="n"/>
      <c r="P268" s="42" t="n"/>
      <c r="Q268" s="43" t="n"/>
      <c r="R268" s="24" t="n"/>
      <c r="S268" s="24" t="n"/>
      <c r="T268" s="26">
        <f>IF($A268="","",IF($E268="","",MAX(0,IF($P268&lt;&gt;"",$P268,Dashboard!$B$3)-$E268)))</f>
        <v/>
      </c>
      <c r="U268" s="27">
        <f>IF($A268="","",IF($T268="","",IF($T268&lt;=30,"0-30 days",IF($T268&lt;=60,"31-60 days",IF($T268&lt;=90,"61-90 days","91+ days")))))</f>
        <v/>
      </c>
      <c r="V268" s="28">
        <f>IF($A268="","",IF($X268=0,"Closed",IF($M268="","Due date missing",IF($N268&lt;&gt;"",IF($N268&lt;=$M268,"Submitted on time","Submitted late"),IF(Dashboard!$B$3&gt;$M268,"Overdue",IF($M268-Dashboard!$B$3&lt;=7,"Due in 7 days","On track"))))))</f>
        <v/>
      </c>
      <c r="W268" s="44">
        <f>IF($A268="","",MAX(0,$J268-IF($Q268="",0,$Q268)))</f>
        <v/>
      </c>
      <c r="X268" s="26">
        <f>IF($A268="","",IF(OR($L268="Resolved - Paid",$L268="Resolved - No Payment",$L268="Closed - Other"),0,1))</f>
        <v/>
      </c>
      <c r="Y268" s="28">
        <f>IF($A268="","",IF(OR($E268="",NOT(ISNUMBER($E268)),$E268&gt;Dashboard!$B$3),"No","Yes"))</f>
        <v/>
      </c>
      <c r="Z268" s="28">
        <f>IF($A268="","",IF(COUNTIF($A$2:$A$501,$A268)&gt;1,"Duplicate Denial ID",IF(OR($B268="",$C268="",$E268="",$F268="",$G268="",$J268="",$K268="",$L268=""),"Missing required field",IF(OR(NOT(ISNUMBER($J268)),$J268&lt;0,AND($Q268&lt;&gt;"",OR(NOT(ISNUMBER($Q268)),$Q268&lt;0))),"Invalid amount",IF(AND($D268&lt;&gt;"",$E268&lt;$D268),"Received before service",IF(AND($P268&lt;&gt;"",$P268&lt;$E268),"Resolution before receipt",IF(AND($N268&lt;&gt;"",$M268&lt;&gt;"",$N268&gt;$M268),"Appeal submitted late",IF(AND($X268=0,$P268=""),"Resolution date missing",IF(AND($X268=1,$P268&lt;&gt;""),"Open status has resolution date",IF(AND($X268=1,$R268=""),"Next action missing","")))))))))</f>
        <v/>
      </c>
    </row>
    <row r="269">
      <c r="A269" s="22" t="n"/>
      <c r="B269" s="22" t="n"/>
      <c r="C269" s="22" t="n"/>
      <c r="D269" s="42" t="n"/>
      <c r="E269" s="42" t="n"/>
      <c r="F269" s="22" t="n"/>
      <c r="G269" s="22" t="n"/>
      <c r="H269" s="24" t="n"/>
      <c r="I269" s="24" t="n"/>
      <c r="J269" s="43" t="n"/>
      <c r="K269" s="22" t="n"/>
      <c r="L269" s="22" t="n"/>
      <c r="M269" s="42" t="n"/>
      <c r="N269" s="42" t="n"/>
      <c r="O269" s="42" t="n"/>
      <c r="P269" s="42" t="n"/>
      <c r="Q269" s="43" t="n"/>
      <c r="R269" s="24" t="n"/>
      <c r="S269" s="24" t="n"/>
      <c r="T269" s="26">
        <f>IF($A269="","",IF($E269="","",MAX(0,IF($P269&lt;&gt;"",$P269,Dashboard!$B$3)-$E269)))</f>
        <v/>
      </c>
      <c r="U269" s="27">
        <f>IF($A269="","",IF($T269="","",IF($T269&lt;=30,"0-30 days",IF($T269&lt;=60,"31-60 days",IF($T269&lt;=90,"61-90 days","91+ days")))))</f>
        <v/>
      </c>
      <c r="V269" s="28">
        <f>IF($A269="","",IF($X269=0,"Closed",IF($M269="","Due date missing",IF($N269&lt;&gt;"",IF($N269&lt;=$M269,"Submitted on time","Submitted late"),IF(Dashboard!$B$3&gt;$M269,"Overdue",IF($M269-Dashboard!$B$3&lt;=7,"Due in 7 days","On track"))))))</f>
        <v/>
      </c>
      <c r="W269" s="44">
        <f>IF($A269="","",MAX(0,$J269-IF($Q269="",0,$Q269)))</f>
        <v/>
      </c>
      <c r="X269" s="26">
        <f>IF($A269="","",IF(OR($L269="Resolved - Paid",$L269="Resolved - No Payment",$L269="Closed - Other"),0,1))</f>
        <v/>
      </c>
      <c r="Y269" s="28">
        <f>IF($A269="","",IF(OR($E269="",NOT(ISNUMBER($E269)),$E269&gt;Dashboard!$B$3),"No","Yes"))</f>
        <v/>
      </c>
      <c r="Z269" s="28">
        <f>IF($A269="","",IF(COUNTIF($A$2:$A$501,$A269)&gt;1,"Duplicate Denial ID",IF(OR($B269="",$C269="",$E269="",$F269="",$G269="",$J269="",$K269="",$L269=""),"Missing required field",IF(OR(NOT(ISNUMBER($J269)),$J269&lt;0,AND($Q269&lt;&gt;"",OR(NOT(ISNUMBER($Q269)),$Q269&lt;0))),"Invalid amount",IF(AND($D269&lt;&gt;"",$E269&lt;$D269),"Received before service",IF(AND($P269&lt;&gt;"",$P269&lt;$E269),"Resolution before receipt",IF(AND($N269&lt;&gt;"",$M269&lt;&gt;"",$N269&gt;$M269),"Appeal submitted late",IF(AND($X269=0,$P269=""),"Resolution date missing",IF(AND($X269=1,$P269&lt;&gt;""),"Open status has resolution date",IF(AND($X269=1,$R269=""),"Next action missing","")))))))))</f>
        <v/>
      </c>
    </row>
    <row r="270">
      <c r="A270" s="22" t="n"/>
      <c r="B270" s="22" t="n"/>
      <c r="C270" s="22" t="n"/>
      <c r="D270" s="42" t="n"/>
      <c r="E270" s="42" t="n"/>
      <c r="F270" s="22" t="n"/>
      <c r="G270" s="22" t="n"/>
      <c r="H270" s="24" t="n"/>
      <c r="I270" s="24" t="n"/>
      <c r="J270" s="43" t="n"/>
      <c r="K270" s="22" t="n"/>
      <c r="L270" s="22" t="n"/>
      <c r="M270" s="42" t="n"/>
      <c r="N270" s="42" t="n"/>
      <c r="O270" s="42" t="n"/>
      <c r="P270" s="42" t="n"/>
      <c r="Q270" s="43" t="n"/>
      <c r="R270" s="24" t="n"/>
      <c r="S270" s="24" t="n"/>
      <c r="T270" s="26">
        <f>IF($A270="","",IF($E270="","",MAX(0,IF($P270&lt;&gt;"",$P270,Dashboard!$B$3)-$E270)))</f>
        <v/>
      </c>
      <c r="U270" s="27">
        <f>IF($A270="","",IF($T270="","",IF($T270&lt;=30,"0-30 days",IF($T270&lt;=60,"31-60 days",IF($T270&lt;=90,"61-90 days","91+ days")))))</f>
        <v/>
      </c>
      <c r="V270" s="28">
        <f>IF($A270="","",IF($X270=0,"Closed",IF($M270="","Due date missing",IF($N270&lt;&gt;"",IF($N270&lt;=$M270,"Submitted on time","Submitted late"),IF(Dashboard!$B$3&gt;$M270,"Overdue",IF($M270-Dashboard!$B$3&lt;=7,"Due in 7 days","On track"))))))</f>
        <v/>
      </c>
      <c r="W270" s="44">
        <f>IF($A270="","",MAX(0,$J270-IF($Q270="",0,$Q270)))</f>
        <v/>
      </c>
      <c r="X270" s="26">
        <f>IF($A270="","",IF(OR($L270="Resolved - Paid",$L270="Resolved - No Payment",$L270="Closed - Other"),0,1))</f>
        <v/>
      </c>
      <c r="Y270" s="28">
        <f>IF($A270="","",IF(OR($E270="",NOT(ISNUMBER($E270)),$E270&gt;Dashboard!$B$3),"No","Yes"))</f>
        <v/>
      </c>
      <c r="Z270" s="28">
        <f>IF($A270="","",IF(COUNTIF($A$2:$A$501,$A270)&gt;1,"Duplicate Denial ID",IF(OR($B270="",$C270="",$E270="",$F270="",$G270="",$J270="",$K270="",$L270=""),"Missing required field",IF(OR(NOT(ISNUMBER($J270)),$J270&lt;0,AND($Q270&lt;&gt;"",OR(NOT(ISNUMBER($Q270)),$Q270&lt;0))),"Invalid amount",IF(AND($D270&lt;&gt;"",$E270&lt;$D270),"Received before service",IF(AND($P270&lt;&gt;"",$P270&lt;$E270),"Resolution before receipt",IF(AND($N270&lt;&gt;"",$M270&lt;&gt;"",$N270&gt;$M270),"Appeal submitted late",IF(AND($X270=0,$P270=""),"Resolution date missing",IF(AND($X270=1,$P270&lt;&gt;""),"Open status has resolution date",IF(AND($X270=1,$R270=""),"Next action missing","")))))))))</f>
        <v/>
      </c>
    </row>
    <row r="271">
      <c r="A271" s="22" t="n"/>
      <c r="B271" s="22" t="n"/>
      <c r="C271" s="22" t="n"/>
      <c r="D271" s="42" t="n"/>
      <c r="E271" s="42" t="n"/>
      <c r="F271" s="22" t="n"/>
      <c r="G271" s="22" t="n"/>
      <c r="H271" s="24" t="n"/>
      <c r="I271" s="24" t="n"/>
      <c r="J271" s="43" t="n"/>
      <c r="K271" s="22" t="n"/>
      <c r="L271" s="22" t="n"/>
      <c r="M271" s="42" t="n"/>
      <c r="N271" s="42" t="n"/>
      <c r="O271" s="42" t="n"/>
      <c r="P271" s="42" t="n"/>
      <c r="Q271" s="43" t="n"/>
      <c r="R271" s="24" t="n"/>
      <c r="S271" s="24" t="n"/>
      <c r="T271" s="26">
        <f>IF($A271="","",IF($E271="","",MAX(0,IF($P271&lt;&gt;"",$P271,Dashboard!$B$3)-$E271)))</f>
        <v/>
      </c>
      <c r="U271" s="27">
        <f>IF($A271="","",IF($T271="","",IF($T271&lt;=30,"0-30 days",IF($T271&lt;=60,"31-60 days",IF($T271&lt;=90,"61-90 days","91+ days")))))</f>
        <v/>
      </c>
      <c r="V271" s="28">
        <f>IF($A271="","",IF($X271=0,"Closed",IF($M271="","Due date missing",IF($N271&lt;&gt;"",IF($N271&lt;=$M271,"Submitted on time","Submitted late"),IF(Dashboard!$B$3&gt;$M271,"Overdue",IF($M271-Dashboard!$B$3&lt;=7,"Due in 7 days","On track"))))))</f>
        <v/>
      </c>
      <c r="W271" s="44">
        <f>IF($A271="","",MAX(0,$J271-IF($Q271="",0,$Q271)))</f>
        <v/>
      </c>
      <c r="X271" s="26">
        <f>IF($A271="","",IF(OR($L271="Resolved - Paid",$L271="Resolved - No Payment",$L271="Closed - Other"),0,1))</f>
        <v/>
      </c>
      <c r="Y271" s="28">
        <f>IF($A271="","",IF(OR($E271="",NOT(ISNUMBER($E271)),$E271&gt;Dashboard!$B$3),"No","Yes"))</f>
        <v/>
      </c>
      <c r="Z271" s="28">
        <f>IF($A271="","",IF(COUNTIF($A$2:$A$501,$A271)&gt;1,"Duplicate Denial ID",IF(OR($B271="",$C271="",$E271="",$F271="",$G271="",$J271="",$K271="",$L271=""),"Missing required field",IF(OR(NOT(ISNUMBER($J271)),$J271&lt;0,AND($Q271&lt;&gt;"",OR(NOT(ISNUMBER($Q271)),$Q271&lt;0))),"Invalid amount",IF(AND($D271&lt;&gt;"",$E271&lt;$D271),"Received before service",IF(AND($P271&lt;&gt;"",$P271&lt;$E271),"Resolution before receipt",IF(AND($N271&lt;&gt;"",$M271&lt;&gt;"",$N271&gt;$M271),"Appeal submitted late",IF(AND($X271=0,$P271=""),"Resolution date missing",IF(AND($X271=1,$P271&lt;&gt;""),"Open status has resolution date",IF(AND($X271=1,$R271=""),"Next action missing","")))))))))</f>
        <v/>
      </c>
    </row>
    <row r="272">
      <c r="A272" s="22" t="n"/>
      <c r="B272" s="22" t="n"/>
      <c r="C272" s="22" t="n"/>
      <c r="D272" s="42" t="n"/>
      <c r="E272" s="42" t="n"/>
      <c r="F272" s="22" t="n"/>
      <c r="G272" s="22" t="n"/>
      <c r="H272" s="24" t="n"/>
      <c r="I272" s="24" t="n"/>
      <c r="J272" s="43" t="n"/>
      <c r="K272" s="22" t="n"/>
      <c r="L272" s="22" t="n"/>
      <c r="M272" s="42" t="n"/>
      <c r="N272" s="42" t="n"/>
      <c r="O272" s="42" t="n"/>
      <c r="P272" s="42" t="n"/>
      <c r="Q272" s="43" t="n"/>
      <c r="R272" s="24" t="n"/>
      <c r="S272" s="24" t="n"/>
      <c r="T272" s="26">
        <f>IF($A272="","",IF($E272="","",MAX(0,IF($P272&lt;&gt;"",$P272,Dashboard!$B$3)-$E272)))</f>
        <v/>
      </c>
      <c r="U272" s="27">
        <f>IF($A272="","",IF($T272="","",IF($T272&lt;=30,"0-30 days",IF($T272&lt;=60,"31-60 days",IF($T272&lt;=90,"61-90 days","91+ days")))))</f>
        <v/>
      </c>
      <c r="V272" s="28">
        <f>IF($A272="","",IF($X272=0,"Closed",IF($M272="","Due date missing",IF($N272&lt;&gt;"",IF($N272&lt;=$M272,"Submitted on time","Submitted late"),IF(Dashboard!$B$3&gt;$M272,"Overdue",IF($M272-Dashboard!$B$3&lt;=7,"Due in 7 days","On track"))))))</f>
        <v/>
      </c>
      <c r="W272" s="44">
        <f>IF($A272="","",MAX(0,$J272-IF($Q272="",0,$Q272)))</f>
        <v/>
      </c>
      <c r="X272" s="26">
        <f>IF($A272="","",IF(OR($L272="Resolved - Paid",$L272="Resolved - No Payment",$L272="Closed - Other"),0,1))</f>
        <v/>
      </c>
      <c r="Y272" s="28">
        <f>IF($A272="","",IF(OR($E272="",NOT(ISNUMBER($E272)),$E272&gt;Dashboard!$B$3),"No","Yes"))</f>
        <v/>
      </c>
      <c r="Z272" s="28">
        <f>IF($A272="","",IF(COUNTIF($A$2:$A$501,$A272)&gt;1,"Duplicate Denial ID",IF(OR($B272="",$C272="",$E272="",$F272="",$G272="",$J272="",$K272="",$L272=""),"Missing required field",IF(OR(NOT(ISNUMBER($J272)),$J272&lt;0,AND($Q272&lt;&gt;"",OR(NOT(ISNUMBER($Q272)),$Q272&lt;0))),"Invalid amount",IF(AND($D272&lt;&gt;"",$E272&lt;$D272),"Received before service",IF(AND($P272&lt;&gt;"",$P272&lt;$E272),"Resolution before receipt",IF(AND($N272&lt;&gt;"",$M272&lt;&gt;"",$N272&gt;$M272),"Appeal submitted late",IF(AND($X272=0,$P272=""),"Resolution date missing",IF(AND($X272=1,$P272&lt;&gt;""),"Open status has resolution date",IF(AND($X272=1,$R272=""),"Next action missing","")))))))))</f>
        <v/>
      </c>
    </row>
    <row r="273">
      <c r="A273" s="22" t="n"/>
      <c r="B273" s="22" t="n"/>
      <c r="C273" s="22" t="n"/>
      <c r="D273" s="42" t="n"/>
      <c r="E273" s="42" t="n"/>
      <c r="F273" s="22" t="n"/>
      <c r="G273" s="22" t="n"/>
      <c r="H273" s="24" t="n"/>
      <c r="I273" s="24" t="n"/>
      <c r="J273" s="43" t="n"/>
      <c r="K273" s="22" t="n"/>
      <c r="L273" s="22" t="n"/>
      <c r="M273" s="42" t="n"/>
      <c r="N273" s="42" t="n"/>
      <c r="O273" s="42" t="n"/>
      <c r="P273" s="42" t="n"/>
      <c r="Q273" s="43" t="n"/>
      <c r="R273" s="24" t="n"/>
      <c r="S273" s="24" t="n"/>
      <c r="T273" s="26">
        <f>IF($A273="","",IF($E273="","",MAX(0,IF($P273&lt;&gt;"",$P273,Dashboard!$B$3)-$E273)))</f>
        <v/>
      </c>
      <c r="U273" s="27">
        <f>IF($A273="","",IF($T273="","",IF($T273&lt;=30,"0-30 days",IF($T273&lt;=60,"31-60 days",IF($T273&lt;=90,"61-90 days","91+ days")))))</f>
        <v/>
      </c>
      <c r="V273" s="28">
        <f>IF($A273="","",IF($X273=0,"Closed",IF($M273="","Due date missing",IF($N273&lt;&gt;"",IF($N273&lt;=$M273,"Submitted on time","Submitted late"),IF(Dashboard!$B$3&gt;$M273,"Overdue",IF($M273-Dashboard!$B$3&lt;=7,"Due in 7 days","On track"))))))</f>
        <v/>
      </c>
      <c r="W273" s="44">
        <f>IF($A273="","",MAX(0,$J273-IF($Q273="",0,$Q273)))</f>
        <v/>
      </c>
      <c r="X273" s="26">
        <f>IF($A273="","",IF(OR($L273="Resolved - Paid",$L273="Resolved - No Payment",$L273="Closed - Other"),0,1))</f>
        <v/>
      </c>
      <c r="Y273" s="28">
        <f>IF($A273="","",IF(OR($E273="",NOT(ISNUMBER($E273)),$E273&gt;Dashboard!$B$3),"No","Yes"))</f>
        <v/>
      </c>
      <c r="Z273" s="28">
        <f>IF($A273="","",IF(COUNTIF($A$2:$A$501,$A273)&gt;1,"Duplicate Denial ID",IF(OR($B273="",$C273="",$E273="",$F273="",$G273="",$J273="",$K273="",$L273=""),"Missing required field",IF(OR(NOT(ISNUMBER($J273)),$J273&lt;0,AND($Q273&lt;&gt;"",OR(NOT(ISNUMBER($Q273)),$Q273&lt;0))),"Invalid amount",IF(AND($D273&lt;&gt;"",$E273&lt;$D273),"Received before service",IF(AND($P273&lt;&gt;"",$P273&lt;$E273),"Resolution before receipt",IF(AND($N273&lt;&gt;"",$M273&lt;&gt;"",$N273&gt;$M273),"Appeal submitted late",IF(AND($X273=0,$P273=""),"Resolution date missing",IF(AND($X273=1,$P273&lt;&gt;""),"Open status has resolution date",IF(AND($X273=1,$R273=""),"Next action missing","")))))))))</f>
        <v/>
      </c>
    </row>
    <row r="274">
      <c r="A274" s="22" t="n"/>
      <c r="B274" s="22" t="n"/>
      <c r="C274" s="22" t="n"/>
      <c r="D274" s="42" t="n"/>
      <c r="E274" s="42" t="n"/>
      <c r="F274" s="22" t="n"/>
      <c r="G274" s="22" t="n"/>
      <c r="H274" s="24" t="n"/>
      <c r="I274" s="24" t="n"/>
      <c r="J274" s="43" t="n"/>
      <c r="K274" s="22" t="n"/>
      <c r="L274" s="22" t="n"/>
      <c r="M274" s="42" t="n"/>
      <c r="N274" s="42" t="n"/>
      <c r="O274" s="42" t="n"/>
      <c r="P274" s="42" t="n"/>
      <c r="Q274" s="43" t="n"/>
      <c r="R274" s="24" t="n"/>
      <c r="S274" s="24" t="n"/>
      <c r="T274" s="26">
        <f>IF($A274="","",IF($E274="","",MAX(0,IF($P274&lt;&gt;"",$P274,Dashboard!$B$3)-$E274)))</f>
        <v/>
      </c>
      <c r="U274" s="27">
        <f>IF($A274="","",IF($T274="","",IF($T274&lt;=30,"0-30 days",IF($T274&lt;=60,"31-60 days",IF($T274&lt;=90,"61-90 days","91+ days")))))</f>
        <v/>
      </c>
      <c r="V274" s="28">
        <f>IF($A274="","",IF($X274=0,"Closed",IF($M274="","Due date missing",IF($N274&lt;&gt;"",IF($N274&lt;=$M274,"Submitted on time","Submitted late"),IF(Dashboard!$B$3&gt;$M274,"Overdue",IF($M274-Dashboard!$B$3&lt;=7,"Due in 7 days","On track"))))))</f>
        <v/>
      </c>
      <c r="W274" s="44">
        <f>IF($A274="","",MAX(0,$J274-IF($Q274="",0,$Q274)))</f>
        <v/>
      </c>
      <c r="X274" s="26">
        <f>IF($A274="","",IF(OR($L274="Resolved - Paid",$L274="Resolved - No Payment",$L274="Closed - Other"),0,1))</f>
        <v/>
      </c>
      <c r="Y274" s="28">
        <f>IF($A274="","",IF(OR($E274="",NOT(ISNUMBER($E274)),$E274&gt;Dashboard!$B$3),"No","Yes"))</f>
        <v/>
      </c>
      <c r="Z274" s="28">
        <f>IF($A274="","",IF(COUNTIF($A$2:$A$501,$A274)&gt;1,"Duplicate Denial ID",IF(OR($B274="",$C274="",$E274="",$F274="",$G274="",$J274="",$K274="",$L274=""),"Missing required field",IF(OR(NOT(ISNUMBER($J274)),$J274&lt;0,AND($Q274&lt;&gt;"",OR(NOT(ISNUMBER($Q274)),$Q274&lt;0))),"Invalid amount",IF(AND($D274&lt;&gt;"",$E274&lt;$D274),"Received before service",IF(AND($P274&lt;&gt;"",$P274&lt;$E274),"Resolution before receipt",IF(AND($N274&lt;&gt;"",$M274&lt;&gt;"",$N274&gt;$M274),"Appeal submitted late",IF(AND($X274=0,$P274=""),"Resolution date missing",IF(AND($X274=1,$P274&lt;&gt;""),"Open status has resolution date",IF(AND($X274=1,$R274=""),"Next action missing","")))))))))</f>
        <v/>
      </c>
    </row>
    <row r="275">
      <c r="A275" s="22" t="n"/>
      <c r="B275" s="22" t="n"/>
      <c r="C275" s="22" t="n"/>
      <c r="D275" s="42" t="n"/>
      <c r="E275" s="42" t="n"/>
      <c r="F275" s="22" t="n"/>
      <c r="G275" s="22" t="n"/>
      <c r="H275" s="24" t="n"/>
      <c r="I275" s="24" t="n"/>
      <c r="J275" s="43" t="n"/>
      <c r="K275" s="22" t="n"/>
      <c r="L275" s="22" t="n"/>
      <c r="M275" s="42" t="n"/>
      <c r="N275" s="42" t="n"/>
      <c r="O275" s="42" t="n"/>
      <c r="P275" s="42" t="n"/>
      <c r="Q275" s="43" t="n"/>
      <c r="R275" s="24" t="n"/>
      <c r="S275" s="24" t="n"/>
      <c r="T275" s="26">
        <f>IF($A275="","",IF($E275="","",MAX(0,IF($P275&lt;&gt;"",$P275,Dashboard!$B$3)-$E275)))</f>
        <v/>
      </c>
      <c r="U275" s="27">
        <f>IF($A275="","",IF($T275="","",IF($T275&lt;=30,"0-30 days",IF($T275&lt;=60,"31-60 days",IF($T275&lt;=90,"61-90 days","91+ days")))))</f>
        <v/>
      </c>
      <c r="V275" s="28">
        <f>IF($A275="","",IF($X275=0,"Closed",IF($M275="","Due date missing",IF($N275&lt;&gt;"",IF($N275&lt;=$M275,"Submitted on time","Submitted late"),IF(Dashboard!$B$3&gt;$M275,"Overdue",IF($M275-Dashboard!$B$3&lt;=7,"Due in 7 days","On track"))))))</f>
        <v/>
      </c>
      <c r="W275" s="44">
        <f>IF($A275="","",MAX(0,$J275-IF($Q275="",0,$Q275)))</f>
        <v/>
      </c>
      <c r="X275" s="26">
        <f>IF($A275="","",IF(OR($L275="Resolved - Paid",$L275="Resolved - No Payment",$L275="Closed - Other"),0,1))</f>
        <v/>
      </c>
      <c r="Y275" s="28">
        <f>IF($A275="","",IF(OR($E275="",NOT(ISNUMBER($E275)),$E275&gt;Dashboard!$B$3),"No","Yes"))</f>
        <v/>
      </c>
      <c r="Z275" s="28">
        <f>IF($A275="","",IF(COUNTIF($A$2:$A$501,$A275)&gt;1,"Duplicate Denial ID",IF(OR($B275="",$C275="",$E275="",$F275="",$G275="",$J275="",$K275="",$L275=""),"Missing required field",IF(OR(NOT(ISNUMBER($J275)),$J275&lt;0,AND($Q275&lt;&gt;"",OR(NOT(ISNUMBER($Q275)),$Q275&lt;0))),"Invalid amount",IF(AND($D275&lt;&gt;"",$E275&lt;$D275),"Received before service",IF(AND($P275&lt;&gt;"",$P275&lt;$E275),"Resolution before receipt",IF(AND($N275&lt;&gt;"",$M275&lt;&gt;"",$N275&gt;$M275),"Appeal submitted late",IF(AND($X275=0,$P275=""),"Resolution date missing",IF(AND($X275=1,$P275&lt;&gt;""),"Open status has resolution date",IF(AND($X275=1,$R275=""),"Next action missing","")))))))))</f>
        <v/>
      </c>
    </row>
    <row r="276">
      <c r="A276" s="22" t="n"/>
      <c r="B276" s="22" t="n"/>
      <c r="C276" s="22" t="n"/>
      <c r="D276" s="42" t="n"/>
      <c r="E276" s="42" t="n"/>
      <c r="F276" s="22" t="n"/>
      <c r="G276" s="22" t="n"/>
      <c r="H276" s="24" t="n"/>
      <c r="I276" s="24" t="n"/>
      <c r="J276" s="43" t="n"/>
      <c r="K276" s="22" t="n"/>
      <c r="L276" s="22" t="n"/>
      <c r="M276" s="42" t="n"/>
      <c r="N276" s="42" t="n"/>
      <c r="O276" s="42" t="n"/>
      <c r="P276" s="42" t="n"/>
      <c r="Q276" s="43" t="n"/>
      <c r="R276" s="24" t="n"/>
      <c r="S276" s="24" t="n"/>
      <c r="T276" s="26">
        <f>IF($A276="","",IF($E276="","",MAX(0,IF($P276&lt;&gt;"",$P276,Dashboard!$B$3)-$E276)))</f>
        <v/>
      </c>
      <c r="U276" s="27">
        <f>IF($A276="","",IF($T276="","",IF($T276&lt;=30,"0-30 days",IF($T276&lt;=60,"31-60 days",IF($T276&lt;=90,"61-90 days","91+ days")))))</f>
        <v/>
      </c>
      <c r="V276" s="28">
        <f>IF($A276="","",IF($X276=0,"Closed",IF($M276="","Due date missing",IF($N276&lt;&gt;"",IF($N276&lt;=$M276,"Submitted on time","Submitted late"),IF(Dashboard!$B$3&gt;$M276,"Overdue",IF($M276-Dashboard!$B$3&lt;=7,"Due in 7 days","On track"))))))</f>
        <v/>
      </c>
      <c r="W276" s="44">
        <f>IF($A276="","",MAX(0,$J276-IF($Q276="",0,$Q276)))</f>
        <v/>
      </c>
      <c r="X276" s="26">
        <f>IF($A276="","",IF(OR($L276="Resolved - Paid",$L276="Resolved - No Payment",$L276="Closed - Other"),0,1))</f>
        <v/>
      </c>
      <c r="Y276" s="28">
        <f>IF($A276="","",IF(OR($E276="",NOT(ISNUMBER($E276)),$E276&gt;Dashboard!$B$3),"No","Yes"))</f>
        <v/>
      </c>
      <c r="Z276" s="28">
        <f>IF($A276="","",IF(COUNTIF($A$2:$A$501,$A276)&gt;1,"Duplicate Denial ID",IF(OR($B276="",$C276="",$E276="",$F276="",$G276="",$J276="",$K276="",$L276=""),"Missing required field",IF(OR(NOT(ISNUMBER($J276)),$J276&lt;0,AND($Q276&lt;&gt;"",OR(NOT(ISNUMBER($Q276)),$Q276&lt;0))),"Invalid amount",IF(AND($D276&lt;&gt;"",$E276&lt;$D276),"Received before service",IF(AND($P276&lt;&gt;"",$P276&lt;$E276),"Resolution before receipt",IF(AND($N276&lt;&gt;"",$M276&lt;&gt;"",$N276&gt;$M276),"Appeal submitted late",IF(AND($X276=0,$P276=""),"Resolution date missing",IF(AND($X276=1,$P276&lt;&gt;""),"Open status has resolution date",IF(AND($X276=1,$R276=""),"Next action missing","")))))))))</f>
        <v/>
      </c>
    </row>
    <row r="277">
      <c r="A277" s="22" t="n"/>
      <c r="B277" s="22" t="n"/>
      <c r="C277" s="22" t="n"/>
      <c r="D277" s="42" t="n"/>
      <c r="E277" s="42" t="n"/>
      <c r="F277" s="22" t="n"/>
      <c r="G277" s="22" t="n"/>
      <c r="H277" s="24" t="n"/>
      <c r="I277" s="24" t="n"/>
      <c r="J277" s="43" t="n"/>
      <c r="K277" s="22" t="n"/>
      <c r="L277" s="22" t="n"/>
      <c r="M277" s="42" t="n"/>
      <c r="N277" s="42" t="n"/>
      <c r="O277" s="42" t="n"/>
      <c r="P277" s="42" t="n"/>
      <c r="Q277" s="43" t="n"/>
      <c r="R277" s="24" t="n"/>
      <c r="S277" s="24" t="n"/>
      <c r="T277" s="26">
        <f>IF($A277="","",IF($E277="","",MAX(0,IF($P277&lt;&gt;"",$P277,Dashboard!$B$3)-$E277)))</f>
        <v/>
      </c>
      <c r="U277" s="27">
        <f>IF($A277="","",IF($T277="","",IF($T277&lt;=30,"0-30 days",IF($T277&lt;=60,"31-60 days",IF($T277&lt;=90,"61-90 days","91+ days")))))</f>
        <v/>
      </c>
      <c r="V277" s="28">
        <f>IF($A277="","",IF($X277=0,"Closed",IF($M277="","Due date missing",IF($N277&lt;&gt;"",IF($N277&lt;=$M277,"Submitted on time","Submitted late"),IF(Dashboard!$B$3&gt;$M277,"Overdue",IF($M277-Dashboard!$B$3&lt;=7,"Due in 7 days","On track"))))))</f>
        <v/>
      </c>
      <c r="W277" s="44">
        <f>IF($A277="","",MAX(0,$J277-IF($Q277="",0,$Q277)))</f>
        <v/>
      </c>
      <c r="X277" s="26">
        <f>IF($A277="","",IF(OR($L277="Resolved - Paid",$L277="Resolved - No Payment",$L277="Closed - Other"),0,1))</f>
        <v/>
      </c>
      <c r="Y277" s="28">
        <f>IF($A277="","",IF(OR($E277="",NOT(ISNUMBER($E277)),$E277&gt;Dashboard!$B$3),"No","Yes"))</f>
        <v/>
      </c>
      <c r="Z277" s="28">
        <f>IF($A277="","",IF(COUNTIF($A$2:$A$501,$A277)&gt;1,"Duplicate Denial ID",IF(OR($B277="",$C277="",$E277="",$F277="",$G277="",$J277="",$K277="",$L277=""),"Missing required field",IF(OR(NOT(ISNUMBER($J277)),$J277&lt;0,AND($Q277&lt;&gt;"",OR(NOT(ISNUMBER($Q277)),$Q277&lt;0))),"Invalid amount",IF(AND($D277&lt;&gt;"",$E277&lt;$D277),"Received before service",IF(AND($P277&lt;&gt;"",$P277&lt;$E277),"Resolution before receipt",IF(AND($N277&lt;&gt;"",$M277&lt;&gt;"",$N277&gt;$M277),"Appeal submitted late",IF(AND($X277=0,$P277=""),"Resolution date missing",IF(AND($X277=1,$P277&lt;&gt;""),"Open status has resolution date",IF(AND($X277=1,$R277=""),"Next action missing","")))))))))</f>
        <v/>
      </c>
    </row>
    <row r="278">
      <c r="A278" s="22" t="n"/>
      <c r="B278" s="22" t="n"/>
      <c r="C278" s="22" t="n"/>
      <c r="D278" s="42" t="n"/>
      <c r="E278" s="42" t="n"/>
      <c r="F278" s="22" t="n"/>
      <c r="G278" s="22" t="n"/>
      <c r="H278" s="24" t="n"/>
      <c r="I278" s="24" t="n"/>
      <c r="J278" s="43" t="n"/>
      <c r="K278" s="22" t="n"/>
      <c r="L278" s="22" t="n"/>
      <c r="M278" s="42" t="n"/>
      <c r="N278" s="42" t="n"/>
      <c r="O278" s="42" t="n"/>
      <c r="P278" s="42" t="n"/>
      <c r="Q278" s="43" t="n"/>
      <c r="R278" s="24" t="n"/>
      <c r="S278" s="24" t="n"/>
      <c r="T278" s="26">
        <f>IF($A278="","",IF($E278="","",MAX(0,IF($P278&lt;&gt;"",$P278,Dashboard!$B$3)-$E278)))</f>
        <v/>
      </c>
      <c r="U278" s="27">
        <f>IF($A278="","",IF($T278="","",IF($T278&lt;=30,"0-30 days",IF($T278&lt;=60,"31-60 days",IF($T278&lt;=90,"61-90 days","91+ days")))))</f>
        <v/>
      </c>
      <c r="V278" s="28">
        <f>IF($A278="","",IF($X278=0,"Closed",IF($M278="","Due date missing",IF($N278&lt;&gt;"",IF($N278&lt;=$M278,"Submitted on time","Submitted late"),IF(Dashboard!$B$3&gt;$M278,"Overdue",IF($M278-Dashboard!$B$3&lt;=7,"Due in 7 days","On track"))))))</f>
        <v/>
      </c>
      <c r="W278" s="44">
        <f>IF($A278="","",MAX(0,$J278-IF($Q278="",0,$Q278)))</f>
        <v/>
      </c>
      <c r="X278" s="26">
        <f>IF($A278="","",IF(OR($L278="Resolved - Paid",$L278="Resolved - No Payment",$L278="Closed - Other"),0,1))</f>
        <v/>
      </c>
      <c r="Y278" s="28">
        <f>IF($A278="","",IF(OR($E278="",NOT(ISNUMBER($E278)),$E278&gt;Dashboard!$B$3),"No","Yes"))</f>
        <v/>
      </c>
      <c r="Z278" s="28">
        <f>IF($A278="","",IF(COUNTIF($A$2:$A$501,$A278)&gt;1,"Duplicate Denial ID",IF(OR($B278="",$C278="",$E278="",$F278="",$G278="",$J278="",$K278="",$L278=""),"Missing required field",IF(OR(NOT(ISNUMBER($J278)),$J278&lt;0,AND($Q278&lt;&gt;"",OR(NOT(ISNUMBER($Q278)),$Q278&lt;0))),"Invalid amount",IF(AND($D278&lt;&gt;"",$E278&lt;$D278),"Received before service",IF(AND($P278&lt;&gt;"",$P278&lt;$E278),"Resolution before receipt",IF(AND($N278&lt;&gt;"",$M278&lt;&gt;"",$N278&gt;$M278),"Appeal submitted late",IF(AND($X278=0,$P278=""),"Resolution date missing",IF(AND($X278=1,$P278&lt;&gt;""),"Open status has resolution date",IF(AND($X278=1,$R278=""),"Next action missing","")))))))))</f>
        <v/>
      </c>
    </row>
    <row r="279">
      <c r="A279" s="22" t="n"/>
      <c r="B279" s="22" t="n"/>
      <c r="C279" s="22" t="n"/>
      <c r="D279" s="42" t="n"/>
      <c r="E279" s="42" t="n"/>
      <c r="F279" s="22" t="n"/>
      <c r="G279" s="22" t="n"/>
      <c r="H279" s="24" t="n"/>
      <c r="I279" s="24" t="n"/>
      <c r="J279" s="43" t="n"/>
      <c r="K279" s="22" t="n"/>
      <c r="L279" s="22" t="n"/>
      <c r="M279" s="42" t="n"/>
      <c r="N279" s="42" t="n"/>
      <c r="O279" s="42" t="n"/>
      <c r="P279" s="42" t="n"/>
      <c r="Q279" s="43" t="n"/>
      <c r="R279" s="24" t="n"/>
      <c r="S279" s="24" t="n"/>
      <c r="T279" s="26">
        <f>IF($A279="","",IF($E279="","",MAX(0,IF($P279&lt;&gt;"",$P279,Dashboard!$B$3)-$E279)))</f>
        <v/>
      </c>
      <c r="U279" s="27">
        <f>IF($A279="","",IF($T279="","",IF($T279&lt;=30,"0-30 days",IF($T279&lt;=60,"31-60 days",IF($T279&lt;=90,"61-90 days","91+ days")))))</f>
        <v/>
      </c>
      <c r="V279" s="28">
        <f>IF($A279="","",IF($X279=0,"Closed",IF($M279="","Due date missing",IF($N279&lt;&gt;"",IF($N279&lt;=$M279,"Submitted on time","Submitted late"),IF(Dashboard!$B$3&gt;$M279,"Overdue",IF($M279-Dashboard!$B$3&lt;=7,"Due in 7 days","On track"))))))</f>
        <v/>
      </c>
      <c r="W279" s="44">
        <f>IF($A279="","",MAX(0,$J279-IF($Q279="",0,$Q279)))</f>
        <v/>
      </c>
      <c r="X279" s="26">
        <f>IF($A279="","",IF(OR($L279="Resolved - Paid",$L279="Resolved - No Payment",$L279="Closed - Other"),0,1))</f>
        <v/>
      </c>
      <c r="Y279" s="28">
        <f>IF($A279="","",IF(OR($E279="",NOT(ISNUMBER($E279)),$E279&gt;Dashboard!$B$3),"No","Yes"))</f>
        <v/>
      </c>
      <c r="Z279" s="28">
        <f>IF($A279="","",IF(COUNTIF($A$2:$A$501,$A279)&gt;1,"Duplicate Denial ID",IF(OR($B279="",$C279="",$E279="",$F279="",$G279="",$J279="",$K279="",$L279=""),"Missing required field",IF(OR(NOT(ISNUMBER($J279)),$J279&lt;0,AND($Q279&lt;&gt;"",OR(NOT(ISNUMBER($Q279)),$Q279&lt;0))),"Invalid amount",IF(AND($D279&lt;&gt;"",$E279&lt;$D279),"Received before service",IF(AND($P279&lt;&gt;"",$P279&lt;$E279),"Resolution before receipt",IF(AND($N279&lt;&gt;"",$M279&lt;&gt;"",$N279&gt;$M279),"Appeal submitted late",IF(AND($X279=0,$P279=""),"Resolution date missing",IF(AND($X279=1,$P279&lt;&gt;""),"Open status has resolution date",IF(AND($X279=1,$R279=""),"Next action missing","")))))))))</f>
        <v/>
      </c>
    </row>
    <row r="280">
      <c r="A280" s="22" t="n"/>
      <c r="B280" s="22" t="n"/>
      <c r="C280" s="22" t="n"/>
      <c r="D280" s="42" t="n"/>
      <c r="E280" s="42" t="n"/>
      <c r="F280" s="22" t="n"/>
      <c r="G280" s="22" t="n"/>
      <c r="H280" s="24" t="n"/>
      <c r="I280" s="24" t="n"/>
      <c r="J280" s="43" t="n"/>
      <c r="K280" s="22" t="n"/>
      <c r="L280" s="22" t="n"/>
      <c r="M280" s="42" t="n"/>
      <c r="N280" s="42" t="n"/>
      <c r="O280" s="42" t="n"/>
      <c r="P280" s="42" t="n"/>
      <c r="Q280" s="43" t="n"/>
      <c r="R280" s="24" t="n"/>
      <c r="S280" s="24" t="n"/>
      <c r="T280" s="26">
        <f>IF($A280="","",IF($E280="","",MAX(0,IF($P280&lt;&gt;"",$P280,Dashboard!$B$3)-$E280)))</f>
        <v/>
      </c>
      <c r="U280" s="27">
        <f>IF($A280="","",IF($T280="","",IF($T280&lt;=30,"0-30 days",IF($T280&lt;=60,"31-60 days",IF($T280&lt;=90,"61-90 days","91+ days")))))</f>
        <v/>
      </c>
      <c r="V280" s="28">
        <f>IF($A280="","",IF($X280=0,"Closed",IF($M280="","Due date missing",IF($N280&lt;&gt;"",IF($N280&lt;=$M280,"Submitted on time","Submitted late"),IF(Dashboard!$B$3&gt;$M280,"Overdue",IF($M280-Dashboard!$B$3&lt;=7,"Due in 7 days","On track"))))))</f>
        <v/>
      </c>
      <c r="W280" s="44">
        <f>IF($A280="","",MAX(0,$J280-IF($Q280="",0,$Q280)))</f>
        <v/>
      </c>
      <c r="X280" s="26">
        <f>IF($A280="","",IF(OR($L280="Resolved - Paid",$L280="Resolved - No Payment",$L280="Closed - Other"),0,1))</f>
        <v/>
      </c>
      <c r="Y280" s="28">
        <f>IF($A280="","",IF(OR($E280="",NOT(ISNUMBER($E280)),$E280&gt;Dashboard!$B$3),"No","Yes"))</f>
        <v/>
      </c>
      <c r="Z280" s="28">
        <f>IF($A280="","",IF(COUNTIF($A$2:$A$501,$A280)&gt;1,"Duplicate Denial ID",IF(OR($B280="",$C280="",$E280="",$F280="",$G280="",$J280="",$K280="",$L280=""),"Missing required field",IF(OR(NOT(ISNUMBER($J280)),$J280&lt;0,AND($Q280&lt;&gt;"",OR(NOT(ISNUMBER($Q280)),$Q280&lt;0))),"Invalid amount",IF(AND($D280&lt;&gt;"",$E280&lt;$D280),"Received before service",IF(AND($P280&lt;&gt;"",$P280&lt;$E280),"Resolution before receipt",IF(AND($N280&lt;&gt;"",$M280&lt;&gt;"",$N280&gt;$M280),"Appeal submitted late",IF(AND($X280=0,$P280=""),"Resolution date missing",IF(AND($X280=1,$P280&lt;&gt;""),"Open status has resolution date",IF(AND($X280=1,$R280=""),"Next action missing","")))))))))</f>
        <v/>
      </c>
    </row>
    <row r="281">
      <c r="A281" s="22" t="n"/>
      <c r="B281" s="22" t="n"/>
      <c r="C281" s="22" t="n"/>
      <c r="D281" s="42" t="n"/>
      <c r="E281" s="42" t="n"/>
      <c r="F281" s="22" t="n"/>
      <c r="G281" s="22" t="n"/>
      <c r="H281" s="24" t="n"/>
      <c r="I281" s="24" t="n"/>
      <c r="J281" s="43" t="n"/>
      <c r="K281" s="22" t="n"/>
      <c r="L281" s="22" t="n"/>
      <c r="M281" s="42" t="n"/>
      <c r="N281" s="42" t="n"/>
      <c r="O281" s="42" t="n"/>
      <c r="P281" s="42" t="n"/>
      <c r="Q281" s="43" t="n"/>
      <c r="R281" s="24" t="n"/>
      <c r="S281" s="24" t="n"/>
      <c r="T281" s="26">
        <f>IF($A281="","",IF($E281="","",MAX(0,IF($P281&lt;&gt;"",$P281,Dashboard!$B$3)-$E281)))</f>
        <v/>
      </c>
      <c r="U281" s="27">
        <f>IF($A281="","",IF($T281="","",IF($T281&lt;=30,"0-30 days",IF($T281&lt;=60,"31-60 days",IF($T281&lt;=90,"61-90 days","91+ days")))))</f>
        <v/>
      </c>
      <c r="V281" s="28">
        <f>IF($A281="","",IF($X281=0,"Closed",IF($M281="","Due date missing",IF($N281&lt;&gt;"",IF($N281&lt;=$M281,"Submitted on time","Submitted late"),IF(Dashboard!$B$3&gt;$M281,"Overdue",IF($M281-Dashboard!$B$3&lt;=7,"Due in 7 days","On track"))))))</f>
        <v/>
      </c>
      <c r="W281" s="44">
        <f>IF($A281="","",MAX(0,$J281-IF($Q281="",0,$Q281)))</f>
        <v/>
      </c>
      <c r="X281" s="26">
        <f>IF($A281="","",IF(OR($L281="Resolved - Paid",$L281="Resolved - No Payment",$L281="Closed - Other"),0,1))</f>
        <v/>
      </c>
      <c r="Y281" s="28">
        <f>IF($A281="","",IF(OR($E281="",NOT(ISNUMBER($E281)),$E281&gt;Dashboard!$B$3),"No","Yes"))</f>
        <v/>
      </c>
      <c r="Z281" s="28">
        <f>IF($A281="","",IF(COUNTIF($A$2:$A$501,$A281)&gt;1,"Duplicate Denial ID",IF(OR($B281="",$C281="",$E281="",$F281="",$G281="",$J281="",$K281="",$L281=""),"Missing required field",IF(OR(NOT(ISNUMBER($J281)),$J281&lt;0,AND($Q281&lt;&gt;"",OR(NOT(ISNUMBER($Q281)),$Q281&lt;0))),"Invalid amount",IF(AND($D281&lt;&gt;"",$E281&lt;$D281),"Received before service",IF(AND($P281&lt;&gt;"",$P281&lt;$E281),"Resolution before receipt",IF(AND($N281&lt;&gt;"",$M281&lt;&gt;"",$N281&gt;$M281),"Appeal submitted late",IF(AND($X281=0,$P281=""),"Resolution date missing",IF(AND($X281=1,$P281&lt;&gt;""),"Open status has resolution date",IF(AND($X281=1,$R281=""),"Next action missing","")))))))))</f>
        <v/>
      </c>
    </row>
    <row r="282">
      <c r="A282" s="22" t="n"/>
      <c r="B282" s="22" t="n"/>
      <c r="C282" s="22" t="n"/>
      <c r="D282" s="42" t="n"/>
      <c r="E282" s="42" t="n"/>
      <c r="F282" s="22" t="n"/>
      <c r="G282" s="22" t="n"/>
      <c r="H282" s="24" t="n"/>
      <c r="I282" s="24" t="n"/>
      <c r="J282" s="43" t="n"/>
      <c r="K282" s="22" t="n"/>
      <c r="L282" s="22" t="n"/>
      <c r="M282" s="42" t="n"/>
      <c r="N282" s="42" t="n"/>
      <c r="O282" s="42" t="n"/>
      <c r="P282" s="42" t="n"/>
      <c r="Q282" s="43" t="n"/>
      <c r="R282" s="24" t="n"/>
      <c r="S282" s="24" t="n"/>
      <c r="T282" s="26">
        <f>IF($A282="","",IF($E282="","",MAX(0,IF($P282&lt;&gt;"",$P282,Dashboard!$B$3)-$E282)))</f>
        <v/>
      </c>
      <c r="U282" s="27">
        <f>IF($A282="","",IF($T282="","",IF($T282&lt;=30,"0-30 days",IF($T282&lt;=60,"31-60 days",IF($T282&lt;=90,"61-90 days","91+ days")))))</f>
        <v/>
      </c>
      <c r="V282" s="28">
        <f>IF($A282="","",IF($X282=0,"Closed",IF($M282="","Due date missing",IF($N282&lt;&gt;"",IF($N282&lt;=$M282,"Submitted on time","Submitted late"),IF(Dashboard!$B$3&gt;$M282,"Overdue",IF($M282-Dashboard!$B$3&lt;=7,"Due in 7 days","On track"))))))</f>
        <v/>
      </c>
      <c r="W282" s="44">
        <f>IF($A282="","",MAX(0,$J282-IF($Q282="",0,$Q282)))</f>
        <v/>
      </c>
      <c r="X282" s="26">
        <f>IF($A282="","",IF(OR($L282="Resolved - Paid",$L282="Resolved - No Payment",$L282="Closed - Other"),0,1))</f>
        <v/>
      </c>
      <c r="Y282" s="28">
        <f>IF($A282="","",IF(OR($E282="",NOT(ISNUMBER($E282)),$E282&gt;Dashboard!$B$3),"No","Yes"))</f>
        <v/>
      </c>
      <c r="Z282" s="28">
        <f>IF($A282="","",IF(COUNTIF($A$2:$A$501,$A282)&gt;1,"Duplicate Denial ID",IF(OR($B282="",$C282="",$E282="",$F282="",$G282="",$J282="",$K282="",$L282=""),"Missing required field",IF(OR(NOT(ISNUMBER($J282)),$J282&lt;0,AND($Q282&lt;&gt;"",OR(NOT(ISNUMBER($Q282)),$Q282&lt;0))),"Invalid amount",IF(AND($D282&lt;&gt;"",$E282&lt;$D282),"Received before service",IF(AND($P282&lt;&gt;"",$P282&lt;$E282),"Resolution before receipt",IF(AND($N282&lt;&gt;"",$M282&lt;&gt;"",$N282&gt;$M282),"Appeal submitted late",IF(AND($X282=0,$P282=""),"Resolution date missing",IF(AND($X282=1,$P282&lt;&gt;""),"Open status has resolution date",IF(AND($X282=1,$R282=""),"Next action missing","")))))))))</f>
        <v/>
      </c>
    </row>
    <row r="283">
      <c r="A283" s="22" t="n"/>
      <c r="B283" s="22" t="n"/>
      <c r="C283" s="22" t="n"/>
      <c r="D283" s="42" t="n"/>
      <c r="E283" s="42" t="n"/>
      <c r="F283" s="22" t="n"/>
      <c r="G283" s="22" t="n"/>
      <c r="H283" s="24" t="n"/>
      <c r="I283" s="24" t="n"/>
      <c r="J283" s="43" t="n"/>
      <c r="K283" s="22" t="n"/>
      <c r="L283" s="22" t="n"/>
      <c r="M283" s="42" t="n"/>
      <c r="N283" s="42" t="n"/>
      <c r="O283" s="42" t="n"/>
      <c r="P283" s="42" t="n"/>
      <c r="Q283" s="43" t="n"/>
      <c r="R283" s="24" t="n"/>
      <c r="S283" s="24" t="n"/>
      <c r="T283" s="26">
        <f>IF($A283="","",IF($E283="","",MAX(0,IF($P283&lt;&gt;"",$P283,Dashboard!$B$3)-$E283)))</f>
        <v/>
      </c>
      <c r="U283" s="27">
        <f>IF($A283="","",IF($T283="","",IF($T283&lt;=30,"0-30 days",IF($T283&lt;=60,"31-60 days",IF($T283&lt;=90,"61-90 days","91+ days")))))</f>
        <v/>
      </c>
      <c r="V283" s="28">
        <f>IF($A283="","",IF($X283=0,"Closed",IF($M283="","Due date missing",IF($N283&lt;&gt;"",IF($N283&lt;=$M283,"Submitted on time","Submitted late"),IF(Dashboard!$B$3&gt;$M283,"Overdue",IF($M283-Dashboard!$B$3&lt;=7,"Due in 7 days","On track"))))))</f>
        <v/>
      </c>
      <c r="W283" s="44">
        <f>IF($A283="","",MAX(0,$J283-IF($Q283="",0,$Q283)))</f>
        <v/>
      </c>
      <c r="X283" s="26">
        <f>IF($A283="","",IF(OR($L283="Resolved - Paid",$L283="Resolved - No Payment",$L283="Closed - Other"),0,1))</f>
        <v/>
      </c>
      <c r="Y283" s="28">
        <f>IF($A283="","",IF(OR($E283="",NOT(ISNUMBER($E283)),$E283&gt;Dashboard!$B$3),"No","Yes"))</f>
        <v/>
      </c>
      <c r="Z283" s="28">
        <f>IF($A283="","",IF(COUNTIF($A$2:$A$501,$A283)&gt;1,"Duplicate Denial ID",IF(OR($B283="",$C283="",$E283="",$F283="",$G283="",$J283="",$K283="",$L283=""),"Missing required field",IF(OR(NOT(ISNUMBER($J283)),$J283&lt;0,AND($Q283&lt;&gt;"",OR(NOT(ISNUMBER($Q283)),$Q283&lt;0))),"Invalid amount",IF(AND($D283&lt;&gt;"",$E283&lt;$D283),"Received before service",IF(AND($P283&lt;&gt;"",$P283&lt;$E283),"Resolution before receipt",IF(AND($N283&lt;&gt;"",$M283&lt;&gt;"",$N283&gt;$M283),"Appeal submitted late",IF(AND($X283=0,$P283=""),"Resolution date missing",IF(AND($X283=1,$P283&lt;&gt;""),"Open status has resolution date",IF(AND($X283=1,$R283=""),"Next action missing","")))))))))</f>
        <v/>
      </c>
    </row>
    <row r="284">
      <c r="A284" s="22" t="n"/>
      <c r="B284" s="22" t="n"/>
      <c r="C284" s="22" t="n"/>
      <c r="D284" s="42" t="n"/>
      <c r="E284" s="42" t="n"/>
      <c r="F284" s="22" t="n"/>
      <c r="G284" s="22" t="n"/>
      <c r="H284" s="24" t="n"/>
      <c r="I284" s="24" t="n"/>
      <c r="J284" s="43" t="n"/>
      <c r="K284" s="22" t="n"/>
      <c r="L284" s="22" t="n"/>
      <c r="M284" s="42" t="n"/>
      <c r="N284" s="42" t="n"/>
      <c r="O284" s="42" t="n"/>
      <c r="P284" s="42" t="n"/>
      <c r="Q284" s="43" t="n"/>
      <c r="R284" s="24" t="n"/>
      <c r="S284" s="24" t="n"/>
      <c r="T284" s="26">
        <f>IF($A284="","",IF($E284="","",MAX(0,IF($P284&lt;&gt;"",$P284,Dashboard!$B$3)-$E284)))</f>
        <v/>
      </c>
      <c r="U284" s="27">
        <f>IF($A284="","",IF($T284="","",IF($T284&lt;=30,"0-30 days",IF($T284&lt;=60,"31-60 days",IF($T284&lt;=90,"61-90 days","91+ days")))))</f>
        <v/>
      </c>
      <c r="V284" s="28">
        <f>IF($A284="","",IF($X284=0,"Closed",IF($M284="","Due date missing",IF($N284&lt;&gt;"",IF($N284&lt;=$M284,"Submitted on time","Submitted late"),IF(Dashboard!$B$3&gt;$M284,"Overdue",IF($M284-Dashboard!$B$3&lt;=7,"Due in 7 days","On track"))))))</f>
        <v/>
      </c>
      <c r="W284" s="44">
        <f>IF($A284="","",MAX(0,$J284-IF($Q284="",0,$Q284)))</f>
        <v/>
      </c>
      <c r="X284" s="26">
        <f>IF($A284="","",IF(OR($L284="Resolved - Paid",$L284="Resolved - No Payment",$L284="Closed - Other"),0,1))</f>
        <v/>
      </c>
      <c r="Y284" s="28">
        <f>IF($A284="","",IF(OR($E284="",NOT(ISNUMBER($E284)),$E284&gt;Dashboard!$B$3),"No","Yes"))</f>
        <v/>
      </c>
      <c r="Z284" s="28">
        <f>IF($A284="","",IF(COUNTIF($A$2:$A$501,$A284)&gt;1,"Duplicate Denial ID",IF(OR($B284="",$C284="",$E284="",$F284="",$G284="",$J284="",$K284="",$L284=""),"Missing required field",IF(OR(NOT(ISNUMBER($J284)),$J284&lt;0,AND($Q284&lt;&gt;"",OR(NOT(ISNUMBER($Q284)),$Q284&lt;0))),"Invalid amount",IF(AND($D284&lt;&gt;"",$E284&lt;$D284),"Received before service",IF(AND($P284&lt;&gt;"",$P284&lt;$E284),"Resolution before receipt",IF(AND($N284&lt;&gt;"",$M284&lt;&gt;"",$N284&gt;$M284),"Appeal submitted late",IF(AND($X284=0,$P284=""),"Resolution date missing",IF(AND($X284=1,$P284&lt;&gt;""),"Open status has resolution date",IF(AND($X284=1,$R284=""),"Next action missing","")))))))))</f>
        <v/>
      </c>
    </row>
    <row r="285">
      <c r="A285" s="22" t="n"/>
      <c r="B285" s="22" t="n"/>
      <c r="C285" s="22" t="n"/>
      <c r="D285" s="42" t="n"/>
      <c r="E285" s="42" t="n"/>
      <c r="F285" s="22" t="n"/>
      <c r="G285" s="22" t="n"/>
      <c r="H285" s="24" t="n"/>
      <c r="I285" s="24" t="n"/>
      <c r="J285" s="43" t="n"/>
      <c r="K285" s="22" t="n"/>
      <c r="L285" s="22" t="n"/>
      <c r="M285" s="42" t="n"/>
      <c r="N285" s="42" t="n"/>
      <c r="O285" s="42" t="n"/>
      <c r="P285" s="42" t="n"/>
      <c r="Q285" s="43" t="n"/>
      <c r="R285" s="24" t="n"/>
      <c r="S285" s="24" t="n"/>
      <c r="T285" s="26">
        <f>IF($A285="","",IF($E285="","",MAX(0,IF($P285&lt;&gt;"",$P285,Dashboard!$B$3)-$E285)))</f>
        <v/>
      </c>
      <c r="U285" s="27">
        <f>IF($A285="","",IF($T285="","",IF($T285&lt;=30,"0-30 days",IF($T285&lt;=60,"31-60 days",IF($T285&lt;=90,"61-90 days","91+ days")))))</f>
        <v/>
      </c>
      <c r="V285" s="28">
        <f>IF($A285="","",IF($X285=0,"Closed",IF($M285="","Due date missing",IF($N285&lt;&gt;"",IF($N285&lt;=$M285,"Submitted on time","Submitted late"),IF(Dashboard!$B$3&gt;$M285,"Overdue",IF($M285-Dashboard!$B$3&lt;=7,"Due in 7 days","On track"))))))</f>
        <v/>
      </c>
      <c r="W285" s="44">
        <f>IF($A285="","",MAX(0,$J285-IF($Q285="",0,$Q285)))</f>
        <v/>
      </c>
      <c r="X285" s="26">
        <f>IF($A285="","",IF(OR($L285="Resolved - Paid",$L285="Resolved - No Payment",$L285="Closed - Other"),0,1))</f>
        <v/>
      </c>
      <c r="Y285" s="28">
        <f>IF($A285="","",IF(OR($E285="",NOT(ISNUMBER($E285)),$E285&gt;Dashboard!$B$3),"No","Yes"))</f>
        <v/>
      </c>
      <c r="Z285" s="28">
        <f>IF($A285="","",IF(COUNTIF($A$2:$A$501,$A285)&gt;1,"Duplicate Denial ID",IF(OR($B285="",$C285="",$E285="",$F285="",$G285="",$J285="",$K285="",$L285=""),"Missing required field",IF(OR(NOT(ISNUMBER($J285)),$J285&lt;0,AND($Q285&lt;&gt;"",OR(NOT(ISNUMBER($Q285)),$Q285&lt;0))),"Invalid amount",IF(AND($D285&lt;&gt;"",$E285&lt;$D285),"Received before service",IF(AND($P285&lt;&gt;"",$P285&lt;$E285),"Resolution before receipt",IF(AND($N285&lt;&gt;"",$M285&lt;&gt;"",$N285&gt;$M285),"Appeal submitted late",IF(AND($X285=0,$P285=""),"Resolution date missing",IF(AND($X285=1,$P285&lt;&gt;""),"Open status has resolution date",IF(AND($X285=1,$R285=""),"Next action missing","")))))))))</f>
        <v/>
      </c>
    </row>
    <row r="286">
      <c r="A286" s="22" t="n"/>
      <c r="B286" s="22" t="n"/>
      <c r="C286" s="22" t="n"/>
      <c r="D286" s="42" t="n"/>
      <c r="E286" s="42" t="n"/>
      <c r="F286" s="22" t="n"/>
      <c r="G286" s="22" t="n"/>
      <c r="H286" s="24" t="n"/>
      <c r="I286" s="24" t="n"/>
      <c r="J286" s="43" t="n"/>
      <c r="K286" s="22" t="n"/>
      <c r="L286" s="22" t="n"/>
      <c r="M286" s="42" t="n"/>
      <c r="N286" s="42" t="n"/>
      <c r="O286" s="42" t="n"/>
      <c r="P286" s="42" t="n"/>
      <c r="Q286" s="43" t="n"/>
      <c r="R286" s="24" t="n"/>
      <c r="S286" s="24" t="n"/>
      <c r="T286" s="26">
        <f>IF($A286="","",IF($E286="","",MAX(0,IF($P286&lt;&gt;"",$P286,Dashboard!$B$3)-$E286)))</f>
        <v/>
      </c>
      <c r="U286" s="27">
        <f>IF($A286="","",IF($T286="","",IF($T286&lt;=30,"0-30 days",IF($T286&lt;=60,"31-60 days",IF($T286&lt;=90,"61-90 days","91+ days")))))</f>
        <v/>
      </c>
      <c r="V286" s="28">
        <f>IF($A286="","",IF($X286=0,"Closed",IF($M286="","Due date missing",IF($N286&lt;&gt;"",IF($N286&lt;=$M286,"Submitted on time","Submitted late"),IF(Dashboard!$B$3&gt;$M286,"Overdue",IF($M286-Dashboard!$B$3&lt;=7,"Due in 7 days","On track"))))))</f>
        <v/>
      </c>
      <c r="W286" s="44">
        <f>IF($A286="","",MAX(0,$J286-IF($Q286="",0,$Q286)))</f>
        <v/>
      </c>
      <c r="X286" s="26">
        <f>IF($A286="","",IF(OR($L286="Resolved - Paid",$L286="Resolved - No Payment",$L286="Closed - Other"),0,1))</f>
        <v/>
      </c>
      <c r="Y286" s="28">
        <f>IF($A286="","",IF(OR($E286="",NOT(ISNUMBER($E286)),$E286&gt;Dashboard!$B$3),"No","Yes"))</f>
        <v/>
      </c>
      <c r="Z286" s="28">
        <f>IF($A286="","",IF(COUNTIF($A$2:$A$501,$A286)&gt;1,"Duplicate Denial ID",IF(OR($B286="",$C286="",$E286="",$F286="",$G286="",$J286="",$K286="",$L286=""),"Missing required field",IF(OR(NOT(ISNUMBER($J286)),$J286&lt;0,AND($Q286&lt;&gt;"",OR(NOT(ISNUMBER($Q286)),$Q286&lt;0))),"Invalid amount",IF(AND($D286&lt;&gt;"",$E286&lt;$D286),"Received before service",IF(AND($P286&lt;&gt;"",$P286&lt;$E286),"Resolution before receipt",IF(AND($N286&lt;&gt;"",$M286&lt;&gt;"",$N286&gt;$M286),"Appeal submitted late",IF(AND($X286=0,$P286=""),"Resolution date missing",IF(AND($X286=1,$P286&lt;&gt;""),"Open status has resolution date",IF(AND($X286=1,$R286=""),"Next action missing","")))))))))</f>
        <v/>
      </c>
    </row>
    <row r="287">
      <c r="A287" s="22" t="n"/>
      <c r="B287" s="22" t="n"/>
      <c r="C287" s="22" t="n"/>
      <c r="D287" s="42" t="n"/>
      <c r="E287" s="42" t="n"/>
      <c r="F287" s="22" t="n"/>
      <c r="G287" s="22" t="n"/>
      <c r="H287" s="24" t="n"/>
      <c r="I287" s="24" t="n"/>
      <c r="J287" s="43" t="n"/>
      <c r="K287" s="22" t="n"/>
      <c r="L287" s="22" t="n"/>
      <c r="M287" s="42" t="n"/>
      <c r="N287" s="42" t="n"/>
      <c r="O287" s="42" t="n"/>
      <c r="P287" s="42" t="n"/>
      <c r="Q287" s="43" t="n"/>
      <c r="R287" s="24" t="n"/>
      <c r="S287" s="24" t="n"/>
      <c r="T287" s="26">
        <f>IF($A287="","",IF($E287="","",MAX(0,IF($P287&lt;&gt;"",$P287,Dashboard!$B$3)-$E287)))</f>
        <v/>
      </c>
      <c r="U287" s="27">
        <f>IF($A287="","",IF($T287="","",IF($T287&lt;=30,"0-30 days",IF($T287&lt;=60,"31-60 days",IF($T287&lt;=90,"61-90 days","91+ days")))))</f>
        <v/>
      </c>
      <c r="V287" s="28">
        <f>IF($A287="","",IF($X287=0,"Closed",IF($M287="","Due date missing",IF($N287&lt;&gt;"",IF($N287&lt;=$M287,"Submitted on time","Submitted late"),IF(Dashboard!$B$3&gt;$M287,"Overdue",IF($M287-Dashboard!$B$3&lt;=7,"Due in 7 days","On track"))))))</f>
        <v/>
      </c>
      <c r="W287" s="44">
        <f>IF($A287="","",MAX(0,$J287-IF($Q287="",0,$Q287)))</f>
        <v/>
      </c>
      <c r="X287" s="26">
        <f>IF($A287="","",IF(OR($L287="Resolved - Paid",$L287="Resolved - No Payment",$L287="Closed - Other"),0,1))</f>
        <v/>
      </c>
      <c r="Y287" s="28">
        <f>IF($A287="","",IF(OR($E287="",NOT(ISNUMBER($E287)),$E287&gt;Dashboard!$B$3),"No","Yes"))</f>
        <v/>
      </c>
      <c r="Z287" s="28">
        <f>IF($A287="","",IF(COUNTIF($A$2:$A$501,$A287)&gt;1,"Duplicate Denial ID",IF(OR($B287="",$C287="",$E287="",$F287="",$G287="",$J287="",$K287="",$L287=""),"Missing required field",IF(OR(NOT(ISNUMBER($J287)),$J287&lt;0,AND($Q287&lt;&gt;"",OR(NOT(ISNUMBER($Q287)),$Q287&lt;0))),"Invalid amount",IF(AND($D287&lt;&gt;"",$E287&lt;$D287),"Received before service",IF(AND($P287&lt;&gt;"",$P287&lt;$E287),"Resolution before receipt",IF(AND($N287&lt;&gt;"",$M287&lt;&gt;"",$N287&gt;$M287),"Appeal submitted late",IF(AND($X287=0,$P287=""),"Resolution date missing",IF(AND($X287=1,$P287&lt;&gt;""),"Open status has resolution date",IF(AND($X287=1,$R287=""),"Next action missing","")))))))))</f>
        <v/>
      </c>
    </row>
    <row r="288">
      <c r="A288" s="22" t="n"/>
      <c r="B288" s="22" t="n"/>
      <c r="C288" s="22" t="n"/>
      <c r="D288" s="42" t="n"/>
      <c r="E288" s="42" t="n"/>
      <c r="F288" s="22" t="n"/>
      <c r="G288" s="22" t="n"/>
      <c r="H288" s="24" t="n"/>
      <c r="I288" s="24" t="n"/>
      <c r="J288" s="43" t="n"/>
      <c r="K288" s="22" t="n"/>
      <c r="L288" s="22" t="n"/>
      <c r="M288" s="42" t="n"/>
      <c r="N288" s="42" t="n"/>
      <c r="O288" s="42" t="n"/>
      <c r="P288" s="42" t="n"/>
      <c r="Q288" s="43" t="n"/>
      <c r="R288" s="24" t="n"/>
      <c r="S288" s="24" t="n"/>
      <c r="T288" s="26">
        <f>IF($A288="","",IF($E288="","",MAX(0,IF($P288&lt;&gt;"",$P288,Dashboard!$B$3)-$E288)))</f>
        <v/>
      </c>
      <c r="U288" s="27">
        <f>IF($A288="","",IF($T288="","",IF($T288&lt;=30,"0-30 days",IF($T288&lt;=60,"31-60 days",IF($T288&lt;=90,"61-90 days","91+ days")))))</f>
        <v/>
      </c>
      <c r="V288" s="28">
        <f>IF($A288="","",IF($X288=0,"Closed",IF($M288="","Due date missing",IF($N288&lt;&gt;"",IF($N288&lt;=$M288,"Submitted on time","Submitted late"),IF(Dashboard!$B$3&gt;$M288,"Overdue",IF($M288-Dashboard!$B$3&lt;=7,"Due in 7 days","On track"))))))</f>
        <v/>
      </c>
      <c r="W288" s="44">
        <f>IF($A288="","",MAX(0,$J288-IF($Q288="",0,$Q288)))</f>
        <v/>
      </c>
      <c r="X288" s="26">
        <f>IF($A288="","",IF(OR($L288="Resolved - Paid",$L288="Resolved - No Payment",$L288="Closed - Other"),0,1))</f>
        <v/>
      </c>
      <c r="Y288" s="28">
        <f>IF($A288="","",IF(OR($E288="",NOT(ISNUMBER($E288)),$E288&gt;Dashboard!$B$3),"No","Yes"))</f>
        <v/>
      </c>
      <c r="Z288" s="28">
        <f>IF($A288="","",IF(COUNTIF($A$2:$A$501,$A288)&gt;1,"Duplicate Denial ID",IF(OR($B288="",$C288="",$E288="",$F288="",$G288="",$J288="",$K288="",$L288=""),"Missing required field",IF(OR(NOT(ISNUMBER($J288)),$J288&lt;0,AND($Q288&lt;&gt;"",OR(NOT(ISNUMBER($Q288)),$Q288&lt;0))),"Invalid amount",IF(AND($D288&lt;&gt;"",$E288&lt;$D288),"Received before service",IF(AND($P288&lt;&gt;"",$P288&lt;$E288),"Resolution before receipt",IF(AND($N288&lt;&gt;"",$M288&lt;&gt;"",$N288&gt;$M288),"Appeal submitted late",IF(AND($X288=0,$P288=""),"Resolution date missing",IF(AND($X288=1,$P288&lt;&gt;""),"Open status has resolution date",IF(AND($X288=1,$R288=""),"Next action missing","")))))))))</f>
        <v/>
      </c>
    </row>
    <row r="289">
      <c r="A289" s="22" t="n"/>
      <c r="B289" s="22" t="n"/>
      <c r="C289" s="22" t="n"/>
      <c r="D289" s="42" t="n"/>
      <c r="E289" s="42" t="n"/>
      <c r="F289" s="22" t="n"/>
      <c r="G289" s="22" t="n"/>
      <c r="H289" s="24" t="n"/>
      <c r="I289" s="24" t="n"/>
      <c r="J289" s="43" t="n"/>
      <c r="K289" s="22" t="n"/>
      <c r="L289" s="22" t="n"/>
      <c r="M289" s="42" t="n"/>
      <c r="N289" s="42" t="n"/>
      <c r="O289" s="42" t="n"/>
      <c r="P289" s="42" t="n"/>
      <c r="Q289" s="43" t="n"/>
      <c r="R289" s="24" t="n"/>
      <c r="S289" s="24" t="n"/>
      <c r="T289" s="26">
        <f>IF($A289="","",IF($E289="","",MAX(0,IF($P289&lt;&gt;"",$P289,Dashboard!$B$3)-$E289)))</f>
        <v/>
      </c>
      <c r="U289" s="27">
        <f>IF($A289="","",IF($T289="","",IF($T289&lt;=30,"0-30 days",IF($T289&lt;=60,"31-60 days",IF($T289&lt;=90,"61-90 days","91+ days")))))</f>
        <v/>
      </c>
      <c r="V289" s="28">
        <f>IF($A289="","",IF($X289=0,"Closed",IF($M289="","Due date missing",IF($N289&lt;&gt;"",IF($N289&lt;=$M289,"Submitted on time","Submitted late"),IF(Dashboard!$B$3&gt;$M289,"Overdue",IF($M289-Dashboard!$B$3&lt;=7,"Due in 7 days","On track"))))))</f>
        <v/>
      </c>
      <c r="W289" s="44">
        <f>IF($A289="","",MAX(0,$J289-IF($Q289="",0,$Q289)))</f>
        <v/>
      </c>
      <c r="X289" s="26">
        <f>IF($A289="","",IF(OR($L289="Resolved - Paid",$L289="Resolved - No Payment",$L289="Closed - Other"),0,1))</f>
        <v/>
      </c>
      <c r="Y289" s="28">
        <f>IF($A289="","",IF(OR($E289="",NOT(ISNUMBER($E289)),$E289&gt;Dashboard!$B$3),"No","Yes"))</f>
        <v/>
      </c>
      <c r="Z289" s="28">
        <f>IF($A289="","",IF(COUNTIF($A$2:$A$501,$A289)&gt;1,"Duplicate Denial ID",IF(OR($B289="",$C289="",$E289="",$F289="",$G289="",$J289="",$K289="",$L289=""),"Missing required field",IF(OR(NOT(ISNUMBER($J289)),$J289&lt;0,AND($Q289&lt;&gt;"",OR(NOT(ISNUMBER($Q289)),$Q289&lt;0))),"Invalid amount",IF(AND($D289&lt;&gt;"",$E289&lt;$D289),"Received before service",IF(AND($P289&lt;&gt;"",$P289&lt;$E289),"Resolution before receipt",IF(AND($N289&lt;&gt;"",$M289&lt;&gt;"",$N289&gt;$M289),"Appeal submitted late",IF(AND($X289=0,$P289=""),"Resolution date missing",IF(AND($X289=1,$P289&lt;&gt;""),"Open status has resolution date",IF(AND($X289=1,$R289=""),"Next action missing","")))))))))</f>
        <v/>
      </c>
    </row>
    <row r="290">
      <c r="A290" s="22" t="n"/>
      <c r="B290" s="22" t="n"/>
      <c r="C290" s="22" t="n"/>
      <c r="D290" s="42" t="n"/>
      <c r="E290" s="42" t="n"/>
      <c r="F290" s="22" t="n"/>
      <c r="G290" s="22" t="n"/>
      <c r="H290" s="24" t="n"/>
      <c r="I290" s="24" t="n"/>
      <c r="J290" s="43" t="n"/>
      <c r="K290" s="22" t="n"/>
      <c r="L290" s="22" t="n"/>
      <c r="M290" s="42" t="n"/>
      <c r="N290" s="42" t="n"/>
      <c r="O290" s="42" t="n"/>
      <c r="P290" s="42" t="n"/>
      <c r="Q290" s="43" t="n"/>
      <c r="R290" s="24" t="n"/>
      <c r="S290" s="24" t="n"/>
      <c r="T290" s="26">
        <f>IF($A290="","",IF($E290="","",MAX(0,IF($P290&lt;&gt;"",$P290,Dashboard!$B$3)-$E290)))</f>
        <v/>
      </c>
      <c r="U290" s="27">
        <f>IF($A290="","",IF($T290="","",IF($T290&lt;=30,"0-30 days",IF($T290&lt;=60,"31-60 days",IF($T290&lt;=90,"61-90 days","91+ days")))))</f>
        <v/>
      </c>
      <c r="V290" s="28">
        <f>IF($A290="","",IF($X290=0,"Closed",IF($M290="","Due date missing",IF($N290&lt;&gt;"",IF($N290&lt;=$M290,"Submitted on time","Submitted late"),IF(Dashboard!$B$3&gt;$M290,"Overdue",IF($M290-Dashboard!$B$3&lt;=7,"Due in 7 days","On track"))))))</f>
        <v/>
      </c>
      <c r="W290" s="44">
        <f>IF($A290="","",MAX(0,$J290-IF($Q290="",0,$Q290)))</f>
        <v/>
      </c>
      <c r="X290" s="26">
        <f>IF($A290="","",IF(OR($L290="Resolved - Paid",$L290="Resolved - No Payment",$L290="Closed - Other"),0,1))</f>
        <v/>
      </c>
      <c r="Y290" s="28">
        <f>IF($A290="","",IF(OR($E290="",NOT(ISNUMBER($E290)),$E290&gt;Dashboard!$B$3),"No","Yes"))</f>
        <v/>
      </c>
      <c r="Z290" s="28">
        <f>IF($A290="","",IF(COUNTIF($A$2:$A$501,$A290)&gt;1,"Duplicate Denial ID",IF(OR($B290="",$C290="",$E290="",$F290="",$G290="",$J290="",$K290="",$L290=""),"Missing required field",IF(OR(NOT(ISNUMBER($J290)),$J290&lt;0,AND($Q290&lt;&gt;"",OR(NOT(ISNUMBER($Q290)),$Q290&lt;0))),"Invalid amount",IF(AND($D290&lt;&gt;"",$E290&lt;$D290),"Received before service",IF(AND($P290&lt;&gt;"",$P290&lt;$E290),"Resolution before receipt",IF(AND($N290&lt;&gt;"",$M290&lt;&gt;"",$N290&gt;$M290),"Appeal submitted late",IF(AND($X290=0,$P290=""),"Resolution date missing",IF(AND($X290=1,$P290&lt;&gt;""),"Open status has resolution date",IF(AND($X290=1,$R290=""),"Next action missing","")))))))))</f>
        <v/>
      </c>
    </row>
    <row r="291">
      <c r="A291" s="22" t="n"/>
      <c r="B291" s="22" t="n"/>
      <c r="C291" s="22" t="n"/>
      <c r="D291" s="42" t="n"/>
      <c r="E291" s="42" t="n"/>
      <c r="F291" s="22" t="n"/>
      <c r="G291" s="22" t="n"/>
      <c r="H291" s="24" t="n"/>
      <c r="I291" s="24" t="n"/>
      <c r="J291" s="43" t="n"/>
      <c r="K291" s="22" t="n"/>
      <c r="L291" s="22" t="n"/>
      <c r="M291" s="42" t="n"/>
      <c r="N291" s="42" t="n"/>
      <c r="O291" s="42" t="n"/>
      <c r="P291" s="42" t="n"/>
      <c r="Q291" s="43" t="n"/>
      <c r="R291" s="24" t="n"/>
      <c r="S291" s="24" t="n"/>
      <c r="T291" s="26">
        <f>IF($A291="","",IF($E291="","",MAX(0,IF($P291&lt;&gt;"",$P291,Dashboard!$B$3)-$E291)))</f>
        <v/>
      </c>
      <c r="U291" s="27">
        <f>IF($A291="","",IF($T291="","",IF($T291&lt;=30,"0-30 days",IF($T291&lt;=60,"31-60 days",IF($T291&lt;=90,"61-90 days","91+ days")))))</f>
        <v/>
      </c>
      <c r="V291" s="28">
        <f>IF($A291="","",IF($X291=0,"Closed",IF($M291="","Due date missing",IF($N291&lt;&gt;"",IF($N291&lt;=$M291,"Submitted on time","Submitted late"),IF(Dashboard!$B$3&gt;$M291,"Overdue",IF($M291-Dashboard!$B$3&lt;=7,"Due in 7 days","On track"))))))</f>
        <v/>
      </c>
      <c r="W291" s="44">
        <f>IF($A291="","",MAX(0,$J291-IF($Q291="",0,$Q291)))</f>
        <v/>
      </c>
      <c r="X291" s="26">
        <f>IF($A291="","",IF(OR($L291="Resolved - Paid",$L291="Resolved - No Payment",$L291="Closed - Other"),0,1))</f>
        <v/>
      </c>
      <c r="Y291" s="28">
        <f>IF($A291="","",IF(OR($E291="",NOT(ISNUMBER($E291)),$E291&gt;Dashboard!$B$3),"No","Yes"))</f>
        <v/>
      </c>
      <c r="Z291" s="28">
        <f>IF($A291="","",IF(COUNTIF($A$2:$A$501,$A291)&gt;1,"Duplicate Denial ID",IF(OR($B291="",$C291="",$E291="",$F291="",$G291="",$J291="",$K291="",$L291=""),"Missing required field",IF(OR(NOT(ISNUMBER($J291)),$J291&lt;0,AND($Q291&lt;&gt;"",OR(NOT(ISNUMBER($Q291)),$Q291&lt;0))),"Invalid amount",IF(AND($D291&lt;&gt;"",$E291&lt;$D291),"Received before service",IF(AND($P291&lt;&gt;"",$P291&lt;$E291),"Resolution before receipt",IF(AND($N291&lt;&gt;"",$M291&lt;&gt;"",$N291&gt;$M291),"Appeal submitted late",IF(AND($X291=0,$P291=""),"Resolution date missing",IF(AND($X291=1,$P291&lt;&gt;""),"Open status has resolution date",IF(AND($X291=1,$R291=""),"Next action missing","")))))))))</f>
        <v/>
      </c>
    </row>
    <row r="292">
      <c r="A292" s="22" t="n"/>
      <c r="B292" s="22" t="n"/>
      <c r="C292" s="22" t="n"/>
      <c r="D292" s="42" t="n"/>
      <c r="E292" s="42" t="n"/>
      <c r="F292" s="22" t="n"/>
      <c r="G292" s="22" t="n"/>
      <c r="H292" s="24" t="n"/>
      <c r="I292" s="24" t="n"/>
      <c r="J292" s="43" t="n"/>
      <c r="K292" s="22" t="n"/>
      <c r="L292" s="22" t="n"/>
      <c r="M292" s="42" t="n"/>
      <c r="N292" s="42" t="n"/>
      <c r="O292" s="42" t="n"/>
      <c r="P292" s="42" t="n"/>
      <c r="Q292" s="43" t="n"/>
      <c r="R292" s="24" t="n"/>
      <c r="S292" s="24" t="n"/>
      <c r="T292" s="26">
        <f>IF($A292="","",IF($E292="","",MAX(0,IF($P292&lt;&gt;"",$P292,Dashboard!$B$3)-$E292)))</f>
        <v/>
      </c>
      <c r="U292" s="27">
        <f>IF($A292="","",IF($T292="","",IF($T292&lt;=30,"0-30 days",IF($T292&lt;=60,"31-60 days",IF($T292&lt;=90,"61-90 days","91+ days")))))</f>
        <v/>
      </c>
      <c r="V292" s="28">
        <f>IF($A292="","",IF($X292=0,"Closed",IF($M292="","Due date missing",IF($N292&lt;&gt;"",IF($N292&lt;=$M292,"Submitted on time","Submitted late"),IF(Dashboard!$B$3&gt;$M292,"Overdue",IF($M292-Dashboard!$B$3&lt;=7,"Due in 7 days","On track"))))))</f>
        <v/>
      </c>
      <c r="W292" s="44">
        <f>IF($A292="","",MAX(0,$J292-IF($Q292="",0,$Q292)))</f>
        <v/>
      </c>
      <c r="X292" s="26">
        <f>IF($A292="","",IF(OR($L292="Resolved - Paid",$L292="Resolved - No Payment",$L292="Closed - Other"),0,1))</f>
        <v/>
      </c>
      <c r="Y292" s="28">
        <f>IF($A292="","",IF(OR($E292="",NOT(ISNUMBER($E292)),$E292&gt;Dashboard!$B$3),"No","Yes"))</f>
        <v/>
      </c>
      <c r="Z292" s="28">
        <f>IF($A292="","",IF(COUNTIF($A$2:$A$501,$A292)&gt;1,"Duplicate Denial ID",IF(OR($B292="",$C292="",$E292="",$F292="",$G292="",$J292="",$K292="",$L292=""),"Missing required field",IF(OR(NOT(ISNUMBER($J292)),$J292&lt;0,AND($Q292&lt;&gt;"",OR(NOT(ISNUMBER($Q292)),$Q292&lt;0))),"Invalid amount",IF(AND($D292&lt;&gt;"",$E292&lt;$D292),"Received before service",IF(AND($P292&lt;&gt;"",$P292&lt;$E292),"Resolution before receipt",IF(AND($N292&lt;&gt;"",$M292&lt;&gt;"",$N292&gt;$M292),"Appeal submitted late",IF(AND($X292=0,$P292=""),"Resolution date missing",IF(AND($X292=1,$P292&lt;&gt;""),"Open status has resolution date",IF(AND($X292=1,$R292=""),"Next action missing","")))))))))</f>
        <v/>
      </c>
    </row>
    <row r="293">
      <c r="A293" s="22" t="n"/>
      <c r="B293" s="22" t="n"/>
      <c r="C293" s="22" t="n"/>
      <c r="D293" s="42" t="n"/>
      <c r="E293" s="42" t="n"/>
      <c r="F293" s="22" t="n"/>
      <c r="G293" s="22" t="n"/>
      <c r="H293" s="24" t="n"/>
      <c r="I293" s="24" t="n"/>
      <c r="J293" s="43" t="n"/>
      <c r="K293" s="22" t="n"/>
      <c r="L293" s="22" t="n"/>
      <c r="M293" s="42" t="n"/>
      <c r="N293" s="42" t="n"/>
      <c r="O293" s="42" t="n"/>
      <c r="P293" s="42" t="n"/>
      <c r="Q293" s="43" t="n"/>
      <c r="R293" s="24" t="n"/>
      <c r="S293" s="24" t="n"/>
      <c r="T293" s="26">
        <f>IF($A293="","",IF($E293="","",MAX(0,IF($P293&lt;&gt;"",$P293,Dashboard!$B$3)-$E293)))</f>
        <v/>
      </c>
      <c r="U293" s="27">
        <f>IF($A293="","",IF($T293="","",IF($T293&lt;=30,"0-30 days",IF($T293&lt;=60,"31-60 days",IF($T293&lt;=90,"61-90 days","91+ days")))))</f>
        <v/>
      </c>
      <c r="V293" s="28">
        <f>IF($A293="","",IF($X293=0,"Closed",IF($M293="","Due date missing",IF($N293&lt;&gt;"",IF($N293&lt;=$M293,"Submitted on time","Submitted late"),IF(Dashboard!$B$3&gt;$M293,"Overdue",IF($M293-Dashboard!$B$3&lt;=7,"Due in 7 days","On track"))))))</f>
        <v/>
      </c>
      <c r="W293" s="44">
        <f>IF($A293="","",MAX(0,$J293-IF($Q293="",0,$Q293)))</f>
        <v/>
      </c>
      <c r="X293" s="26">
        <f>IF($A293="","",IF(OR($L293="Resolved - Paid",$L293="Resolved - No Payment",$L293="Closed - Other"),0,1))</f>
        <v/>
      </c>
      <c r="Y293" s="28">
        <f>IF($A293="","",IF(OR($E293="",NOT(ISNUMBER($E293)),$E293&gt;Dashboard!$B$3),"No","Yes"))</f>
        <v/>
      </c>
      <c r="Z293" s="28">
        <f>IF($A293="","",IF(COUNTIF($A$2:$A$501,$A293)&gt;1,"Duplicate Denial ID",IF(OR($B293="",$C293="",$E293="",$F293="",$G293="",$J293="",$K293="",$L293=""),"Missing required field",IF(OR(NOT(ISNUMBER($J293)),$J293&lt;0,AND($Q293&lt;&gt;"",OR(NOT(ISNUMBER($Q293)),$Q293&lt;0))),"Invalid amount",IF(AND($D293&lt;&gt;"",$E293&lt;$D293),"Received before service",IF(AND($P293&lt;&gt;"",$P293&lt;$E293),"Resolution before receipt",IF(AND($N293&lt;&gt;"",$M293&lt;&gt;"",$N293&gt;$M293),"Appeal submitted late",IF(AND($X293=0,$P293=""),"Resolution date missing",IF(AND($X293=1,$P293&lt;&gt;""),"Open status has resolution date",IF(AND($X293=1,$R293=""),"Next action missing","")))))))))</f>
        <v/>
      </c>
    </row>
    <row r="294">
      <c r="A294" s="22" t="n"/>
      <c r="B294" s="22" t="n"/>
      <c r="C294" s="22" t="n"/>
      <c r="D294" s="42" t="n"/>
      <c r="E294" s="42" t="n"/>
      <c r="F294" s="22" t="n"/>
      <c r="G294" s="22" t="n"/>
      <c r="H294" s="24" t="n"/>
      <c r="I294" s="24" t="n"/>
      <c r="J294" s="43" t="n"/>
      <c r="K294" s="22" t="n"/>
      <c r="L294" s="22" t="n"/>
      <c r="M294" s="42" t="n"/>
      <c r="N294" s="42" t="n"/>
      <c r="O294" s="42" t="n"/>
      <c r="P294" s="42" t="n"/>
      <c r="Q294" s="43" t="n"/>
      <c r="R294" s="24" t="n"/>
      <c r="S294" s="24" t="n"/>
      <c r="T294" s="26">
        <f>IF($A294="","",IF($E294="","",MAX(0,IF($P294&lt;&gt;"",$P294,Dashboard!$B$3)-$E294)))</f>
        <v/>
      </c>
      <c r="U294" s="27">
        <f>IF($A294="","",IF($T294="","",IF($T294&lt;=30,"0-30 days",IF($T294&lt;=60,"31-60 days",IF($T294&lt;=90,"61-90 days","91+ days")))))</f>
        <v/>
      </c>
      <c r="V294" s="28">
        <f>IF($A294="","",IF($X294=0,"Closed",IF($M294="","Due date missing",IF($N294&lt;&gt;"",IF($N294&lt;=$M294,"Submitted on time","Submitted late"),IF(Dashboard!$B$3&gt;$M294,"Overdue",IF($M294-Dashboard!$B$3&lt;=7,"Due in 7 days","On track"))))))</f>
        <v/>
      </c>
      <c r="W294" s="44">
        <f>IF($A294="","",MAX(0,$J294-IF($Q294="",0,$Q294)))</f>
        <v/>
      </c>
      <c r="X294" s="26">
        <f>IF($A294="","",IF(OR($L294="Resolved - Paid",$L294="Resolved - No Payment",$L294="Closed - Other"),0,1))</f>
        <v/>
      </c>
      <c r="Y294" s="28">
        <f>IF($A294="","",IF(OR($E294="",NOT(ISNUMBER($E294)),$E294&gt;Dashboard!$B$3),"No","Yes"))</f>
        <v/>
      </c>
      <c r="Z294" s="28">
        <f>IF($A294="","",IF(COUNTIF($A$2:$A$501,$A294)&gt;1,"Duplicate Denial ID",IF(OR($B294="",$C294="",$E294="",$F294="",$G294="",$J294="",$K294="",$L294=""),"Missing required field",IF(OR(NOT(ISNUMBER($J294)),$J294&lt;0,AND($Q294&lt;&gt;"",OR(NOT(ISNUMBER($Q294)),$Q294&lt;0))),"Invalid amount",IF(AND($D294&lt;&gt;"",$E294&lt;$D294),"Received before service",IF(AND($P294&lt;&gt;"",$P294&lt;$E294),"Resolution before receipt",IF(AND($N294&lt;&gt;"",$M294&lt;&gt;"",$N294&gt;$M294),"Appeal submitted late",IF(AND($X294=0,$P294=""),"Resolution date missing",IF(AND($X294=1,$P294&lt;&gt;""),"Open status has resolution date",IF(AND($X294=1,$R294=""),"Next action missing","")))))))))</f>
        <v/>
      </c>
    </row>
    <row r="295">
      <c r="A295" s="22" t="n"/>
      <c r="B295" s="22" t="n"/>
      <c r="C295" s="22" t="n"/>
      <c r="D295" s="42" t="n"/>
      <c r="E295" s="42" t="n"/>
      <c r="F295" s="22" t="n"/>
      <c r="G295" s="22" t="n"/>
      <c r="H295" s="24" t="n"/>
      <c r="I295" s="24" t="n"/>
      <c r="J295" s="43" t="n"/>
      <c r="K295" s="22" t="n"/>
      <c r="L295" s="22" t="n"/>
      <c r="M295" s="42" t="n"/>
      <c r="N295" s="42" t="n"/>
      <c r="O295" s="42" t="n"/>
      <c r="P295" s="42" t="n"/>
      <c r="Q295" s="43" t="n"/>
      <c r="R295" s="24" t="n"/>
      <c r="S295" s="24" t="n"/>
      <c r="T295" s="26">
        <f>IF($A295="","",IF($E295="","",MAX(0,IF($P295&lt;&gt;"",$P295,Dashboard!$B$3)-$E295)))</f>
        <v/>
      </c>
      <c r="U295" s="27">
        <f>IF($A295="","",IF($T295="","",IF($T295&lt;=30,"0-30 days",IF($T295&lt;=60,"31-60 days",IF($T295&lt;=90,"61-90 days","91+ days")))))</f>
        <v/>
      </c>
      <c r="V295" s="28">
        <f>IF($A295="","",IF($X295=0,"Closed",IF($M295="","Due date missing",IF($N295&lt;&gt;"",IF($N295&lt;=$M295,"Submitted on time","Submitted late"),IF(Dashboard!$B$3&gt;$M295,"Overdue",IF($M295-Dashboard!$B$3&lt;=7,"Due in 7 days","On track"))))))</f>
        <v/>
      </c>
      <c r="W295" s="44">
        <f>IF($A295="","",MAX(0,$J295-IF($Q295="",0,$Q295)))</f>
        <v/>
      </c>
      <c r="X295" s="26">
        <f>IF($A295="","",IF(OR($L295="Resolved - Paid",$L295="Resolved - No Payment",$L295="Closed - Other"),0,1))</f>
        <v/>
      </c>
      <c r="Y295" s="28">
        <f>IF($A295="","",IF(OR($E295="",NOT(ISNUMBER($E295)),$E295&gt;Dashboard!$B$3),"No","Yes"))</f>
        <v/>
      </c>
      <c r="Z295" s="28">
        <f>IF($A295="","",IF(COUNTIF($A$2:$A$501,$A295)&gt;1,"Duplicate Denial ID",IF(OR($B295="",$C295="",$E295="",$F295="",$G295="",$J295="",$K295="",$L295=""),"Missing required field",IF(OR(NOT(ISNUMBER($J295)),$J295&lt;0,AND($Q295&lt;&gt;"",OR(NOT(ISNUMBER($Q295)),$Q295&lt;0))),"Invalid amount",IF(AND($D295&lt;&gt;"",$E295&lt;$D295),"Received before service",IF(AND($P295&lt;&gt;"",$P295&lt;$E295),"Resolution before receipt",IF(AND($N295&lt;&gt;"",$M295&lt;&gt;"",$N295&gt;$M295),"Appeal submitted late",IF(AND($X295=0,$P295=""),"Resolution date missing",IF(AND($X295=1,$P295&lt;&gt;""),"Open status has resolution date",IF(AND($X295=1,$R295=""),"Next action missing","")))))))))</f>
        <v/>
      </c>
    </row>
    <row r="296">
      <c r="A296" s="22" t="n"/>
      <c r="B296" s="22" t="n"/>
      <c r="C296" s="22" t="n"/>
      <c r="D296" s="42" t="n"/>
      <c r="E296" s="42" t="n"/>
      <c r="F296" s="22" t="n"/>
      <c r="G296" s="22" t="n"/>
      <c r="H296" s="24" t="n"/>
      <c r="I296" s="24" t="n"/>
      <c r="J296" s="43" t="n"/>
      <c r="K296" s="22" t="n"/>
      <c r="L296" s="22" t="n"/>
      <c r="M296" s="42" t="n"/>
      <c r="N296" s="42" t="n"/>
      <c r="O296" s="42" t="n"/>
      <c r="P296" s="42" t="n"/>
      <c r="Q296" s="43" t="n"/>
      <c r="R296" s="24" t="n"/>
      <c r="S296" s="24" t="n"/>
      <c r="T296" s="26">
        <f>IF($A296="","",IF($E296="","",MAX(0,IF($P296&lt;&gt;"",$P296,Dashboard!$B$3)-$E296)))</f>
        <v/>
      </c>
      <c r="U296" s="27">
        <f>IF($A296="","",IF($T296="","",IF($T296&lt;=30,"0-30 days",IF($T296&lt;=60,"31-60 days",IF($T296&lt;=90,"61-90 days","91+ days")))))</f>
        <v/>
      </c>
      <c r="V296" s="28">
        <f>IF($A296="","",IF($X296=0,"Closed",IF($M296="","Due date missing",IF($N296&lt;&gt;"",IF($N296&lt;=$M296,"Submitted on time","Submitted late"),IF(Dashboard!$B$3&gt;$M296,"Overdue",IF($M296-Dashboard!$B$3&lt;=7,"Due in 7 days","On track"))))))</f>
        <v/>
      </c>
      <c r="W296" s="44">
        <f>IF($A296="","",MAX(0,$J296-IF($Q296="",0,$Q296)))</f>
        <v/>
      </c>
      <c r="X296" s="26">
        <f>IF($A296="","",IF(OR($L296="Resolved - Paid",$L296="Resolved - No Payment",$L296="Closed - Other"),0,1))</f>
        <v/>
      </c>
      <c r="Y296" s="28">
        <f>IF($A296="","",IF(OR($E296="",NOT(ISNUMBER($E296)),$E296&gt;Dashboard!$B$3),"No","Yes"))</f>
        <v/>
      </c>
      <c r="Z296" s="28">
        <f>IF($A296="","",IF(COUNTIF($A$2:$A$501,$A296)&gt;1,"Duplicate Denial ID",IF(OR($B296="",$C296="",$E296="",$F296="",$G296="",$J296="",$K296="",$L296=""),"Missing required field",IF(OR(NOT(ISNUMBER($J296)),$J296&lt;0,AND($Q296&lt;&gt;"",OR(NOT(ISNUMBER($Q296)),$Q296&lt;0))),"Invalid amount",IF(AND($D296&lt;&gt;"",$E296&lt;$D296),"Received before service",IF(AND($P296&lt;&gt;"",$P296&lt;$E296),"Resolution before receipt",IF(AND($N296&lt;&gt;"",$M296&lt;&gt;"",$N296&gt;$M296),"Appeal submitted late",IF(AND($X296=0,$P296=""),"Resolution date missing",IF(AND($X296=1,$P296&lt;&gt;""),"Open status has resolution date",IF(AND($X296=1,$R296=""),"Next action missing","")))))))))</f>
        <v/>
      </c>
    </row>
    <row r="297">
      <c r="A297" s="22" t="n"/>
      <c r="B297" s="22" t="n"/>
      <c r="C297" s="22" t="n"/>
      <c r="D297" s="42" t="n"/>
      <c r="E297" s="42" t="n"/>
      <c r="F297" s="22" t="n"/>
      <c r="G297" s="22" t="n"/>
      <c r="H297" s="24" t="n"/>
      <c r="I297" s="24" t="n"/>
      <c r="J297" s="43" t="n"/>
      <c r="K297" s="22" t="n"/>
      <c r="L297" s="22" t="n"/>
      <c r="M297" s="42" t="n"/>
      <c r="N297" s="42" t="n"/>
      <c r="O297" s="42" t="n"/>
      <c r="P297" s="42" t="n"/>
      <c r="Q297" s="43" t="n"/>
      <c r="R297" s="24" t="n"/>
      <c r="S297" s="24" t="n"/>
      <c r="T297" s="26">
        <f>IF($A297="","",IF($E297="","",MAX(0,IF($P297&lt;&gt;"",$P297,Dashboard!$B$3)-$E297)))</f>
        <v/>
      </c>
      <c r="U297" s="27">
        <f>IF($A297="","",IF($T297="","",IF($T297&lt;=30,"0-30 days",IF($T297&lt;=60,"31-60 days",IF($T297&lt;=90,"61-90 days","91+ days")))))</f>
        <v/>
      </c>
      <c r="V297" s="28">
        <f>IF($A297="","",IF($X297=0,"Closed",IF($M297="","Due date missing",IF($N297&lt;&gt;"",IF($N297&lt;=$M297,"Submitted on time","Submitted late"),IF(Dashboard!$B$3&gt;$M297,"Overdue",IF($M297-Dashboard!$B$3&lt;=7,"Due in 7 days","On track"))))))</f>
        <v/>
      </c>
      <c r="W297" s="44">
        <f>IF($A297="","",MAX(0,$J297-IF($Q297="",0,$Q297)))</f>
        <v/>
      </c>
      <c r="X297" s="26">
        <f>IF($A297="","",IF(OR($L297="Resolved - Paid",$L297="Resolved - No Payment",$L297="Closed - Other"),0,1))</f>
        <v/>
      </c>
      <c r="Y297" s="28">
        <f>IF($A297="","",IF(OR($E297="",NOT(ISNUMBER($E297)),$E297&gt;Dashboard!$B$3),"No","Yes"))</f>
        <v/>
      </c>
      <c r="Z297" s="28">
        <f>IF($A297="","",IF(COUNTIF($A$2:$A$501,$A297)&gt;1,"Duplicate Denial ID",IF(OR($B297="",$C297="",$E297="",$F297="",$G297="",$J297="",$K297="",$L297=""),"Missing required field",IF(OR(NOT(ISNUMBER($J297)),$J297&lt;0,AND($Q297&lt;&gt;"",OR(NOT(ISNUMBER($Q297)),$Q297&lt;0))),"Invalid amount",IF(AND($D297&lt;&gt;"",$E297&lt;$D297),"Received before service",IF(AND($P297&lt;&gt;"",$P297&lt;$E297),"Resolution before receipt",IF(AND($N297&lt;&gt;"",$M297&lt;&gt;"",$N297&gt;$M297),"Appeal submitted late",IF(AND($X297=0,$P297=""),"Resolution date missing",IF(AND($X297=1,$P297&lt;&gt;""),"Open status has resolution date",IF(AND($X297=1,$R297=""),"Next action missing","")))))))))</f>
        <v/>
      </c>
    </row>
    <row r="298">
      <c r="A298" s="22" t="n"/>
      <c r="B298" s="22" t="n"/>
      <c r="C298" s="22" t="n"/>
      <c r="D298" s="42" t="n"/>
      <c r="E298" s="42" t="n"/>
      <c r="F298" s="22" t="n"/>
      <c r="G298" s="22" t="n"/>
      <c r="H298" s="24" t="n"/>
      <c r="I298" s="24" t="n"/>
      <c r="J298" s="43" t="n"/>
      <c r="K298" s="22" t="n"/>
      <c r="L298" s="22" t="n"/>
      <c r="M298" s="42" t="n"/>
      <c r="N298" s="42" t="n"/>
      <c r="O298" s="42" t="n"/>
      <c r="P298" s="42" t="n"/>
      <c r="Q298" s="43" t="n"/>
      <c r="R298" s="24" t="n"/>
      <c r="S298" s="24" t="n"/>
      <c r="T298" s="26">
        <f>IF($A298="","",IF($E298="","",MAX(0,IF($P298&lt;&gt;"",$P298,Dashboard!$B$3)-$E298)))</f>
        <v/>
      </c>
      <c r="U298" s="27">
        <f>IF($A298="","",IF($T298="","",IF($T298&lt;=30,"0-30 days",IF($T298&lt;=60,"31-60 days",IF($T298&lt;=90,"61-90 days","91+ days")))))</f>
        <v/>
      </c>
      <c r="V298" s="28">
        <f>IF($A298="","",IF($X298=0,"Closed",IF($M298="","Due date missing",IF($N298&lt;&gt;"",IF($N298&lt;=$M298,"Submitted on time","Submitted late"),IF(Dashboard!$B$3&gt;$M298,"Overdue",IF($M298-Dashboard!$B$3&lt;=7,"Due in 7 days","On track"))))))</f>
        <v/>
      </c>
      <c r="W298" s="44">
        <f>IF($A298="","",MAX(0,$J298-IF($Q298="",0,$Q298)))</f>
        <v/>
      </c>
      <c r="X298" s="26">
        <f>IF($A298="","",IF(OR($L298="Resolved - Paid",$L298="Resolved - No Payment",$L298="Closed - Other"),0,1))</f>
        <v/>
      </c>
      <c r="Y298" s="28">
        <f>IF($A298="","",IF(OR($E298="",NOT(ISNUMBER($E298)),$E298&gt;Dashboard!$B$3),"No","Yes"))</f>
        <v/>
      </c>
      <c r="Z298" s="28">
        <f>IF($A298="","",IF(COUNTIF($A$2:$A$501,$A298)&gt;1,"Duplicate Denial ID",IF(OR($B298="",$C298="",$E298="",$F298="",$G298="",$J298="",$K298="",$L298=""),"Missing required field",IF(OR(NOT(ISNUMBER($J298)),$J298&lt;0,AND($Q298&lt;&gt;"",OR(NOT(ISNUMBER($Q298)),$Q298&lt;0))),"Invalid amount",IF(AND($D298&lt;&gt;"",$E298&lt;$D298),"Received before service",IF(AND($P298&lt;&gt;"",$P298&lt;$E298),"Resolution before receipt",IF(AND($N298&lt;&gt;"",$M298&lt;&gt;"",$N298&gt;$M298),"Appeal submitted late",IF(AND($X298=0,$P298=""),"Resolution date missing",IF(AND($X298=1,$P298&lt;&gt;""),"Open status has resolution date",IF(AND($X298=1,$R298=""),"Next action missing","")))))))))</f>
        <v/>
      </c>
    </row>
    <row r="299">
      <c r="A299" s="22" t="n"/>
      <c r="B299" s="22" t="n"/>
      <c r="C299" s="22" t="n"/>
      <c r="D299" s="42" t="n"/>
      <c r="E299" s="42" t="n"/>
      <c r="F299" s="22" t="n"/>
      <c r="G299" s="22" t="n"/>
      <c r="H299" s="24" t="n"/>
      <c r="I299" s="24" t="n"/>
      <c r="J299" s="43" t="n"/>
      <c r="K299" s="22" t="n"/>
      <c r="L299" s="22" t="n"/>
      <c r="M299" s="42" t="n"/>
      <c r="N299" s="42" t="n"/>
      <c r="O299" s="42" t="n"/>
      <c r="P299" s="42" t="n"/>
      <c r="Q299" s="43" t="n"/>
      <c r="R299" s="24" t="n"/>
      <c r="S299" s="24" t="n"/>
      <c r="T299" s="26">
        <f>IF($A299="","",IF($E299="","",MAX(0,IF($P299&lt;&gt;"",$P299,Dashboard!$B$3)-$E299)))</f>
        <v/>
      </c>
      <c r="U299" s="27">
        <f>IF($A299="","",IF($T299="","",IF($T299&lt;=30,"0-30 days",IF($T299&lt;=60,"31-60 days",IF($T299&lt;=90,"61-90 days","91+ days")))))</f>
        <v/>
      </c>
      <c r="V299" s="28">
        <f>IF($A299="","",IF($X299=0,"Closed",IF($M299="","Due date missing",IF($N299&lt;&gt;"",IF($N299&lt;=$M299,"Submitted on time","Submitted late"),IF(Dashboard!$B$3&gt;$M299,"Overdue",IF($M299-Dashboard!$B$3&lt;=7,"Due in 7 days","On track"))))))</f>
        <v/>
      </c>
      <c r="W299" s="44">
        <f>IF($A299="","",MAX(0,$J299-IF($Q299="",0,$Q299)))</f>
        <v/>
      </c>
      <c r="X299" s="26">
        <f>IF($A299="","",IF(OR($L299="Resolved - Paid",$L299="Resolved - No Payment",$L299="Closed - Other"),0,1))</f>
        <v/>
      </c>
      <c r="Y299" s="28">
        <f>IF($A299="","",IF(OR($E299="",NOT(ISNUMBER($E299)),$E299&gt;Dashboard!$B$3),"No","Yes"))</f>
        <v/>
      </c>
      <c r="Z299" s="28">
        <f>IF($A299="","",IF(COUNTIF($A$2:$A$501,$A299)&gt;1,"Duplicate Denial ID",IF(OR($B299="",$C299="",$E299="",$F299="",$G299="",$J299="",$K299="",$L299=""),"Missing required field",IF(OR(NOT(ISNUMBER($J299)),$J299&lt;0,AND($Q299&lt;&gt;"",OR(NOT(ISNUMBER($Q299)),$Q299&lt;0))),"Invalid amount",IF(AND($D299&lt;&gt;"",$E299&lt;$D299),"Received before service",IF(AND($P299&lt;&gt;"",$P299&lt;$E299),"Resolution before receipt",IF(AND($N299&lt;&gt;"",$M299&lt;&gt;"",$N299&gt;$M299),"Appeal submitted late",IF(AND($X299=0,$P299=""),"Resolution date missing",IF(AND($X299=1,$P299&lt;&gt;""),"Open status has resolution date",IF(AND($X299=1,$R299=""),"Next action missing","")))))))))</f>
        <v/>
      </c>
    </row>
    <row r="300">
      <c r="A300" s="22" t="n"/>
      <c r="B300" s="22" t="n"/>
      <c r="C300" s="22" t="n"/>
      <c r="D300" s="42" t="n"/>
      <c r="E300" s="42" t="n"/>
      <c r="F300" s="22" t="n"/>
      <c r="G300" s="22" t="n"/>
      <c r="H300" s="24" t="n"/>
      <c r="I300" s="24" t="n"/>
      <c r="J300" s="43" t="n"/>
      <c r="K300" s="22" t="n"/>
      <c r="L300" s="22" t="n"/>
      <c r="M300" s="42" t="n"/>
      <c r="N300" s="42" t="n"/>
      <c r="O300" s="42" t="n"/>
      <c r="P300" s="42" t="n"/>
      <c r="Q300" s="43" t="n"/>
      <c r="R300" s="24" t="n"/>
      <c r="S300" s="24" t="n"/>
      <c r="T300" s="26">
        <f>IF($A300="","",IF($E300="","",MAX(0,IF($P300&lt;&gt;"",$P300,Dashboard!$B$3)-$E300)))</f>
        <v/>
      </c>
      <c r="U300" s="27">
        <f>IF($A300="","",IF($T300="","",IF($T300&lt;=30,"0-30 days",IF($T300&lt;=60,"31-60 days",IF($T300&lt;=90,"61-90 days","91+ days")))))</f>
        <v/>
      </c>
      <c r="V300" s="28">
        <f>IF($A300="","",IF($X300=0,"Closed",IF($M300="","Due date missing",IF($N300&lt;&gt;"",IF($N300&lt;=$M300,"Submitted on time","Submitted late"),IF(Dashboard!$B$3&gt;$M300,"Overdue",IF($M300-Dashboard!$B$3&lt;=7,"Due in 7 days","On track"))))))</f>
        <v/>
      </c>
      <c r="W300" s="44">
        <f>IF($A300="","",MAX(0,$J300-IF($Q300="",0,$Q300)))</f>
        <v/>
      </c>
      <c r="X300" s="26">
        <f>IF($A300="","",IF(OR($L300="Resolved - Paid",$L300="Resolved - No Payment",$L300="Closed - Other"),0,1))</f>
        <v/>
      </c>
      <c r="Y300" s="28">
        <f>IF($A300="","",IF(OR($E300="",NOT(ISNUMBER($E300)),$E300&gt;Dashboard!$B$3),"No","Yes"))</f>
        <v/>
      </c>
      <c r="Z300" s="28">
        <f>IF($A300="","",IF(COUNTIF($A$2:$A$501,$A300)&gt;1,"Duplicate Denial ID",IF(OR($B300="",$C300="",$E300="",$F300="",$G300="",$J300="",$K300="",$L300=""),"Missing required field",IF(OR(NOT(ISNUMBER($J300)),$J300&lt;0,AND($Q300&lt;&gt;"",OR(NOT(ISNUMBER($Q300)),$Q300&lt;0))),"Invalid amount",IF(AND($D300&lt;&gt;"",$E300&lt;$D300),"Received before service",IF(AND($P300&lt;&gt;"",$P300&lt;$E300),"Resolution before receipt",IF(AND($N300&lt;&gt;"",$M300&lt;&gt;"",$N300&gt;$M300),"Appeal submitted late",IF(AND($X300=0,$P300=""),"Resolution date missing",IF(AND($X300=1,$P300&lt;&gt;""),"Open status has resolution date",IF(AND($X300=1,$R300=""),"Next action missing","")))))))))</f>
        <v/>
      </c>
    </row>
    <row r="301">
      <c r="A301" s="22" t="n"/>
      <c r="B301" s="22" t="n"/>
      <c r="C301" s="22" t="n"/>
      <c r="D301" s="42" t="n"/>
      <c r="E301" s="42" t="n"/>
      <c r="F301" s="22" t="n"/>
      <c r="G301" s="22" t="n"/>
      <c r="H301" s="24" t="n"/>
      <c r="I301" s="24" t="n"/>
      <c r="J301" s="43" t="n"/>
      <c r="K301" s="22" t="n"/>
      <c r="L301" s="22" t="n"/>
      <c r="M301" s="42" t="n"/>
      <c r="N301" s="42" t="n"/>
      <c r="O301" s="42" t="n"/>
      <c r="P301" s="42" t="n"/>
      <c r="Q301" s="43" t="n"/>
      <c r="R301" s="24" t="n"/>
      <c r="S301" s="24" t="n"/>
      <c r="T301" s="26">
        <f>IF($A301="","",IF($E301="","",MAX(0,IF($P301&lt;&gt;"",$P301,Dashboard!$B$3)-$E301)))</f>
        <v/>
      </c>
      <c r="U301" s="27">
        <f>IF($A301="","",IF($T301="","",IF($T301&lt;=30,"0-30 days",IF($T301&lt;=60,"31-60 days",IF($T301&lt;=90,"61-90 days","91+ days")))))</f>
        <v/>
      </c>
      <c r="V301" s="28">
        <f>IF($A301="","",IF($X301=0,"Closed",IF($M301="","Due date missing",IF($N301&lt;&gt;"",IF($N301&lt;=$M301,"Submitted on time","Submitted late"),IF(Dashboard!$B$3&gt;$M301,"Overdue",IF($M301-Dashboard!$B$3&lt;=7,"Due in 7 days","On track"))))))</f>
        <v/>
      </c>
      <c r="W301" s="44">
        <f>IF($A301="","",MAX(0,$J301-IF($Q301="",0,$Q301)))</f>
        <v/>
      </c>
      <c r="X301" s="26">
        <f>IF($A301="","",IF(OR($L301="Resolved - Paid",$L301="Resolved - No Payment",$L301="Closed - Other"),0,1))</f>
        <v/>
      </c>
      <c r="Y301" s="28">
        <f>IF($A301="","",IF(OR($E301="",NOT(ISNUMBER($E301)),$E301&gt;Dashboard!$B$3),"No","Yes"))</f>
        <v/>
      </c>
      <c r="Z301" s="28">
        <f>IF($A301="","",IF(COUNTIF($A$2:$A$501,$A301)&gt;1,"Duplicate Denial ID",IF(OR($B301="",$C301="",$E301="",$F301="",$G301="",$J301="",$K301="",$L301=""),"Missing required field",IF(OR(NOT(ISNUMBER($J301)),$J301&lt;0,AND($Q301&lt;&gt;"",OR(NOT(ISNUMBER($Q301)),$Q301&lt;0))),"Invalid amount",IF(AND($D301&lt;&gt;"",$E301&lt;$D301),"Received before service",IF(AND($P301&lt;&gt;"",$P301&lt;$E301),"Resolution before receipt",IF(AND($N301&lt;&gt;"",$M301&lt;&gt;"",$N301&gt;$M301),"Appeal submitted late",IF(AND($X301=0,$P301=""),"Resolution date missing",IF(AND($X301=1,$P301&lt;&gt;""),"Open status has resolution date",IF(AND($X301=1,$R301=""),"Next action missing","")))))))))</f>
        <v/>
      </c>
    </row>
    <row r="302">
      <c r="A302" s="22" t="n"/>
      <c r="B302" s="22" t="n"/>
      <c r="C302" s="22" t="n"/>
      <c r="D302" s="42" t="n"/>
      <c r="E302" s="42" t="n"/>
      <c r="F302" s="22" t="n"/>
      <c r="G302" s="22" t="n"/>
      <c r="H302" s="24" t="n"/>
      <c r="I302" s="24" t="n"/>
      <c r="J302" s="43" t="n"/>
      <c r="K302" s="22" t="n"/>
      <c r="L302" s="22" t="n"/>
      <c r="M302" s="42" t="n"/>
      <c r="N302" s="42" t="n"/>
      <c r="O302" s="42" t="n"/>
      <c r="P302" s="42" t="n"/>
      <c r="Q302" s="43" t="n"/>
      <c r="R302" s="24" t="n"/>
      <c r="S302" s="24" t="n"/>
      <c r="T302" s="26">
        <f>IF($A302="","",IF($E302="","",MAX(0,IF($P302&lt;&gt;"",$P302,Dashboard!$B$3)-$E302)))</f>
        <v/>
      </c>
      <c r="U302" s="27">
        <f>IF($A302="","",IF($T302="","",IF($T302&lt;=30,"0-30 days",IF($T302&lt;=60,"31-60 days",IF($T302&lt;=90,"61-90 days","91+ days")))))</f>
        <v/>
      </c>
      <c r="V302" s="28">
        <f>IF($A302="","",IF($X302=0,"Closed",IF($M302="","Due date missing",IF($N302&lt;&gt;"",IF($N302&lt;=$M302,"Submitted on time","Submitted late"),IF(Dashboard!$B$3&gt;$M302,"Overdue",IF($M302-Dashboard!$B$3&lt;=7,"Due in 7 days","On track"))))))</f>
        <v/>
      </c>
      <c r="W302" s="44">
        <f>IF($A302="","",MAX(0,$J302-IF($Q302="",0,$Q302)))</f>
        <v/>
      </c>
      <c r="X302" s="26">
        <f>IF($A302="","",IF(OR($L302="Resolved - Paid",$L302="Resolved - No Payment",$L302="Closed - Other"),0,1))</f>
        <v/>
      </c>
      <c r="Y302" s="28">
        <f>IF($A302="","",IF(OR($E302="",NOT(ISNUMBER($E302)),$E302&gt;Dashboard!$B$3),"No","Yes"))</f>
        <v/>
      </c>
      <c r="Z302" s="28">
        <f>IF($A302="","",IF(COUNTIF($A$2:$A$501,$A302)&gt;1,"Duplicate Denial ID",IF(OR($B302="",$C302="",$E302="",$F302="",$G302="",$J302="",$K302="",$L302=""),"Missing required field",IF(OR(NOT(ISNUMBER($J302)),$J302&lt;0,AND($Q302&lt;&gt;"",OR(NOT(ISNUMBER($Q302)),$Q302&lt;0))),"Invalid amount",IF(AND($D302&lt;&gt;"",$E302&lt;$D302),"Received before service",IF(AND($P302&lt;&gt;"",$P302&lt;$E302),"Resolution before receipt",IF(AND($N302&lt;&gt;"",$M302&lt;&gt;"",$N302&gt;$M302),"Appeal submitted late",IF(AND($X302=0,$P302=""),"Resolution date missing",IF(AND($X302=1,$P302&lt;&gt;""),"Open status has resolution date",IF(AND($X302=1,$R302=""),"Next action missing","")))))))))</f>
        <v/>
      </c>
    </row>
    <row r="303">
      <c r="A303" s="22" t="n"/>
      <c r="B303" s="22" t="n"/>
      <c r="C303" s="22" t="n"/>
      <c r="D303" s="42" t="n"/>
      <c r="E303" s="42" t="n"/>
      <c r="F303" s="22" t="n"/>
      <c r="G303" s="22" t="n"/>
      <c r="H303" s="24" t="n"/>
      <c r="I303" s="24" t="n"/>
      <c r="J303" s="43" t="n"/>
      <c r="K303" s="22" t="n"/>
      <c r="L303" s="22" t="n"/>
      <c r="M303" s="42" t="n"/>
      <c r="N303" s="42" t="n"/>
      <c r="O303" s="42" t="n"/>
      <c r="P303" s="42" t="n"/>
      <c r="Q303" s="43" t="n"/>
      <c r="R303" s="24" t="n"/>
      <c r="S303" s="24" t="n"/>
      <c r="T303" s="26">
        <f>IF($A303="","",IF($E303="","",MAX(0,IF($P303&lt;&gt;"",$P303,Dashboard!$B$3)-$E303)))</f>
        <v/>
      </c>
      <c r="U303" s="27">
        <f>IF($A303="","",IF($T303="","",IF($T303&lt;=30,"0-30 days",IF($T303&lt;=60,"31-60 days",IF($T303&lt;=90,"61-90 days","91+ days")))))</f>
        <v/>
      </c>
      <c r="V303" s="28">
        <f>IF($A303="","",IF($X303=0,"Closed",IF($M303="","Due date missing",IF($N303&lt;&gt;"",IF($N303&lt;=$M303,"Submitted on time","Submitted late"),IF(Dashboard!$B$3&gt;$M303,"Overdue",IF($M303-Dashboard!$B$3&lt;=7,"Due in 7 days","On track"))))))</f>
        <v/>
      </c>
      <c r="W303" s="44">
        <f>IF($A303="","",MAX(0,$J303-IF($Q303="",0,$Q303)))</f>
        <v/>
      </c>
      <c r="X303" s="26">
        <f>IF($A303="","",IF(OR($L303="Resolved - Paid",$L303="Resolved - No Payment",$L303="Closed - Other"),0,1))</f>
        <v/>
      </c>
      <c r="Y303" s="28">
        <f>IF($A303="","",IF(OR($E303="",NOT(ISNUMBER($E303)),$E303&gt;Dashboard!$B$3),"No","Yes"))</f>
        <v/>
      </c>
      <c r="Z303" s="28">
        <f>IF($A303="","",IF(COUNTIF($A$2:$A$501,$A303)&gt;1,"Duplicate Denial ID",IF(OR($B303="",$C303="",$E303="",$F303="",$G303="",$J303="",$K303="",$L303=""),"Missing required field",IF(OR(NOT(ISNUMBER($J303)),$J303&lt;0,AND($Q303&lt;&gt;"",OR(NOT(ISNUMBER($Q303)),$Q303&lt;0))),"Invalid amount",IF(AND($D303&lt;&gt;"",$E303&lt;$D303),"Received before service",IF(AND($P303&lt;&gt;"",$P303&lt;$E303),"Resolution before receipt",IF(AND($N303&lt;&gt;"",$M303&lt;&gt;"",$N303&gt;$M303),"Appeal submitted late",IF(AND($X303=0,$P303=""),"Resolution date missing",IF(AND($X303=1,$P303&lt;&gt;""),"Open status has resolution date",IF(AND($X303=1,$R303=""),"Next action missing","")))))))))</f>
        <v/>
      </c>
    </row>
    <row r="304">
      <c r="A304" s="22" t="n"/>
      <c r="B304" s="22" t="n"/>
      <c r="C304" s="22" t="n"/>
      <c r="D304" s="42" t="n"/>
      <c r="E304" s="42" t="n"/>
      <c r="F304" s="22" t="n"/>
      <c r="G304" s="22" t="n"/>
      <c r="H304" s="24" t="n"/>
      <c r="I304" s="24" t="n"/>
      <c r="J304" s="43" t="n"/>
      <c r="K304" s="22" t="n"/>
      <c r="L304" s="22" t="n"/>
      <c r="M304" s="42" t="n"/>
      <c r="N304" s="42" t="n"/>
      <c r="O304" s="42" t="n"/>
      <c r="P304" s="42" t="n"/>
      <c r="Q304" s="43" t="n"/>
      <c r="R304" s="24" t="n"/>
      <c r="S304" s="24" t="n"/>
      <c r="T304" s="26">
        <f>IF($A304="","",IF($E304="","",MAX(0,IF($P304&lt;&gt;"",$P304,Dashboard!$B$3)-$E304)))</f>
        <v/>
      </c>
      <c r="U304" s="27">
        <f>IF($A304="","",IF($T304="","",IF($T304&lt;=30,"0-30 days",IF($T304&lt;=60,"31-60 days",IF($T304&lt;=90,"61-90 days","91+ days")))))</f>
        <v/>
      </c>
      <c r="V304" s="28">
        <f>IF($A304="","",IF($X304=0,"Closed",IF($M304="","Due date missing",IF($N304&lt;&gt;"",IF($N304&lt;=$M304,"Submitted on time","Submitted late"),IF(Dashboard!$B$3&gt;$M304,"Overdue",IF($M304-Dashboard!$B$3&lt;=7,"Due in 7 days","On track"))))))</f>
        <v/>
      </c>
      <c r="W304" s="44">
        <f>IF($A304="","",MAX(0,$J304-IF($Q304="",0,$Q304)))</f>
        <v/>
      </c>
      <c r="X304" s="26">
        <f>IF($A304="","",IF(OR($L304="Resolved - Paid",$L304="Resolved - No Payment",$L304="Closed - Other"),0,1))</f>
        <v/>
      </c>
      <c r="Y304" s="28">
        <f>IF($A304="","",IF(OR($E304="",NOT(ISNUMBER($E304)),$E304&gt;Dashboard!$B$3),"No","Yes"))</f>
        <v/>
      </c>
      <c r="Z304" s="28">
        <f>IF($A304="","",IF(COUNTIF($A$2:$A$501,$A304)&gt;1,"Duplicate Denial ID",IF(OR($B304="",$C304="",$E304="",$F304="",$G304="",$J304="",$K304="",$L304=""),"Missing required field",IF(OR(NOT(ISNUMBER($J304)),$J304&lt;0,AND($Q304&lt;&gt;"",OR(NOT(ISNUMBER($Q304)),$Q304&lt;0))),"Invalid amount",IF(AND($D304&lt;&gt;"",$E304&lt;$D304),"Received before service",IF(AND($P304&lt;&gt;"",$P304&lt;$E304),"Resolution before receipt",IF(AND($N304&lt;&gt;"",$M304&lt;&gt;"",$N304&gt;$M304),"Appeal submitted late",IF(AND($X304=0,$P304=""),"Resolution date missing",IF(AND($X304=1,$P304&lt;&gt;""),"Open status has resolution date",IF(AND($X304=1,$R304=""),"Next action missing","")))))))))</f>
        <v/>
      </c>
    </row>
    <row r="305">
      <c r="A305" s="22" t="n"/>
      <c r="B305" s="22" t="n"/>
      <c r="C305" s="22" t="n"/>
      <c r="D305" s="42" t="n"/>
      <c r="E305" s="42" t="n"/>
      <c r="F305" s="22" t="n"/>
      <c r="G305" s="22" t="n"/>
      <c r="H305" s="24" t="n"/>
      <c r="I305" s="24" t="n"/>
      <c r="J305" s="43" t="n"/>
      <c r="K305" s="22" t="n"/>
      <c r="L305" s="22" t="n"/>
      <c r="M305" s="42" t="n"/>
      <c r="N305" s="42" t="n"/>
      <c r="O305" s="42" t="n"/>
      <c r="P305" s="42" t="n"/>
      <c r="Q305" s="43" t="n"/>
      <c r="R305" s="24" t="n"/>
      <c r="S305" s="24" t="n"/>
      <c r="T305" s="26">
        <f>IF($A305="","",IF($E305="","",MAX(0,IF($P305&lt;&gt;"",$P305,Dashboard!$B$3)-$E305)))</f>
        <v/>
      </c>
      <c r="U305" s="27">
        <f>IF($A305="","",IF($T305="","",IF($T305&lt;=30,"0-30 days",IF($T305&lt;=60,"31-60 days",IF($T305&lt;=90,"61-90 days","91+ days")))))</f>
        <v/>
      </c>
      <c r="V305" s="28">
        <f>IF($A305="","",IF($X305=0,"Closed",IF($M305="","Due date missing",IF($N305&lt;&gt;"",IF($N305&lt;=$M305,"Submitted on time","Submitted late"),IF(Dashboard!$B$3&gt;$M305,"Overdue",IF($M305-Dashboard!$B$3&lt;=7,"Due in 7 days","On track"))))))</f>
        <v/>
      </c>
      <c r="W305" s="44">
        <f>IF($A305="","",MAX(0,$J305-IF($Q305="",0,$Q305)))</f>
        <v/>
      </c>
      <c r="X305" s="26">
        <f>IF($A305="","",IF(OR($L305="Resolved - Paid",$L305="Resolved - No Payment",$L305="Closed - Other"),0,1))</f>
        <v/>
      </c>
      <c r="Y305" s="28">
        <f>IF($A305="","",IF(OR($E305="",NOT(ISNUMBER($E305)),$E305&gt;Dashboard!$B$3),"No","Yes"))</f>
        <v/>
      </c>
      <c r="Z305" s="28">
        <f>IF($A305="","",IF(COUNTIF($A$2:$A$501,$A305)&gt;1,"Duplicate Denial ID",IF(OR($B305="",$C305="",$E305="",$F305="",$G305="",$J305="",$K305="",$L305=""),"Missing required field",IF(OR(NOT(ISNUMBER($J305)),$J305&lt;0,AND($Q305&lt;&gt;"",OR(NOT(ISNUMBER($Q305)),$Q305&lt;0))),"Invalid amount",IF(AND($D305&lt;&gt;"",$E305&lt;$D305),"Received before service",IF(AND($P305&lt;&gt;"",$P305&lt;$E305),"Resolution before receipt",IF(AND($N305&lt;&gt;"",$M305&lt;&gt;"",$N305&gt;$M305),"Appeal submitted late",IF(AND($X305=0,$P305=""),"Resolution date missing",IF(AND($X305=1,$P305&lt;&gt;""),"Open status has resolution date",IF(AND($X305=1,$R305=""),"Next action missing","")))))))))</f>
        <v/>
      </c>
    </row>
    <row r="306">
      <c r="A306" s="22" t="n"/>
      <c r="B306" s="22" t="n"/>
      <c r="C306" s="22" t="n"/>
      <c r="D306" s="42" t="n"/>
      <c r="E306" s="42" t="n"/>
      <c r="F306" s="22" t="n"/>
      <c r="G306" s="22" t="n"/>
      <c r="H306" s="24" t="n"/>
      <c r="I306" s="24" t="n"/>
      <c r="J306" s="43" t="n"/>
      <c r="K306" s="22" t="n"/>
      <c r="L306" s="22" t="n"/>
      <c r="M306" s="42" t="n"/>
      <c r="N306" s="42" t="n"/>
      <c r="O306" s="42" t="n"/>
      <c r="P306" s="42" t="n"/>
      <c r="Q306" s="43" t="n"/>
      <c r="R306" s="24" t="n"/>
      <c r="S306" s="24" t="n"/>
      <c r="T306" s="26">
        <f>IF($A306="","",IF($E306="","",MAX(0,IF($P306&lt;&gt;"",$P306,Dashboard!$B$3)-$E306)))</f>
        <v/>
      </c>
      <c r="U306" s="27">
        <f>IF($A306="","",IF($T306="","",IF($T306&lt;=30,"0-30 days",IF($T306&lt;=60,"31-60 days",IF($T306&lt;=90,"61-90 days","91+ days")))))</f>
        <v/>
      </c>
      <c r="V306" s="28">
        <f>IF($A306="","",IF($X306=0,"Closed",IF($M306="","Due date missing",IF($N306&lt;&gt;"",IF($N306&lt;=$M306,"Submitted on time","Submitted late"),IF(Dashboard!$B$3&gt;$M306,"Overdue",IF($M306-Dashboard!$B$3&lt;=7,"Due in 7 days","On track"))))))</f>
        <v/>
      </c>
      <c r="W306" s="44">
        <f>IF($A306="","",MAX(0,$J306-IF($Q306="",0,$Q306)))</f>
        <v/>
      </c>
      <c r="X306" s="26">
        <f>IF($A306="","",IF(OR($L306="Resolved - Paid",$L306="Resolved - No Payment",$L306="Closed - Other"),0,1))</f>
        <v/>
      </c>
      <c r="Y306" s="28">
        <f>IF($A306="","",IF(OR($E306="",NOT(ISNUMBER($E306)),$E306&gt;Dashboard!$B$3),"No","Yes"))</f>
        <v/>
      </c>
      <c r="Z306" s="28">
        <f>IF($A306="","",IF(COUNTIF($A$2:$A$501,$A306)&gt;1,"Duplicate Denial ID",IF(OR($B306="",$C306="",$E306="",$F306="",$G306="",$J306="",$K306="",$L306=""),"Missing required field",IF(OR(NOT(ISNUMBER($J306)),$J306&lt;0,AND($Q306&lt;&gt;"",OR(NOT(ISNUMBER($Q306)),$Q306&lt;0))),"Invalid amount",IF(AND($D306&lt;&gt;"",$E306&lt;$D306),"Received before service",IF(AND($P306&lt;&gt;"",$P306&lt;$E306),"Resolution before receipt",IF(AND($N306&lt;&gt;"",$M306&lt;&gt;"",$N306&gt;$M306),"Appeal submitted late",IF(AND($X306=0,$P306=""),"Resolution date missing",IF(AND($X306=1,$P306&lt;&gt;""),"Open status has resolution date",IF(AND($X306=1,$R306=""),"Next action missing","")))))))))</f>
        <v/>
      </c>
    </row>
    <row r="307">
      <c r="A307" s="22" t="n"/>
      <c r="B307" s="22" t="n"/>
      <c r="C307" s="22" t="n"/>
      <c r="D307" s="42" t="n"/>
      <c r="E307" s="42" t="n"/>
      <c r="F307" s="22" t="n"/>
      <c r="G307" s="22" t="n"/>
      <c r="H307" s="24" t="n"/>
      <c r="I307" s="24" t="n"/>
      <c r="J307" s="43" t="n"/>
      <c r="K307" s="22" t="n"/>
      <c r="L307" s="22" t="n"/>
      <c r="M307" s="42" t="n"/>
      <c r="N307" s="42" t="n"/>
      <c r="O307" s="42" t="n"/>
      <c r="P307" s="42" t="n"/>
      <c r="Q307" s="43" t="n"/>
      <c r="R307" s="24" t="n"/>
      <c r="S307" s="24" t="n"/>
      <c r="T307" s="26">
        <f>IF($A307="","",IF($E307="","",MAX(0,IF($P307&lt;&gt;"",$P307,Dashboard!$B$3)-$E307)))</f>
        <v/>
      </c>
      <c r="U307" s="27">
        <f>IF($A307="","",IF($T307="","",IF($T307&lt;=30,"0-30 days",IF($T307&lt;=60,"31-60 days",IF($T307&lt;=90,"61-90 days","91+ days")))))</f>
        <v/>
      </c>
      <c r="V307" s="28">
        <f>IF($A307="","",IF($X307=0,"Closed",IF($M307="","Due date missing",IF($N307&lt;&gt;"",IF($N307&lt;=$M307,"Submitted on time","Submitted late"),IF(Dashboard!$B$3&gt;$M307,"Overdue",IF($M307-Dashboard!$B$3&lt;=7,"Due in 7 days","On track"))))))</f>
        <v/>
      </c>
      <c r="W307" s="44">
        <f>IF($A307="","",MAX(0,$J307-IF($Q307="",0,$Q307)))</f>
        <v/>
      </c>
      <c r="X307" s="26">
        <f>IF($A307="","",IF(OR($L307="Resolved - Paid",$L307="Resolved - No Payment",$L307="Closed - Other"),0,1))</f>
        <v/>
      </c>
      <c r="Y307" s="28">
        <f>IF($A307="","",IF(OR($E307="",NOT(ISNUMBER($E307)),$E307&gt;Dashboard!$B$3),"No","Yes"))</f>
        <v/>
      </c>
      <c r="Z307" s="28">
        <f>IF($A307="","",IF(COUNTIF($A$2:$A$501,$A307)&gt;1,"Duplicate Denial ID",IF(OR($B307="",$C307="",$E307="",$F307="",$G307="",$J307="",$K307="",$L307=""),"Missing required field",IF(OR(NOT(ISNUMBER($J307)),$J307&lt;0,AND($Q307&lt;&gt;"",OR(NOT(ISNUMBER($Q307)),$Q307&lt;0))),"Invalid amount",IF(AND($D307&lt;&gt;"",$E307&lt;$D307),"Received before service",IF(AND($P307&lt;&gt;"",$P307&lt;$E307),"Resolution before receipt",IF(AND($N307&lt;&gt;"",$M307&lt;&gt;"",$N307&gt;$M307),"Appeal submitted late",IF(AND($X307=0,$P307=""),"Resolution date missing",IF(AND($X307=1,$P307&lt;&gt;""),"Open status has resolution date",IF(AND($X307=1,$R307=""),"Next action missing","")))))))))</f>
        <v/>
      </c>
    </row>
    <row r="308">
      <c r="A308" s="22" t="n"/>
      <c r="B308" s="22" t="n"/>
      <c r="C308" s="22" t="n"/>
      <c r="D308" s="42" t="n"/>
      <c r="E308" s="42" t="n"/>
      <c r="F308" s="22" t="n"/>
      <c r="G308" s="22" t="n"/>
      <c r="H308" s="24" t="n"/>
      <c r="I308" s="24" t="n"/>
      <c r="J308" s="43" t="n"/>
      <c r="K308" s="22" t="n"/>
      <c r="L308" s="22" t="n"/>
      <c r="M308" s="42" t="n"/>
      <c r="N308" s="42" t="n"/>
      <c r="O308" s="42" t="n"/>
      <c r="P308" s="42" t="n"/>
      <c r="Q308" s="43" t="n"/>
      <c r="R308" s="24" t="n"/>
      <c r="S308" s="24" t="n"/>
      <c r="T308" s="26">
        <f>IF($A308="","",IF($E308="","",MAX(0,IF($P308&lt;&gt;"",$P308,Dashboard!$B$3)-$E308)))</f>
        <v/>
      </c>
      <c r="U308" s="27">
        <f>IF($A308="","",IF($T308="","",IF($T308&lt;=30,"0-30 days",IF($T308&lt;=60,"31-60 days",IF($T308&lt;=90,"61-90 days","91+ days")))))</f>
        <v/>
      </c>
      <c r="V308" s="28">
        <f>IF($A308="","",IF($X308=0,"Closed",IF($M308="","Due date missing",IF($N308&lt;&gt;"",IF($N308&lt;=$M308,"Submitted on time","Submitted late"),IF(Dashboard!$B$3&gt;$M308,"Overdue",IF($M308-Dashboard!$B$3&lt;=7,"Due in 7 days","On track"))))))</f>
        <v/>
      </c>
      <c r="W308" s="44">
        <f>IF($A308="","",MAX(0,$J308-IF($Q308="",0,$Q308)))</f>
        <v/>
      </c>
      <c r="X308" s="26">
        <f>IF($A308="","",IF(OR($L308="Resolved - Paid",$L308="Resolved - No Payment",$L308="Closed - Other"),0,1))</f>
        <v/>
      </c>
      <c r="Y308" s="28">
        <f>IF($A308="","",IF(OR($E308="",NOT(ISNUMBER($E308)),$E308&gt;Dashboard!$B$3),"No","Yes"))</f>
        <v/>
      </c>
      <c r="Z308" s="28">
        <f>IF($A308="","",IF(COUNTIF($A$2:$A$501,$A308)&gt;1,"Duplicate Denial ID",IF(OR($B308="",$C308="",$E308="",$F308="",$G308="",$J308="",$K308="",$L308=""),"Missing required field",IF(OR(NOT(ISNUMBER($J308)),$J308&lt;0,AND($Q308&lt;&gt;"",OR(NOT(ISNUMBER($Q308)),$Q308&lt;0))),"Invalid amount",IF(AND($D308&lt;&gt;"",$E308&lt;$D308),"Received before service",IF(AND($P308&lt;&gt;"",$P308&lt;$E308),"Resolution before receipt",IF(AND($N308&lt;&gt;"",$M308&lt;&gt;"",$N308&gt;$M308),"Appeal submitted late",IF(AND($X308=0,$P308=""),"Resolution date missing",IF(AND($X308=1,$P308&lt;&gt;""),"Open status has resolution date",IF(AND($X308=1,$R308=""),"Next action missing","")))))))))</f>
        <v/>
      </c>
    </row>
    <row r="309">
      <c r="A309" s="22" t="n"/>
      <c r="B309" s="22" t="n"/>
      <c r="C309" s="22" t="n"/>
      <c r="D309" s="42" t="n"/>
      <c r="E309" s="42" t="n"/>
      <c r="F309" s="22" t="n"/>
      <c r="G309" s="22" t="n"/>
      <c r="H309" s="24" t="n"/>
      <c r="I309" s="24" t="n"/>
      <c r="J309" s="43" t="n"/>
      <c r="K309" s="22" t="n"/>
      <c r="L309" s="22" t="n"/>
      <c r="M309" s="42" t="n"/>
      <c r="N309" s="42" t="n"/>
      <c r="O309" s="42" t="n"/>
      <c r="P309" s="42" t="n"/>
      <c r="Q309" s="43" t="n"/>
      <c r="R309" s="24" t="n"/>
      <c r="S309" s="24" t="n"/>
      <c r="T309" s="26">
        <f>IF($A309="","",IF($E309="","",MAX(0,IF($P309&lt;&gt;"",$P309,Dashboard!$B$3)-$E309)))</f>
        <v/>
      </c>
      <c r="U309" s="27">
        <f>IF($A309="","",IF($T309="","",IF($T309&lt;=30,"0-30 days",IF($T309&lt;=60,"31-60 days",IF($T309&lt;=90,"61-90 days","91+ days")))))</f>
        <v/>
      </c>
      <c r="V309" s="28">
        <f>IF($A309="","",IF($X309=0,"Closed",IF($M309="","Due date missing",IF($N309&lt;&gt;"",IF($N309&lt;=$M309,"Submitted on time","Submitted late"),IF(Dashboard!$B$3&gt;$M309,"Overdue",IF($M309-Dashboard!$B$3&lt;=7,"Due in 7 days","On track"))))))</f>
        <v/>
      </c>
      <c r="W309" s="44">
        <f>IF($A309="","",MAX(0,$J309-IF($Q309="",0,$Q309)))</f>
        <v/>
      </c>
      <c r="X309" s="26">
        <f>IF($A309="","",IF(OR($L309="Resolved - Paid",$L309="Resolved - No Payment",$L309="Closed - Other"),0,1))</f>
        <v/>
      </c>
      <c r="Y309" s="28">
        <f>IF($A309="","",IF(OR($E309="",NOT(ISNUMBER($E309)),$E309&gt;Dashboard!$B$3),"No","Yes"))</f>
        <v/>
      </c>
      <c r="Z309" s="28">
        <f>IF($A309="","",IF(COUNTIF($A$2:$A$501,$A309)&gt;1,"Duplicate Denial ID",IF(OR($B309="",$C309="",$E309="",$F309="",$G309="",$J309="",$K309="",$L309=""),"Missing required field",IF(OR(NOT(ISNUMBER($J309)),$J309&lt;0,AND($Q309&lt;&gt;"",OR(NOT(ISNUMBER($Q309)),$Q309&lt;0))),"Invalid amount",IF(AND($D309&lt;&gt;"",$E309&lt;$D309),"Received before service",IF(AND($P309&lt;&gt;"",$P309&lt;$E309),"Resolution before receipt",IF(AND($N309&lt;&gt;"",$M309&lt;&gt;"",$N309&gt;$M309),"Appeal submitted late",IF(AND($X309=0,$P309=""),"Resolution date missing",IF(AND($X309=1,$P309&lt;&gt;""),"Open status has resolution date",IF(AND($X309=1,$R309=""),"Next action missing","")))))))))</f>
        <v/>
      </c>
    </row>
    <row r="310">
      <c r="A310" s="22" t="n"/>
      <c r="B310" s="22" t="n"/>
      <c r="C310" s="22" t="n"/>
      <c r="D310" s="42" t="n"/>
      <c r="E310" s="42" t="n"/>
      <c r="F310" s="22" t="n"/>
      <c r="G310" s="22" t="n"/>
      <c r="H310" s="24" t="n"/>
      <c r="I310" s="24" t="n"/>
      <c r="J310" s="43" t="n"/>
      <c r="K310" s="22" t="n"/>
      <c r="L310" s="22" t="n"/>
      <c r="M310" s="42" t="n"/>
      <c r="N310" s="42" t="n"/>
      <c r="O310" s="42" t="n"/>
      <c r="P310" s="42" t="n"/>
      <c r="Q310" s="43" t="n"/>
      <c r="R310" s="24" t="n"/>
      <c r="S310" s="24" t="n"/>
      <c r="T310" s="26">
        <f>IF($A310="","",IF($E310="","",MAX(0,IF($P310&lt;&gt;"",$P310,Dashboard!$B$3)-$E310)))</f>
        <v/>
      </c>
      <c r="U310" s="27">
        <f>IF($A310="","",IF($T310="","",IF($T310&lt;=30,"0-30 days",IF($T310&lt;=60,"31-60 days",IF($T310&lt;=90,"61-90 days","91+ days")))))</f>
        <v/>
      </c>
      <c r="V310" s="28">
        <f>IF($A310="","",IF($X310=0,"Closed",IF($M310="","Due date missing",IF($N310&lt;&gt;"",IF($N310&lt;=$M310,"Submitted on time","Submitted late"),IF(Dashboard!$B$3&gt;$M310,"Overdue",IF($M310-Dashboard!$B$3&lt;=7,"Due in 7 days","On track"))))))</f>
        <v/>
      </c>
      <c r="W310" s="44">
        <f>IF($A310="","",MAX(0,$J310-IF($Q310="",0,$Q310)))</f>
        <v/>
      </c>
      <c r="X310" s="26">
        <f>IF($A310="","",IF(OR($L310="Resolved - Paid",$L310="Resolved - No Payment",$L310="Closed - Other"),0,1))</f>
        <v/>
      </c>
      <c r="Y310" s="28">
        <f>IF($A310="","",IF(OR($E310="",NOT(ISNUMBER($E310)),$E310&gt;Dashboard!$B$3),"No","Yes"))</f>
        <v/>
      </c>
      <c r="Z310" s="28">
        <f>IF($A310="","",IF(COUNTIF($A$2:$A$501,$A310)&gt;1,"Duplicate Denial ID",IF(OR($B310="",$C310="",$E310="",$F310="",$G310="",$J310="",$K310="",$L310=""),"Missing required field",IF(OR(NOT(ISNUMBER($J310)),$J310&lt;0,AND($Q310&lt;&gt;"",OR(NOT(ISNUMBER($Q310)),$Q310&lt;0))),"Invalid amount",IF(AND($D310&lt;&gt;"",$E310&lt;$D310),"Received before service",IF(AND($P310&lt;&gt;"",$P310&lt;$E310),"Resolution before receipt",IF(AND($N310&lt;&gt;"",$M310&lt;&gt;"",$N310&gt;$M310),"Appeal submitted late",IF(AND($X310=0,$P310=""),"Resolution date missing",IF(AND($X310=1,$P310&lt;&gt;""),"Open status has resolution date",IF(AND($X310=1,$R310=""),"Next action missing","")))))))))</f>
        <v/>
      </c>
    </row>
    <row r="311">
      <c r="A311" s="22" t="n"/>
      <c r="B311" s="22" t="n"/>
      <c r="C311" s="22" t="n"/>
      <c r="D311" s="42" t="n"/>
      <c r="E311" s="42" t="n"/>
      <c r="F311" s="22" t="n"/>
      <c r="G311" s="22" t="n"/>
      <c r="H311" s="24" t="n"/>
      <c r="I311" s="24" t="n"/>
      <c r="J311" s="43" t="n"/>
      <c r="K311" s="22" t="n"/>
      <c r="L311" s="22" t="n"/>
      <c r="M311" s="42" t="n"/>
      <c r="N311" s="42" t="n"/>
      <c r="O311" s="42" t="n"/>
      <c r="P311" s="42" t="n"/>
      <c r="Q311" s="43" t="n"/>
      <c r="R311" s="24" t="n"/>
      <c r="S311" s="24" t="n"/>
      <c r="T311" s="26">
        <f>IF($A311="","",IF($E311="","",MAX(0,IF($P311&lt;&gt;"",$P311,Dashboard!$B$3)-$E311)))</f>
        <v/>
      </c>
      <c r="U311" s="27">
        <f>IF($A311="","",IF($T311="","",IF($T311&lt;=30,"0-30 days",IF($T311&lt;=60,"31-60 days",IF($T311&lt;=90,"61-90 days","91+ days")))))</f>
        <v/>
      </c>
      <c r="V311" s="28">
        <f>IF($A311="","",IF($X311=0,"Closed",IF($M311="","Due date missing",IF($N311&lt;&gt;"",IF($N311&lt;=$M311,"Submitted on time","Submitted late"),IF(Dashboard!$B$3&gt;$M311,"Overdue",IF($M311-Dashboard!$B$3&lt;=7,"Due in 7 days","On track"))))))</f>
        <v/>
      </c>
      <c r="W311" s="44">
        <f>IF($A311="","",MAX(0,$J311-IF($Q311="",0,$Q311)))</f>
        <v/>
      </c>
      <c r="X311" s="26">
        <f>IF($A311="","",IF(OR($L311="Resolved - Paid",$L311="Resolved - No Payment",$L311="Closed - Other"),0,1))</f>
        <v/>
      </c>
      <c r="Y311" s="28">
        <f>IF($A311="","",IF(OR($E311="",NOT(ISNUMBER($E311)),$E311&gt;Dashboard!$B$3),"No","Yes"))</f>
        <v/>
      </c>
      <c r="Z311" s="28">
        <f>IF($A311="","",IF(COUNTIF($A$2:$A$501,$A311)&gt;1,"Duplicate Denial ID",IF(OR($B311="",$C311="",$E311="",$F311="",$G311="",$J311="",$K311="",$L311=""),"Missing required field",IF(OR(NOT(ISNUMBER($J311)),$J311&lt;0,AND($Q311&lt;&gt;"",OR(NOT(ISNUMBER($Q311)),$Q311&lt;0))),"Invalid amount",IF(AND($D311&lt;&gt;"",$E311&lt;$D311),"Received before service",IF(AND($P311&lt;&gt;"",$P311&lt;$E311),"Resolution before receipt",IF(AND($N311&lt;&gt;"",$M311&lt;&gt;"",$N311&gt;$M311),"Appeal submitted late",IF(AND($X311=0,$P311=""),"Resolution date missing",IF(AND($X311=1,$P311&lt;&gt;""),"Open status has resolution date",IF(AND($X311=1,$R311=""),"Next action missing","")))))))))</f>
        <v/>
      </c>
    </row>
    <row r="312">
      <c r="A312" s="22" t="n"/>
      <c r="B312" s="22" t="n"/>
      <c r="C312" s="22" t="n"/>
      <c r="D312" s="42" t="n"/>
      <c r="E312" s="42" t="n"/>
      <c r="F312" s="22" t="n"/>
      <c r="G312" s="22" t="n"/>
      <c r="H312" s="24" t="n"/>
      <c r="I312" s="24" t="n"/>
      <c r="J312" s="43" t="n"/>
      <c r="K312" s="22" t="n"/>
      <c r="L312" s="22" t="n"/>
      <c r="M312" s="42" t="n"/>
      <c r="N312" s="42" t="n"/>
      <c r="O312" s="42" t="n"/>
      <c r="P312" s="42" t="n"/>
      <c r="Q312" s="43" t="n"/>
      <c r="R312" s="24" t="n"/>
      <c r="S312" s="24" t="n"/>
      <c r="T312" s="26">
        <f>IF($A312="","",IF($E312="","",MAX(0,IF($P312&lt;&gt;"",$P312,Dashboard!$B$3)-$E312)))</f>
        <v/>
      </c>
      <c r="U312" s="27">
        <f>IF($A312="","",IF($T312="","",IF($T312&lt;=30,"0-30 days",IF($T312&lt;=60,"31-60 days",IF($T312&lt;=90,"61-90 days","91+ days")))))</f>
        <v/>
      </c>
      <c r="V312" s="28">
        <f>IF($A312="","",IF($X312=0,"Closed",IF($M312="","Due date missing",IF($N312&lt;&gt;"",IF($N312&lt;=$M312,"Submitted on time","Submitted late"),IF(Dashboard!$B$3&gt;$M312,"Overdue",IF($M312-Dashboard!$B$3&lt;=7,"Due in 7 days","On track"))))))</f>
        <v/>
      </c>
      <c r="W312" s="44">
        <f>IF($A312="","",MAX(0,$J312-IF($Q312="",0,$Q312)))</f>
        <v/>
      </c>
      <c r="X312" s="26">
        <f>IF($A312="","",IF(OR($L312="Resolved - Paid",$L312="Resolved - No Payment",$L312="Closed - Other"),0,1))</f>
        <v/>
      </c>
      <c r="Y312" s="28">
        <f>IF($A312="","",IF(OR($E312="",NOT(ISNUMBER($E312)),$E312&gt;Dashboard!$B$3),"No","Yes"))</f>
        <v/>
      </c>
      <c r="Z312" s="28">
        <f>IF($A312="","",IF(COUNTIF($A$2:$A$501,$A312)&gt;1,"Duplicate Denial ID",IF(OR($B312="",$C312="",$E312="",$F312="",$G312="",$J312="",$K312="",$L312=""),"Missing required field",IF(OR(NOT(ISNUMBER($J312)),$J312&lt;0,AND($Q312&lt;&gt;"",OR(NOT(ISNUMBER($Q312)),$Q312&lt;0))),"Invalid amount",IF(AND($D312&lt;&gt;"",$E312&lt;$D312),"Received before service",IF(AND($P312&lt;&gt;"",$P312&lt;$E312),"Resolution before receipt",IF(AND($N312&lt;&gt;"",$M312&lt;&gt;"",$N312&gt;$M312),"Appeal submitted late",IF(AND($X312=0,$P312=""),"Resolution date missing",IF(AND($X312=1,$P312&lt;&gt;""),"Open status has resolution date",IF(AND($X312=1,$R312=""),"Next action missing","")))))))))</f>
        <v/>
      </c>
    </row>
    <row r="313">
      <c r="A313" s="22" t="n"/>
      <c r="B313" s="22" t="n"/>
      <c r="C313" s="22" t="n"/>
      <c r="D313" s="42" t="n"/>
      <c r="E313" s="42" t="n"/>
      <c r="F313" s="22" t="n"/>
      <c r="G313" s="22" t="n"/>
      <c r="H313" s="24" t="n"/>
      <c r="I313" s="24" t="n"/>
      <c r="J313" s="43" t="n"/>
      <c r="K313" s="22" t="n"/>
      <c r="L313" s="22" t="n"/>
      <c r="M313" s="42" t="n"/>
      <c r="N313" s="42" t="n"/>
      <c r="O313" s="42" t="n"/>
      <c r="P313" s="42" t="n"/>
      <c r="Q313" s="43" t="n"/>
      <c r="R313" s="24" t="n"/>
      <c r="S313" s="24" t="n"/>
      <c r="T313" s="26">
        <f>IF($A313="","",IF($E313="","",MAX(0,IF($P313&lt;&gt;"",$P313,Dashboard!$B$3)-$E313)))</f>
        <v/>
      </c>
      <c r="U313" s="27">
        <f>IF($A313="","",IF($T313="","",IF($T313&lt;=30,"0-30 days",IF($T313&lt;=60,"31-60 days",IF($T313&lt;=90,"61-90 days","91+ days")))))</f>
        <v/>
      </c>
      <c r="V313" s="28">
        <f>IF($A313="","",IF($X313=0,"Closed",IF($M313="","Due date missing",IF($N313&lt;&gt;"",IF($N313&lt;=$M313,"Submitted on time","Submitted late"),IF(Dashboard!$B$3&gt;$M313,"Overdue",IF($M313-Dashboard!$B$3&lt;=7,"Due in 7 days","On track"))))))</f>
        <v/>
      </c>
      <c r="W313" s="44">
        <f>IF($A313="","",MAX(0,$J313-IF($Q313="",0,$Q313)))</f>
        <v/>
      </c>
      <c r="X313" s="26">
        <f>IF($A313="","",IF(OR($L313="Resolved - Paid",$L313="Resolved - No Payment",$L313="Closed - Other"),0,1))</f>
        <v/>
      </c>
      <c r="Y313" s="28">
        <f>IF($A313="","",IF(OR($E313="",NOT(ISNUMBER($E313)),$E313&gt;Dashboard!$B$3),"No","Yes"))</f>
        <v/>
      </c>
      <c r="Z313" s="28">
        <f>IF($A313="","",IF(COUNTIF($A$2:$A$501,$A313)&gt;1,"Duplicate Denial ID",IF(OR($B313="",$C313="",$E313="",$F313="",$G313="",$J313="",$K313="",$L313=""),"Missing required field",IF(OR(NOT(ISNUMBER($J313)),$J313&lt;0,AND($Q313&lt;&gt;"",OR(NOT(ISNUMBER($Q313)),$Q313&lt;0))),"Invalid amount",IF(AND($D313&lt;&gt;"",$E313&lt;$D313),"Received before service",IF(AND($P313&lt;&gt;"",$P313&lt;$E313),"Resolution before receipt",IF(AND($N313&lt;&gt;"",$M313&lt;&gt;"",$N313&gt;$M313),"Appeal submitted late",IF(AND($X313=0,$P313=""),"Resolution date missing",IF(AND($X313=1,$P313&lt;&gt;""),"Open status has resolution date",IF(AND($X313=1,$R313=""),"Next action missing","")))))))))</f>
        <v/>
      </c>
    </row>
    <row r="314">
      <c r="A314" s="22" t="n"/>
      <c r="B314" s="22" t="n"/>
      <c r="C314" s="22" t="n"/>
      <c r="D314" s="42" t="n"/>
      <c r="E314" s="42" t="n"/>
      <c r="F314" s="22" t="n"/>
      <c r="G314" s="22" t="n"/>
      <c r="H314" s="24" t="n"/>
      <c r="I314" s="24" t="n"/>
      <c r="J314" s="43" t="n"/>
      <c r="K314" s="22" t="n"/>
      <c r="L314" s="22" t="n"/>
      <c r="M314" s="42" t="n"/>
      <c r="N314" s="42" t="n"/>
      <c r="O314" s="42" t="n"/>
      <c r="P314" s="42" t="n"/>
      <c r="Q314" s="43" t="n"/>
      <c r="R314" s="24" t="n"/>
      <c r="S314" s="24" t="n"/>
      <c r="T314" s="26">
        <f>IF($A314="","",IF($E314="","",MAX(0,IF($P314&lt;&gt;"",$P314,Dashboard!$B$3)-$E314)))</f>
        <v/>
      </c>
      <c r="U314" s="27">
        <f>IF($A314="","",IF($T314="","",IF($T314&lt;=30,"0-30 days",IF($T314&lt;=60,"31-60 days",IF($T314&lt;=90,"61-90 days","91+ days")))))</f>
        <v/>
      </c>
      <c r="V314" s="28">
        <f>IF($A314="","",IF($X314=0,"Closed",IF($M314="","Due date missing",IF($N314&lt;&gt;"",IF($N314&lt;=$M314,"Submitted on time","Submitted late"),IF(Dashboard!$B$3&gt;$M314,"Overdue",IF($M314-Dashboard!$B$3&lt;=7,"Due in 7 days","On track"))))))</f>
        <v/>
      </c>
      <c r="W314" s="44">
        <f>IF($A314="","",MAX(0,$J314-IF($Q314="",0,$Q314)))</f>
        <v/>
      </c>
      <c r="X314" s="26">
        <f>IF($A314="","",IF(OR($L314="Resolved - Paid",$L314="Resolved - No Payment",$L314="Closed - Other"),0,1))</f>
        <v/>
      </c>
      <c r="Y314" s="28">
        <f>IF($A314="","",IF(OR($E314="",NOT(ISNUMBER($E314)),$E314&gt;Dashboard!$B$3),"No","Yes"))</f>
        <v/>
      </c>
      <c r="Z314" s="28">
        <f>IF($A314="","",IF(COUNTIF($A$2:$A$501,$A314)&gt;1,"Duplicate Denial ID",IF(OR($B314="",$C314="",$E314="",$F314="",$G314="",$J314="",$K314="",$L314=""),"Missing required field",IF(OR(NOT(ISNUMBER($J314)),$J314&lt;0,AND($Q314&lt;&gt;"",OR(NOT(ISNUMBER($Q314)),$Q314&lt;0))),"Invalid amount",IF(AND($D314&lt;&gt;"",$E314&lt;$D314),"Received before service",IF(AND($P314&lt;&gt;"",$P314&lt;$E314),"Resolution before receipt",IF(AND($N314&lt;&gt;"",$M314&lt;&gt;"",$N314&gt;$M314),"Appeal submitted late",IF(AND($X314=0,$P314=""),"Resolution date missing",IF(AND($X314=1,$P314&lt;&gt;""),"Open status has resolution date",IF(AND($X314=1,$R314=""),"Next action missing","")))))))))</f>
        <v/>
      </c>
    </row>
    <row r="315">
      <c r="A315" s="22" t="n"/>
      <c r="B315" s="22" t="n"/>
      <c r="C315" s="22" t="n"/>
      <c r="D315" s="42" t="n"/>
      <c r="E315" s="42" t="n"/>
      <c r="F315" s="22" t="n"/>
      <c r="G315" s="22" t="n"/>
      <c r="H315" s="24" t="n"/>
      <c r="I315" s="24" t="n"/>
      <c r="J315" s="43" t="n"/>
      <c r="K315" s="22" t="n"/>
      <c r="L315" s="22" t="n"/>
      <c r="M315" s="42" t="n"/>
      <c r="N315" s="42" t="n"/>
      <c r="O315" s="42" t="n"/>
      <c r="P315" s="42" t="n"/>
      <c r="Q315" s="43" t="n"/>
      <c r="R315" s="24" t="n"/>
      <c r="S315" s="24" t="n"/>
      <c r="T315" s="26">
        <f>IF($A315="","",IF($E315="","",MAX(0,IF($P315&lt;&gt;"",$P315,Dashboard!$B$3)-$E315)))</f>
        <v/>
      </c>
      <c r="U315" s="27">
        <f>IF($A315="","",IF($T315="","",IF($T315&lt;=30,"0-30 days",IF($T315&lt;=60,"31-60 days",IF($T315&lt;=90,"61-90 days","91+ days")))))</f>
        <v/>
      </c>
      <c r="V315" s="28">
        <f>IF($A315="","",IF($X315=0,"Closed",IF($M315="","Due date missing",IF($N315&lt;&gt;"",IF($N315&lt;=$M315,"Submitted on time","Submitted late"),IF(Dashboard!$B$3&gt;$M315,"Overdue",IF($M315-Dashboard!$B$3&lt;=7,"Due in 7 days","On track"))))))</f>
        <v/>
      </c>
      <c r="W315" s="44">
        <f>IF($A315="","",MAX(0,$J315-IF($Q315="",0,$Q315)))</f>
        <v/>
      </c>
      <c r="X315" s="26">
        <f>IF($A315="","",IF(OR($L315="Resolved - Paid",$L315="Resolved - No Payment",$L315="Closed - Other"),0,1))</f>
        <v/>
      </c>
      <c r="Y315" s="28">
        <f>IF($A315="","",IF(OR($E315="",NOT(ISNUMBER($E315)),$E315&gt;Dashboard!$B$3),"No","Yes"))</f>
        <v/>
      </c>
      <c r="Z315" s="28">
        <f>IF($A315="","",IF(COUNTIF($A$2:$A$501,$A315)&gt;1,"Duplicate Denial ID",IF(OR($B315="",$C315="",$E315="",$F315="",$G315="",$J315="",$K315="",$L315=""),"Missing required field",IF(OR(NOT(ISNUMBER($J315)),$J315&lt;0,AND($Q315&lt;&gt;"",OR(NOT(ISNUMBER($Q315)),$Q315&lt;0))),"Invalid amount",IF(AND($D315&lt;&gt;"",$E315&lt;$D315),"Received before service",IF(AND($P315&lt;&gt;"",$P315&lt;$E315),"Resolution before receipt",IF(AND($N315&lt;&gt;"",$M315&lt;&gt;"",$N315&gt;$M315),"Appeal submitted late",IF(AND($X315=0,$P315=""),"Resolution date missing",IF(AND($X315=1,$P315&lt;&gt;""),"Open status has resolution date",IF(AND($X315=1,$R315=""),"Next action missing","")))))))))</f>
        <v/>
      </c>
    </row>
    <row r="316">
      <c r="A316" s="22" t="n"/>
      <c r="B316" s="22" t="n"/>
      <c r="C316" s="22" t="n"/>
      <c r="D316" s="42" t="n"/>
      <c r="E316" s="42" t="n"/>
      <c r="F316" s="22" t="n"/>
      <c r="G316" s="22" t="n"/>
      <c r="H316" s="24" t="n"/>
      <c r="I316" s="24" t="n"/>
      <c r="J316" s="43" t="n"/>
      <c r="K316" s="22" t="n"/>
      <c r="L316" s="22" t="n"/>
      <c r="M316" s="42" t="n"/>
      <c r="N316" s="42" t="n"/>
      <c r="O316" s="42" t="n"/>
      <c r="P316" s="42" t="n"/>
      <c r="Q316" s="43" t="n"/>
      <c r="R316" s="24" t="n"/>
      <c r="S316" s="24" t="n"/>
      <c r="T316" s="26">
        <f>IF($A316="","",IF($E316="","",MAX(0,IF($P316&lt;&gt;"",$P316,Dashboard!$B$3)-$E316)))</f>
        <v/>
      </c>
      <c r="U316" s="27">
        <f>IF($A316="","",IF($T316="","",IF($T316&lt;=30,"0-30 days",IF($T316&lt;=60,"31-60 days",IF($T316&lt;=90,"61-90 days","91+ days")))))</f>
        <v/>
      </c>
      <c r="V316" s="28">
        <f>IF($A316="","",IF($X316=0,"Closed",IF($M316="","Due date missing",IF($N316&lt;&gt;"",IF($N316&lt;=$M316,"Submitted on time","Submitted late"),IF(Dashboard!$B$3&gt;$M316,"Overdue",IF($M316-Dashboard!$B$3&lt;=7,"Due in 7 days","On track"))))))</f>
        <v/>
      </c>
      <c r="W316" s="44">
        <f>IF($A316="","",MAX(0,$J316-IF($Q316="",0,$Q316)))</f>
        <v/>
      </c>
      <c r="X316" s="26">
        <f>IF($A316="","",IF(OR($L316="Resolved - Paid",$L316="Resolved - No Payment",$L316="Closed - Other"),0,1))</f>
        <v/>
      </c>
      <c r="Y316" s="28">
        <f>IF($A316="","",IF(OR($E316="",NOT(ISNUMBER($E316)),$E316&gt;Dashboard!$B$3),"No","Yes"))</f>
        <v/>
      </c>
      <c r="Z316" s="28">
        <f>IF($A316="","",IF(COUNTIF($A$2:$A$501,$A316)&gt;1,"Duplicate Denial ID",IF(OR($B316="",$C316="",$E316="",$F316="",$G316="",$J316="",$K316="",$L316=""),"Missing required field",IF(OR(NOT(ISNUMBER($J316)),$J316&lt;0,AND($Q316&lt;&gt;"",OR(NOT(ISNUMBER($Q316)),$Q316&lt;0))),"Invalid amount",IF(AND($D316&lt;&gt;"",$E316&lt;$D316),"Received before service",IF(AND($P316&lt;&gt;"",$P316&lt;$E316),"Resolution before receipt",IF(AND($N316&lt;&gt;"",$M316&lt;&gt;"",$N316&gt;$M316),"Appeal submitted late",IF(AND($X316=0,$P316=""),"Resolution date missing",IF(AND($X316=1,$P316&lt;&gt;""),"Open status has resolution date",IF(AND($X316=1,$R316=""),"Next action missing","")))))))))</f>
        <v/>
      </c>
    </row>
    <row r="317">
      <c r="A317" s="22" t="n"/>
      <c r="B317" s="22" t="n"/>
      <c r="C317" s="22" t="n"/>
      <c r="D317" s="42" t="n"/>
      <c r="E317" s="42" t="n"/>
      <c r="F317" s="22" t="n"/>
      <c r="G317" s="22" t="n"/>
      <c r="H317" s="24" t="n"/>
      <c r="I317" s="24" t="n"/>
      <c r="J317" s="43" t="n"/>
      <c r="K317" s="22" t="n"/>
      <c r="L317" s="22" t="n"/>
      <c r="M317" s="42" t="n"/>
      <c r="N317" s="42" t="n"/>
      <c r="O317" s="42" t="n"/>
      <c r="P317" s="42" t="n"/>
      <c r="Q317" s="43" t="n"/>
      <c r="R317" s="24" t="n"/>
      <c r="S317" s="24" t="n"/>
      <c r="T317" s="26">
        <f>IF($A317="","",IF($E317="","",MAX(0,IF($P317&lt;&gt;"",$P317,Dashboard!$B$3)-$E317)))</f>
        <v/>
      </c>
      <c r="U317" s="27">
        <f>IF($A317="","",IF($T317="","",IF($T317&lt;=30,"0-30 days",IF($T317&lt;=60,"31-60 days",IF($T317&lt;=90,"61-90 days","91+ days")))))</f>
        <v/>
      </c>
      <c r="V317" s="28">
        <f>IF($A317="","",IF($X317=0,"Closed",IF($M317="","Due date missing",IF($N317&lt;&gt;"",IF($N317&lt;=$M317,"Submitted on time","Submitted late"),IF(Dashboard!$B$3&gt;$M317,"Overdue",IF($M317-Dashboard!$B$3&lt;=7,"Due in 7 days","On track"))))))</f>
        <v/>
      </c>
      <c r="W317" s="44">
        <f>IF($A317="","",MAX(0,$J317-IF($Q317="",0,$Q317)))</f>
        <v/>
      </c>
      <c r="X317" s="26">
        <f>IF($A317="","",IF(OR($L317="Resolved - Paid",$L317="Resolved - No Payment",$L317="Closed - Other"),0,1))</f>
        <v/>
      </c>
      <c r="Y317" s="28">
        <f>IF($A317="","",IF(OR($E317="",NOT(ISNUMBER($E317)),$E317&gt;Dashboard!$B$3),"No","Yes"))</f>
        <v/>
      </c>
      <c r="Z317" s="28">
        <f>IF($A317="","",IF(COUNTIF($A$2:$A$501,$A317)&gt;1,"Duplicate Denial ID",IF(OR($B317="",$C317="",$E317="",$F317="",$G317="",$J317="",$K317="",$L317=""),"Missing required field",IF(OR(NOT(ISNUMBER($J317)),$J317&lt;0,AND($Q317&lt;&gt;"",OR(NOT(ISNUMBER($Q317)),$Q317&lt;0))),"Invalid amount",IF(AND($D317&lt;&gt;"",$E317&lt;$D317),"Received before service",IF(AND($P317&lt;&gt;"",$P317&lt;$E317),"Resolution before receipt",IF(AND($N317&lt;&gt;"",$M317&lt;&gt;"",$N317&gt;$M317),"Appeal submitted late",IF(AND($X317=0,$P317=""),"Resolution date missing",IF(AND($X317=1,$P317&lt;&gt;""),"Open status has resolution date",IF(AND($X317=1,$R317=""),"Next action missing","")))))))))</f>
        <v/>
      </c>
    </row>
    <row r="318">
      <c r="A318" s="22" t="n"/>
      <c r="B318" s="22" t="n"/>
      <c r="C318" s="22" t="n"/>
      <c r="D318" s="42" t="n"/>
      <c r="E318" s="42" t="n"/>
      <c r="F318" s="22" t="n"/>
      <c r="G318" s="22" t="n"/>
      <c r="H318" s="24" t="n"/>
      <c r="I318" s="24" t="n"/>
      <c r="J318" s="43" t="n"/>
      <c r="K318" s="22" t="n"/>
      <c r="L318" s="22" t="n"/>
      <c r="M318" s="42" t="n"/>
      <c r="N318" s="42" t="n"/>
      <c r="O318" s="42" t="n"/>
      <c r="P318" s="42" t="n"/>
      <c r="Q318" s="43" t="n"/>
      <c r="R318" s="24" t="n"/>
      <c r="S318" s="24" t="n"/>
      <c r="T318" s="26">
        <f>IF($A318="","",IF($E318="","",MAX(0,IF($P318&lt;&gt;"",$P318,Dashboard!$B$3)-$E318)))</f>
        <v/>
      </c>
      <c r="U318" s="27">
        <f>IF($A318="","",IF($T318="","",IF($T318&lt;=30,"0-30 days",IF($T318&lt;=60,"31-60 days",IF($T318&lt;=90,"61-90 days","91+ days")))))</f>
        <v/>
      </c>
      <c r="V318" s="28">
        <f>IF($A318="","",IF($X318=0,"Closed",IF($M318="","Due date missing",IF($N318&lt;&gt;"",IF($N318&lt;=$M318,"Submitted on time","Submitted late"),IF(Dashboard!$B$3&gt;$M318,"Overdue",IF($M318-Dashboard!$B$3&lt;=7,"Due in 7 days","On track"))))))</f>
        <v/>
      </c>
      <c r="W318" s="44">
        <f>IF($A318="","",MAX(0,$J318-IF($Q318="",0,$Q318)))</f>
        <v/>
      </c>
      <c r="X318" s="26">
        <f>IF($A318="","",IF(OR($L318="Resolved - Paid",$L318="Resolved - No Payment",$L318="Closed - Other"),0,1))</f>
        <v/>
      </c>
      <c r="Y318" s="28">
        <f>IF($A318="","",IF(OR($E318="",NOT(ISNUMBER($E318)),$E318&gt;Dashboard!$B$3),"No","Yes"))</f>
        <v/>
      </c>
      <c r="Z318" s="28">
        <f>IF($A318="","",IF(COUNTIF($A$2:$A$501,$A318)&gt;1,"Duplicate Denial ID",IF(OR($B318="",$C318="",$E318="",$F318="",$G318="",$J318="",$K318="",$L318=""),"Missing required field",IF(OR(NOT(ISNUMBER($J318)),$J318&lt;0,AND($Q318&lt;&gt;"",OR(NOT(ISNUMBER($Q318)),$Q318&lt;0))),"Invalid amount",IF(AND($D318&lt;&gt;"",$E318&lt;$D318),"Received before service",IF(AND($P318&lt;&gt;"",$P318&lt;$E318),"Resolution before receipt",IF(AND($N318&lt;&gt;"",$M318&lt;&gt;"",$N318&gt;$M318),"Appeal submitted late",IF(AND($X318=0,$P318=""),"Resolution date missing",IF(AND($X318=1,$P318&lt;&gt;""),"Open status has resolution date",IF(AND($X318=1,$R318=""),"Next action missing","")))))))))</f>
        <v/>
      </c>
    </row>
    <row r="319">
      <c r="A319" s="22" t="n"/>
      <c r="B319" s="22" t="n"/>
      <c r="C319" s="22" t="n"/>
      <c r="D319" s="42" t="n"/>
      <c r="E319" s="42" t="n"/>
      <c r="F319" s="22" t="n"/>
      <c r="G319" s="22" t="n"/>
      <c r="H319" s="24" t="n"/>
      <c r="I319" s="24" t="n"/>
      <c r="J319" s="43" t="n"/>
      <c r="K319" s="22" t="n"/>
      <c r="L319" s="22" t="n"/>
      <c r="M319" s="42" t="n"/>
      <c r="N319" s="42" t="n"/>
      <c r="O319" s="42" t="n"/>
      <c r="P319" s="42" t="n"/>
      <c r="Q319" s="43" t="n"/>
      <c r="R319" s="24" t="n"/>
      <c r="S319" s="24" t="n"/>
      <c r="T319" s="26">
        <f>IF($A319="","",IF($E319="","",MAX(0,IF($P319&lt;&gt;"",$P319,Dashboard!$B$3)-$E319)))</f>
        <v/>
      </c>
      <c r="U319" s="27">
        <f>IF($A319="","",IF($T319="","",IF($T319&lt;=30,"0-30 days",IF($T319&lt;=60,"31-60 days",IF($T319&lt;=90,"61-90 days","91+ days")))))</f>
        <v/>
      </c>
      <c r="V319" s="28">
        <f>IF($A319="","",IF($X319=0,"Closed",IF($M319="","Due date missing",IF($N319&lt;&gt;"",IF($N319&lt;=$M319,"Submitted on time","Submitted late"),IF(Dashboard!$B$3&gt;$M319,"Overdue",IF($M319-Dashboard!$B$3&lt;=7,"Due in 7 days","On track"))))))</f>
        <v/>
      </c>
      <c r="W319" s="44">
        <f>IF($A319="","",MAX(0,$J319-IF($Q319="",0,$Q319)))</f>
        <v/>
      </c>
      <c r="X319" s="26">
        <f>IF($A319="","",IF(OR($L319="Resolved - Paid",$L319="Resolved - No Payment",$L319="Closed - Other"),0,1))</f>
        <v/>
      </c>
      <c r="Y319" s="28">
        <f>IF($A319="","",IF(OR($E319="",NOT(ISNUMBER($E319)),$E319&gt;Dashboard!$B$3),"No","Yes"))</f>
        <v/>
      </c>
      <c r="Z319" s="28">
        <f>IF($A319="","",IF(COUNTIF($A$2:$A$501,$A319)&gt;1,"Duplicate Denial ID",IF(OR($B319="",$C319="",$E319="",$F319="",$G319="",$J319="",$K319="",$L319=""),"Missing required field",IF(OR(NOT(ISNUMBER($J319)),$J319&lt;0,AND($Q319&lt;&gt;"",OR(NOT(ISNUMBER($Q319)),$Q319&lt;0))),"Invalid amount",IF(AND($D319&lt;&gt;"",$E319&lt;$D319),"Received before service",IF(AND($P319&lt;&gt;"",$P319&lt;$E319),"Resolution before receipt",IF(AND($N319&lt;&gt;"",$M319&lt;&gt;"",$N319&gt;$M319),"Appeal submitted late",IF(AND($X319=0,$P319=""),"Resolution date missing",IF(AND($X319=1,$P319&lt;&gt;""),"Open status has resolution date",IF(AND($X319=1,$R319=""),"Next action missing","")))))))))</f>
        <v/>
      </c>
    </row>
    <row r="320">
      <c r="A320" s="22" t="n"/>
      <c r="B320" s="22" t="n"/>
      <c r="C320" s="22" t="n"/>
      <c r="D320" s="42" t="n"/>
      <c r="E320" s="42" t="n"/>
      <c r="F320" s="22" t="n"/>
      <c r="G320" s="22" t="n"/>
      <c r="H320" s="24" t="n"/>
      <c r="I320" s="24" t="n"/>
      <c r="J320" s="43" t="n"/>
      <c r="K320" s="22" t="n"/>
      <c r="L320" s="22" t="n"/>
      <c r="M320" s="42" t="n"/>
      <c r="N320" s="42" t="n"/>
      <c r="O320" s="42" t="n"/>
      <c r="P320" s="42" t="n"/>
      <c r="Q320" s="43" t="n"/>
      <c r="R320" s="24" t="n"/>
      <c r="S320" s="24" t="n"/>
      <c r="T320" s="26">
        <f>IF($A320="","",IF($E320="","",MAX(0,IF($P320&lt;&gt;"",$P320,Dashboard!$B$3)-$E320)))</f>
        <v/>
      </c>
      <c r="U320" s="27">
        <f>IF($A320="","",IF($T320="","",IF($T320&lt;=30,"0-30 days",IF($T320&lt;=60,"31-60 days",IF($T320&lt;=90,"61-90 days","91+ days")))))</f>
        <v/>
      </c>
      <c r="V320" s="28">
        <f>IF($A320="","",IF($X320=0,"Closed",IF($M320="","Due date missing",IF($N320&lt;&gt;"",IF($N320&lt;=$M320,"Submitted on time","Submitted late"),IF(Dashboard!$B$3&gt;$M320,"Overdue",IF($M320-Dashboard!$B$3&lt;=7,"Due in 7 days","On track"))))))</f>
        <v/>
      </c>
      <c r="W320" s="44">
        <f>IF($A320="","",MAX(0,$J320-IF($Q320="",0,$Q320)))</f>
        <v/>
      </c>
      <c r="X320" s="26">
        <f>IF($A320="","",IF(OR($L320="Resolved - Paid",$L320="Resolved - No Payment",$L320="Closed - Other"),0,1))</f>
        <v/>
      </c>
      <c r="Y320" s="28">
        <f>IF($A320="","",IF(OR($E320="",NOT(ISNUMBER($E320)),$E320&gt;Dashboard!$B$3),"No","Yes"))</f>
        <v/>
      </c>
      <c r="Z320" s="28">
        <f>IF($A320="","",IF(COUNTIF($A$2:$A$501,$A320)&gt;1,"Duplicate Denial ID",IF(OR($B320="",$C320="",$E320="",$F320="",$G320="",$J320="",$K320="",$L320=""),"Missing required field",IF(OR(NOT(ISNUMBER($J320)),$J320&lt;0,AND($Q320&lt;&gt;"",OR(NOT(ISNUMBER($Q320)),$Q320&lt;0))),"Invalid amount",IF(AND($D320&lt;&gt;"",$E320&lt;$D320),"Received before service",IF(AND($P320&lt;&gt;"",$P320&lt;$E320),"Resolution before receipt",IF(AND($N320&lt;&gt;"",$M320&lt;&gt;"",$N320&gt;$M320),"Appeal submitted late",IF(AND($X320=0,$P320=""),"Resolution date missing",IF(AND($X320=1,$P320&lt;&gt;""),"Open status has resolution date",IF(AND($X320=1,$R320=""),"Next action missing","")))))))))</f>
        <v/>
      </c>
    </row>
    <row r="321">
      <c r="A321" s="22" t="n"/>
      <c r="B321" s="22" t="n"/>
      <c r="C321" s="22" t="n"/>
      <c r="D321" s="42" t="n"/>
      <c r="E321" s="42" t="n"/>
      <c r="F321" s="22" t="n"/>
      <c r="G321" s="22" t="n"/>
      <c r="H321" s="24" t="n"/>
      <c r="I321" s="24" t="n"/>
      <c r="J321" s="43" t="n"/>
      <c r="K321" s="22" t="n"/>
      <c r="L321" s="22" t="n"/>
      <c r="M321" s="42" t="n"/>
      <c r="N321" s="42" t="n"/>
      <c r="O321" s="42" t="n"/>
      <c r="P321" s="42" t="n"/>
      <c r="Q321" s="43" t="n"/>
      <c r="R321" s="24" t="n"/>
      <c r="S321" s="24" t="n"/>
      <c r="T321" s="26">
        <f>IF($A321="","",IF($E321="","",MAX(0,IF($P321&lt;&gt;"",$P321,Dashboard!$B$3)-$E321)))</f>
        <v/>
      </c>
      <c r="U321" s="27">
        <f>IF($A321="","",IF($T321="","",IF($T321&lt;=30,"0-30 days",IF($T321&lt;=60,"31-60 days",IF($T321&lt;=90,"61-90 days","91+ days")))))</f>
        <v/>
      </c>
      <c r="V321" s="28">
        <f>IF($A321="","",IF($X321=0,"Closed",IF($M321="","Due date missing",IF($N321&lt;&gt;"",IF($N321&lt;=$M321,"Submitted on time","Submitted late"),IF(Dashboard!$B$3&gt;$M321,"Overdue",IF($M321-Dashboard!$B$3&lt;=7,"Due in 7 days","On track"))))))</f>
        <v/>
      </c>
      <c r="W321" s="44">
        <f>IF($A321="","",MAX(0,$J321-IF($Q321="",0,$Q321)))</f>
        <v/>
      </c>
      <c r="X321" s="26">
        <f>IF($A321="","",IF(OR($L321="Resolved - Paid",$L321="Resolved - No Payment",$L321="Closed - Other"),0,1))</f>
        <v/>
      </c>
      <c r="Y321" s="28">
        <f>IF($A321="","",IF(OR($E321="",NOT(ISNUMBER($E321)),$E321&gt;Dashboard!$B$3),"No","Yes"))</f>
        <v/>
      </c>
      <c r="Z321" s="28">
        <f>IF($A321="","",IF(COUNTIF($A$2:$A$501,$A321)&gt;1,"Duplicate Denial ID",IF(OR($B321="",$C321="",$E321="",$F321="",$G321="",$J321="",$K321="",$L321=""),"Missing required field",IF(OR(NOT(ISNUMBER($J321)),$J321&lt;0,AND($Q321&lt;&gt;"",OR(NOT(ISNUMBER($Q321)),$Q321&lt;0))),"Invalid amount",IF(AND($D321&lt;&gt;"",$E321&lt;$D321),"Received before service",IF(AND($P321&lt;&gt;"",$P321&lt;$E321),"Resolution before receipt",IF(AND($N321&lt;&gt;"",$M321&lt;&gt;"",$N321&gt;$M321),"Appeal submitted late",IF(AND($X321=0,$P321=""),"Resolution date missing",IF(AND($X321=1,$P321&lt;&gt;""),"Open status has resolution date",IF(AND($X321=1,$R321=""),"Next action missing","")))))))))</f>
        <v/>
      </c>
    </row>
    <row r="322">
      <c r="A322" s="22" t="n"/>
      <c r="B322" s="22" t="n"/>
      <c r="C322" s="22" t="n"/>
      <c r="D322" s="42" t="n"/>
      <c r="E322" s="42" t="n"/>
      <c r="F322" s="22" t="n"/>
      <c r="G322" s="22" t="n"/>
      <c r="H322" s="24" t="n"/>
      <c r="I322" s="24" t="n"/>
      <c r="J322" s="43" t="n"/>
      <c r="K322" s="22" t="n"/>
      <c r="L322" s="22" t="n"/>
      <c r="M322" s="42" t="n"/>
      <c r="N322" s="42" t="n"/>
      <c r="O322" s="42" t="n"/>
      <c r="P322" s="42" t="n"/>
      <c r="Q322" s="43" t="n"/>
      <c r="R322" s="24" t="n"/>
      <c r="S322" s="24" t="n"/>
      <c r="T322" s="26">
        <f>IF($A322="","",IF($E322="","",MAX(0,IF($P322&lt;&gt;"",$P322,Dashboard!$B$3)-$E322)))</f>
        <v/>
      </c>
      <c r="U322" s="27">
        <f>IF($A322="","",IF($T322="","",IF($T322&lt;=30,"0-30 days",IF($T322&lt;=60,"31-60 days",IF($T322&lt;=90,"61-90 days","91+ days")))))</f>
        <v/>
      </c>
      <c r="V322" s="28">
        <f>IF($A322="","",IF($X322=0,"Closed",IF($M322="","Due date missing",IF($N322&lt;&gt;"",IF($N322&lt;=$M322,"Submitted on time","Submitted late"),IF(Dashboard!$B$3&gt;$M322,"Overdue",IF($M322-Dashboard!$B$3&lt;=7,"Due in 7 days","On track"))))))</f>
        <v/>
      </c>
      <c r="W322" s="44">
        <f>IF($A322="","",MAX(0,$J322-IF($Q322="",0,$Q322)))</f>
        <v/>
      </c>
      <c r="X322" s="26">
        <f>IF($A322="","",IF(OR($L322="Resolved - Paid",$L322="Resolved - No Payment",$L322="Closed - Other"),0,1))</f>
        <v/>
      </c>
      <c r="Y322" s="28">
        <f>IF($A322="","",IF(OR($E322="",NOT(ISNUMBER($E322)),$E322&gt;Dashboard!$B$3),"No","Yes"))</f>
        <v/>
      </c>
      <c r="Z322" s="28">
        <f>IF($A322="","",IF(COUNTIF($A$2:$A$501,$A322)&gt;1,"Duplicate Denial ID",IF(OR($B322="",$C322="",$E322="",$F322="",$G322="",$J322="",$K322="",$L322=""),"Missing required field",IF(OR(NOT(ISNUMBER($J322)),$J322&lt;0,AND($Q322&lt;&gt;"",OR(NOT(ISNUMBER($Q322)),$Q322&lt;0))),"Invalid amount",IF(AND($D322&lt;&gt;"",$E322&lt;$D322),"Received before service",IF(AND($P322&lt;&gt;"",$P322&lt;$E322),"Resolution before receipt",IF(AND($N322&lt;&gt;"",$M322&lt;&gt;"",$N322&gt;$M322),"Appeal submitted late",IF(AND($X322=0,$P322=""),"Resolution date missing",IF(AND($X322=1,$P322&lt;&gt;""),"Open status has resolution date",IF(AND($X322=1,$R322=""),"Next action missing","")))))))))</f>
        <v/>
      </c>
    </row>
    <row r="323">
      <c r="A323" s="22" t="n"/>
      <c r="B323" s="22" t="n"/>
      <c r="C323" s="22" t="n"/>
      <c r="D323" s="42" t="n"/>
      <c r="E323" s="42" t="n"/>
      <c r="F323" s="22" t="n"/>
      <c r="G323" s="22" t="n"/>
      <c r="H323" s="24" t="n"/>
      <c r="I323" s="24" t="n"/>
      <c r="J323" s="43" t="n"/>
      <c r="K323" s="22" t="n"/>
      <c r="L323" s="22" t="n"/>
      <c r="M323" s="42" t="n"/>
      <c r="N323" s="42" t="n"/>
      <c r="O323" s="42" t="n"/>
      <c r="P323" s="42" t="n"/>
      <c r="Q323" s="43" t="n"/>
      <c r="R323" s="24" t="n"/>
      <c r="S323" s="24" t="n"/>
      <c r="T323" s="26">
        <f>IF($A323="","",IF($E323="","",MAX(0,IF($P323&lt;&gt;"",$P323,Dashboard!$B$3)-$E323)))</f>
        <v/>
      </c>
      <c r="U323" s="27">
        <f>IF($A323="","",IF($T323="","",IF($T323&lt;=30,"0-30 days",IF($T323&lt;=60,"31-60 days",IF($T323&lt;=90,"61-90 days","91+ days")))))</f>
        <v/>
      </c>
      <c r="V323" s="28">
        <f>IF($A323="","",IF($X323=0,"Closed",IF($M323="","Due date missing",IF($N323&lt;&gt;"",IF($N323&lt;=$M323,"Submitted on time","Submitted late"),IF(Dashboard!$B$3&gt;$M323,"Overdue",IF($M323-Dashboard!$B$3&lt;=7,"Due in 7 days","On track"))))))</f>
        <v/>
      </c>
      <c r="W323" s="44">
        <f>IF($A323="","",MAX(0,$J323-IF($Q323="",0,$Q323)))</f>
        <v/>
      </c>
      <c r="X323" s="26">
        <f>IF($A323="","",IF(OR($L323="Resolved - Paid",$L323="Resolved - No Payment",$L323="Closed - Other"),0,1))</f>
        <v/>
      </c>
      <c r="Y323" s="28">
        <f>IF($A323="","",IF(OR($E323="",NOT(ISNUMBER($E323)),$E323&gt;Dashboard!$B$3),"No","Yes"))</f>
        <v/>
      </c>
      <c r="Z323" s="28">
        <f>IF($A323="","",IF(COUNTIF($A$2:$A$501,$A323)&gt;1,"Duplicate Denial ID",IF(OR($B323="",$C323="",$E323="",$F323="",$G323="",$J323="",$K323="",$L323=""),"Missing required field",IF(OR(NOT(ISNUMBER($J323)),$J323&lt;0,AND($Q323&lt;&gt;"",OR(NOT(ISNUMBER($Q323)),$Q323&lt;0))),"Invalid amount",IF(AND($D323&lt;&gt;"",$E323&lt;$D323),"Received before service",IF(AND($P323&lt;&gt;"",$P323&lt;$E323),"Resolution before receipt",IF(AND($N323&lt;&gt;"",$M323&lt;&gt;"",$N323&gt;$M323),"Appeal submitted late",IF(AND($X323=0,$P323=""),"Resolution date missing",IF(AND($X323=1,$P323&lt;&gt;""),"Open status has resolution date",IF(AND($X323=1,$R323=""),"Next action missing","")))))))))</f>
        <v/>
      </c>
    </row>
    <row r="324">
      <c r="A324" s="22" t="n"/>
      <c r="B324" s="22" t="n"/>
      <c r="C324" s="22" t="n"/>
      <c r="D324" s="42" t="n"/>
      <c r="E324" s="42" t="n"/>
      <c r="F324" s="22" t="n"/>
      <c r="G324" s="22" t="n"/>
      <c r="H324" s="24" t="n"/>
      <c r="I324" s="24" t="n"/>
      <c r="J324" s="43" t="n"/>
      <c r="K324" s="22" t="n"/>
      <c r="L324" s="22" t="n"/>
      <c r="M324" s="42" t="n"/>
      <c r="N324" s="42" t="n"/>
      <c r="O324" s="42" t="n"/>
      <c r="P324" s="42" t="n"/>
      <c r="Q324" s="43" t="n"/>
      <c r="R324" s="24" t="n"/>
      <c r="S324" s="24" t="n"/>
      <c r="T324" s="26">
        <f>IF($A324="","",IF($E324="","",MAX(0,IF($P324&lt;&gt;"",$P324,Dashboard!$B$3)-$E324)))</f>
        <v/>
      </c>
      <c r="U324" s="27">
        <f>IF($A324="","",IF($T324="","",IF($T324&lt;=30,"0-30 days",IF($T324&lt;=60,"31-60 days",IF($T324&lt;=90,"61-90 days","91+ days")))))</f>
        <v/>
      </c>
      <c r="V324" s="28">
        <f>IF($A324="","",IF($X324=0,"Closed",IF($M324="","Due date missing",IF($N324&lt;&gt;"",IF($N324&lt;=$M324,"Submitted on time","Submitted late"),IF(Dashboard!$B$3&gt;$M324,"Overdue",IF($M324-Dashboard!$B$3&lt;=7,"Due in 7 days","On track"))))))</f>
        <v/>
      </c>
      <c r="W324" s="44">
        <f>IF($A324="","",MAX(0,$J324-IF($Q324="",0,$Q324)))</f>
        <v/>
      </c>
      <c r="X324" s="26">
        <f>IF($A324="","",IF(OR($L324="Resolved - Paid",$L324="Resolved - No Payment",$L324="Closed - Other"),0,1))</f>
        <v/>
      </c>
      <c r="Y324" s="28">
        <f>IF($A324="","",IF(OR($E324="",NOT(ISNUMBER($E324)),$E324&gt;Dashboard!$B$3),"No","Yes"))</f>
        <v/>
      </c>
      <c r="Z324" s="28">
        <f>IF($A324="","",IF(COUNTIF($A$2:$A$501,$A324)&gt;1,"Duplicate Denial ID",IF(OR($B324="",$C324="",$E324="",$F324="",$G324="",$J324="",$K324="",$L324=""),"Missing required field",IF(OR(NOT(ISNUMBER($J324)),$J324&lt;0,AND($Q324&lt;&gt;"",OR(NOT(ISNUMBER($Q324)),$Q324&lt;0))),"Invalid amount",IF(AND($D324&lt;&gt;"",$E324&lt;$D324),"Received before service",IF(AND($P324&lt;&gt;"",$P324&lt;$E324),"Resolution before receipt",IF(AND($N324&lt;&gt;"",$M324&lt;&gt;"",$N324&gt;$M324),"Appeal submitted late",IF(AND($X324=0,$P324=""),"Resolution date missing",IF(AND($X324=1,$P324&lt;&gt;""),"Open status has resolution date",IF(AND($X324=1,$R324=""),"Next action missing","")))))))))</f>
        <v/>
      </c>
    </row>
    <row r="325">
      <c r="A325" s="22" t="n"/>
      <c r="B325" s="22" t="n"/>
      <c r="C325" s="22" t="n"/>
      <c r="D325" s="42" t="n"/>
      <c r="E325" s="42" t="n"/>
      <c r="F325" s="22" t="n"/>
      <c r="G325" s="22" t="n"/>
      <c r="H325" s="24" t="n"/>
      <c r="I325" s="24" t="n"/>
      <c r="J325" s="43" t="n"/>
      <c r="K325" s="22" t="n"/>
      <c r="L325" s="22" t="n"/>
      <c r="M325" s="42" t="n"/>
      <c r="N325" s="42" t="n"/>
      <c r="O325" s="42" t="n"/>
      <c r="P325" s="42" t="n"/>
      <c r="Q325" s="43" t="n"/>
      <c r="R325" s="24" t="n"/>
      <c r="S325" s="24" t="n"/>
      <c r="T325" s="26">
        <f>IF($A325="","",IF($E325="","",MAX(0,IF($P325&lt;&gt;"",$P325,Dashboard!$B$3)-$E325)))</f>
        <v/>
      </c>
      <c r="U325" s="27">
        <f>IF($A325="","",IF($T325="","",IF($T325&lt;=30,"0-30 days",IF($T325&lt;=60,"31-60 days",IF($T325&lt;=90,"61-90 days","91+ days")))))</f>
        <v/>
      </c>
      <c r="V325" s="28">
        <f>IF($A325="","",IF($X325=0,"Closed",IF($M325="","Due date missing",IF($N325&lt;&gt;"",IF($N325&lt;=$M325,"Submitted on time","Submitted late"),IF(Dashboard!$B$3&gt;$M325,"Overdue",IF($M325-Dashboard!$B$3&lt;=7,"Due in 7 days","On track"))))))</f>
        <v/>
      </c>
      <c r="W325" s="44">
        <f>IF($A325="","",MAX(0,$J325-IF($Q325="",0,$Q325)))</f>
        <v/>
      </c>
      <c r="X325" s="26">
        <f>IF($A325="","",IF(OR($L325="Resolved - Paid",$L325="Resolved - No Payment",$L325="Closed - Other"),0,1))</f>
        <v/>
      </c>
      <c r="Y325" s="28">
        <f>IF($A325="","",IF(OR($E325="",NOT(ISNUMBER($E325)),$E325&gt;Dashboard!$B$3),"No","Yes"))</f>
        <v/>
      </c>
      <c r="Z325" s="28">
        <f>IF($A325="","",IF(COUNTIF($A$2:$A$501,$A325)&gt;1,"Duplicate Denial ID",IF(OR($B325="",$C325="",$E325="",$F325="",$G325="",$J325="",$K325="",$L325=""),"Missing required field",IF(OR(NOT(ISNUMBER($J325)),$J325&lt;0,AND($Q325&lt;&gt;"",OR(NOT(ISNUMBER($Q325)),$Q325&lt;0))),"Invalid amount",IF(AND($D325&lt;&gt;"",$E325&lt;$D325),"Received before service",IF(AND($P325&lt;&gt;"",$P325&lt;$E325),"Resolution before receipt",IF(AND($N325&lt;&gt;"",$M325&lt;&gt;"",$N325&gt;$M325),"Appeal submitted late",IF(AND($X325=0,$P325=""),"Resolution date missing",IF(AND($X325=1,$P325&lt;&gt;""),"Open status has resolution date",IF(AND($X325=1,$R325=""),"Next action missing","")))))))))</f>
        <v/>
      </c>
    </row>
    <row r="326">
      <c r="A326" s="22" t="n"/>
      <c r="B326" s="22" t="n"/>
      <c r="C326" s="22" t="n"/>
      <c r="D326" s="42" t="n"/>
      <c r="E326" s="42" t="n"/>
      <c r="F326" s="22" t="n"/>
      <c r="G326" s="22" t="n"/>
      <c r="H326" s="24" t="n"/>
      <c r="I326" s="24" t="n"/>
      <c r="J326" s="43" t="n"/>
      <c r="K326" s="22" t="n"/>
      <c r="L326" s="22" t="n"/>
      <c r="M326" s="42" t="n"/>
      <c r="N326" s="42" t="n"/>
      <c r="O326" s="42" t="n"/>
      <c r="P326" s="42" t="n"/>
      <c r="Q326" s="43" t="n"/>
      <c r="R326" s="24" t="n"/>
      <c r="S326" s="24" t="n"/>
      <c r="T326" s="26">
        <f>IF($A326="","",IF($E326="","",MAX(0,IF($P326&lt;&gt;"",$P326,Dashboard!$B$3)-$E326)))</f>
        <v/>
      </c>
      <c r="U326" s="27">
        <f>IF($A326="","",IF($T326="","",IF($T326&lt;=30,"0-30 days",IF($T326&lt;=60,"31-60 days",IF($T326&lt;=90,"61-90 days","91+ days")))))</f>
        <v/>
      </c>
      <c r="V326" s="28">
        <f>IF($A326="","",IF($X326=0,"Closed",IF($M326="","Due date missing",IF($N326&lt;&gt;"",IF($N326&lt;=$M326,"Submitted on time","Submitted late"),IF(Dashboard!$B$3&gt;$M326,"Overdue",IF($M326-Dashboard!$B$3&lt;=7,"Due in 7 days","On track"))))))</f>
        <v/>
      </c>
      <c r="W326" s="44">
        <f>IF($A326="","",MAX(0,$J326-IF($Q326="",0,$Q326)))</f>
        <v/>
      </c>
      <c r="X326" s="26">
        <f>IF($A326="","",IF(OR($L326="Resolved - Paid",$L326="Resolved - No Payment",$L326="Closed - Other"),0,1))</f>
        <v/>
      </c>
      <c r="Y326" s="28">
        <f>IF($A326="","",IF(OR($E326="",NOT(ISNUMBER($E326)),$E326&gt;Dashboard!$B$3),"No","Yes"))</f>
        <v/>
      </c>
      <c r="Z326" s="28">
        <f>IF($A326="","",IF(COUNTIF($A$2:$A$501,$A326)&gt;1,"Duplicate Denial ID",IF(OR($B326="",$C326="",$E326="",$F326="",$G326="",$J326="",$K326="",$L326=""),"Missing required field",IF(OR(NOT(ISNUMBER($J326)),$J326&lt;0,AND($Q326&lt;&gt;"",OR(NOT(ISNUMBER($Q326)),$Q326&lt;0))),"Invalid amount",IF(AND($D326&lt;&gt;"",$E326&lt;$D326),"Received before service",IF(AND($P326&lt;&gt;"",$P326&lt;$E326),"Resolution before receipt",IF(AND($N326&lt;&gt;"",$M326&lt;&gt;"",$N326&gt;$M326),"Appeal submitted late",IF(AND($X326=0,$P326=""),"Resolution date missing",IF(AND($X326=1,$P326&lt;&gt;""),"Open status has resolution date",IF(AND($X326=1,$R326=""),"Next action missing","")))))))))</f>
        <v/>
      </c>
    </row>
    <row r="327">
      <c r="A327" s="22" t="n"/>
      <c r="B327" s="22" t="n"/>
      <c r="C327" s="22" t="n"/>
      <c r="D327" s="42" t="n"/>
      <c r="E327" s="42" t="n"/>
      <c r="F327" s="22" t="n"/>
      <c r="G327" s="22" t="n"/>
      <c r="H327" s="24" t="n"/>
      <c r="I327" s="24" t="n"/>
      <c r="J327" s="43" t="n"/>
      <c r="K327" s="22" t="n"/>
      <c r="L327" s="22" t="n"/>
      <c r="M327" s="42" t="n"/>
      <c r="N327" s="42" t="n"/>
      <c r="O327" s="42" t="n"/>
      <c r="P327" s="42" t="n"/>
      <c r="Q327" s="43" t="n"/>
      <c r="R327" s="24" t="n"/>
      <c r="S327" s="24" t="n"/>
      <c r="T327" s="26">
        <f>IF($A327="","",IF($E327="","",MAX(0,IF($P327&lt;&gt;"",$P327,Dashboard!$B$3)-$E327)))</f>
        <v/>
      </c>
      <c r="U327" s="27">
        <f>IF($A327="","",IF($T327="","",IF($T327&lt;=30,"0-30 days",IF($T327&lt;=60,"31-60 days",IF($T327&lt;=90,"61-90 days","91+ days")))))</f>
        <v/>
      </c>
      <c r="V327" s="28">
        <f>IF($A327="","",IF($X327=0,"Closed",IF($M327="","Due date missing",IF($N327&lt;&gt;"",IF($N327&lt;=$M327,"Submitted on time","Submitted late"),IF(Dashboard!$B$3&gt;$M327,"Overdue",IF($M327-Dashboard!$B$3&lt;=7,"Due in 7 days","On track"))))))</f>
        <v/>
      </c>
      <c r="W327" s="44">
        <f>IF($A327="","",MAX(0,$J327-IF($Q327="",0,$Q327)))</f>
        <v/>
      </c>
      <c r="X327" s="26">
        <f>IF($A327="","",IF(OR($L327="Resolved - Paid",$L327="Resolved - No Payment",$L327="Closed - Other"),0,1))</f>
        <v/>
      </c>
      <c r="Y327" s="28">
        <f>IF($A327="","",IF(OR($E327="",NOT(ISNUMBER($E327)),$E327&gt;Dashboard!$B$3),"No","Yes"))</f>
        <v/>
      </c>
      <c r="Z327" s="28">
        <f>IF($A327="","",IF(COUNTIF($A$2:$A$501,$A327)&gt;1,"Duplicate Denial ID",IF(OR($B327="",$C327="",$E327="",$F327="",$G327="",$J327="",$K327="",$L327=""),"Missing required field",IF(OR(NOT(ISNUMBER($J327)),$J327&lt;0,AND($Q327&lt;&gt;"",OR(NOT(ISNUMBER($Q327)),$Q327&lt;0))),"Invalid amount",IF(AND($D327&lt;&gt;"",$E327&lt;$D327),"Received before service",IF(AND($P327&lt;&gt;"",$P327&lt;$E327),"Resolution before receipt",IF(AND($N327&lt;&gt;"",$M327&lt;&gt;"",$N327&gt;$M327),"Appeal submitted late",IF(AND($X327=0,$P327=""),"Resolution date missing",IF(AND($X327=1,$P327&lt;&gt;""),"Open status has resolution date",IF(AND($X327=1,$R327=""),"Next action missing","")))))))))</f>
        <v/>
      </c>
    </row>
    <row r="328">
      <c r="A328" s="22" t="n"/>
      <c r="B328" s="22" t="n"/>
      <c r="C328" s="22" t="n"/>
      <c r="D328" s="42" t="n"/>
      <c r="E328" s="42" t="n"/>
      <c r="F328" s="22" t="n"/>
      <c r="G328" s="22" t="n"/>
      <c r="H328" s="24" t="n"/>
      <c r="I328" s="24" t="n"/>
      <c r="J328" s="43" t="n"/>
      <c r="K328" s="22" t="n"/>
      <c r="L328" s="22" t="n"/>
      <c r="M328" s="42" t="n"/>
      <c r="N328" s="42" t="n"/>
      <c r="O328" s="42" t="n"/>
      <c r="P328" s="42" t="n"/>
      <c r="Q328" s="43" t="n"/>
      <c r="R328" s="24" t="n"/>
      <c r="S328" s="24" t="n"/>
      <c r="T328" s="26">
        <f>IF($A328="","",IF($E328="","",MAX(0,IF($P328&lt;&gt;"",$P328,Dashboard!$B$3)-$E328)))</f>
        <v/>
      </c>
      <c r="U328" s="27">
        <f>IF($A328="","",IF($T328="","",IF($T328&lt;=30,"0-30 days",IF($T328&lt;=60,"31-60 days",IF($T328&lt;=90,"61-90 days","91+ days")))))</f>
        <v/>
      </c>
      <c r="V328" s="28">
        <f>IF($A328="","",IF($X328=0,"Closed",IF($M328="","Due date missing",IF($N328&lt;&gt;"",IF($N328&lt;=$M328,"Submitted on time","Submitted late"),IF(Dashboard!$B$3&gt;$M328,"Overdue",IF($M328-Dashboard!$B$3&lt;=7,"Due in 7 days","On track"))))))</f>
        <v/>
      </c>
      <c r="W328" s="44">
        <f>IF($A328="","",MAX(0,$J328-IF($Q328="",0,$Q328)))</f>
        <v/>
      </c>
      <c r="X328" s="26">
        <f>IF($A328="","",IF(OR($L328="Resolved - Paid",$L328="Resolved - No Payment",$L328="Closed - Other"),0,1))</f>
        <v/>
      </c>
      <c r="Y328" s="28">
        <f>IF($A328="","",IF(OR($E328="",NOT(ISNUMBER($E328)),$E328&gt;Dashboard!$B$3),"No","Yes"))</f>
        <v/>
      </c>
      <c r="Z328" s="28">
        <f>IF($A328="","",IF(COUNTIF($A$2:$A$501,$A328)&gt;1,"Duplicate Denial ID",IF(OR($B328="",$C328="",$E328="",$F328="",$G328="",$J328="",$K328="",$L328=""),"Missing required field",IF(OR(NOT(ISNUMBER($J328)),$J328&lt;0,AND($Q328&lt;&gt;"",OR(NOT(ISNUMBER($Q328)),$Q328&lt;0))),"Invalid amount",IF(AND($D328&lt;&gt;"",$E328&lt;$D328),"Received before service",IF(AND($P328&lt;&gt;"",$P328&lt;$E328),"Resolution before receipt",IF(AND($N328&lt;&gt;"",$M328&lt;&gt;"",$N328&gt;$M328),"Appeal submitted late",IF(AND($X328=0,$P328=""),"Resolution date missing",IF(AND($X328=1,$P328&lt;&gt;""),"Open status has resolution date",IF(AND($X328=1,$R328=""),"Next action missing","")))))))))</f>
        <v/>
      </c>
    </row>
    <row r="329">
      <c r="A329" s="22" t="n"/>
      <c r="B329" s="22" t="n"/>
      <c r="C329" s="22" t="n"/>
      <c r="D329" s="42" t="n"/>
      <c r="E329" s="42" t="n"/>
      <c r="F329" s="22" t="n"/>
      <c r="G329" s="22" t="n"/>
      <c r="H329" s="24" t="n"/>
      <c r="I329" s="24" t="n"/>
      <c r="J329" s="43" t="n"/>
      <c r="K329" s="22" t="n"/>
      <c r="L329" s="22" t="n"/>
      <c r="M329" s="42" t="n"/>
      <c r="N329" s="42" t="n"/>
      <c r="O329" s="42" t="n"/>
      <c r="P329" s="42" t="n"/>
      <c r="Q329" s="43" t="n"/>
      <c r="R329" s="24" t="n"/>
      <c r="S329" s="24" t="n"/>
      <c r="T329" s="26">
        <f>IF($A329="","",IF($E329="","",MAX(0,IF($P329&lt;&gt;"",$P329,Dashboard!$B$3)-$E329)))</f>
        <v/>
      </c>
      <c r="U329" s="27">
        <f>IF($A329="","",IF($T329="","",IF($T329&lt;=30,"0-30 days",IF($T329&lt;=60,"31-60 days",IF($T329&lt;=90,"61-90 days","91+ days")))))</f>
        <v/>
      </c>
      <c r="V329" s="28">
        <f>IF($A329="","",IF($X329=0,"Closed",IF($M329="","Due date missing",IF($N329&lt;&gt;"",IF($N329&lt;=$M329,"Submitted on time","Submitted late"),IF(Dashboard!$B$3&gt;$M329,"Overdue",IF($M329-Dashboard!$B$3&lt;=7,"Due in 7 days","On track"))))))</f>
        <v/>
      </c>
      <c r="W329" s="44">
        <f>IF($A329="","",MAX(0,$J329-IF($Q329="",0,$Q329)))</f>
        <v/>
      </c>
      <c r="X329" s="26">
        <f>IF($A329="","",IF(OR($L329="Resolved - Paid",$L329="Resolved - No Payment",$L329="Closed - Other"),0,1))</f>
        <v/>
      </c>
      <c r="Y329" s="28">
        <f>IF($A329="","",IF(OR($E329="",NOT(ISNUMBER($E329)),$E329&gt;Dashboard!$B$3),"No","Yes"))</f>
        <v/>
      </c>
      <c r="Z329" s="28">
        <f>IF($A329="","",IF(COUNTIF($A$2:$A$501,$A329)&gt;1,"Duplicate Denial ID",IF(OR($B329="",$C329="",$E329="",$F329="",$G329="",$J329="",$K329="",$L329=""),"Missing required field",IF(OR(NOT(ISNUMBER($J329)),$J329&lt;0,AND($Q329&lt;&gt;"",OR(NOT(ISNUMBER($Q329)),$Q329&lt;0))),"Invalid amount",IF(AND($D329&lt;&gt;"",$E329&lt;$D329),"Received before service",IF(AND($P329&lt;&gt;"",$P329&lt;$E329),"Resolution before receipt",IF(AND($N329&lt;&gt;"",$M329&lt;&gt;"",$N329&gt;$M329),"Appeal submitted late",IF(AND($X329=0,$P329=""),"Resolution date missing",IF(AND($X329=1,$P329&lt;&gt;""),"Open status has resolution date",IF(AND($X329=1,$R329=""),"Next action missing","")))))))))</f>
        <v/>
      </c>
    </row>
    <row r="330">
      <c r="A330" s="22" t="n"/>
      <c r="B330" s="22" t="n"/>
      <c r="C330" s="22" t="n"/>
      <c r="D330" s="42" t="n"/>
      <c r="E330" s="42" t="n"/>
      <c r="F330" s="22" t="n"/>
      <c r="G330" s="22" t="n"/>
      <c r="H330" s="24" t="n"/>
      <c r="I330" s="24" t="n"/>
      <c r="J330" s="43" t="n"/>
      <c r="K330" s="22" t="n"/>
      <c r="L330" s="22" t="n"/>
      <c r="M330" s="42" t="n"/>
      <c r="N330" s="42" t="n"/>
      <c r="O330" s="42" t="n"/>
      <c r="P330" s="42" t="n"/>
      <c r="Q330" s="43" t="n"/>
      <c r="R330" s="24" t="n"/>
      <c r="S330" s="24" t="n"/>
      <c r="T330" s="26">
        <f>IF($A330="","",IF($E330="","",MAX(0,IF($P330&lt;&gt;"",$P330,Dashboard!$B$3)-$E330)))</f>
        <v/>
      </c>
      <c r="U330" s="27">
        <f>IF($A330="","",IF($T330="","",IF($T330&lt;=30,"0-30 days",IF($T330&lt;=60,"31-60 days",IF($T330&lt;=90,"61-90 days","91+ days")))))</f>
        <v/>
      </c>
      <c r="V330" s="28">
        <f>IF($A330="","",IF($X330=0,"Closed",IF($M330="","Due date missing",IF($N330&lt;&gt;"",IF($N330&lt;=$M330,"Submitted on time","Submitted late"),IF(Dashboard!$B$3&gt;$M330,"Overdue",IF($M330-Dashboard!$B$3&lt;=7,"Due in 7 days","On track"))))))</f>
        <v/>
      </c>
      <c r="W330" s="44">
        <f>IF($A330="","",MAX(0,$J330-IF($Q330="",0,$Q330)))</f>
        <v/>
      </c>
      <c r="X330" s="26">
        <f>IF($A330="","",IF(OR($L330="Resolved - Paid",$L330="Resolved - No Payment",$L330="Closed - Other"),0,1))</f>
        <v/>
      </c>
      <c r="Y330" s="28">
        <f>IF($A330="","",IF(OR($E330="",NOT(ISNUMBER($E330)),$E330&gt;Dashboard!$B$3),"No","Yes"))</f>
        <v/>
      </c>
      <c r="Z330" s="28">
        <f>IF($A330="","",IF(COUNTIF($A$2:$A$501,$A330)&gt;1,"Duplicate Denial ID",IF(OR($B330="",$C330="",$E330="",$F330="",$G330="",$J330="",$K330="",$L330=""),"Missing required field",IF(OR(NOT(ISNUMBER($J330)),$J330&lt;0,AND($Q330&lt;&gt;"",OR(NOT(ISNUMBER($Q330)),$Q330&lt;0))),"Invalid amount",IF(AND($D330&lt;&gt;"",$E330&lt;$D330),"Received before service",IF(AND($P330&lt;&gt;"",$P330&lt;$E330),"Resolution before receipt",IF(AND($N330&lt;&gt;"",$M330&lt;&gt;"",$N330&gt;$M330),"Appeal submitted late",IF(AND($X330=0,$P330=""),"Resolution date missing",IF(AND($X330=1,$P330&lt;&gt;""),"Open status has resolution date",IF(AND($X330=1,$R330=""),"Next action missing","")))))))))</f>
        <v/>
      </c>
    </row>
    <row r="331">
      <c r="A331" s="22" t="n"/>
      <c r="B331" s="22" t="n"/>
      <c r="C331" s="22" t="n"/>
      <c r="D331" s="42" t="n"/>
      <c r="E331" s="42" t="n"/>
      <c r="F331" s="22" t="n"/>
      <c r="G331" s="22" t="n"/>
      <c r="H331" s="24" t="n"/>
      <c r="I331" s="24" t="n"/>
      <c r="J331" s="43" t="n"/>
      <c r="K331" s="22" t="n"/>
      <c r="L331" s="22" t="n"/>
      <c r="M331" s="42" t="n"/>
      <c r="N331" s="42" t="n"/>
      <c r="O331" s="42" t="n"/>
      <c r="P331" s="42" t="n"/>
      <c r="Q331" s="43" t="n"/>
      <c r="R331" s="24" t="n"/>
      <c r="S331" s="24" t="n"/>
      <c r="T331" s="26">
        <f>IF($A331="","",IF($E331="","",MAX(0,IF($P331&lt;&gt;"",$P331,Dashboard!$B$3)-$E331)))</f>
        <v/>
      </c>
      <c r="U331" s="27">
        <f>IF($A331="","",IF($T331="","",IF($T331&lt;=30,"0-30 days",IF($T331&lt;=60,"31-60 days",IF($T331&lt;=90,"61-90 days","91+ days")))))</f>
        <v/>
      </c>
      <c r="V331" s="28">
        <f>IF($A331="","",IF($X331=0,"Closed",IF($M331="","Due date missing",IF($N331&lt;&gt;"",IF($N331&lt;=$M331,"Submitted on time","Submitted late"),IF(Dashboard!$B$3&gt;$M331,"Overdue",IF($M331-Dashboard!$B$3&lt;=7,"Due in 7 days","On track"))))))</f>
        <v/>
      </c>
      <c r="W331" s="44">
        <f>IF($A331="","",MAX(0,$J331-IF($Q331="",0,$Q331)))</f>
        <v/>
      </c>
      <c r="X331" s="26">
        <f>IF($A331="","",IF(OR($L331="Resolved - Paid",$L331="Resolved - No Payment",$L331="Closed - Other"),0,1))</f>
        <v/>
      </c>
      <c r="Y331" s="28">
        <f>IF($A331="","",IF(OR($E331="",NOT(ISNUMBER($E331)),$E331&gt;Dashboard!$B$3),"No","Yes"))</f>
        <v/>
      </c>
      <c r="Z331" s="28">
        <f>IF($A331="","",IF(COUNTIF($A$2:$A$501,$A331)&gt;1,"Duplicate Denial ID",IF(OR($B331="",$C331="",$E331="",$F331="",$G331="",$J331="",$K331="",$L331=""),"Missing required field",IF(OR(NOT(ISNUMBER($J331)),$J331&lt;0,AND($Q331&lt;&gt;"",OR(NOT(ISNUMBER($Q331)),$Q331&lt;0))),"Invalid amount",IF(AND($D331&lt;&gt;"",$E331&lt;$D331),"Received before service",IF(AND($P331&lt;&gt;"",$P331&lt;$E331),"Resolution before receipt",IF(AND($N331&lt;&gt;"",$M331&lt;&gt;"",$N331&gt;$M331),"Appeal submitted late",IF(AND($X331=0,$P331=""),"Resolution date missing",IF(AND($X331=1,$P331&lt;&gt;""),"Open status has resolution date",IF(AND($X331=1,$R331=""),"Next action missing","")))))))))</f>
        <v/>
      </c>
    </row>
    <row r="332">
      <c r="A332" s="22" t="n"/>
      <c r="B332" s="22" t="n"/>
      <c r="C332" s="22" t="n"/>
      <c r="D332" s="42" t="n"/>
      <c r="E332" s="42" t="n"/>
      <c r="F332" s="22" t="n"/>
      <c r="G332" s="22" t="n"/>
      <c r="H332" s="24" t="n"/>
      <c r="I332" s="24" t="n"/>
      <c r="J332" s="43" t="n"/>
      <c r="K332" s="22" t="n"/>
      <c r="L332" s="22" t="n"/>
      <c r="M332" s="42" t="n"/>
      <c r="N332" s="42" t="n"/>
      <c r="O332" s="42" t="n"/>
      <c r="P332" s="42" t="n"/>
      <c r="Q332" s="43" t="n"/>
      <c r="R332" s="24" t="n"/>
      <c r="S332" s="24" t="n"/>
      <c r="T332" s="26">
        <f>IF($A332="","",IF($E332="","",MAX(0,IF($P332&lt;&gt;"",$P332,Dashboard!$B$3)-$E332)))</f>
        <v/>
      </c>
      <c r="U332" s="27">
        <f>IF($A332="","",IF($T332="","",IF($T332&lt;=30,"0-30 days",IF($T332&lt;=60,"31-60 days",IF($T332&lt;=90,"61-90 days","91+ days")))))</f>
        <v/>
      </c>
      <c r="V332" s="28">
        <f>IF($A332="","",IF($X332=0,"Closed",IF($M332="","Due date missing",IF($N332&lt;&gt;"",IF($N332&lt;=$M332,"Submitted on time","Submitted late"),IF(Dashboard!$B$3&gt;$M332,"Overdue",IF($M332-Dashboard!$B$3&lt;=7,"Due in 7 days","On track"))))))</f>
        <v/>
      </c>
      <c r="W332" s="44">
        <f>IF($A332="","",MAX(0,$J332-IF($Q332="",0,$Q332)))</f>
        <v/>
      </c>
      <c r="X332" s="26">
        <f>IF($A332="","",IF(OR($L332="Resolved - Paid",$L332="Resolved - No Payment",$L332="Closed - Other"),0,1))</f>
        <v/>
      </c>
      <c r="Y332" s="28">
        <f>IF($A332="","",IF(OR($E332="",NOT(ISNUMBER($E332)),$E332&gt;Dashboard!$B$3),"No","Yes"))</f>
        <v/>
      </c>
      <c r="Z332" s="28">
        <f>IF($A332="","",IF(COUNTIF($A$2:$A$501,$A332)&gt;1,"Duplicate Denial ID",IF(OR($B332="",$C332="",$E332="",$F332="",$G332="",$J332="",$K332="",$L332=""),"Missing required field",IF(OR(NOT(ISNUMBER($J332)),$J332&lt;0,AND($Q332&lt;&gt;"",OR(NOT(ISNUMBER($Q332)),$Q332&lt;0))),"Invalid amount",IF(AND($D332&lt;&gt;"",$E332&lt;$D332),"Received before service",IF(AND($P332&lt;&gt;"",$P332&lt;$E332),"Resolution before receipt",IF(AND($N332&lt;&gt;"",$M332&lt;&gt;"",$N332&gt;$M332),"Appeal submitted late",IF(AND($X332=0,$P332=""),"Resolution date missing",IF(AND($X332=1,$P332&lt;&gt;""),"Open status has resolution date",IF(AND($X332=1,$R332=""),"Next action missing","")))))))))</f>
        <v/>
      </c>
    </row>
    <row r="333">
      <c r="A333" s="22" t="n"/>
      <c r="B333" s="22" t="n"/>
      <c r="C333" s="22" t="n"/>
      <c r="D333" s="42" t="n"/>
      <c r="E333" s="42" t="n"/>
      <c r="F333" s="22" t="n"/>
      <c r="G333" s="22" t="n"/>
      <c r="H333" s="24" t="n"/>
      <c r="I333" s="24" t="n"/>
      <c r="J333" s="43" t="n"/>
      <c r="K333" s="22" t="n"/>
      <c r="L333" s="22" t="n"/>
      <c r="M333" s="42" t="n"/>
      <c r="N333" s="42" t="n"/>
      <c r="O333" s="42" t="n"/>
      <c r="P333" s="42" t="n"/>
      <c r="Q333" s="43" t="n"/>
      <c r="R333" s="24" t="n"/>
      <c r="S333" s="24" t="n"/>
      <c r="T333" s="26">
        <f>IF($A333="","",IF($E333="","",MAX(0,IF($P333&lt;&gt;"",$P333,Dashboard!$B$3)-$E333)))</f>
        <v/>
      </c>
      <c r="U333" s="27">
        <f>IF($A333="","",IF($T333="","",IF($T333&lt;=30,"0-30 days",IF($T333&lt;=60,"31-60 days",IF($T333&lt;=90,"61-90 days","91+ days")))))</f>
        <v/>
      </c>
      <c r="V333" s="28">
        <f>IF($A333="","",IF($X333=0,"Closed",IF($M333="","Due date missing",IF($N333&lt;&gt;"",IF($N333&lt;=$M333,"Submitted on time","Submitted late"),IF(Dashboard!$B$3&gt;$M333,"Overdue",IF($M333-Dashboard!$B$3&lt;=7,"Due in 7 days","On track"))))))</f>
        <v/>
      </c>
      <c r="W333" s="44">
        <f>IF($A333="","",MAX(0,$J333-IF($Q333="",0,$Q333)))</f>
        <v/>
      </c>
      <c r="X333" s="26">
        <f>IF($A333="","",IF(OR($L333="Resolved - Paid",$L333="Resolved - No Payment",$L333="Closed - Other"),0,1))</f>
        <v/>
      </c>
      <c r="Y333" s="28">
        <f>IF($A333="","",IF(OR($E333="",NOT(ISNUMBER($E333)),$E333&gt;Dashboard!$B$3),"No","Yes"))</f>
        <v/>
      </c>
      <c r="Z333" s="28">
        <f>IF($A333="","",IF(COUNTIF($A$2:$A$501,$A333)&gt;1,"Duplicate Denial ID",IF(OR($B333="",$C333="",$E333="",$F333="",$G333="",$J333="",$K333="",$L333=""),"Missing required field",IF(OR(NOT(ISNUMBER($J333)),$J333&lt;0,AND($Q333&lt;&gt;"",OR(NOT(ISNUMBER($Q333)),$Q333&lt;0))),"Invalid amount",IF(AND($D333&lt;&gt;"",$E333&lt;$D333),"Received before service",IF(AND($P333&lt;&gt;"",$P333&lt;$E333),"Resolution before receipt",IF(AND($N333&lt;&gt;"",$M333&lt;&gt;"",$N333&gt;$M333),"Appeal submitted late",IF(AND($X333=0,$P333=""),"Resolution date missing",IF(AND($X333=1,$P333&lt;&gt;""),"Open status has resolution date",IF(AND($X333=1,$R333=""),"Next action missing","")))))))))</f>
        <v/>
      </c>
    </row>
    <row r="334">
      <c r="A334" s="22" t="n"/>
      <c r="B334" s="22" t="n"/>
      <c r="C334" s="22" t="n"/>
      <c r="D334" s="42" t="n"/>
      <c r="E334" s="42" t="n"/>
      <c r="F334" s="22" t="n"/>
      <c r="G334" s="22" t="n"/>
      <c r="H334" s="24" t="n"/>
      <c r="I334" s="24" t="n"/>
      <c r="J334" s="43" t="n"/>
      <c r="K334" s="22" t="n"/>
      <c r="L334" s="22" t="n"/>
      <c r="M334" s="42" t="n"/>
      <c r="N334" s="42" t="n"/>
      <c r="O334" s="42" t="n"/>
      <c r="P334" s="42" t="n"/>
      <c r="Q334" s="43" t="n"/>
      <c r="R334" s="24" t="n"/>
      <c r="S334" s="24" t="n"/>
      <c r="T334" s="26">
        <f>IF($A334="","",IF($E334="","",MAX(0,IF($P334&lt;&gt;"",$P334,Dashboard!$B$3)-$E334)))</f>
        <v/>
      </c>
      <c r="U334" s="27">
        <f>IF($A334="","",IF($T334="","",IF($T334&lt;=30,"0-30 days",IF($T334&lt;=60,"31-60 days",IF($T334&lt;=90,"61-90 days","91+ days")))))</f>
        <v/>
      </c>
      <c r="V334" s="28">
        <f>IF($A334="","",IF($X334=0,"Closed",IF($M334="","Due date missing",IF($N334&lt;&gt;"",IF($N334&lt;=$M334,"Submitted on time","Submitted late"),IF(Dashboard!$B$3&gt;$M334,"Overdue",IF($M334-Dashboard!$B$3&lt;=7,"Due in 7 days","On track"))))))</f>
        <v/>
      </c>
      <c r="W334" s="44">
        <f>IF($A334="","",MAX(0,$J334-IF($Q334="",0,$Q334)))</f>
        <v/>
      </c>
      <c r="X334" s="26">
        <f>IF($A334="","",IF(OR($L334="Resolved - Paid",$L334="Resolved - No Payment",$L334="Closed - Other"),0,1))</f>
        <v/>
      </c>
      <c r="Y334" s="28">
        <f>IF($A334="","",IF(OR($E334="",NOT(ISNUMBER($E334)),$E334&gt;Dashboard!$B$3),"No","Yes"))</f>
        <v/>
      </c>
      <c r="Z334" s="28">
        <f>IF($A334="","",IF(COUNTIF($A$2:$A$501,$A334)&gt;1,"Duplicate Denial ID",IF(OR($B334="",$C334="",$E334="",$F334="",$G334="",$J334="",$K334="",$L334=""),"Missing required field",IF(OR(NOT(ISNUMBER($J334)),$J334&lt;0,AND($Q334&lt;&gt;"",OR(NOT(ISNUMBER($Q334)),$Q334&lt;0))),"Invalid amount",IF(AND($D334&lt;&gt;"",$E334&lt;$D334),"Received before service",IF(AND($P334&lt;&gt;"",$P334&lt;$E334),"Resolution before receipt",IF(AND($N334&lt;&gt;"",$M334&lt;&gt;"",$N334&gt;$M334),"Appeal submitted late",IF(AND($X334=0,$P334=""),"Resolution date missing",IF(AND($X334=1,$P334&lt;&gt;""),"Open status has resolution date",IF(AND($X334=1,$R334=""),"Next action missing","")))))))))</f>
        <v/>
      </c>
    </row>
    <row r="335">
      <c r="A335" s="22" t="n"/>
      <c r="B335" s="22" t="n"/>
      <c r="C335" s="22" t="n"/>
      <c r="D335" s="42" t="n"/>
      <c r="E335" s="42" t="n"/>
      <c r="F335" s="22" t="n"/>
      <c r="G335" s="22" t="n"/>
      <c r="H335" s="24" t="n"/>
      <c r="I335" s="24" t="n"/>
      <c r="J335" s="43" t="n"/>
      <c r="K335" s="22" t="n"/>
      <c r="L335" s="22" t="n"/>
      <c r="M335" s="42" t="n"/>
      <c r="N335" s="42" t="n"/>
      <c r="O335" s="42" t="n"/>
      <c r="P335" s="42" t="n"/>
      <c r="Q335" s="43" t="n"/>
      <c r="R335" s="24" t="n"/>
      <c r="S335" s="24" t="n"/>
      <c r="T335" s="26">
        <f>IF($A335="","",IF($E335="","",MAX(0,IF($P335&lt;&gt;"",$P335,Dashboard!$B$3)-$E335)))</f>
        <v/>
      </c>
      <c r="U335" s="27">
        <f>IF($A335="","",IF($T335="","",IF($T335&lt;=30,"0-30 days",IF($T335&lt;=60,"31-60 days",IF($T335&lt;=90,"61-90 days","91+ days")))))</f>
        <v/>
      </c>
      <c r="V335" s="28">
        <f>IF($A335="","",IF($X335=0,"Closed",IF($M335="","Due date missing",IF($N335&lt;&gt;"",IF($N335&lt;=$M335,"Submitted on time","Submitted late"),IF(Dashboard!$B$3&gt;$M335,"Overdue",IF($M335-Dashboard!$B$3&lt;=7,"Due in 7 days","On track"))))))</f>
        <v/>
      </c>
      <c r="W335" s="44">
        <f>IF($A335="","",MAX(0,$J335-IF($Q335="",0,$Q335)))</f>
        <v/>
      </c>
      <c r="X335" s="26">
        <f>IF($A335="","",IF(OR($L335="Resolved - Paid",$L335="Resolved - No Payment",$L335="Closed - Other"),0,1))</f>
        <v/>
      </c>
      <c r="Y335" s="28">
        <f>IF($A335="","",IF(OR($E335="",NOT(ISNUMBER($E335)),$E335&gt;Dashboard!$B$3),"No","Yes"))</f>
        <v/>
      </c>
      <c r="Z335" s="28">
        <f>IF($A335="","",IF(COUNTIF($A$2:$A$501,$A335)&gt;1,"Duplicate Denial ID",IF(OR($B335="",$C335="",$E335="",$F335="",$G335="",$J335="",$K335="",$L335=""),"Missing required field",IF(OR(NOT(ISNUMBER($J335)),$J335&lt;0,AND($Q335&lt;&gt;"",OR(NOT(ISNUMBER($Q335)),$Q335&lt;0))),"Invalid amount",IF(AND($D335&lt;&gt;"",$E335&lt;$D335),"Received before service",IF(AND($P335&lt;&gt;"",$P335&lt;$E335),"Resolution before receipt",IF(AND($N335&lt;&gt;"",$M335&lt;&gt;"",$N335&gt;$M335),"Appeal submitted late",IF(AND($X335=0,$P335=""),"Resolution date missing",IF(AND($X335=1,$P335&lt;&gt;""),"Open status has resolution date",IF(AND($X335=1,$R335=""),"Next action missing","")))))))))</f>
        <v/>
      </c>
    </row>
    <row r="336">
      <c r="A336" s="22" t="n"/>
      <c r="B336" s="22" t="n"/>
      <c r="C336" s="22" t="n"/>
      <c r="D336" s="42" t="n"/>
      <c r="E336" s="42" t="n"/>
      <c r="F336" s="22" t="n"/>
      <c r="G336" s="22" t="n"/>
      <c r="H336" s="24" t="n"/>
      <c r="I336" s="24" t="n"/>
      <c r="J336" s="43" t="n"/>
      <c r="K336" s="22" t="n"/>
      <c r="L336" s="22" t="n"/>
      <c r="M336" s="42" t="n"/>
      <c r="N336" s="42" t="n"/>
      <c r="O336" s="42" t="n"/>
      <c r="P336" s="42" t="n"/>
      <c r="Q336" s="43" t="n"/>
      <c r="R336" s="24" t="n"/>
      <c r="S336" s="24" t="n"/>
      <c r="T336" s="26">
        <f>IF($A336="","",IF($E336="","",MAX(0,IF($P336&lt;&gt;"",$P336,Dashboard!$B$3)-$E336)))</f>
        <v/>
      </c>
      <c r="U336" s="27">
        <f>IF($A336="","",IF($T336="","",IF($T336&lt;=30,"0-30 days",IF($T336&lt;=60,"31-60 days",IF($T336&lt;=90,"61-90 days","91+ days")))))</f>
        <v/>
      </c>
      <c r="V336" s="28">
        <f>IF($A336="","",IF($X336=0,"Closed",IF($M336="","Due date missing",IF($N336&lt;&gt;"",IF($N336&lt;=$M336,"Submitted on time","Submitted late"),IF(Dashboard!$B$3&gt;$M336,"Overdue",IF($M336-Dashboard!$B$3&lt;=7,"Due in 7 days","On track"))))))</f>
        <v/>
      </c>
      <c r="W336" s="44">
        <f>IF($A336="","",MAX(0,$J336-IF($Q336="",0,$Q336)))</f>
        <v/>
      </c>
      <c r="X336" s="26">
        <f>IF($A336="","",IF(OR($L336="Resolved - Paid",$L336="Resolved - No Payment",$L336="Closed - Other"),0,1))</f>
        <v/>
      </c>
      <c r="Y336" s="28">
        <f>IF($A336="","",IF(OR($E336="",NOT(ISNUMBER($E336)),$E336&gt;Dashboard!$B$3),"No","Yes"))</f>
        <v/>
      </c>
      <c r="Z336" s="28">
        <f>IF($A336="","",IF(COUNTIF($A$2:$A$501,$A336)&gt;1,"Duplicate Denial ID",IF(OR($B336="",$C336="",$E336="",$F336="",$G336="",$J336="",$K336="",$L336=""),"Missing required field",IF(OR(NOT(ISNUMBER($J336)),$J336&lt;0,AND($Q336&lt;&gt;"",OR(NOT(ISNUMBER($Q336)),$Q336&lt;0))),"Invalid amount",IF(AND($D336&lt;&gt;"",$E336&lt;$D336),"Received before service",IF(AND($P336&lt;&gt;"",$P336&lt;$E336),"Resolution before receipt",IF(AND($N336&lt;&gt;"",$M336&lt;&gt;"",$N336&gt;$M336),"Appeal submitted late",IF(AND($X336=0,$P336=""),"Resolution date missing",IF(AND($X336=1,$P336&lt;&gt;""),"Open status has resolution date",IF(AND($X336=1,$R336=""),"Next action missing","")))))))))</f>
        <v/>
      </c>
    </row>
    <row r="337">
      <c r="A337" s="22" t="n"/>
      <c r="B337" s="22" t="n"/>
      <c r="C337" s="22" t="n"/>
      <c r="D337" s="42" t="n"/>
      <c r="E337" s="42" t="n"/>
      <c r="F337" s="22" t="n"/>
      <c r="G337" s="22" t="n"/>
      <c r="H337" s="24" t="n"/>
      <c r="I337" s="24" t="n"/>
      <c r="J337" s="43" t="n"/>
      <c r="K337" s="22" t="n"/>
      <c r="L337" s="22" t="n"/>
      <c r="M337" s="42" t="n"/>
      <c r="N337" s="42" t="n"/>
      <c r="O337" s="42" t="n"/>
      <c r="P337" s="42" t="n"/>
      <c r="Q337" s="43" t="n"/>
      <c r="R337" s="24" t="n"/>
      <c r="S337" s="24" t="n"/>
      <c r="T337" s="26">
        <f>IF($A337="","",IF($E337="","",MAX(0,IF($P337&lt;&gt;"",$P337,Dashboard!$B$3)-$E337)))</f>
        <v/>
      </c>
      <c r="U337" s="27">
        <f>IF($A337="","",IF($T337="","",IF($T337&lt;=30,"0-30 days",IF($T337&lt;=60,"31-60 days",IF($T337&lt;=90,"61-90 days","91+ days")))))</f>
        <v/>
      </c>
      <c r="V337" s="28">
        <f>IF($A337="","",IF($X337=0,"Closed",IF($M337="","Due date missing",IF($N337&lt;&gt;"",IF($N337&lt;=$M337,"Submitted on time","Submitted late"),IF(Dashboard!$B$3&gt;$M337,"Overdue",IF($M337-Dashboard!$B$3&lt;=7,"Due in 7 days","On track"))))))</f>
        <v/>
      </c>
      <c r="W337" s="44">
        <f>IF($A337="","",MAX(0,$J337-IF($Q337="",0,$Q337)))</f>
        <v/>
      </c>
      <c r="X337" s="26">
        <f>IF($A337="","",IF(OR($L337="Resolved - Paid",$L337="Resolved - No Payment",$L337="Closed - Other"),0,1))</f>
        <v/>
      </c>
      <c r="Y337" s="28">
        <f>IF($A337="","",IF(OR($E337="",NOT(ISNUMBER($E337)),$E337&gt;Dashboard!$B$3),"No","Yes"))</f>
        <v/>
      </c>
      <c r="Z337" s="28">
        <f>IF($A337="","",IF(COUNTIF($A$2:$A$501,$A337)&gt;1,"Duplicate Denial ID",IF(OR($B337="",$C337="",$E337="",$F337="",$G337="",$J337="",$K337="",$L337=""),"Missing required field",IF(OR(NOT(ISNUMBER($J337)),$J337&lt;0,AND($Q337&lt;&gt;"",OR(NOT(ISNUMBER($Q337)),$Q337&lt;0))),"Invalid amount",IF(AND($D337&lt;&gt;"",$E337&lt;$D337),"Received before service",IF(AND($P337&lt;&gt;"",$P337&lt;$E337),"Resolution before receipt",IF(AND($N337&lt;&gt;"",$M337&lt;&gt;"",$N337&gt;$M337),"Appeal submitted late",IF(AND($X337=0,$P337=""),"Resolution date missing",IF(AND($X337=1,$P337&lt;&gt;""),"Open status has resolution date",IF(AND($X337=1,$R337=""),"Next action missing","")))))))))</f>
        <v/>
      </c>
    </row>
    <row r="338">
      <c r="A338" s="22" t="n"/>
      <c r="B338" s="22" t="n"/>
      <c r="C338" s="22" t="n"/>
      <c r="D338" s="42" t="n"/>
      <c r="E338" s="42" t="n"/>
      <c r="F338" s="22" t="n"/>
      <c r="G338" s="22" t="n"/>
      <c r="H338" s="24" t="n"/>
      <c r="I338" s="24" t="n"/>
      <c r="J338" s="43" t="n"/>
      <c r="K338" s="22" t="n"/>
      <c r="L338" s="22" t="n"/>
      <c r="M338" s="42" t="n"/>
      <c r="N338" s="42" t="n"/>
      <c r="O338" s="42" t="n"/>
      <c r="P338" s="42" t="n"/>
      <c r="Q338" s="43" t="n"/>
      <c r="R338" s="24" t="n"/>
      <c r="S338" s="24" t="n"/>
      <c r="T338" s="26">
        <f>IF($A338="","",IF($E338="","",MAX(0,IF($P338&lt;&gt;"",$P338,Dashboard!$B$3)-$E338)))</f>
        <v/>
      </c>
      <c r="U338" s="27">
        <f>IF($A338="","",IF($T338="","",IF($T338&lt;=30,"0-30 days",IF($T338&lt;=60,"31-60 days",IF($T338&lt;=90,"61-90 days","91+ days")))))</f>
        <v/>
      </c>
      <c r="V338" s="28">
        <f>IF($A338="","",IF($X338=0,"Closed",IF($M338="","Due date missing",IF($N338&lt;&gt;"",IF($N338&lt;=$M338,"Submitted on time","Submitted late"),IF(Dashboard!$B$3&gt;$M338,"Overdue",IF($M338-Dashboard!$B$3&lt;=7,"Due in 7 days","On track"))))))</f>
        <v/>
      </c>
      <c r="W338" s="44">
        <f>IF($A338="","",MAX(0,$J338-IF($Q338="",0,$Q338)))</f>
        <v/>
      </c>
      <c r="X338" s="26">
        <f>IF($A338="","",IF(OR($L338="Resolved - Paid",$L338="Resolved - No Payment",$L338="Closed - Other"),0,1))</f>
        <v/>
      </c>
      <c r="Y338" s="28">
        <f>IF($A338="","",IF(OR($E338="",NOT(ISNUMBER($E338)),$E338&gt;Dashboard!$B$3),"No","Yes"))</f>
        <v/>
      </c>
      <c r="Z338" s="28">
        <f>IF($A338="","",IF(COUNTIF($A$2:$A$501,$A338)&gt;1,"Duplicate Denial ID",IF(OR($B338="",$C338="",$E338="",$F338="",$G338="",$J338="",$K338="",$L338=""),"Missing required field",IF(OR(NOT(ISNUMBER($J338)),$J338&lt;0,AND($Q338&lt;&gt;"",OR(NOT(ISNUMBER($Q338)),$Q338&lt;0))),"Invalid amount",IF(AND($D338&lt;&gt;"",$E338&lt;$D338),"Received before service",IF(AND($P338&lt;&gt;"",$P338&lt;$E338),"Resolution before receipt",IF(AND($N338&lt;&gt;"",$M338&lt;&gt;"",$N338&gt;$M338),"Appeal submitted late",IF(AND($X338=0,$P338=""),"Resolution date missing",IF(AND($X338=1,$P338&lt;&gt;""),"Open status has resolution date",IF(AND($X338=1,$R338=""),"Next action missing","")))))))))</f>
        <v/>
      </c>
    </row>
    <row r="339">
      <c r="A339" s="22" t="n"/>
      <c r="B339" s="22" t="n"/>
      <c r="C339" s="22" t="n"/>
      <c r="D339" s="42" t="n"/>
      <c r="E339" s="42" t="n"/>
      <c r="F339" s="22" t="n"/>
      <c r="G339" s="22" t="n"/>
      <c r="H339" s="24" t="n"/>
      <c r="I339" s="24" t="n"/>
      <c r="J339" s="43" t="n"/>
      <c r="K339" s="22" t="n"/>
      <c r="L339" s="22" t="n"/>
      <c r="M339" s="42" t="n"/>
      <c r="N339" s="42" t="n"/>
      <c r="O339" s="42" t="n"/>
      <c r="P339" s="42" t="n"/>
      <c r="Q339" s="43" t="n"/>
      <c r="R339" s="24" t="n"/>
      <c r="S339" s="24" t="n"/>
      <c r="T339" s="26">
        <f>IF($A339="","",IF($E339="","",MAX(0,IF($P339&lt;&gt;"",$P339,Dashboard!$B$3)-$E339)))</f>
        <v/>
      </c>
      <c r="U339" s="27">
        <f>IF($A339="","",IF($T339="","",IF($T339&lt;=30,"0-30 days",IF($T339&lt;=60,"31-60 days",IF($T339&lt;=90,"61-90 days","91+ days")))))</f>
        <v/>
      </c>
      <c r="V339" s="28">
        <f>IF($A339="","",IF($X339=0,"Closed",IF($M339="","Due date missing",IF($N339&lt;&gt;"",IF($N339&lt;=$M339,"Submitted on time","Submitted late"),IF(Dashboard!$B$3&gt;$M339,"Overdue",IF($M339-Dashboard!$B$3&lt;=7,"Due in 7 days","On track"))))))</f>
        <v/>
      </c>
      <c r="W339" s="44">
        <f>IF($A339="","",MAX(0,$J339-IF($Q339="",0,$Q339)))</f>
        <v/>
      </c>
      <c r="X339" s="26">
        <f>IF($A339="","",IF(OR($L339="Resolved - Paid",$L339="Resolved - No Payment",$L339="Closed - Other"),0,1))</f>
        <v/>
      </c>
      <c r="Y339" s="28">
        <f>IF($A339="","",IF(OR($E339="",NOT(ISNUMBER($E339)),$E339&gt;Dashboard!$B$3),"No","Yes"))</f>
        <v/>
      </c>
      <c r="Z339" s="28">
        <f>IF($A339="","",IF(COUNTIF($A$2:$A$501,$A339)&gt;1,"Duplicate Denial ID",IF(OR($B339="",$C339="",$E339="",$F339="",$G339="",$J339="",$K339="",$L339=""),"Missing required field",IF(OR(NOT(ISNUMBER($J339)),$J339&lt;0,AND($Q339&lt;&gt;"",OR(NOT(ISNUMBER($Q339)),$Q339&lt;0))),"Invalid amount",IF(AND($D339&lt;&gt;"",$E339&lt;$D339),"Received before service",IF(AND($P339&lt;&gt;"",$P339&lt;$E339),"Resolution before receipt",IF(AND($N339&lt;&gt;"",$M339&lt;&gt;"",$N339&gt;$M339),"Appeal submitted late",IF(AND($X339=0,$P339=""),"Resolution date missing",IF(AND($X339=1,$P339&lt;&gt;""),"Open status has resolution date",IF(AND($X339=1,$R339=""),"Next action missing","")))))))))</f>
        <v/>
      </c>
    </row>
    <row r="340">
      <c r="A340" s="22" t="n"/>
      <c r="B340" s="22" t="n"/>
      <c r="C340" s="22" t="n"/>
      <c r="D340" s="42" t="n"/>
      <c r="E340" s="42" t="n"/>
      <c r="F340" s="22" t="n"/>
      <c r="G340" s="22" t="n"/>
      <c r="H340" s="24" t="n"/>
      <c r="I340" s="24" t="n"/>
      <c r="J340" s="43" t="n"/>
      <c r="K340" s="22" t="n"/>
      <c r="L340" s="22" t="n"/>
      <c r="M340" s="42" t="n"/>
      <c r="N340" s="42" t="n"/>
      <c r="O340" s="42" t="n"/>
      <c r="P340" s="42" t="n"/>
      <c r="Q340" s="43" t="n"/>
      <c r="R340" s="24" t="n"/>
      <c r="S340" s="24" t="n"/>
      <c r="T340" s="26">
        <f>IF($A340="","",IF($E340="","",MAX(0,IF($P340&lt;&gt;"",$P340,Dashboard!$B$3)-$E340)))</f>
        <v/>
      </c>
      <c r="U340" s="27">
        <f>IF($A340="","",IF($T340="","",IF($T340&lt;=30,"0-30 days",IF($T340&lt;=60,"31-60 days",IF($T340&lt;=90,"61-90 days","91+ days")))))</f>
        <v/>
      </c>
      <c r="V340" s="28">
        <f>IF($A340="","",IF($X340=0,"Closed",IF($M340="","Due date missing",IF($N340&lt;&gt;"",IF($N340&lt;=$M340,"Submitted on time","Submitted late"),IF(Dashboard!$B$3&gt;$M340,"Overdue",IF($M340-Dashboard!$B$3&lt;=7,"Due in 7 days","On track"))))))</f>
        <v/>
      </c>
      <c r="W340" s="44">
        <f>IF($A340="","",MAX(0,$J340-IF($Q340="",0,$Q340)))</f>
        <v/>
      </c>
      <c r="X340" s="26">
        <f>IF($A340="","",IF(OR($L340="Resolved - Paid",$L340="Resolved - No Payment",$L340="Closed - Other"),0,1))</f>
        <v/>
      </c>
      <c r="Y340" s="28">
        <f>IF($A340="","",IF(OR($E340="",NOT(ISNUMBER($E340)),$E340&gt;Dashboard!$B$3),"No","Yes"))</f>
        <v/>
      </c>
      <c r="Z340" s="28">
        <f>IF($A340="","",IF(COUNTIF($A$2:$A$501,$A340)&gt;1,"Duplicate Denial ID",IF(OR($B340="",$C340="",$E340="",$F340="",$G340="",$J340="",$K340="",$L340=""),"Missing required field",IF(OR(NOT(ISNUMBER($J340)),$J340&lt;0,AND($Q340&lt;&gt;"",OR(NOT(ISNUMBER($Q340)),$Q340&lt;0))),"Invalid amount",IF(AND($D340&lt;&gt;"",$E340&lt;$D340),"Received before service",IF(AND($P340&lt;&gt;"",$P340&lt;$E340),"Resolution before receipt",IF(AND($N340&lt;&gt;"",$M340&lt;&gt;"",$N340&gt;$M340),"Appeal submitted late",IF(AND($X340=0,$P340=""),"Resolution date missing",IF(AND($X340=1,$P340&lt;&gt;""),"Open status has resolution date",IF(AND($X340=1,$R340=""),"Next action missing","")))))))))</f>
        <v/>
      </c>
    </row>
    <row r="341">
      <c r="A341" s="22" t="n"/>
      <c r="B341" s="22" t="n"/>
      <c r="C341" s="22" t="n"/>
      <c r="D341" s="42" t="n"/>
      <c r="E341" s="42" t="n"/>
      <c r="F341" s="22" t="n"/>
      <c r="G341" s="22" t="n"/>
      <c r="H341" s="24" t="n"/>
      <c r="I341" s="24" t="n"/>
      <c r="J341" s="43" t="n"/>
      <c r="K341" s="22" t="n"/>
      <c r="L341" s="22" t="n"/>
      <c r="M341" s="42" t="n"/>
      <c r="N341" s="42" t="n"/>
      <c r="O341" s="42" t="n"/>
      <c r="P341" s="42" t="n"/>
      <c r="Q341" s="43" t="n"/>
      <c r="R341" s="24" t="n"/>
      <c r="S341" s="24" t="n"/>
      <c r="T341" s="26">
        <f>IF($A341="","",IF($E341="","",MAX(0,IF($P341&lt;&gt;"",$P341,Dashboard!$B$3)-$E341)))</f>
        <v/>
      </c>
      <c r="U341" s="27">
        <f>IF($A341="","",IF($T341="","",IF($T341&lt;=30,"0-30 days",IF($T341&lt;=60,"31-60 days",IF($T341&lt;=90,"61-90 days","91+ days")))))</f>
        <v/>
      </c>
      <c r="V341" s="28">
        <f>IF($A341="","",IF($X341=0,"Closed",IF($M341="","Due date missing",IF($N341&lt;&gt;"",IF($N341&lt;=$M341,"Submitted on time","Submitted late"),IF(Dashboard!$B$3&gt;$M341,"Overdue",IF($M341-Dashboard!$B$3&lt;=7,"Due in 7 days","On track"))))))</f>
        <v/>
      </c>
      <c r="W341" s="44">
        <f>IF($A341="","",MAX(0,$J341-IF($Q341="",0,$Q341)))</f>
        <v/>
      </c>
      <c r="X341" s="26">
        <f>IF($A341="","",IF(OR($L341="Resolved - Paid",$L341="Resolved - No Payment",$L341="Closed - Other"),0,1))</f>
        <v/>
      </c>
      <c r="Y341" s="28">
        <f>IF($A341="","",IF(OR($E341="",NOT(ISNUMBER($E341)),$E341&gt;Dashboard!$B$3),"No","Yes"))</f>
        <v/>
      </c>
      <c r="Z341" s="28">
        <f>IF($A341="","",IF(COUNTIF($A$2:$A$501,$A341)&gt;1,"Duplicate Denial ID",IF(OR($B341="",$C341="",$E341="",$F341="",$G341="",$J341="",$K341="",$L341=""),"Missing required field",IF(OR(NOT(ISNUMBER($J341)),$J341&lt;0,AND($Q341&lt;&gt;"",OR(NOT(ISNUMBER($Q341)),$Q341&lt;0))),"Invalid amount",IF(AND($D341&lt;&gt;"",$E341&lt;$D341),"Received before service",IF(AND($P341&lt;&gt;"",$P341&lt;$E341),"Resolution before receipt",IF(AND($N341&lt;&gt;"",$M341&lt;&gt;"",$N341&gt;$M341),"Appeal submitted late",IF(AND($X341=0,$P341=""),"Resolution date missing",IF(AND($X341=1,$P341&lt;&gt;""),"Open status has resolution date",IF(AND($X341=1,$R341=""),"Next action missing","")))))))))</f>
        <v/>
      </c>
    </row>
    <row r="342">
      <c r="A342" s="22" t="n"/>
      <c r="B342" s="22" t="n"/>
      <c r="C342" s="22" t="n"/>
      <c r="D342" s="42" t="n"/>
      <c r="E342" s="42" t="n"/>
      <c r="F342" s="22" t="n"/>
      <c r="G342" s="22" t="n"/>
      <c r="H342" s="24" t="n"/>
      <c r="I342" s="24" t="n"/>
      <c r="J342" s="43" t="n"/>
      <c r="K342" s="22" t="n"/>
      <c r="L342" s="22" t="n"/>
      <c r="M342" s="42" t="n"/>
      <c r="N342" s="42" t="n"/>
      <c r="O342" s="42" t="n"/>
      <c r="P342" s="42" t="n"/>
      <c r="Q342" s="43" t="n"/>
      <c r="R342" s="24" t="n"/>
      <c r="S342" s="24" t="n"/>
      <c r="T342" s="26">
        <f>IF($A342="","",IF($E342="","",MAX(0,IF($P342&lt;&gt;"",$P342,Dashboard!$B$3)-$E342)))</f>
        <v/>
      </c>
      <c r="U342" s="27">
        <f>IF($A342="","",IF($T342="","",IF($T342&lt;=30,"0-30 days",IF($T342&lt;=60,"31-60 days",IF($T342&lt;=90,"61-90 days","91+ days")))))</f>
        <v/>
      </c>
      <c r="V342" s="28">
        <f>IF($A342="","",IF($X342=0,"Closed",IF($M342="","Due date missing",IF($N342&lt;&gt;"",IF($N342&lt;=$M342,"Submitted on time","Submitted late"),IF(Dashboard!$B$3&gt;$M342,"Overdue",IF($M342-Dashboard!$B$3&lt;=7,"Due in 7 days","On track"))))))</f>
        <v/>
      </c>
      <c r="W342" s="44">
        <f>IF($A342="","",MAX(0,$J342-IF($Q342="",0,$Q342)))</f>
        <v/>
      </c>
      <c r="X342" s="26">
        <f>IF($A342="","",IF(OR($L342="Resolved - Paid",$L342="Resolved - No Payment",$L342="Closed - Other"),0,1))</f>
        <v/>
      </c>
      <c r="Y342" s="28">
        <f>IF($A342="","",IF(OR($E342="",NOT(ISNUMBER($E342)),$E342&gt;Dashboard!$B$3),"No","Yes"))</f>
        <v/>
      </c>
      <c r="Z342" s="28">
        <f>IF($A342="","",IF(COUNTIF($A$2:$A$501,$A342)&gt;1,"Duplicate Denial ID",IF(OR($B342="",$C342="",$E342="",$F342="",$G342="",$J342="",$K342="",$L342=""),"Missing required field",IF(OR(NOT(ISNUMBER($J342)),$J342&lt;0,AND($Q342&lt;&gt;"",OR(NOT(ISNUMBER($Q342)),$Q342&lt;0))),"Invalid amount",IF(AND($D342&lt;&gt;"",$E342&lt;$D342),"Received before service",IF(AND($P342&lt;&gt;"",$P342&lt;$E342),"Resolution before receipt",IF(AND($N342&lt;&gt;"",$M342&lt;&gt;"",$N342&gt;$M342),"Appeal submitted late",IF(AND($X342=0,$P342=""),"Resolution date missing",IF(AND($X342=1,$P342&lt;&gt;""),"Open status has resolution date",IF(AND($X342=1,$R342=""),"Next action missing","")))))))))</f>
        <v/>
      </c>
    </row>
    <row r="343">
      <c r="A343" s="22" t="n"/>
      <c r="B343" s="22" t="n"/>
      <c r="C343" s="22" t="n"/>
      <c r="D343" s="42" t="n"/>
      <c r="E343" s="42" t="n"/>
      <c r="F343" s="22" t="n"/>
      <c r="G343" s="22" t="n"/>
      <c r="H343" s="24" t="n"/>
      <c r="I343" s="24" t="n"/>
      <c r="J343" s="43" t="n"/>
      <c r="K343" s="22" t="n"/>
      <c r="L343" s="22" t="n"/>
      <c r="M343" s="42" t="n"/>
      <c r="N343" s="42" t="n"/>
      <c r="O343" s="42" t="n"/>
      <c r="P343" s="42" t="n"/>
      <c r="Q343" s="43" t="n"/>
      <c r="R343" s="24" t="n"/>
      <c r="S343" s="24" t="n"/>
      <c r="T343" s="26">
        <f>IF($A343="","",IF($E343="","",MAX(0,IF($P343&lt;&gt;"",$P343,Dashboard!$B$3)-$E343)))</f>
        <v/>
      </c>
      <c r="U343" s="27">
        <f>IF($A343="","",IF($T343="","",IF($T343&lt;=30,"0-30 days",IF($T343&lt;=60,"31-60 days",IF($T343&lt;=90,"61-90 days","91+ days")))))</f>
        <v/>
      </c>
      <c r="V343" s="28">
        <f>IF($A343="","",IF($X343=0,"Closed",IF($M343="","Due date missing",IF($N343&lt;&gt;"",IF($N343&lt;=$M343,"Submitted on time","Submitted late"),IF(Dashboard!$B$3&gt;$M343,"Overdue",IF($M343-Dashboard!$B$3&lt;=7,"Due in 7 days","On track"))))))</f>
        <v/>
      </c>
      <c r="W343" s="44">
        <f>IF($A343="","",MAX(0,$J343-IF($Q343="",0,$Q343)))</f>
        <v/>
      </c>
      <c r="X343" s="26">
        <f>IF($A343="","",IF(OR($L343="Resolved - Paid",$L343="Resolved - No Payment",$L343="Closed - Other"),0,1))</f>
        <v/>
      </c>
      <c r="Y343" s="28">
        <f>IF($A343="","",IF(OR($E343="",NOT(ISNUMBER($E343)),$E343&gt;Dashboard!$B$3),"No","Yes"))</f>
        <v/>
      </c>
      <c r="Z343" s="28">
        <f>IF($A343="","",IF(COUNTIF($A$2:$A$501,$A343)&gt;1,"Duplicate Denial ID",IF(OR($B343="",$C343="",$E343="",$F343="",$G343="",$J343="",$K343="",$L343=""),"Missing required field",IF(OR(NOT(ISNUMBER($J343)),$J343&lt;0,AND($Q343&lt;&gt;"",OR(NOT(ISNUMBER($Q343)),$Q343&lt;0))),"Invalid amount",IF(AND($D343&lt;&gt;"",$E343&lt;$D343),"Received before service",IF(AND($P343&lt;&gt;"",$P343&lt;$E343),"Resolution before receipt",IF(AND($N343&lt;&gt;"",$M343&lt;&gt;"",$N343&gt;$M343),"Appeal submitted late",IF(AND($X343=0,$P343=""),"Resolution date missing",IF(AND($X343=1,$P343&lt;&gt;""),"Open status has resolution date",IF(AND($X343=1,$R343=""),"Next action missing","")))))))))</f>
        <v/>
      </c>
    </row>
    <row r="344">
      <c r="A344" s="22" t="n"/>
      <c r="B344" s="22" t="n"/>
      <c r="C344" s="22" t="n"/>
      <c r="D344" s="42" t="n"/>
      <c r="E344" s="42" t="n"/>
      <c r="F344" s="22" t="n"/>
      <c r="G344" s="22" t="n"/>
      <c r="H344" s="24" t="n"/>
      <c r="I344" s="24" t="n"/>
      <c r="J344" s="43" t="n"/>
      <c r="K344" s="22" t="n"/>
      <c r="L344" s="22" t="n"/>
      <c r="M344" s="42" t="n"/>
      <c r="N344" s="42" t="n"/>
      <c r="O344" s="42" t="n"/>
      <c r="P344" s="42" t="n"/>
      <c r="Q344" s="43" t="n"/>
      <c r="R344" s="24" t="n"/>
      <c r="S344" s="24" t="n"/>
      <c r="T344" s="26">
        <f>IF($A344="","",IF($E344="","",MAX(0,IF($P344&lt;&gt;"",$P344,Dashboard!$B$3)-$E344)))</f>
        <v/>
      </c>
      <c r="U344" s="27">
        <f>IF($A344="","",IF($T344="","",IF($T344&lt;=30,"0-30 days",IF($T344&lt;=60,"31-60 days",IF($T344&lt;=90,"61-90 days","91+ days")))))</f>
        <v/>
      </c>
      <c r="V344" s="28">
        <f>IF($A344="","",IF($X344=0,"Closed",IF($M344="","Due date missing",IF($N344&lt;&gt;"",IF($N344&lt;=$M344,"Submitted on time","Submitted late"),IF(Dashboard!$B$3&gt;$M344,"Overdue",IF($M344-Dashboard!$B$3&lt;=7,"Due in 7 days","On track"))))))</f>
        <v/>
      </c>
      <c r="W344" s="44">
        <f>IF($A344="","",MAX(0,$J344-IF($Q344="",0,$Q344)))</f>
        <v/>
      </c>
      <c r="X344" s="26">
        <f>IF($A344="","",IF(OR($L344="Resolved - Paid",$L344="Resolved - No Payment",$L344="Closed - Other"),0,1))</f>
        <v/>
      </c>
      <c r="Y344" s="28">
        <f>IF($A344="","",IF(OR($E344="",NOT(ISNUMBER($E344)),$E344&gt;Dashboard!$B$3),"No","Yes"))</f>
        <v/>
      </c>
      <c r="Z344" s="28">
        <f>IF($A344="","",IF(COUNTIF($A$2:$A$501,$A344)&gt;1,"Duplicate Denial ID",IF(OR($B344="",$C344="",$E344="",$F344="",$G344="",$J344="",$K344="",$L344=""),"Missing required field",IF(OR(NOT(ISNUMBER($J344)),$J344&lt;0,AND($Q344&lt;&gt;"",OR(NOT(ISNUMBER($Q344)),$Q344&lt;0))),"Invalid amount",IF(AND($D344&lt;&gt;"",$E344&lt;$D344),"Received before service",IF(AND($P344&lt;&gt;"",$P344&lt;$E344),"Resolution before receipt",IF(AND($N344&lt;&gt;"",$M344&lt;&gt;"",$N344&gt;$M344),"Appeal submitted late",IF(AND($X344=0,$P344=""),"Resolution date missing",IF(AND($X344=1,$P344&lt;&gt;""),"Open status has resolution date",IF(AND($X344=1,$R344=""),"Next action missing","")))))))))</f>
        <v/>
      </c>
    </row>
    <row r="345">
      <c r="A345" s="22" t="n"/>
      <c r="B345" s="22" t="n"/>
      <c r="C345" s="22" t="n"/>
      <c r="D345" s="42" t="n"/>
      <c r="E345" s="42" t="n"/>
      <c r="F345" s="22" t="n"/>
      <c r="G345" s="22" t="n"/>
      <c r="H345" s="24" t="n"/>
      <c r="I345" s="24" t="n"/>
      <c r="J345" s="43" t="n"/>
      <c r="K345" s="22" t="n"/>
      <c r="L345" s="22" t="n"/>
      <c r="M345" s="42" t="n"/>
      <c r="N345" s="42" t="n"/>
      <c r="O345" s="42" t="n"/>
      <c r="P345" s="42" t="n"/>
      <c r="Q345" s="43" t="n"/>
      <c r="R345" s="24" t="n"/>
      <c r="S345" s="24" t="n"/>
      <c r="T345" s="26">
        <f>IF($A345="","",IF($E345="","",MAX(0,IF($P345&lt;&gt;"",$P345,Dashboard!$B$3)-$E345)))</f>
        <v/>
      </c>
      <c r="U345" s="27">
        <f>IF($A345="","",IF($T345="","",IF($T345&lt;=30,"0-30 days",IF($T345&lt;=60,"31-60 days",IF($T345&lt;=90,"61-90 days","91+ days")))))</f>
        <v/>
      </c>
      <c r="V345" s="28">
        <f>IF($A345="","",IF($X345=0,"Closed",IF($M345="","Due date missing",IF($N345&lt;&gt;"",IF($N345&lt;=$M345,"Submitted on time","Submitted late"),IF(Dashboard!$B$3&gt;$M345,"Overdue",IF($M345-Dashboard!$B$3&lt;=7,"Due in 7 days","On track"))))))</f>
        <v/>
      </c>
      <c r="W345" s="44">
        <f>IF($A345="","",MAX(0,$J345-IF($Q345="",0,$Q345)))</f>
        <v/>
      </c>
      <c r="X345" s="26">
        <f>IF($A345="","",IF(OR($L345="Resolved - Paid",$L345="Resolved - No Payment",$L345="Closed - Other"),0,1))</f>
        <v/>
      </c>
      <c r="Y345" s="28">
        <f>IF($A345="","",IF(OR($E345="",NOT(ISNUMBER($E345)),$E345&gt;Dashboard!$B$3),"No","Yes"))</f>
        <v/>
      </c>
      <c r="Z345" s="28">
        <f>IF($A345="","",IF(COUNTIF($A$2:$A$501,$A345)&gt;1,"Duplicate Denial ID",IF(OR($B345="",$C345="",$E345="",$F345="",$G345="",$J345="",$K345="",$L345=""),"Missing required field",IF(OR(NOT(ISNUMBER($J345)),$J345&lt;0,AND($Q345&lt;&gt;"",OR(NOT(ISNUMBER($Q345)),$Q345&lt;0))),"Invalid amount",IF(AND($D345&lt;&gt;"",$E345&lt;$D345),"Received before service",IF(AND($P345&lt;&gt;"",$P345&lt;$E345),"Resolution before receipt",IF(AND($N345&lt;&gt;"",$M345&lt;&gt;"",$N345&gt;$M345),"Appeal submitted late",IF(AND($X345=0,$P345=""),"Resolution date missing",IF(AND($X345=1,$P345&lt;&gt;""),"Open status has resolution date",IF(AND($X345=1,$R345=""),"Next action missing","")))))))))</f>
        <v/>
      </c>
    </row>
    <row r="346">
      <c r="A346" s="22" t="n"/>
      <c r="B346" s="22" t="n"/>
      <c r="C346" s="22" t="n"/>
      <c r="D346" s="42" t="n"/>
      <c r="E346" s="42" t="n"/>
      <c r="F346" s="22" t="n"/>
      <c r="G346" s="22" t="n"/>
      <c r="H346" s="24" t="n"/>
      <c r="I346" s="24" t="n"/>
      <c r="J346" s="43" t="n"/>
      <c r="K346" s="22" t="n"/>
      <c r="L346" s="22" t="n"/>
      <c r="M346" s="42" t="n"/>
      <c r="N346" s="42" t="n"/>
      <c r="O346" s="42" t="n"/>
      <c r="P346" s="42" t="n"/>
      <c r="Q346" s="43" t="n"/>
      <c r="R346" s="24" t="n"/>
      <c r="S346" s="24" t="n"/>
      <c r="T346" s="26">
        <f>IF($A346="","",IF($E346="","",MAX(0,IF($P346&lt;&gt;"",$P346,Dashboard!$B$3)-$E346)))</f>
        <v/>
      </c>
      <c r="U346" s="27">
        <f>IF($A346="","",IF($T346="","",IF($T346&lt;=30,"0-30 days",IF($T346&lt;=60,"31-60 days",IF($T346&lt;=90,"61-90 days","91+ days")))))</f>
        <v/>
      </c>
      <c r="V346" s="28">
        <f>IF($A346="","",IF($X346=0,"Closed",IF($M346="","Due date missing",IF($N346&lt;&gt;"",IF($N346&lt;=$M346,"Submitted on time","Submitted late"),IF(Dashboard!$B$3&gt;$M346,"Overdue",IF($M346-Dashboard!$B$3&lt;=7,"Due in 7 days","On track"))))))</f>
        <v/>
      </c>
      <c r="W346" s="44">
        <f>IF($A346="","",MAX(0,$J346-IF($Q346="",0,$Q346)))</f>
        <v/>
      </c>
      <c r="X346" s="26">
        <f>IF($A346="","",IF(OR($L346="Resolved - Paid",$L346="Resolved - No Payment",$L346="Closed - Other"),0,1))</f>
        <v/>
      </c>
      <c r="Y346" s="28">
        <f>IF($A346="","",IF(OR($E346="",NOT(ISNUMBER($E346)),$E346&gt;Dashboard!$B$3),"No","Yes"))</f>
        <v/>
      </c>
      <c r="Z346" s="28">
        <f>IF($A346="","",IF(COUNTIF($A$2:$A$501,$A346)&gt;1,"Duplicate Denial ID",IF(OR($B346="",$C346="",$E346="",$F346="",$G346="",$J346="",$K346="",$L346=""),"Missing required field",IF(OR(NOT(ISNUMBER($J346)),$J346&lt;0,AND($Q346&lt;&gt;"",OR(NOT(ISNUMBER($Q346)),$Q346&lt;0))),"Invalid amount",IF(AND($D346&lt;&gt;"",$E346&lt;$D346),"Received before service",IF(AND($P346&lt;&gt;"",$P346&lt;$E346),"Resolution before receipt",IF(AND($N346&lt;&gt;"",$M346&lt;&gt;"",$N346&gt;$M346),"Appeal submitted late",IF(AND($X346=0,$P346=""),"Resolution date missing",IF(AND($X346=1,$P346&lt;&gt;""),"Open status has resolution date",IF(AND($X346=1,$R346=""),"Next action missing","")))))))))</f>
        <v/>
      </c>
    </row>
    <row r="347">
      <c r="A347" s="22" t="n"/>
      <c r="B347" s="22" t="n"/>
      <c r="C347" s="22" t="n"/>
      <c r="D347" s="42" t="n"/>
      <c r="E347" s="42" t="n"/>
      <c r="F347" s="22" t="n"/>
      <c r="G347" s="22" t="n"/>
      <c r="H347" s="24" t="n"/>
      <c r="I347" s="24" t="n"/>
      <c r="J347" s="43" t="n"/>
      <c r="K347" s="22" t="n"/>
      <c r="L347" s="22" t="n"/>
      <c r="M347" s="42" t="n"/>
      <c r="N347" s="42" t="n"/>
      <c r="O347" s="42" t="n"/>
      <c r="P347" s="42" t="n"/>
      <c r="Q347" s="43" t="n"/>
      <c r="R347" s="24" t="n"/>
      <c r="S347" s="24" t="n"/>
      <c r="T347" s="26">
        <f>IF($A347="","",IF($E347="","",MAX(0,IF($P347&lt;&gt;"",$P347,Dashboard!$B$3)-$E347)))</f>
        <v/>
      </c>
      <c r="U347" s="27">
        <f>IF($A347="","",IF($T347="","",IF($T347&lt;=30,"0-30 days",IF($T347&lt;=60,"31-60 days",IF($T347&lt;=90,"61-90 days","91+ days")))))</f>
        <v/>
      </c>
      <c r="V347" s="28">
        <f>IF($A347="","",IF($X347=0,"Closed",IF($M347="","Due date missing",IF($N347&lt;&gt;"",IF($N347&lt;=$M347,"Submitted on time","Submitted late"),IF(Dashboard!$B$3&gt;$M347,"Overdue",IF($M347-Dashboard!$B$3&lt;=7,"Due in 7 days","On track"))))))</f>
        <v/>
      </c>
      <c r="W347" s="44">
        <f>IF($A347="","",MAX(0,$J347-IF($Q347="",0,$Q347)))</f>
        <v/>
      </c>
      <c r="X347" s="26">
        <f>IF($A347="","",IF(OR($L347="Resolved - Paid",$L347="Resolved - No Payment",$L347="Closed - Other"),0,1))</f>
        <v/>
      </c>
      <c r="Y347" s="28">
        <f>IF($A347="","",IF(OR($E347="",NOT(ISNUMBER($E347)),$E347&gt;Dashboard!$B$3),"No","Yes"))</f>
        <v/>
      </c>
      <c r="Z347" s="28">
        <f>IF($A347="","",IF(COUNTIF($A$2:$A$501,$A347)&gt;1,"Duplicate Denial ID",IF(OR($B347="",$C347="",$E347="",$F347="",$G347="",$J347="",$K347="",$L347=""),"Missing required field",IF(OR(NOT(ISNUMBER($J347)),$J347&lt;0,AND($Q347&lt;&gt;"",OR(NOT(ISNUMBER($Q347)),$Q347&lt;0))),"Invalid amount",IF(AND($D347&lt;&gt;"",$E347&lt;$D347),"Received before service",IF(AND($P347&lt;&gt;"",$P347&lt;$E347),"Resolution before receipt",IF(AND($N347&lt;&gt;"",$M347&lt;&gt;"",$N347&gt;$M347),"Appeal submitted late",IF(AND($X347=0,$P347=""),"Resolution date missing",IF(AND($X347=1,$P347&lt;&gt;""),"Open status has resolution date",IF(AND($X347=1,$R347=""),"Next action missing","")))))))))</f>
        <v/>
      </c>
    </row>
    <row r="348">
      <c r="A348" s="22" t="n"/>
      <c r="B348" s="22" t="n"/>
      <c r="C348" s="22" t="n"/>
      <c r="D348" s="42" t="n"/>
      <c r="E348" s="42" t="n"/>
      <c r="F348" s="22" t="n"/>
      <c r="G348" s="22" t="n"/>
      <c r="H348" s="24" t="n"/>
      <c r="I348" s="24" t="n"/>
      <c r="J348" s="43" t="n"/>
      <c r="K348" s="22" t="n"/>
      <c r="L348" s="22" t="n"/>
      <c r="M348" s="42" t="n"/>
      <c r="N348" s="42" t="n"/>
      <c r="O348" s="42" t="n"/>
      <c r="P348" s="42" t="n"/>
      <c r="Q348" s="43" t="n"/>
      <c r="R348" s="24" t="n"/>
      <c r="S348" s="24" t="n"/>
      <c r="T348" s="26">
        <f>IF($A348="","",IF($E348="","",MAX(0,IF($P348&lt;&gt;"",$P348,Dashboard!$B$3)-$E348)))</f>
        <v/>
      </c>
      <c r="U348" s="27">
        <f>IF($A348="","",IF($T348="","",IF($T348&lt;=30,"0-30 days",IF($T348&lt;=60,"31-60 days",IF($T348&lt;=90,"61-90 days","91+ days")))))</f>
        <v/>
      </c>
      <c r="V348" s="28">
        <f>IF($A348="","",IF($X348=0,"Closed",IF($M348="","Due date missing",IF($N348&lt;&gt;"",IF($N348&lt;=$M348,"Submitted on time","Submitted late"),IF(Dashboard!$B$3&gt;$M348,"Overdue",IF($M348-Dashboard!$B$3&lt;=7,"Due in 7 days","On track"))))))</f>
        <v/>
      </c>
      <c r="W348" s="44">
        <f>IF($A348="","",MAX(0,$J348-IF($Q348="",0,$Q348)))</f>
        <v/>
      </c>
      <c r="X348" s="26">
        <f>IF($A348="","",IF(OR($L348="Resolved - Paid",$L348="Resolved - No Payment",$L348="Closed - Other"),0,1))</f>
        <v/>
      </c>
      <c r="Y348" s="28">
        <f>IF($A348="","",IF(OR($E348="",NOT(ISNUMBER($E348)),$E348&gt;Dashboard!$B$3),"No","Yes"))</f>
        <v/>
      </c>
      <c r="Z348" s="28">
        <f>IF($A348="","",IF(COUNTIF($A$2:$A$501,$A348)&gt;1,"Duplicate Denial ID",IF(OR($B348="",$C348="",$E348="",$F348="",$G348="",$J348="",$K348="",$L348=""),"Missing required field",IF(OR(NOT(ISNUMBER($J348)),$J348&lt;0,AND($Q348&lt;&gt;"",OR(NOT(ISNUMBER($Q348)),$Q348&lt;0))),"Invalid amount",IF(AND($D348&lt;&gt;"",$E348&lt;$D348),"Received before service",IF(AND($P348&lt;&gt;"",$P348&lt;$E348),"Resolution before receipt",IF(AND($N348&lt;&gt;"",$M348&lt;&gt;"",$N348&gt;$M348),"Appeal submitted late",IF(AND($X348=0,$P348=""),"Resolution date missing",IF(AND($X348=1,$P348&lt;&gt;""),"Open status has resolution date",IF(AND($X348=1,$R348=""),"Next action missing","")))))))))</f>
        <v/>
      </c>
    </row>
    <row r="349">
      <c r="A349" s="22" t="n"/>
      <c r="B349" s="22" t="n"/>
      <c r="C349" s="22" t="n"/>
      <c r="D349" s="42" t="n"/>
      <c r="E349" s="42" t="n"/>
      <c r="F349" s="22" t="n"/>
      <c r="G349" s="22" t="n"/>
      <c r="H349" s="24" t="n"/>
      <c r="I349" s="24" t="n"/>
      <c r="J349" s="43" t="n"/>
      <c r="K349" s="22" t="n"/>
      <c r="L349" s="22" t="n"/>
      <c r="M349" s="42" t="n"/>
      <c r="N349" s="42" t="n"/>
      <c r="O349" s="42" t="n"/>
      <c r="P349" s="42" t="n"/>
      <c r="Q349" s="43" t="n"/>
      <c r="R349" s="24" t="n"/>
      <c r="S349" s="24" t="n"/>
      <c r="T349" s="26">
        <f>IF($A349="","",IF($E349="","",MAX(0,IF($P349&lt;&gt;"",$P349,Dashboard!$B$3)-$E349)))</f>
        <v/>
      </c>
      <c r="U349" s="27">
        <f>IF($A349="","",IF($T349="","",IF($T349&lt;=30,"0-30 days",IF($T349&lt;=60,"31-60 days",IF($T349&lt;=90,"61-90 days","91+ days")))))</f>
        <v/>
      </c>
      <c r="V349" s="28">
        <f>IF($A349="","",IF($X349=0,"Closed",IF($M349="","Due date missing",IF($N349&lt;&gt;"",IF($N349&lt;=$M349,"Submitted on time","Submitted late"),IF(Dashboard!$B$3&gt;$M349,"Overdue",IF($M349-Dashboard!$B$3&lt;=7,"Due in 7 days","On track"))))))</f>
        <v/>
      </c>
      <c r="W349" s="44">
        <f>IF($A349="","",MAX(0,$J349-IF($Q349="",0,$Q349)))</f>
        <v/>
      </c>
      <c r="X349" s="26">
        <f>IF($A349="","",IF(OR($L349="Resolved - Paid",$L349="Resolved - No Payment",$L349="Closed - Other"),0,1))</f>
        <v/>
      </c>
      <c r="Y349" s="28">
        <f>IF($A349="","",IF(OR($E349="",NOT(ISNUMBER($E349)),$E349&gt;Dashboard!$B$3),"No","Yes"))</f>
        <v/>
      </c>
      <c r="Z349" s="28">
        <f>IF($A349="","",IF(COUNTIF($A$2:$A$501,$A349)&gt;1,"Duplicate Denial ID",IF(OR($B349="",$C349="",$E349="",$F349="",$G349="",$J349="",$K349="",$L349=""),"Missing required field",IF(OR(NOT(ISNUMBER($J349)),$J349&lt;0,AND($Q349&lt;&gt;"",OR(NOT(ISNUMBER($Q349)),$Q349&lt;0))),"Invalid amount",IF(AND($D349&lt;&gt;"",$E349&lt;$D349),"Received before service",IF(AND($P349&lt;&gt;"",$P349&lt;$E349),"Resolution before receipt",IF(AND($N349&lt;&gt;"",$M349&lt;&gt;"",$N349&gt;$M349),"Appeal submitted late",IF(AND($X349=0,$P349=""),"Resolution date missing",IF(AND($X349=1,$P349&lt;&gt;""),"Open status has resolution date",IF(AND($X349=1,$R349=""),"Next action missing","")))))))))</f>
        <v/>
      </c>
    </row>
    <row r="350">
      <c r="A350" s="22" t="n"/>
      <c r="B350" s="22" t="n"/>
      <c r="C350" s="22" t="n"/>
      <c r="D350" s="42" t="n"/>
      <c r="E350" s="42" t="n"/>
      <c r="F350" s="22" t="n"/>
      <c r="G350" s="22" t="n"/>
      <c r="H350" s="24" t="n"/>
      <c r="I350" s="24" t="n"/>
      <c r="J350" s="43" t="n"/>
      <c r="K350" s="22" t="n"/>
      <c r="L350" s="22" t="n"/>
      <c r="M350" s="42" t="n"/>
      <c r="N350" s="42" t="n"/>
      <c r="O350" s="42" t="n"/>
      <c r="P350" s="42" t="n"/>
      <c r="Q350" s="43" t="n"/>
      <c r="R350" s="24" t="n"/>
      <c r="S350" s="24" t="n"/>
      <c r="T350" s="26">
        <f>IF($A350="","",IF($E350="","",MAX(0,IF($P350&lt;&gt;"",$P350,Dashboard!$B$3)-$E350)))</f>
        <v/>
      </c>
      <c r="U350" s="27">
        <f>IF($A350="","",IF($T350="","",IF($T350&lt;=30,"0-30 days",IF($T350&lt;=60,"31-60 days",IF($T350&lt;=90,"61-90 days","91+ days")))))</f>
        <v/>
      </c>
      <c r="V350" s="28">
        <f>IF($A350="","",IF($X350=0,"Closed",IF($M350="","Due date missing",IF($N350&lt;&gt;"",IF($N350&lt;=$M350,"Submitted on time","Submitted late"),IF(Dashboard!$B$3&gt;$M350,"Overdue",IF($M350-Dashboard!$B$3&lt;=7,"Due in 7 days","On track"))))))</f>
        <v/>
      </c>
      <c r="W350" s="44">
        <f>IF($A350="","",MAX(0,$J350-IF($Q350="",0,$Q350)))</f>
        <v/>
      </c>
      <c r="X350" s="26">
        <f>IF($A350="","",IF(OR($L350="Resolved - Paid",$L350="Resolved - No Payment",$L350="Closed - Other"),0,1))</f>
        <v/>
      </c>
      <c r="Y350" s="28">
        <f>IF($A350="","",IF(OR($E350="",NOT(ISNUMBER($E350)),$E350&gt;Dashboard!$B$3),"No","Yes"))</f>
        <v/>
      </c>
      <c r="Z350" s="28">
        <f>IF($A350="","",IF(COUNTIF($A$2:$A$501,$A350)&gt;1,"Duplicate Denial ID",IF(OR($B350="",$C350="",$E350="",$F350="",$G350="",$J350="",$K350="",$L350=""),"Missing required field",IF(OR(NOT(ISNUMBER($J350)),$J350&lt;0,AND($Q350&lt;&gt;"",OR(NOT(ISNUMBER($Q350)),$Q350&lt;0))),"Invalid amount",IF(AND($D350&lt;&gt;"",$E350&lt;$D350),"Received before service",IF(AND($P350&lt;&gt;"",$P350&lt;$E350),"Resolution before receipt",IF(AND($N350&lt;&gt;"",$M350&lt;&gt;"",$N350&gt;$M350),"Appeal submitted late",IF(AND($X350=0,$P350=""),"Resolution date missing",IF(AND($X350=1,$P350&lt;&gt;""),"Open status has resolution date",IF(AND($X350=1,$R350=""),"Next action missing","")))))))))</f>
        <v/>
      </c>
    </row>
    <row r="351">
      <c r="A351" s="22" t="n"/>
      <c r="B351" s="22" t="n"/>
      <c r="C351" s="22" t="n"/>
      <c r="D351" s="42" t="n"/>
      <c r="E351" s="42" t="n"/>
      <c r="F351" s="22" t="n"/>
      <c r="G351" s="22" t="n"/>
      <c r="H351" s="24" t="n"/>
      <c r="I351" s="24" t="n"/>
      <c r="J351" s="43" t="n"/>
      <c r="K351" s="22" t="n"/>
      <c r="L351" s="22" t="n"/>
      <c r="M351" s="42" t="n"/>
      <c r="N351" s="42" t="n"/>
      <c r="O351" s="42" t="n"/>
      <c r="P351" s="42" t="n"/>
      <c r="Q351" s="43" t="n"/>
      <c r="R351" s="24" t="n"/>
      <c r="S351" s="24" t="n"/>
      <c r="T351" s="26">
        <f>IF($A351="","",IF($E351="","",MAX(0,IF($P351&lt;&gt;"",$P351,Dashboard!$B$3)-$E351)))</f>
        <v/>
      </c>
      <c r="U351" s="27">
        <f>IF($A351="","",IF($T351="","",IF($T351&lt;=30,"0-30 days",IF($T351&lt;=60,"31-60 days",IF($T351&lt;=90,"61-90 days","91+ days")))))</f>
        <v/>
      </c>
      <c r="V351" s="28">
        <f>IF($A351="","",IF($X351=0,"Closed",IF($M351="","Due date missing",IF($N351&lt;&gt;"",IF($N351&lt;=$M351,"Submitted on time","Submitted late"),IF(Dashboard!$B$3&gt;$M351,"Overdue",IF($M351-Dashboard!$B$3&lt;=7,"Due in 7 days","On track"))))))</f>
        <v/>
      </c>
      <c r="W351" s="44">
        <f>IF($A351="","",MAX(0,$J351-IF($Q351="",0,$Q351)))</f>
        <v/>
      </c>
      <c r="X351" s="26">
        <f>IF($A351="","",IF(OR($L351="Resolved - Paid",$L351="Resolved - No Payment",$L351="Closed - Other"),0,1))</f>
        <v/>
      </c>
      <c r="Y351" s="28">
        <f>IF($A351="","",IF(OR($E351="",NOT(ISNUMBER($E351)),$E351&gt;Dashboard!$B$3),"No","Yes"))</f>
        <v/>
      </c>
      <c r="Z351" s="28">
        <f>IF($A351="","",IF(COUNTIF($A$2:$A$501,$A351)&gt;1,"Duplicate Denial ID",IF(OR($B351="",$C351="",$E351="",$F351="",$G351="",$J351="",$K351="",$L351=""),"Missing required field",IF(OR(NOT(ISNUMBER($J351)),$J351&lt;0,AND($Q351&lt;&gt;"",OR(NOT(ISNUMBER($Q351)),$Q351&lt;0))),"Invalid amount",IF(AND($D351&lt;&gt;"",$E351&lt;$D351),"Received before service",IF(AND($P351&lt;&gt;"",$P351&lt;$E351),"Resolution before receipt",IF(AND($N351&lt;&gt;"",$M351&lt;&gt;"",$N351&gt;$M351),"Appeal submitted late",IF(AND($X351=0,$P351=""),"Resolution date missing",IF(AND($X351=1,$P351&lt;&gt;""),"Open status has resolution date",IF(AND($X351=1,$R351=""),"Next action missing","")))))))))</f>
        <v/>
      </c>
    </row>
    <row r="352">
      <c r="A352" s="22" t="n"/>
      <c r="B352" s="22" t="n"/>
      <c r="C352" s="22" t="n"/>
      <c r="D352" s="42" t="n"/>
      <c r="E352" s="42" t="n"/>
      <c r="F352" s="22" t="n"/>
      <c r="G352" s="22" t="n"/>
      <c r="H352" s="24" t="n"/>
      <c r="I352" s="24" t="n"/>
      <c r="J352" s="43" t="n"/>
      <c r="K352" s="22" t="n"/>
      <c r="L352" s="22" t="n"/>
      <c r="M352" s="42" t="n"/>
      <c r="N352" s="42" t="n"/>
      <c r="O352" s="42" t="n"/>
      <c r="P352" s="42" t="n"/>
      <c r="Q352" s="43" t="n"/>
      <c r="R352" s="24" t="n"/>
      <c r="S352" s="24" t="n"/>
      <c r="T352" s="26">
        <f>IF($A352="","",IF($E352="","",MAX(0,IF($P352&lt;&gt;"",$P352,Dashboard!$B$3)-$E352)))</f>
        <v/>
      </c>
      <c r="U352" s="27">
        <f>IF($A352="","",IF($T352="","",IF($T352&lt;=30,"0-30 days",IF($T352&lt;=60,"31-60 days",IF($T352&lt;=90,"61-90 days","91+ days")))))</f>
        <v/>
      </c>
      <c r="V352" s="28">
        <f>IF($A352="","",IF($X352=0,"Closed",IF($M352="","Due date missing",IF($N352&lt;&gt;"",IF($N352&lt;=$M352,"Submitted on time","Submitted late"),IF(Dashboard!$B$3&gt;$M352,"Overdue",IF($M352-Dashboard!$B$3&lt;=7,"Due in 7 days","On track"))))))</f>
        <v/>
      </c>
      <c r="W352" s="44">
        <f>IF($A352="","",MAX(0,$J352-IF($Q352="",0,$Q352)))</f>
        <v/>
      </c>
      <c r="X352" s="26">
        <f>IF($A352="","",IF(OR($L352="Resolved - Paid",$L352="Resolved - No Payment",$L352="Closed - Other"),0,1))</f>
        <v/>
      </c>
      <c r="Y352" s="28">
        <f>IF($A352="","",IF(OR($E352="",NOT(ISNUMBER($E352)),$E352&gt;Dashboard!$B$3),"No","Yes"))</f>
        <v/>
      </c>
      <c r="Z352" s="28">
        <f>IF($A352="","",IF(COUNTIF($A$2:$A$501,$A352)&gt;1,"Duplicate Denial ID",IF(OR($B352="",$C352="",$E352="",$F352="",$G352="",$J352="",$K352="",$L352=""),"Missing required field",IF(OR(NOT(ISNUMBER($J352)),$J352&lt;0,AND($Q352&lt;&gt;"",OR(NOT(ISNUMBER($Q352)),$Q352&lt;0))),"Invalid amount",IF(AND($D352&lt;&gt;"",$E352&lt;$D352),"Received before service",IF(AND($P352&lt;&gt;"",$P352&lt;$E352),"Resolution before receipt",IF(AND($N352&lt;&gt;"",$M352&lt;&gt;"",$N352&gt;$M352),"Appeal submitted late",IF(AND($X352=0,$P352=""),"Resolution date missing",IF(AND($X352=1,$P352&lt;&gt;""),"Open status has resolution date",IF(AND($X352=1,$R352=""),"Next action missing","")))))))))</f>
        <v/>
      </c>
    </row>
    <row r="353">
      <c r="A353" s="22" t="n"/>
      <c r="B353" s="22" t="n"/>
      <c r="C353" s="22" t="n"/>
      <c r="D353" s="42" t="n"/>
      <c r="E353" s="42" t="n"/>
      <c r="F353" s="22" t="n"/>
      <c r="G353" s="22" t="n"/>
      <c r="H353" s="24" t="n"/>
      <c r="I353" s="24" t="n"/>
      <c r="J353" s="43" t="n"/>
      <c r="K353" s="22" t="n"/>
      <c r="L353" s="22" t="n"/>
      <c r="M353" s="42" t="n"/>
      <c r="N353" s="42" t="n"/>
      <c r="O353" s="42" t="n"/>
      <c r="P353" s="42" t="n"/>
      <c r="Q353" s="43" t="n"/>
      <c r="R353" s="24" t="n"/>
      <c r="S353" s="24" t="n"/>
      <c r="T353" s="26">
        <f>IF($A353="","",IF($E353="","",MAX(0,IF($P353&lt;&gt;"",$P353,Dashboard!$B$3)-$E353)))</f>
        <v/>
      </c>
      <c r="U353" s="27">
        <f>IF($A353="","",IF($T353="","",IF($T353&lt;=30,"0-30 days",IF($T353&lt;=60,"31-60 days",IF($T353&lt;=90,"61-90 days","91+ days")))))</f>
        <v/>
      </c>
      <c r="V353" s="28">
        <f>IF($A353="","",IF($X353=0,"Closed",IF($M353="","Due date missing",IF($N353&lt;&gt;"",IF($N353&lt;=$M353,"Submitted on time","Submitted late"),IF(Dashboard!$B$3&gt;$M353,"Overdue",IF($M353-Dashboard!$B$3&lt;=7,"Due in 7 days","On track"))))))</f>
        <v/>
      </c>
      <c r="W353" s="44">
        <f>IF($A353="","",MAX(0,$J353-IF($Q353="",0,$Q353)))</f>
        <v/>
      </c>
      <c r="X353" s="26">
        <f>IF($A353="","",IF(OR($L353="Resolved - Paid",$L353="Resolved - No Payment",$L353="Closed - Other"),0,1))</f>
        <v/>
      </c>
      <c r="Y353" s="28">
        <f>IF($A353="","",IF(OR($E353="",NOT(ISNUMBER($E353)),$E353&gt;Dashboard!$B$3),"No","Yes"))</f>
        <v/>
      </c>
      <c r="Z353" s="28">
        <f>IF($A353="","",IF(COUNTIF($A$2:$A$501,$A353)&gt;1,"Duplicate Denial ID",IF(OR($B353="",$C353="",$E353="",$F353="",$G353="",$J353="",$K353="",$L353=""),"Missing required field",IF(OR(NOT(ISNUMBER($J353)),$J353&lt;0,AND($Q353&lt;&gt;"",OR(NOT(ISNUMBER($Q353)),$Q353&lt;0))),"Invalid amount",IF(AND($D353&lt;&gt;"",$E353&lt;$D353),"Received before service",IF(AND($P353&lt;&gt;"",$P353&lt;$E353),"Resolution before receipt",IF(AND($N353&lt;&gt;"",$M353&lt;&gt;"",$N353&gt;$M353),"Appeal submitted late",IF(AND($X353=0,$P353=""),"Resolution date missing",IF(AND($X353=1,$P353&lt;&gt;""),"Open status has resolution date",IF(AND($X353=1,$R353=""),"Next action missing","")))))))))</f>
        <v/>
      </c>
    </row>
    <row r="354">
      <c r="A354" s="22" t="n"/>
      <c r="B354" s="22" t="n"/>
      <c r="C354" s="22" t="n"/>
      <c r="D354" s="42" t="n"/>
      <c r="E354" s="42" t="n"/>
      <c r="F354" s="22" t="n"/>
      <c r="G354" s="22" t="n"/>
      <c r="H354" s="24" t="n"/>
      <c r="I354" s="24" t="n"/>
      <c r="J354" s="43" t="n"/>
      <c r="K354" s="22" t="n"/>
      <c r="L354" s="22" t="n"/>
      <c r="M354" s="42" t="n"/>
      <c r="N354" s="42" t="n"/>
      <c r="O354" s="42" t="n"/>
      <c r="P354" s="42" t="n"/>
      <c r="Q354" s="43" t="n"/>
      <c r="R354" s="24" t="n"/>
      <c r="S354" s="24" t="n"/>
      <c r="T354" s="26">
        <f>IF($A354="","",IF($E354="","",MAX(0,IF($P354&lt;&gt;"",$P354,Dashboard!$B$3)-$E354)))</f>
        <v/>
      </c>
      <c r="U354" s="27">
        <f>IF($A354="","",IF($T354="","",IF($T354&lt;=30,"0-30 days",IF($T354&lt;=60,"31-60 days",IF($T354&lt;=90,"61-90 days","91+ days")))))</f>
        <v/>
      </c>
      <c r="V354" s="28">
        <f>IF($A354="","",IF($X354=0,"Closed",IF($M354="","Due date missing",IF($N354&lt;&gt;"",IF($N354&lt;=$M354,"Submitted on time","Submitted late"),IF(Dashboard!$B$3&gt;$M354,"Overdue",IF($M354-Dashboard!$B$3&lt;=7,"Due in 7 days","On track"))))))</f>
        <v/>
      </c>
      <c r="W354" s="44">
        <f>IF($A354="","",MAX(0,$J354-IF($Q354="",0,$Q354)))</f>
        <v/>
      </c>
      <c r="X354" s="26">
        <f>IF($A354="","",IF(OR($L354="Resolved - Paid",$L354="Resolved - No Payment",$L354="Closed - Other"),0,1))</f>
        <v/>
      </c>
      <c r="Y354" s="28">
        <f>IF($A354="","",IF(OR($E354="",NOT(ISNUMBER($E354)),$E354&gt;Dashboard!$B$3),"No","Yes"))</f>
        <v/>
      </c>
      <c r="Z354" s="28">
        <f>IF($A354="","",IF(COUNTIF($A$2:$A$501,$A354)&gt;1,"Duplicate Denial ID",IF(OR($B354="",$C354="",$E354="",$F354="",$G354="",$J354="",$K354="",$L354=""),"Missing required field",IF(OR(NOT(ISNUMBER($J354)),$J354&lt;0,AND($Q354&lt;&gt;"",OR(NOT(ISNUMBER($Q354)),$Q354&lt;0))),"Invalid amount",IF(AND($D354&lt;&gt;"",$E354&lt;$D354),"Received before service",IF(AND($P354&lt;&gt;"",$P354&lt;$E354),"Resolution before receipt",IF(AND($N354&lt;&gt;"",$M354&lt;&gt;"",$N354&gt;$M354),"Appeal submitted late",IF(AND($X354=0,$P354=""),"Resolution date missing",IF(AND($X354=1,$P354&lt;&gt;""),"Open status has resolution date",IF(AND($X354=1,$R354=""),"Next action missing","")))))))))</f>
        <v/>
      </c>
    </row>
    <row r="355">
      <c r="A355" s="22" t="n"/>
      <c r="B355" s="22" t="n"/>
      <c r="C355" s="22" t="n"/>
      <c r="D355" s="42" t="n"/>
      <c r="E355" s="42" t="n"/>
      <c r="F355" s="22" t="n"/>
      <c r="G355" s="22" t="n"/>
      <c r="H355" s="24" t="n"/>
      <c r="I355" s="24" t="n"/>
      <c r="J355" s="43" t="n"/>
      <c r="K355" s="22" t="n"/>
      <c r="L355" s="22" t="n"/>
      <c r="M355" s="42" t="n"/>
      <c r="N355" s="42" t="n"/>
      <c r="O355" s="42" t="n"/>
      <c r="P355" s="42" t="n"/>
      <c r="Q355" s="43" t="n"/>
      <c r="R355" s="24" t="n"/>
      <c r="S355" s="24" t="n"/>
      <c r="T355" s="26">
        <f>IF($A355="","",IF($E355="","",MAX(0,IF($P355&lt;&gt;"",$P355,Dashboard!$B$3)-$E355)))</f>
        <v/>
      </c>
      <c r="U355" s="27">
        <f>IF($A355="","",IF($T355="","",IF($T355&lt;=30,"0-30 days",IF($T355&lt;=60,"31-60 days",IF($T355&lt;=90,"61-90 days","91+ days")))))</f>
        <v/>
      </c>
      <c r="V355" s="28">
        <f>IF($A355="","",IF($X355=0,"Closed",IF($M355="","Due date missing",IF($N355&lt;&gt;"",IF($N355&lt;=$M355,"Submitted on time","Submitted late"),IF(Dashboard!$B$3&gt;$M355,"Overdue",IF($M355-Dashboard!$B$3&lt;=7,"Due in 7 days","On track"))))))</f>
        <v/>
      </c>
      <c r="W355" s="44">
        <f>IF($A355="","",MAX(0,$J355-IF($Q355="",0,$Q355)))</f>
        <v/>
      </c>
      <c r="X355" s="26">
        <f>IF($A355="","",IF(OR($L355="Resolved - Paid",$L355="Resolved - No Payment",$L355="Closed - Other"),0,1))</f>
        <v/>
      </c>
      <c r="Y355" s="28">
        <f>IF($A355="","",IF(OR($E355="",NOT(ISNUMBER($E355)),$E355&gt;Dashboard!$B$3),"No","Yes"))</f>
        <v/>
      </c>
      <c r="Z355" s="28">
        <f>IF($A355="","",IF(COUNTIF($A$2:$A$501,$A355)&gt;1,"Duplicate Denial ID",IF(OR($B355="",$C355="",$E355="",$F355="",$G355="",$J355="",$K355="",$L355=""),"Missing required field",IF(OR(NOT(ISNUMBER($J355)),$J355&lt;0,AND($Q355&lt;&gt;"",OR(NOT(ISNUMBER($Q355)),$Q355&lt;0))),"Invalid amount",IF(AND($D355&lt;&gt;"",$E355&lt;$D355),"Received before service",IF(AND($P355&lt;&gt;"",$P355&lt;$E355),"Resolution before receipt",IF(AND($N355&lt;&gt;"",$M355&lt;&gt;"",$N355&gt;$M355),"Appeal submitted late",IF(AND($X355=0,$P355=""),"Resolution date missing",IF(AND($X355=1,$P355&lt;&gt;""),"Open status has resolution date",IF(AND($X355=1,$R355=""),"Next action missing","")))))))))</f>
        <v/>
      </c>
    </row>
    <row r="356">
      <c r="A356" s="22" t="n"/>
      <c r="B356" s="22" t="n"/>
      <c r="C356" s="22" t="n"/>
      <c r="D356" s="42" t="n"/>
      <c r="E356" s="42" t="n"/>
      <c r="F356" s="22" t="n"/>
      <c r="G356" s="22" t="n"/>
      <c r="H356" s="24" t="n"/>
      <c r="I356" s="24" t="n"/>
      <c r="J356" s="43" t="n"/>
      <c r="K356" s="22" t="n"/>
      <c r="L356" s="22" t="n"/>
      <c r="M356" s="42" t="n"/>
      <c r="N356" s="42" t="n"/>
      <c r="O356" s="42" t="n"/>
      <c r="P356" s="42" t="n"/>
      <c r="Q356" s="43" t="n"/>
      <c r="R356" s="24" t="n"/>
      <c r="S356" s="24" t="n"/>
      <c r="T356" s="26">
        <f>IF($A356="","",IF($E356="","",MAX(0,IF($P356&lt;&gt;"",$P356,Dashboard!$B$3)-$E356)))</f>
        <v/>
      </c>
      <c r="U356" s="27">
        <f>IF($A356="","",IF($T356="","",IF($T356&lt;=30,"0-30 days",IF($T356&lt;=60,"31-60 days",IF($T356&lt;=90,"61-90 days","91+ days")))))</f>
        <v/>
      </c>
      <c r="V356" s="28">
        <f>IF($A356="","",IF($X356=0,"Closed",IF($M356="","Due date missing",IF($N356&lt;&gt;"",IF($N356&lt;=$M356,"Submitted on time","Submitted late"),IF(Dashboard!$B$3&gt;$M356,"Overdue",IF($M356-Dashboard!$B$3&lt;=7,"Due in 7 days","On track"))))))</f>
        <v/>
      </c>
      <c r="W356" s="44">
        <f>IF($A356="","",MAX(0,$J356-IF($Q356="",0,$Q356)))</f>
        <v/>
      </c>
      <c r="X356" s="26">
        <f>IF($A356="","",IF(OR($L356="Resolved - Paid",$L356="Resolved - No Payment",$L356="Closed - Other"),0,1))</f>
        <v/>
      </c>
      <c r="Y356" s="28">
        <f>IF($A356="","",IF(OR($E356="",NOT(ISNUMBER($E356)),$E356&gt;Dashboard!$B$3),"No","Yes"))</f>
        <v/>
      </c>
      <c r="Z356" s="28">
        <f>IF($A356="","",IF(COUNTIF($A$2:$A$501,$A356)&gt;1,"Duplicate Denial ID",IF(OR($B356="",$C356="",$E356="",$F356="",$G356="",$J356="",$K356="",$L356=""),"Missing required field",IF(OR(NOT(ISNUMBER($J356)),$J356&lt;0,AND($Q356&lt;&gt;"",OR(NOT(ISNUMBER($Q356)),$Q356&lt;0))),"Invalid amount",IF(AND($D356&lt;&gt;"",$E356&lt;$D356),"Received before service",IF(AND($P356&lt;&gt;"",$P356&lt;$E356),"Resolution before receipt",IF(AND($N356&lt;&gt;"",$M356&lt;&gt;"",$N356&gt;$M356),"Appeal submitted late",IF(AND($X356=0,$P356=""),"Resolution date missing",IF(AND($X356=1,$P356&lt;&gt;""),"Open status has resolution date",IF(AND($X356=1,$R356=""),"Next action missing","")))))))))</f>
        <v/>
      </c>
    </row>
    <row r="357">
      <c r="A357" s="22" t="n"/>
      <c r="B357" s="22" t="n"/>
      <c r="C357" s="22" t="n"/>
      <c r="D357" s="42" t="n"/>
      <c r="E357" s="42" t="n"/>
      <c r="F357" s="22" t="n"/>
      <c r="G357" s="22" t="n"/>
      <c r="H357" s="24" t="n"/>
      <c r="I357" s="24" t="n"/>
      <c r="J357" s="43" t="n"/>
      <c r="K357" s="22" t="n"/>
      <c r="L357" s="22" t="n"/>
      <c r="M357" s="42" t="n"/>
      <c r="N357" s="42" t="n"/>
      <c r="O357" s="42" t="n"/>
      <c r="P357" s="42" t="n"/>
      <c r="Q357" s="43" t="n"/>
      <c r="R357" s="24" t="n"/>
      <c r="S357" s="24" t="n"/>
      <c r="T357" s="26">
        <f>IF($A357="","",IF($E357="","",MAX(0,IF($P357&lt;&gt;"",$P357,Dashboard!$B$3)-$E357)))</f>
        <v/>
      </c>
      <c r="U357" s="27">
        <f>IF($A357="","",IF($T357="","",IF($T357&lt;=30,"0-30 days",IF($T357&lt;=60,"31-60 days",IF($T357&lt;=90,"61-90 days","91+ days")))))</f>
        <v/>
      </c>
      <c r="V357" s="28">
        <f>IF($A357="","",IF($X357=0,"Closed",IF($M357="","Due date missing",IF($N357&lt;&gt;"",IF($N357&lt;=$M357,"Submitted on time","Submitted late"),IF(Dashboard!$B$3&gt;$M357,"Overdue",IF($M357-Dashboard!$B$3&lt;=7,"Due in 7 days","On track"))))))</f>
        <v/>
      </c>
      <c r="W357" s="44">
        <f>IF($A357="","",MAX(0,$J357-IF($Q357="",0,$Q357)))</f>
        <v/>
      </c>
      <c r="X357" s="26">
        <f>IF($A357="","",IF(OR($L357="Resolved - Paid",$L357="Resolved - No Payment",$L357="Closed - Other"),0,1))</f>
        <v/>
      </c>
      <c r="Y357" s="28">
        <f>IF($A357="","",IF(OR($E357="",NOT(ISNUMBER($E357)),$E357&gt;Dashboard!$B$3),"No","Yes"))</f>
        <v/>
      </c>
      <c r="Z357" s="28">
        <f>IF($A357="","",IF(COUNTIF($A$2:$A$501,$A357)&gt;1,"Duplicate Denial ID",IF(OR($B357="",$C357="",$E357="",$F357="",$G357="",$J357="",$K357="",$L357=""),"Missing required field",IF(OR(NOT(ISNUMBER($J357)),$J357&lt;0,AND($Q357&lt;&gt;"",OR(NOT(ISNUMBER($Q357)),$Q357&lt;0))),"Invalid amount",IF(AND($D357&lt;&gt;"",$E357&lt;$D357),"Received before service",IF(AND($P357&lt;&gt;"",$P357&lt;$E357),"Resolution before receipt",IF(AND($N357&lt;&gt;"",$M357&lt;&gt;"",$N357&gt;$M357),"Appeal submitted late",IF(AND($X357=0,$P357=""),"Resolution date missing",IF(AND($X357=1,$P357&lt;&gt;""),"Open status has resolution date",IF(AND($X357=1,$R357=""),"Next action missing","")))))))))</f>
        <v/>
      </c>
    </row>
    <row r="358">
      <c r="A358" s="22" t="n"/>
      <c r="B358" s="22" t="n"/>
      <c r="C358" s="22" t="n"/>
      <c r="D358" s="42" t="n"/>
      <c r="E358" s="42" t="n"/>
      <c r="F358" s="22" t="n"/>
      <c r="G358" s="22" t="n"/>
      <c r="H358" s="24" t="n"/>
      <c r="I358" s="24" t="n"/>
      <c r="J358" s="43" t="n"/>
      <c r="K358" s="22" t="n"/>
      <c r="L358" s="22" t="n"/>
      <c r="M358" s="42" t="n"/>
      <c r="N358" s="42" t="n"/>
      <c r="O358" s="42" t="n"/>
      <c r="P358" s="42" t="n"/>
      <c r="Q358" s="43" t="n"/>
      <c r="R358" s="24" t="n"/>
      <c r="S358" s="24" t="n"/>
      <c r="T358" s="26">
        <f>IF($A358="","",IF($E358="","",MAX(0,IF($P358&lt;&gt;"",$P358,Dashboard!$B$3)-$E358)))</f>
        <v/>
      </c>
      <c r="U358" s="27">
        <f>IF($A358="","",IF($T358="","",IF($T358&lt;=30,"0-30 days",IF($T358&lt;=60,"31-60 days",IF($T358&lt;=90,"61-90 days","91+ days")))))</f>
        <v/>
      </c>
      <c r="V358" s="28">
        <f>IF($A358="","",IF($X358=0,"Closed",IF($M358="","Due date missing",IF($N358&lt;&gt;"",IF($N358&lt;=$M358,"Submitted on time","Submitted late"),IF(Dashboard!$B$3&gt;$M358,"Overdue",IF($M358-Dashboard!$B$3&lt;=7,"Due in 7 days","On track"))))))</f>
        <v/>
      </c>
      <c r="W358" s="44">
        <f>IF($A358="","",MAX(0,$J358-IF($Q358="",0,$Q358)))</f>
        <v/>
      </c>
      <c r="X358" s="26">
        <f>IF($A358="","",IF(OR($L358="Resolved - Paid",$L358="Resolved - No Payment",$L358="Closed - Other"),0,1))</f>
        <v/>
      </c>
      <c r="Y358" s="28">
        <f>IF($A358="","",IF(OR($E358="",NOT(ISNUMBER($E358)),$E358&gt;Dashboard!$B$3),"No","Yes"))</f>
        <v/>
      </c>
      <c r="Z358" s="28">
        <f>IF($A358="","",IF(COUNTIF($A$2:$A$501,$A358)&gt;1,"Duplicate Denial ID",IF(OR($B358="",$C358="",$E358="",$F358="",$G358="",$J358="",$K358="",$L358=""),"Missing required field",IF(OR(NOT(ISNUMBER($J358)),$J358&lt;0,AND($Q358&lt;&gt;"",OR(NOT(ISNUMBER($Q358)),$Q358&lt;0))),"Invalid amount",IF(AND($D358&lt;&gt;"",$E358&lt;$D358),"Received before service",IF(AND($P358&lt;&gt;"",$P358&lt;$E358),"Resolution before receipt",IF(AND($N358&lt;&gt;"",$M358&lt;&gt;"",$N358&gt;$M358),"Appeal submitted late",IF(AND($X358=0,$P358=""),"Resolution date missing",IF(AND($X358=1,$P358&lt;&gt;""),"Open status has resolution date",IF(AND($X358=1,$R358=""),"Next action missing","")))))))))</f>
        <v/>
      </c>
    </row>
    <row r="359">
      <c r="A359" s="22" t="n"/>
      <c r="B359" s="22" t="n"/>
      <c r="C359" s="22" t="n"/>
      <c r="D359" s="42" t="n"/>
      <c r="E359" s="42" t="n"/>
      <c r="F359" s="22" t="n"/>
      <c r="G359" s="22" t="n"/>
      <c r="H359" s="24" t="n"/>
      <c r="I359" s="24" t="n"/>
      <c r="J359" s="43" t="n"/>
      <c r="K359" s="22" t="n"/>
      <c r="L359" s="22" t="n"/>
      <c r="M359" s="42" t="n"/>
      <c r="N359" s="42" t="n"/>
      <c r="O359" s="42" t="n"/>
      <c r="P359" s="42" t="n"/>
      <c r="Q359" s="43" t="n"/>
      <c r="R359" s="24" t="n"/>
      <c r="S359" s="24" t="n"/>
      <c r="T359" s="26">
        <f>IF($A359="","",IF($E359="","",MAX(0,IF($P359&lt;&gt;"",$P359,Dashboard!$B$3)-$E359)))</f>
        <v/>
      </c>
      <c r="U359" s="27">
        <f>IF($A359="","",IF($T359="","",IF($T359&lt;=30,"0-30 days",IF($T359&lt;=60,"31-60 days",IF($T359&lt;=90,"61-90 days","91+ days")))))</f>
        <v/>
      </c>
      <c r="V359" s="28">
        <f>IF($A359="","",IF($X359=0,"Closed",IF($M359="","Due date missing",IF($N359&lt;&gt;"",IF($N359&lt;=$M359,"Submitted on time","Submitted late"),IF(Dashboard!$B$3&gt;$M359,"Overdue",IF($M359-Dashboard!$B$3&lt;=7,"Due in 7 days","On track"))))))</f>
        <v/>
      </c>
      <c r="W359" s="44">
        <f>IF($A359="","",MAX(0,$J359-IF($Q359="",0,$Q359)))</f>
        <v/>
      </c>
      <c r="X359" s="26">
        <f>IF($A359="","",IF(OR($L359="Resolved - Paid",$L359="Resolved - No Payment",$L359="Closed - Other"),0,1))</f>
        <v/>
      </c>
      <c r="Y359" s="28">
        <f>IF($A359="","",IF(OR($E359="",NOT(ISNUMBER($E359)),$E359&gt;Dashboard!$B$3),"No","Yes"))</f>
        <v/>
      </c>
      <c r="Z359" s="28">
        <f>IF($A359="","",IF(COUNTIF($A$2:$A$501,$A359)&gt;1,"Duplicate Denial ID",IF(OR($B359="",$C359="",$E359="",$F359="",$G359="",$J359="",$K359="",$L359=""),"Missing required field",IF(OR(NOT(ISNUMBER($J359)),$J359&lt;0,AND($Q359&lt;&gt;"",OR(NOT(ISNUMBER($Q359)),$Q359&lt;0))),"Invalid amount",IF(AND($D359&lt;&gt;"",$E359&lt;$D359),"Received before service",IF(AND($P359&lt;&gt;"",$P359&lt;$E359),"Resolution before receipt",IF(AND($N359&lt;&gt;"",$M359&lt;&gt;"",$N359&gt;$M359),"Appeal submitted late",IF(AND($X359=0,$P359=""),"Resolution date missing",IF(AND($X359=1,$P359&lt;&gt;""),"Open status has resolution date",IF(AND($X359=1,$R359=""),"Next action missing","")))))))))</f>
        <v/>
      </c>
    </row>
    <row r="360">
      <c r="A360" s="22" t="n"/>
      <c r="B360" s="22" t="n"/>
      <c r="C360" s="22" t="n"/>
      <c r="D360" s="42" t="n"/>
      <c r="E360" s="42" t="n"/>
      <c r="F360" s="22" t="n"/>
      <c r="G360" s="22" t="n"/>
      <c r="H360" s="24" t="n"/>
      <c r="I360" s="24" t="n"/>
      <c r="J360" s="43" t="n"/>
      <c r="K360" s="22" t="n"/>
      <c r="L360" s="22" t="n"/>
      <c r="M360" s="42" t="n"/>
      <c r="N360" s="42" t="n"/>
      <c r="O360" s="42" t="n"/>
      <c r="P360" s="42" t="n"/>
      <c r="Q360" s="43" t="n"/>
      <c r="R360" s="24" t="n"/>
      <c r="S360" s="24" t="n"/>
      <c r="T360" s="26">
        <f>IF($A360="","",IF($E360="","",MAX(0,IF($P360&lt;&gt;"",$P360,Dashboard!$B$3)-$E360)))</f>
        <v/>
      </c>
      <c r="U360" s="27">
        <f>IF($A360="","",IF($T360="","",IF($T360&lt;=30,"0-30 days",IF($T360&lt;=60,"31-60 days",IF($T360&lt;=90,"61-90 days","91+ days")))))</f>
        <v/>
      </c>
      <c r="V360" s="28">
        <f>IF($A360="","",IF($X360=0,"Closed",IF($M360="","Due date missing",IF($N360&lt;&gt;"",IF($N360&lt;=$M360,"Submitted on time","Submitted late"),IF(Dashboard!$B$3&gt;$M360,"Overdue",IF($M360-Dashboard!$B$3&lt;=7,"Due in 7 days","On track"))))))</f>
        <v/>
      </c>
      <c r="W360" s="44">
        <f>IF($A360="","",MAX(0,$J360-IF($Q360="",0,$Q360)))</f>
        <v/>
      </c>
      <c r="X360" s="26">
        <f>IF($A360="","",IF(OR($L360="Resolved - Paid",$L360="Resolved - No Payment",$L360="Closed - Other"),0,1))</f>
        <v/>
      </c>
      <c r="Y360" s="28">
        <f>IF($A360="","",IF(OR($E360="",NOT(ISNUMBER($E360)),$E360&gt;Dashboard!$B$3),"No","Yes"))</f>
        <v/>
      </c>
      <c r="Z360" s="28">
        <f>IF($A360="","",IF(COUNTIF($A$2:$A$501,$A360)&gt;1,"Duplicate Denial ID",IF(OR($B360="",$C360="",$E360="",$F360="",$G360="",$J360="",$K360="",$L360=""),"Missing required field",IF(OR(NOT(ISNUMBER($J360)),$J360&lt;0,AND($Q360&lt;&gt;"",OR(NOT(ISNUMBER($Q360)),$Q360&lt;0))),"Invalid amount",IF(AND($D360&lt;&gt;"",$E360&lt;$D360),"Received before service",IF(AND($P360&lt;&gt;"",$P360&lt;$E360),"Resolution before receipt",IF(AND($N360&lt;&gt;"",$M360&lt;&gt;"",$N360&gt;$M360),"Appeal submitted late",IF(AND($X360=0,$P360=""),"Resolution date missing",IF(AND($X360=1,$P360&lt;&gt;""),"Open status has resolution date",IF(AND($X360=1,$R360=""),"Next action missing","")))))))))</f>
        <v/>
      </c>
    </row>
    <row r="361">
      <c r="A361" s="22" t="n"/>
      <c r="B361" s="22" t="n"/>
      <c r="C361" s="22" t="n"/>
      <c r="D361" s="42" t="n"/>
      <c r="E361" s="42" t="n"/>
      <c r="F361" s="22" t="n"/>
      <c r="G361" s="22" t="n"/>
      <c r="H361" s="24" t="n"/>
      <c r="I361" s="24" t="n"/>
      <c r="J361" s="43" t="n"/>
      <c r="K361" s="22" t="n"/>
      <c r="L361" s="22" t="n"/>
      <c r="M361" s="42" t="n"/>
      <c r="N361" s="42" t="n"/>
      <c r="O361" s="42" t="n"/>
      <c r="P361" s="42" t="n"/>
      <c r="Q361" s="43" t="n"/>
      <c r="R361" s="24" t="n"/>
      <c r="S361" s="24" t="n"/>
      <c r="T361" s="26">
        <f>IF($A361="","",IF($E361="","",MAX(0,IF($P361&lt;&gt;"",$P361,Dashboard!$B$3)-$E361)))</f>
        <v/>
      </c>
      <c r="U361" s="27">
        <f>IF($A361="","",IF($T361="","",IF($T361&lt;=30,"0-30 days",IF($T361&lt;=60,"31-60 days",IF($T361&lt;=90,"61-90 days","91+ days")))))</f>
        <v/>
      </c>
      <c r="V361" s="28">
        <f>IF($A361="","",IF($X361=0,"Closed",IF($M361="","Due date missing",IF($N361&lt;&gt;"",IF($N361&lt;=$M361,"Submitted on time","Submitted late"),IF(Dashboard!$B$3&gt;$M361,"Overdue",IF($M361-Dashboard!$B$3&lt;=7,"Due in 7 days","On track"))))))</f>
        <v/>
      </c>
      <c r="W361" s="44">
        <f>IF($A361="","",MAX(0,$J361-IF($Q361="",0,$Q361)))</f>
        <v/>
      </c>
      <c r="X361" s="26">
        <f>IF($A361="","",IF(OR($L361="Resolved - Paid",$L361="Resolved - No Payment",$L361="Closed - Other"),0,1))</f>
        <v/>
      </c>
      <c r="Y361" s="28">
        <f>IF($A361="","",IF(OR($E361="",NOT(ISNUMBER($E361)),$E361&gt;Dashboard!$B$3),"No","Yes"))</f>
        <v/>
      </c>
      <c r="Z361" s="28">
        <f>IF($A361="","",IF(COUNTIF($A$2:$A$501,$A361)&gt;1,"Duplicate Denial ID",IF(OR($B361="",$C361="",$E361="",$F361="",$G361="",$J361="",$K361="",$L361=""),"Missing required field",IF(OR(NOT(ISNUMBER($J361)),$J361&lt;0,AND($Q361&lt;&gt;"",OR(NOT(ISNUMBER($Q361)),$Q361&lt;0))),"Invalid amount",IF(AND($D361&lt;&gt;"",$E361&lt;$D361),"Received before service",IF(AND($P361&lt;&gt;"",$P361&lt;$E361),"Resolution before receipt",IF(AND($N361&lt;&gt;"",$M361&lt;&gt;"",$N361&gt;$M361),"Appeal submitted late",IF(AND($X361=0,$P361=""),"Resolution date missing",IF(AND($X361=1,$P361&lt;&gt;""),"Open status has resolution date",IF(AND($X361=1,$R361=""),"Next action missing","")))))))))</f>
        <v/>
      </c>
    </row>
    <row r="362">
      <c r="A362" s="22" t="n"/>
      <c r="B362" s="22" t="n"/>
      <c r="C362" s="22" t="n"/>
      <c r="D362" s="42" t="n"/>
      <c r="E362" s="42" t="n"/>
      <c r="F362" s="22" t="n"/>
      <c r="G362" s="22" t="n"/>
      <c r="H362" s="24" t="n"/>
      <c r="I362" s="24" t="n"/>
      <c r="J362" s="43" t="n"/>
      <c r="K362" s="22" t="n"/>
      <c r="L362" s="22" t="n"/>
      <c r="M362" s="42" t="n"/>
      <c r="N362" s="42" t="n"/>
      <c r="O362" s="42" t="n"/>
      <c r="P362" s="42" t="n"/>
      <c r="Q362" s="43" t="n"/>
      <c r="R362" s="24" t="n"/>
      <c r="S362" s="24" t="n"/>
      <c r="T362" s="26">
        <f>IF($A362="","",IF($E362="","",MAX(0,IF($P362&lt;&gt;"",$P362,Dashboard!$B$3)-$E362)))</f>
        <v/>
      </c>
      <c r="U362" s="27">
        <f>IF($A362="","",IF($T362="","",IF($T362&lt;=30,"0-30 days",IF($T362&lt;=60,"31-60 days",IF($T362&lt;=90,"61-90 days","91+ days")))))</f>
        <v/>
      </c>
      <c r="V362" s="28">
        <f>IF($A362="","",IF($X362=0,"Closed",IF($M362="","Due date missing",IF($N362&lt;&gt;"",IF($N362&lt;=$M362,"Submitted on time","Submitted late"),IF(Dashboard!$B$3&gt;$M362,"Overdue",IF($M362-Dashboard!$B$3&lt;=7,"Due in 7 days","On track"))))))</f>
        <v/>
      </c>
      <c r="W362" s="44">
        <f>IF($A362="","",MAX(0,$J362-IF($Q362="",0,$Q362)))</f>
        <v/>
      </c>
      <c r="X362" s="26">
        <f>IF($A362="","",IF(OR($L362="Resolved - Paid",$L362="Resolved - No Payment",$L362="Closed - Other"),0,1))</f>
        <v/>
      </c>
      <c r="Y362" s="28">
        <f>IF($A362="","",IF(OR($E362="",NOT(ISNUMBER($E362)),$E362&gt;Dashboard!$B$3),"No","Yes"))</f>
        <v/>
      </c>
      <c r="Z362" s="28">
        <f>IF($A362="","",IF(COUNTIF($A$2:$A$501,$A362)&gt;1,"Duplicate Denial ID",IF(OR($B362="",$C362="",$E362="",$F362="",$G362="",$J362="",$K362="",$L362=""),"Missing required field",IF(OR(NOT(ISNUMBER($J362)),$J362&lt;0,AND($Q362&lt;&gt;"",OR(NOT(ISNUMBER($Q362)),$Q362&lt;0))),"Invalid amount",IF(AND($D362&lt;&gt;"",$E362&lt;$D362),"Received before service",IF(AND($P362&lt;&gt;"",$P362&lt;$E362),"Resolution before receipt",IF(AND($N362&lt;&gt;"",$M362&lt;&gt;"",$N362&gt;$M362),"Appeal submitted late",IF(AND($X362=0,$P362=""),"Resolution date missing",IF(AND($X362=1,$P362&lt;&gt;""),"Open status has resolution date",IF(AND($X362=1,$R362=""),"Next action missing","")))))))))</f>
        <v/>
      </c>
    </row>
    <row r="363">
      <c r="A363" s="22" t="n"/>
      <c r="B363" s="22" t="n"/>
      <c r="C363" s="22" t="n"/>
      <c r="D363" s="42" t="n"/>
      <c r="E363" s="42" t="n"/>
      <c r="F363" s="22" t="n"/>
      <c r="G363" s="22" t="n"/>
      <c r="H363" s="24" t="n"/>
      <c r="I363" s="24" t="n"/>
      <c r="J363" s="43" t="n"/>
      <c r="K363" s="22" t="n"/>
      <c r="L363" s="22" t="n"/>
      <c r="M363" s="42" t="n"/>
      <c r="N363" s="42" t="n"/>
      <c r="O363" s="42" t="n"/>
      <c r="P363" s="42" t="n"/>
      <c r="Q363" s="43" t="n"/>
      <c r="R363" s="24" t="n"/>
      <c r="S363" s="24" t="n"/>
      <c r="T363" s="26">
        <f>IF($A363="","",IF($E363="","",MAX(0,IF($P363&lt;&gt;"",$P363,Dashboard!$B$3)-$E363)))</f>
        <v/>
      </c>
      <c r="U363" s="27">
        <f>IF($A363="","",IF($T363="","",IF($T363&lt;=30,"0-30 days",IF($T363&lt;=60,"31-60 days",IF($T363&lt;=90,"61-90 days","91+ days")))))</f>
        <v/>
      </c>
      <c r="V363" s="28">
        <f>IF($A363="","",IF($X363=0,"Closed",IF($M363="","Due date missing",IF($N363&lt;&gt;"",IF($N363&lt;=$M363,"Submitted on time","Submitted late"),IF(Dashboard!$B$3&gt;$M363,"Overdue",IF($M363-Dashboard!$B$3&lt;=7,"Due in 7 days","On track"))))))</f>
        <v/>
      </c>
      <c r="W363" s="44">
        <f>IF($A363="","",MAX(0,$J363-IF($Q363="",0,$Q363)))</f>
        <v/>
      </c>
      <c r="X363" s="26">
        <f>IF($A363="","",IF(OR($L363="Resolved - Paid",$L363="Resolved - No Payment",$L363="Closed - Other"),0,1))</f>
        <v/>
      </c>
      <c r="Y363" s="28">
        <f>IF($A363="","",IF(OR($E363="",NOT(ISNUMBER($E363)),$E363&gt;Dashboard!$B$3),"No","Yes"))</f>
        <v/>
      </c>
      <c r="Z363" s="28">
        <f>IF($A363="","",IF(COUNTIF($A$2:$A$501,$A363)&gt;1,"Duplicate Denial ID",IF(OR($B363="",$C363="",$E363="",$F363="",$G363="",$J363="",$K363="",$L363=""),"Missing required field",IF(OR(NOT(ISNUMBER($J363)),$J363&lt;0,AND($Q363&lt;&gt;"",OR(NOT(ISNUMBER($Q363)),$Q363&lt;0))),"Invalid amount",IF(AND($D363&lt;&gt;"",$E363&lt;$D363),"Received before service",IF(AND($P363&lt;&gt;"",$P363&lt;$E363),"Resolution before receipt",IF(AND($N363&lt;&gt;"",$M363&lt;&gt;"",$N363&gt;$M363),"Appeal submitted late",IF(AND($X363=0,$P363=""),"Resolution date missing",IF(AND($X363=1,$P363&lt;&gt;""),"Open status has resolution date",IF(AND($X363=1,$R363=""),"Next action missing","")))))))))</f>
        <v/>
      </c>
    </row>
    <row r="364">
      <c r="A364" s="22" t="n"/>
      <c r="B364" s="22" t="n"/>
      <c r="C364" s="22" t="n"/>
      <c r="D364" s="42" t="n"/>
      <c r="E364" s="42" t="n"/>
      <c r="F364" s="22" t="n"/>
      <c r="G364" s="22" t="n"/>
      <c r="H364" s="24" t="n"/>
      <c r="I364" s="24" t="n"/>
      <c r="J364" s="43" t="n"/>
      <c r="K364" s="22" t="n"/>
      <c r="L364" s="22" t="n"/>
      <c r="M364" s="42" t="n"/>
      <c r="N364" s="42" t="n"/>
      <c r="O364" s="42" t="n"/>
      <c r="P364" s="42" t="n"/>
      <c r="Q364" s="43" t="n"/>
      <c r="R364" s="24" t="n"/>
      <c r="S364" s="24" t="n"/>
      <c r="T364" s="26">
        <f>IF($A364="","",IF($E364="","",MAX(0,IF($P364&lt;&gt;"",$P364,Dashboard!$B$3)-$E364)))</f>
        <v/>
      </c>
      <c r="U364" s="27">
        <f>IF($A364="","",IF($T364="","",IF($T364&lt;=30,"0-30 days",IF($T364&lt;=60,"31-60 days",IF($T364&lt;=90,"61-90 days","91+ days")))))</f>
        <v/>
      </c>
      <c r="V364" s="28">
        <f>IF($A364="","",IF($X364=0,"Closed",IF($M364="","Due date missing",IF($N364&lt;&gt;"",IF($N364&lt;=$M364,"Submitted on time","Submitted late"),IF(Dashboard!$B$3&gt;$M364,"Overdue",IF($M364-Dashboard!$B$3&lt;=7,"Due in 7 days","On track"))))))</f>
        <v/>
      </c>
      <c r="W364" s="44">
        <f>IF($A364="","",MAX(0,$J364-IF($Q364="",0,$Q364)))</f>
        <v/>
      </c>
      <c r="X364" s="26">
        <f>IF($A364="","",IF(OR($L364="Resolved - Paid",$L364="Resolved - No Payment",$L364="Closed - Other"),0,1))</f>
        <v/>
      </c>
      <c r="Y364" s="28">
        <f>IF($A364="","",IF(OR($E364="",NOT(ISNUMBER($E364)),$E364&gt;Dashboard!$B$3),"No","Yes"))</f>
        <v/>
      </c>
      <c r="Z364" s="28">
        <f>IF($A364="","",IF(COUNTIF($A$2:$A$501,$A364)&gt;1,"Duplicate Denial ID",IF(OR($B364="",$C364="",$E364="",$F364="",$G364="",$J364="",$K364="",$L364=""),"Missing required field",IF(OR(NOT(ISNUMBER($J364)),$J364&lt;0,AND($Q364&lt;&gt;"",OR(NOT(ISNUMBER($Q364)),$Q364&lt;0))),"Invalid amount",IF(AND($D364&lt;&gt;"",$E364&lt;$D364),"Received before service",IF(AND($P364&lt;&gt;"",$P364&lt;$E364),"Resolution before receipt",IF(AND($N364&lt;&gt;"",$M364&lt;&gt;"",$N364&gt;$M364),"Appeal submitted late",IF(AND($X364=0,$P364=""),"Resolution date missing",IF(AND($X364=1,$P364&lt;&gt;""),"Open status has resolution date",IF(AND($X364=1,$R364=""),"Next action missing","")))))))))</f>
        <v/>
      </c>
    </row>
    <row r="365">
      <c r="A365" s="22" t="n"/>
      <c r="B365" s="22" t="n"/>
      <c r="C365" s="22" t="n"/>
      <c r="D365" s="42" t="n"/>
      <c r="E365" s="42" t="n"/>
      <c r="F365" s="22" t="n"/>
      <c r="G365" s="22" t="n"/>
      <c r="H365" s="24" t="n"/>
      <c r="I365" s="24" t="n"/>
      <c r="J365" s="43" t="n"/>
      <c r="K365" s="22" t="n"/>
      <c r="L365" s="22" t="n"/>
      <c r="M365" s="42" t="n"/>
      <c r="N365" s="42" t="n"/>
      <c r="O365" s="42" t="n"/>
      <c r="P365" s="42" t="n"/>
      <c r="Q365" s="43" t="n"/>
      <c r="R365" s="24" t="n"/>
      <c r="S365" s="24" t="n"/>
      <c r="T365" s="26">
        <f>IF($A365="","",IF($E365="","",MAX(0,IF($P365&lt;&gt;"",$P365,Dashboard!$B$3)-$E365)))</f>
        <v/>
      </c>
      <c r="U365" s="27">
        <f>IF($A365="","",IF($T365="","",IF($T365&lt;=30,"0-30 days",IF($T365&lt;=60,"31-60 days",IF($T365&lt;=90,"61-90 days","91+ days")))))</f>
        <v/>
      </c>
      <c r="V365" s="28">
        <f>IF($A365="","",IF($X365=0,"Closed",IF($M365="","Due date missing",IF($N365&lt;&gt;"",IF($N365&lt;=$M365,"Submitted on time","Submitted late"),IF(Dashboard!$B$3&gt;$M365,"Overdue",IF($M365-Dashboard!$B$3&lt;=7,"Due in 7 days","On track"))))))</f>
        <v/>
      </c>
      <c r="W365" s="44">
        <f>IF($A365="","",MAX(0,$J365-IF($Q365="",0,$Q365)))</f>
        <v/>
      </c>
      <c r="X365" s="26">
        <f>IF($A365="","",IF(OR($L365="Resolved - Paid",$L365="Resolved - No Payment",$L365="Closed - Other"),0,1))</f>
        <v/>
      </c>
      <c r="Y365" s="28">
        <f>IF($A365="","",IF(OR($E365="",NOT(ISNUMBER($E365)),$E365&gt;Dashboard!$B$3),"No","Yes"))</f>
        <v/>
      </c>
      <c r="Z365" s="28">
        <f>IF($A365="","",IF(COUNTIF($A$2:$A$501,$A365)&gt;1,"Duplicate Denial ID",IF(OR($B365="",$C365="",$E365="",$F365="",$G365="",$J365="",$K365="",$L365=""),"Missing required field",IF(OR(NOT(ISNUMBER($J365)),$J365&lt;0,AND($Q365&lt;&gt;"",OR(NOT(ISNUMBER($Q365)),$Q365&lt;0))),"Invalid amount",IF(AND($D365&lt;&gt;"",$E365&lt;$D365),"Received before service",IF(AND($P365&lt;&gt;"",$P365&lt;$E365),"Resolution before receipt",IF(AND($N365&lt;&gt;"",$M365&lt;&gt;"",$N365&gt;$M365),"Appeal submitted late",IF(AND($X365=0,$P365=""),"Resolution date missing",IF(AND($X365=1,$P365&lt;&gt;""),"Open status has resolution date",IF(AND($X365=1,$R365=""),"Next action missing","")))))))))</f>
        <v/>
      </c>
    </row>
    <row r="366">
      <c r="A366" s="22" t="n"/>
      <c r="B366" s="22" t="n"/>
      <c r="C366" s="22" t="n"/>
      <c r="D366" s="42" t="n"/>
      <c r="E366" s="42" t="n"/>
      <c r="F366" s="22" t="n"/>
      <c r="G366" s="22" t="n"/>
      <c r="H366" s="24" t="n"/>
      <c r="I366" s="24" t="n"/>
      <c r="J366" s="43" t="n"/>
      <c r="K366" s="22" t="n"/>
      <c r="L366" s="22" t="n"/>
      <c r="M366" s="42" t="n"/>
      <c r="N366" s="42" t="n"/>
      <c r="O366" s="42" t="n"/>
      <c r="P366" s="42" t="n"/>
      <c r="Q366" s="43" t="n"/>
      <c r="R366" s="24" t="n"/>
      <c r="S366" s="24" t="n"/>
      <c r="T366" s="26">
        <f>IF($A366="","",IF($E366="","",MAX(0,IF($P366&lt;&gt;"",$P366,Dashboard!$B$3)-$E366)))</f>
        <v/>
      </c>
      <c r="U366" s="27">
        <f>IF($A366="","",IF($T366="","",IF($T366&lt;=30,"0-30 days",IF($T366&lt;=60,"31-60 days",IF($T366&lt;=90,"61-90 days","91+ days")))))</f>
        <v/>
      </c>
      <c r="V366" s="28">
        <f>IF($A366="","",IF($X366=0,"Closed",IF($M366="","Due date missing",IF($N366&lt;&gt;"",IF($N366&lt;=$M366,"Submitted on time","Submitted late"),IF(Dashboard!$B$3&gt;$M366,"Overdue",IF($M366-Dashboard!$B$3&lt;=7,"Due in 7 days","On track"))))))</f>
        <v/>
      </c>
      <c r="W366" s="44">
        <f>IF($A366="","",MAX(0,$J366-IF($Q366="",0,$Q366)))</f>
        <v/>
      </c>
      <c r="X366" s="26">
        <f>IF($A366="","",IF(OR($L366="Resolved - Paid",$L366="Resolved - No Payment",$L366="Closed - Other"),0,1))</f>
        <v/>
      </c>
      <c r="Y366" s="28">
        <f>IF($A366="","",IF(OR($E366="",NOT(ISNUMBER($E366)),$E366&gt;Dashboard!$B$3),"No","Yes"))</f>
        <v/>
      </c>
      <c r="Z366" s="28">
        <f>IF($A366="","",IF(COUNTIF($A$2:$A$501,$A366)&gt;1,"Duplicate Denial ID",IF(OR($B366="",$C366="",$E366="",$F366="",$G366="",$J366="",$K366="",$L366=""),"Missing required field",IF(OR(NOT(ISNUMBER($J366)),$J366&lt;0,AND($Q366&lt;&gt;"",OR(NOT(ISNUMBER($Q366)),$Q366&lt;0))),"Invalid amount",IF(AND($D366&lt;&gt;"",$E366&lt;$D366),"Received before service",IF(AND($P366&lt;&gt;"",$P366&lt;$E366),"Resolution before receipt",IF(AND($N366&lt;&gt;"",$M366&lt;&gt;"",$N366&gt;$M366),"Appeal submitted late",IF(AND($X366=0,$P366=""),"Resolution date missing",IF(AND($X366=1,$P366&lt;&gt;""),"Open status has resolution date",IF(AND($X366=1,$R366=""),"Next action missing","")))))))))</f>
        <v/>
      </c>
    </row>
    <row r="367">
      <c r="A367" s="22" t="n"/>
      <c r="B367" s="22" t="n"/>
      <c r="C367" s="22" t="n"/>
      <c r="D367" s="42" t="n"/>
      <c r="E367" s="42" t="n"/>
      <c r="F367" s="22" t="n"/>
      <c r="G367" s="22" t="n"/>
      <c r="H367" s="24" t="n"/>
      <c r="I367" s="24" t="n"/>
      <c r="J367" s="43" t="n"/>
      <c r="K367" s="22" t="n"/>
      <c r="L367" s="22" t="n"/>
      <c r="M367" s="42" t="n"/>
      <c r="N367" s="42" t="n"/>
      <c r="O367" s="42" t="n"/>
      <c r="P367" s="42" t="n"/>
      <c r="Q367" s="43" t="n"/>
      <c r="R367" s="24" t="n"/>
      <c r="S367" s="24" t="n"/>
      <c r="T367" s="26">
        <f>IF($A367="","",IF($E367="","",MAX(0,IF($P367&lt;&gt;"",$P367,Dashboard!$B$3)-$E367)))</f>
        <v/>
      </c>
      <c r="U367" s="27">
        <f>IF($A367="","",IF($T367="","",IF($T367&lt;=30,"0-30 days",IF($T367&lt;=60,"31-60 days",IF($T367&lt;=90,"61-90 days","91+ days")))))</f>
        <v/>
      </c>
      <c r="V367" s="28">
        <f>IF($A367="","",IF($X367=0,"Closed",IF($M367="","Due date missing",IF($N367&lt;&gt;"",IF($N367&lt;=$M367,"Submitted on time","Submitted late"),IF(Dashboard!$B$3&gt;$M367,"Overdue",IF($M367-Dashboard!$B$3&lt;=7,"Due in 7 days","On track"))))))</f>
        <v/>
      </c>
      <c r="W367" s="44">
        <f>IF($A367="","",MAX(0,$J367-IF($Q367="",0,$Q367)))</f>
        <v/>
      </c>
      <c r="X367" s="26">
        <f>IF($A367="","",IF(OR($L367="Resolved - Paid",$L367="Resolved - No Payment",$L367="Closed - Other"),0,1))</f>
        <v/>
      </c>
      <c r="Y367" s="28">
        <f>IF($A367="","",IF(OR($E367="",NOT(ISNUMBER($E367)),$E367&gt;Dashboard!$B$3),"No","Yes"))</f>
        <v/>
      </c>
      <c r="Z367" s="28">
        <f>IF($A367="","",IF(COUNTIF($A$2:$A$501,$A367)&gt;1,"Duplicate Denial ID",IF(OR($B367="",$C367="",$E367="",$F367="",$G367="",$J367="",$K367="",$L367=""),"Missing required field",IF(OR(NOT(ISNUMBER($J367)),$J367&lt;0,AND($Q367&lt;&gt;"",OR(NOT(ISNUMBER($Q367)),$Q367&lt;0))),"Invalid amount",IF(AND($D367&lt;&gt;"",$E367&lt;$D367),"Received before service",IF(AND($P367&lt;&gt;"",$P367&lt;$E367),"Resolution before receipt",IF(AND($N367&lt;&gt;"",$M367&lt;&gt;"",$N367&gt;$M367),"Appeal submitted late",IF(AND($X367=0,$P367=""),"Resolution date missing",IF(AND($X367=1,$P367&lt;&gt;""),"Open status has resolution date",IF(AND($X367=1,$R367=""),"Next action missing","")))))))))</f>
        <v/>
      </c>
    </row>
    <row r="368">
      <c r="A368" s="22" t="n"/>
      <c r="B368" s="22" t="n"/>
      <c r="C368" s="22" t="n"/>
      <c r="D368" s="42" t="n"/>
      <c r="E368" s="42" t="n"/>
      <c r="F368" s="22" t="n"/>
      <c r="G368" s="22" t="n"/>
      <c r="H368" s="24" t="n"/>
      <c r="I368" s="24" t="n"/>
      <c r="J368" s="43" t="n"/>
      <c r="K368" s="22" t="n"/>
      <c r="L368" s="22" t="n"/>
      <c r="M368" s="42" t="n"/>
      <c r="N368" s="42" t="n"/>
      <c r="O368" s="42" t="n"/>
      <c r="P368" s="42" t="n"/>
      <c r="Q368" s="43" t="n"/>
      <c r="R368" s="24" t="n"/>
      <c r="S368" s="24" t="n"/>
      <c r="T368" s="26">
        <f>IF($A368="","",IF($E368="","",MAX(0,IF($P368&lt;&gt;"",$P368,Dashboard!$B$3)-$E368)))</f>
        <v/>
      </c>
      <c r="U368" s="27">
        <f>IF($A368="","",IF($T368="","",IF($T368&lt;=30,"0-30 days",IF($T368&lt;=60,"31-60 days",IF($T368&lt;=90,"61-90 days","91+ days")))))</f>
        <v/>
      </c>
      <c r="V368" s="28">
        <f>IF($A368="","",IF($X368=0,"Closed",IF($M368="","Due date missing",IF($N368&lt;&gt;"",IF($N368&lt;=$M368,"Submitted on time","Submitted late"),IF(Dashboard!$B$3&gt;$M368,"Overdue",IF($M368-Dashboard!$B$3&lt;=7,"Due in 7 days","On track"))))))</f>
        <v/>
      </c>
      <c r="W368" s="44">
        <f>IF($A368="","",MAX(0,$J368-IF($Q368="",0,$Q368)))</f>
        <v/>
      </c>
      <c r="X368" s="26">
        <f>IF($A368="","",IF(OR($L368="Resolved - Paid",$L368="Resolved - No Payment",$L368="Closed - Other"),0,1))</f>
        <v/>
      </c>
      <c r="Y368" s="28">
        <f>IF($A368="","",IF(OR($E368="",NOT(ISNUMBER($E368)),$E368&gt;Dashboard!$B$3),"No","Yes"))</f>
        <v/>
      </c>
      <c r="Z368" s="28">
        <f>IF($A368="","",IF(COUNTIF($A$2:$A$501,$A368)&gt;1,"Duplicate Denial ID",IF(OR($B368="",$C368="",$E368="",$F368="",$G368="",$J368="",$K368="",$L368=""),"Missing required field",IF(OR(NOT(ISNUMBER($J368)),$J368&lt;0,AND($Q368&lt;&gt;"",OR(NOT(ISNUMBER($Q368)),$Q368&lt;0))),"Invalid amount",IF(AND($D368&lt;&gt;"",$E368&lt;$D368),"Received before service",IF(AND($P368&lt;&gt;"",$P368&lt;$E368),"Resolution before receipt",IF(AND($N368&lt;&gt;"",$M368&lt;&gt;"",$N368&gt;$M368),"Appeal submitted late",IF(AND($X368=0,$P368=""),"Resolution date missing",IF(AND($X368=1,$P368&lt;&gt;""),"Open status has resolution date",IF(AND($X368=1,$R368=""),"Next action missing","")))))))))</f>
        <v/>
      </c>
    </row>
    <row r="369">
      <c r="A369" s="22" t="n"/>
      <c r="B369" s="22" t="n"/>
      <c r="C369" s="22" t="n"/>
      <c r="D369" s="42" t="n"/>
      <c r="E369" s="42" t="n"/>
      <c r="F369" s="22" t="n"/>
      <c r="G369" s="22" t="n"/>
      <c r="H369" s="24" t="n"/>
      <c r="I369" s="24" t="n"/>
      <c r="J369" s="43" t="n"/>
      <c r="K369" s="22" t="n"/>
      <c r="L369" s="22" t="n"/>
      <c r="M369" s="42" t="n"/>
      <c r="N369" s="42" t="n"/>
      <c r="O369" s="42" t="n"/>
      <c r="P369" s="42" t="n"/>
      <c r="Q369" s="43" t="n"/>
      <c r="R369" s="24" t="n"/>
      <c r="S369" s="24" t="n"/>
      <c r="T369" s="26">
        <f>IF($A369="","",IF($E369="","",MAX(0,IF($P369&lt;&gt;"",$P369,Dashboard!$B$3)-$E369)))</f>
        <v/>
      </c>
      <c r="U369" s="27">
        <f>IF($A369="","",IF($T369="","",IF($T369&lt;=30,"0-30 days",IF($T369&lt;=60,"31-60 days",IF($T369&lt;=90,"61-90 days","91+ days")))))</f>
        <v/>
      </c>
      <c r="V369" s="28">
        <f>IF($A369="","",IF($X369=0,"Closed",IF($M369="","Due date missing",IF($N369&lt;&gt;"",IF($N369&lt;=$M369,"Submitted on time","Submitted late"),IF(Dashboard!$B$3&gt;$M369,"Overdue",IF($M369-Dashboard!$B$3&lt;=7,"Due in 7 days","On track"))))))</f>
        <v/>
      </c>
      <c r="W369" s="44">
        <f>IF($A369="","",MAX(0,$J369-IF($Q369="",0,$Q369)))</f>
        <v/>
      </c>
      <c r="X369" s="26">
        <f>IF($A369="","",IF(OR($L369="Resolved - Paid",$L369="Resolved - No Payment",$L369="Closed - Other"),0,1))</f>
        <v/>
      </c>
      <c r="Y369" s="28">
        <f>IF($A369="","",IF(OR($E369="",NOT(ISNUMBER($E369)),$E369&gt;Dashboard!$B$3),"No","Yes"))</f>
        <v/>
      </c>
      <c r="Z369" s="28">
        <f>IF($A369="","",IF(COUNTIF($A$2:$A$501,$A369)&gt;1,"Duplicate Denial ID",IF(OR($B369="",$C369="",$E369="",$F369="",$G369="",$J369="",$K369="",$L369=""),"Missing required field",IF(OR(NOT(ISNUMBER($J369)),$J369&lt;0,AND($Q369&lt;&gt;"",OR(NOT(ISNUMBER($Q369)),$Q369&lt;0))),"Invalid amount",IF(AND($D369&lt;&gt;"",$E369&lt;$D369),"Received before service",IF(AND($P369&lt;&gt;"",$P369&lt;$E369),"Resolution before receipt",IF(AND($N369&lt;&gt;"",$M369&lt;&gt;"",$N369&gt;$M369),"Appeal submitted late",IF(AND($X369=0,$P369=""),"Resolution date missing",IF(AND($X369=1,$P369&lt;&gt;""),"Open status has resolution date",IF(AND($X369=1,$R369=""),"Next action missing","")))))))))</f>
        <v/>
      </c>
    </row>
    <row r="370">
      <c r="A370" s="22" t="n"/>
      <c r="B370" s="22" t="n"/>
      <c r="C370" s="22" t="n"/>
      <c r="D370" s="42" t="n"/>
      <c r="E370" s="42" t="n"/>
      <c r="F370" s="22" t="n"/>
      <c r="G370" s="22" t="n"/>
      <c r="H370" s="24" t="n"/>
      <c r="I370" s="24" t="n"/>
      <c r="J370" s="43" t="n"/>
      <c r="K370" s="22" t="n"/>
      <c r="L370" s="22" t="n"/>
      <c r="M370" s="42" t="n"/>
      <c r="N370" s="42" t="n"/>
      <c r="O370" s="42" t="n"/>
      <c r="P370" s="42" t="n"/>
      <c r="Q370" s="43" t="n"/>
      <c r="R370" s="24" t="n"/>
      <c r="S370" s="24" t="n"/>
      <c r="T370" s="26">
        <f>IF($A370="","",IF($E370="","",MAX(0,IF($P370&lt;&gt;"",$P370,Dashboard!$B$3)-$E370)))</f>
        <v/>
      </c>
      <c r="U370" s="27">
        <f>IF($A370="","",IF($T370="","",IF($T370&lt;=30,"0-30 days",IF($T370&lt;=60,"31-60 days",IF($T370&lt;=90,"61-90 days","91+ days")))))</f>
        <v/>
      </c>
      <c r="V370" s="28">
        <f>IF($A370="","",IF($X370=0,"Closed",IF($M370="","Due date missing",IF($N370&lt;&gt;"",IF($N370&lt;=$M370,"Submitted on time","Submitted late"),IF(Dashboard!$B$3&gt;$M370,"Overdue",IF($M370-Dashboard!$B$3&lt;=7,"Due in 7 days","On track"))))))</f>
        <v/>
      </c>
      <c r="W370" s="44">
        <f>IF($A370="","",MAX(0,$J370-IF($Q370="",0,$Q370)))</f>
        <v/>
      </c>
      <c r="X370" s="26">
        <f>IF($A370="","",IF(OR($L370="Resolved - Paid",$L370="Resolved - No Payment",$L370="Closed - Other"),0,1))</f>
        <v/>
      </c>
      <c r="Y370" s="28">
        <f>IF($A370="","",IF(OR($E370="",NOT(ISNUMBER($E370)),$E370&gt;Dashboard!$B$3),"No","Yes"))</f>
        <v/>
      </c>
      <c r="Z370" s="28">
        <f>IF($A370="","",IF(COUNTIF($A$2:$A$501,$A370)&gt;1,"Duplicate Denial ID",IF(OR($B370="",$C370="",$E370="",$F370="",$G370="",$J370="",$K370="",$L370=""),"Missing required field",IF(OR(NOT(ISNUMBER($J370)),$J370&lt;0,AND($Q370&lt;&gt;"",OR(NOT(ISNUMBER($Q370)),$Q370&lt;0))),"Invalid amount",IF(AND($D370&lt;&gt;"",$E370&lt;$D370),"Received before service",IF(AND($P370&lt;&gt;"",$P370&lt;$E370),"Resolution before receipt",IF(AND($N370&lt;&gt;"",$M370&lt;&gt;"",$N370&gt;$M370),"Appeal submitted late",IF(AND($X370=0,$P370=""),"Resolution date missing",IF(AND($X370=1,$P370&lt;&gt;""),"Open status has resolution date",IF(AND($X370=1,$R370=""),"Next action missing","")))))))))</f>
        <v/>
      </c>
    </row>
    <row r="371">
      <c r="A371" s="22" t="n"/>
      <c r="B371" s="22" t="n"/>
      <c r="C371" s="22" t="n"/>
      <c r="D371" s="42" t="n"/>
      <c r="E371" s="42" t="n"/>
      <c r="F371" s="22" t="n"/>
      <c r="G371" s="22" t="n"/>
      <c r="H371" s="24" t="n"/>
      <c r="I371" s="24" t="n"/>
      <c r="J371" s="43" t="n"/>
      <c r="K371" s="22" t="n"/>
      <c r="L371" s="22" t="n"/>
      <c r="M371" s="42" t="n"/>
      <c r="N371" s="42" t="n"/>
      <c r="O371" s="42" t="n"/>
      <c r="P371" s="42" t="n"/>
      <c r="Q371" s="43" t="n"/>
      <c r="R371" s="24" t="n"/>
      <c r="S371" s="24" t="n"/>
      <c r="T371" s="26">
        <f>IF($A371="","",IF($E371="","",MAX(0,IF($P371&lt;&gt;"",$P371,Dashboard!$B$3)-$E371)))</f>
        <v/>
      </c>
      <c r="U371" s="27">
        <f>IF($A371="","",IF($T371="","",IF($T371&lt;=30,"0-30 days",IF($T371&lt;=60,"31-60 days",IF($T371&lt;=90,"61-90 days","91+ days")))))</f>
        <v/>
      </c>
      <c r="V371" s="28">
        <f>IF($A371="","",IF($X371=0,"Closed",IF($M371="","Due date missing",IF($N371&lt;&gt;"",IF($N371&lt;=$M371,"Submitted on time","Submitted late"),IF(Dashboard!$B$3&gt;$M371,"Overdue",IF($M371-Dashboard!$B$3&lt;=7,"Due in 7 days","On track"))))))</f>
        <v/>
      </c>
      <c r="W371" s="44">
        <f>IF($A371="","",MAX(0,$J371-IF($Q371="",0,$Q371)))</f>
        <v/>
      </c>
      <c r="X371" s="26">
        <f>IF($A371="","",IF(OR($L371="Resolved - Paid",$L371="Resolved - No Payment",$L371="Closed - Other"),0,1))</f>
        <v/>
      </c>
      <c r="Y371" s="28">
        <f>IF($A371="","",IF(OR($E371="",NOT(ISNUMBER($E371)),$E371&gt;Dashboard!$B$3),"No","Yes"))</f>
        <v/>
      </c>
      <c r="Z371" s="28">
        <f>IF($A371="","",IF(COUNTIF($A$2:$A$501,$A371)&gt;1,"Duplicate Denial ID",IF(OR($B371="",$C371="",$E371="",$F371="",$G371="",$J371="",$K371="",$L371=""),"Missing required field",IF(OR(NOT(ISNUMBER($J371)),$J371&lt;0,AND($Q371&lt;&gt;"",OR(NOT(ISNUMBER($Q371)),$Q371&lt;0))),"Invalid amount",IF(AND($D371&lt;&gt;"",$E371&lt;$D371),"Received before service",IF(AND($P371&lt;&gt;"",$P371&lt;$E371),"Resolution before receipt",IF(AND($N371&lt;&gt;"",$M371&lt;&gt;"",$N371&gt;$M371),"Appeal submitted late",IF(AND($X371=0,$P371=""),"Resolution date missing",IF(AND($X371=1,$P371&lt;&gt;""),"Open status has resolution date",IF(AND($X371=1,$R371=""),"Next action missing","")))))))))</f>
        <v/>
      </c>
    </row>
    <row r="372">
      <c r="A372" s="22" t="n"/>
      <c r="B372" s="22" t="n"/>
      <c r="C372" s="22" t="n"/>
      <c r="D372" s="42" t="n"/>
      <c r="E372" s="42" t="n"/>
      <c r="F372" s="22" t="n"/>
      <c r="G372" s="22" t="n"/>
      <c r="H372" s="24" t="n"/>
      <c r="I372" s="24" t="n"/>
      <c r="J372" s="43" t="n"/>
      <c r="K372" s="22" t="n"/>
      <c r="L372" s="22" t="n"/>
      <c r="M372" s="42" t="n"/>
      <c r="N372" s="42" t="n"/>
      <c r="O372" s="42" t="n"/>
      <c r="P372" s="42" t="n"/>
      <c r="Q372" s="43" t="n"/>
      <c r="R372" s="24" t="n"/>
      <c r="S372" s="24" t="n"/>
      <c r="T372" s="26">
        <f>IF($A372="","",IF($E372="","",MAX(0,IF($P372&lt;&gt;"",$P372,Dashboard!$B$3)-$E372)))</f>
        <v/>
      </c>
      <c r="U372" s="27">
        <f>IF($A372="","",IF($T372="","",IF($T372&lt;=30,"0-30 days",IF($T372&lt;=60,"31-60 days",IF($T372&lt;=90,"61-90 days","91+ days")))))</f>
        <v/>
      </c>
      <c r="V372" s="28">
        <f>IF($A372="","",IF($X372=0,"Closed",IF($M372="","Due date missing",IF($N372&lt;&gt;"",IF($N372&lt;=$M372,"Submitted on time","Submitted late"),IF(Dashboard!$B$3&gt;$M372,"Overdue",IF($M372-Dashboard!$B$3&lt;=7,"Due in 7 days","On track"))))))</f>
        <v/>
      </c>
      <c r="W372" s="44">
        <f>IF($A372="","",MAX(0,$J372-IF($Q372="",0,$Q372)))</f>
        <v/>
      </c>
      <c r="X372" s="26">
        <f>IF($A372="","",IF(OR($L372="Resolved - Paid",$L372="Resolved - No Payment",$L372="Closed - Other"),0,1))</f>
        <v/>
      </c>
      <c r="Y372" s="28">
        <f>IF($A372="","",IF(OR($E372="",NOT(ISNUMBER($E372)),$E372&gt;Dashboard!$B$3),"No","Yes"))</f>
        <v/>
      </c>
      <c r="Z372" s="28">
        <f>IF($A372="","",IF(COUNTIF($A$2:$A$501,$A372)&gt;1,"Duplicate Denial ID",IF(OR($B372="",$C372="",$E372="",$F372="",$G372="",$J372="",$K372="",$L372=""),"Missing required field",IF(OR(NOT(ISNUMBER($J372)),$J372&lt;0,AND($Q372&lt;&gt;"",OR(NOT(ISNUMBER($Q372)),$Q372&lt;0))),"Invalid amount",IF(AND($D372&lt;&gt;"",$E372&lt;$D372),"Received before service",IF(AND($P372&lt;&gt;"",$P372&lt;$E372),"Resolution before receipt",IF(AND($N372&lt;&gt;"",$M372&lt;&gt;"",$N372&gt;$M372),"Appeal submitted late",IF(AND($X372=0,$P372=""),"Resolution date missing",IF(AND($X372=1,$P372&lt;&gt;""),"Open status has resolution date",IF(AND($X372=1,$R372=""),"Next action missing","")))))))))</f>
        <v/>
      </c>
    </row>
    <row r="373">
      <c r="A373" s="22" t="n"/>
      <c r="B373" s="22" t="n"/>
      <c r="C373" s="22" t="n"/>
      <c r="D373" s="42" t="n"/>
      <c r="E373" s="42" t="n"/>
      <c r="F373" s="22" t="n"/>
      <c r="G373" s="22" t="n"/>
      <c r="H373" s="24" t="n"/>
      <c r="I373" s="24" t="n"/>
      <c r="J373" s="43" t="n"/>
      <c r="K373" s="22" t="n"/>
      <c r="L373" s="22" t="n"/>
      <c r="M373" s="42" t="n"/>
      <c r="N373" s="42" t="n"/>
      <c r="O373" s="42" t="n"/>
      <c r="P373" s="42" t="n"/>
      <c r="Q373" s="43" t="n"/>
      <c r="R373" s="24" t="n"/>
      <c r="S373" s="24" t="n"/>
      <c r="T373" s="26">
        <f>IF($A373="","",IF($E373="","",MAX(0,IF($P373&lt;&gt;"",$P373,Dashboard!$B$3)-$E373)))</f>
        <v/>
      </c>
      <c r="U373" s="27">
        <f>IF($A373="","",IF($T373="","",IF($T373&lt;=30,"0-30 days",IF($T373&lt;=60,"31-60 days",IF($T373&lt;=90,"61-90 days","91+ days")))))</f>
        <v/>
      </c>
      <c r="V373" s="28">
        <f>IF($A373="","",IF($X373=0,"Closed",IF($M373="","Due date missing",IF($N373&lt;&gt;"",IF($N373&lt;=$M373,"Submitted on time","Submitted late"),IF(Dashboard!$B$3&gt;$M373,"Overdue",IF($M373-Dashboard!$B$3&lt;=7,"Due in 7 days","On track"))))))</f>
        <v/>
      </c>
      <c r="W373" s="44">
        <f>IF($A373="","",MAX(0,$J373-IF($Q373="",0,$Q373)))</f>
        <v/>
      </c>
      <c r="X373" s="26">
        <f>IF($A373="","",IF(OR($L373="Resolved - Paid",$L373="Resolved - No Payment",$L373="Closed - Other"),0,1))</f>
        <v/>
      </c>
      <c r="Y373" s="28">
        <f>IF($A373="","",IF(OR($E373="",NOT(ISNUMBER($E373)),$E373&gt;Dashboard!$B$3),"No","Yes"))</f>
        <v/>
      </c>
      <c r="Z373" s="28">
        <f>IF($A373="","",IF(COUNTIF($A$2:$A$501,$A373)&gt;1,"Duplicate Denial ID",IF(OR($B373="",$C373="",$E373="",$F373="",$G373="",$J373="",$K373="",$L373=""),"Missing required field",IF(OR(NOT(ISNUMBER($J373)),$J373&lt;0,AND($Q373&lt;&gt;"",OR(NOT(ISNUMBER($Q373)),$Q373&lt;0))),"Invalid amount",IF(AND($D373&lt;&gt;"",$E373&lt;$D373),"Received before service",IF(AND($P373&lt;&gt;"",$P373&lt;$E373),"Resolution before receipt",IF(AND($N373&lt;&gt;"",$M373&lt;&gt;"",$N373&gt;$M373),"Appeal submitted late",IF(AND($X373=0,$P373=""),"Resolution date missing",IF(AND($X373=1,$P373&lt;&gt;""),"Open status has resolution date",IF(AND($X373=1,$R373=""),"Next action missing","")))))))))</f>
        <v/>
      </c>
    </row>
    <row r="374">
      <c r="A374" s="22" t="n"/>
      <c r="B374" s="22" t="n"/>
      <c r="C374" s="22" t="n"/>
      <c r="D374" s="42" t="n"/>
      <c r="E374" s="42" t="n"/>
      <c r="F374" s="22" t="n"/>
      <c r="G374" s="22" t="n"/>
      <c r="H374" s="24" t="n"/>
      <c r="I374" s="24" t="n"/>
      <c r="J374" s="43" t="n"/>
      <c r="K374" s="22" t="n"/>
      <c r="L374" s="22" t="n"/>
      <c r="M374" s="42" t="n"/>
      <c r="N374" s="42" t="n"/>
      <c r="O374" s="42" t="n"/>
      <c r="P374" s="42" t="n"/>
      <c r="Q374" s="43" t="n"/>
      <c r="R374" s="24" t="n"/>
      <c r="S374" s="24" t="n"/>
      <c r="T374" s="26">
        <f>IF($A374="","",IF($E374="","",MAX(0,IF($P374&lt;&gt;"",$P374,Dashboard!$B$3)-$E374)))</f>
        <v/>
      </c>
      <c r="U374" s="27">
        <f>IF($A374="","",IF($T374="","",IF($T374&lt;=30,"0-30 days",IF($T374&lt;=60,"31-60 days",IF($T374&lt;=90,"61-90 days","91+ days")))))</f>
        <v/>
      </c>
      <c r="V374" s="28">
        <f>IF($A374="","",IF($X374=0,"Closed",IF($M374="","Due date missing",IF($N374&lt;&gt;"",IF($N374&lt;=$M374,"Submitted on time","Submitted late"),IF(Dashboard!$B$3&gt;$M374,"Overdue",IF($M374-Dashboard!$B$3&lt;=7,"Due in 7 days","On track"))))))</f>
        <v/>
      </c>
      <c r="W374" s="44">
        <f>IF($A374="","",MAX(0,$J374-IF($Q374="",0,$Q374)))</f>
        <v/>
      </c>
      <c r="X374" s="26">
        <f>IF($A374="","",IF(OR($L374="Resolved - Paid",$L374="Resolved - No Payment",$L374="Closed - Other"),0,1))</f>
        <v/>
      </c>
      <c r="Y374" s="28">
        <f>IF($A374="","",IF(OR($E374="",NOT(ISNUMBER($E374)),$E374&gt;Dashboard!$B$3),"No","Yes"))</f>
        <v/>
      </c>
      <c r="Z374" s="28">
        <f>IF($A374="","",IF(COUNTIF($A$2:$A$501,$A374)&gt;1,"Duplicate Denial ID",IF(OR($B374="",$C374="",$E374="",$F374="",$G374="",$J374="",$K374="",$L374=""),"Missing required field",IF(OR(NOT(ISNUMBER($J374)),$J374&lt;0,AND($Q374&lt;&gt;"",OR(NOT(ISNUMBER($Q374)),$Q374&lt;0))),"Invalid amount",IF(AND($D374&lt;&gt;"",$E374&lt;$D374),"Received before service",IF(AND($P374&lt;&gt;"",$P374&lt;$E374),"Resolution before receipt",IF(AND($N374&lt;&gt;"",$M374&lt;&gt;"",$N374&gt;$M374),"Appeal submitted late",IF(AND($X374=0,$P374=""),"Resolution date missing",IF(AND($X374=1,$P374&lt;&gt;""),"Open status has resolution date",IF(AND($X374=1,$R374=""),"Next action missing","")))))))))</f>
        <v/>
      </c>
    </row>
    <row r="375">
      <c r="A375" s="22" t="n"/>
      <c r="B375" s="22" t="n"/>
      <c r="C375" s="22" t="n"/>
      <c r="D375" s="42" t="n"/>
      <c r="E375" s="42" t="n"/>
      <c r="F375" s="22" t="n"/>
      <c r="G375" s="22" t="n"/>
      <c r="H375" s="24" t="n"/>
      <c r="I375" s="24" t="n"/>
      <c r="J375" s="43" t="n"/>
      <c r="K375" s="22" t="n"/>
      <c r="L375" s="22" t="n"/>
      <c r="M375" s="42" t="n"/>
      <c r="N375" s="42" t="n"/>
      <c r="O375" s="42" t="n"/>
      <c r="P375" s="42" t="n"/>
      <c r="Q375" s="43" t="n"/>
      <c r="R375" s="24" t="n"/>
      <c r="S375" s="24" t="n"/>
      <c r="T375" s="26">
        <f>IF($A375="","",IF($E375="","",MAX(0,IF($P375&lt;&gt;"",$P375,Dashboard!$B$3)-$E375)))</f>
        <v/>
      </c>
      <c r="U375" s="27">
        <f>IF($A375="","",IF($T375="","",IF($T375&lt;=30,"0-30 days",IF($T375&lt;=60,"31-60 days",IF($T375&lt;=90,"61-90 days","91+ days")))))</f>
        <v/>
      </c>
      <c r="V375" s="28">
        <f>IF($A375="","",IF($X375=0,"Closed",IF($M375="","Due date missing",IF($N375&lt;&gt;"",IF($N375&lt;=$M375,"Submitted on time","Submitted late"),IF(Dashboard!$B$3&gt;$M375,"Overdue",IF($M375-Dashboard!$B$3&lt;=7,"Due in 7 days","On track"))))))</f>
        <v/>
      </c>
      <c r="W375" s="44">
        <f>IF($A375="","",MAX(0,$J375-IF($Q375="",0,$Q375)))</f>
        <v/>
      </c>
      <c r="X375" s="26">
        <f>IF($A375="","",IF(OR($L375="Resolved - Paid",$L375="Resolved - No Payment",$L375="Closed - Other"),0,1))</f>
        <v/>
      </c>
      <c r="Y375" s="28">
        <f>IF($A375="","",IF(OR($E375="",NOT(ISNUMBER($E375)),$E375&gt;Dashboard!$B$3),"No","Yes"))</f>
        <v/>
      </c>
      <c r="Z375" s="28">
        <f>IF($A375="","",IF(COUNTIF($A$2:$A$501,$A375)&gt;1,"Duplicate Denial ID",IF(OR($B375="",$C375="",$E375="",$F375="",$G375="",$J375="",$K375="",$L375=""),"Missing required field",IF(OR(NOT(ISNUMBER($J375)),$J375&lt;0,AND($Q375&lt;&gt;"",OR(NOT(ISNUMBER($Q375)),$Q375&lt;0))),"Invalid amount",IF(AND($D375&lt;&gt;"",$E375&lt;$D375),"Received before service",IF(AND($P375&lt;&gt;"",$P375&lt;$E375),"Resolution before receipt",IF(AND($N375&lt;&gt;"",$M375&lt;&gt;"",$N375&gt;$M375),"Appeal submitted late",IF(AND($X375=0,$P375=""),"Resolution date missing",IF(AND($X375=1,$P375&lt;&gt;""),"Open status has resolution date",IF(AND($X375=1,$R375=""),"Next action missing","")))))))))</f>
        <v/>
      </c>
    </row>
    <row r="376">
      <c r="A376" s="22" t="n"/>
      <c r="B376" s="22" t="n"/>
      <c r="C376" s="22" t="n"/>
      <c r="D376" s="42" t="n"/>
      <c r="E376" s="42" t="n"/>
      <c r="F376" s="22" t="n"/>
      <c r="G376" s="22" t="n"/>
      <c r="H376" s="24" t="n"/>
      <c r="I376" s="24" t="n"/>
      <c r="J376" s="43" t="n"/>
      <c r="K376" s="22" t="n"/>
      <c r="L376" s="22" t="n"/>
      <c r="M376" s="42" t="n"/>
      <c r="N376" s="42" t="n"/>
      <c r="O376" s="42" t="n"/>
      <c r="P376" s="42" t="n"/>
      <c r="Q376" s="43" t="n"/>
      <c r="R376" s="24" t="n"/>
      <c r="S376" s="24" t="n"/>
      <c r="T376" s="26">
        <f>IF($A376="","",IF($E376="","",MAX(0,IF($P376&lt;&gt;"",$P376,Dashboard!$B$3)-$E376)))</f>
        <v/>
      </c>
      <c r="U376" s="27">
        <f>IF($A376="","",IF($T376="","",IF($T376&lt;=30,"0-30 days",IF($T376&lt;=60,"31-60 days",IF($T376&lt;=90,"61-90 days","91+ days")))))</f>
        <v/>
      </c>
      <c r="V376" s="28">
        <f>IF($A376="","",IF($X376=0,"Closed",IF($M376="","Due date missing",IF($N376&lt;&gt;"",IF($N376&lt;=$M376,"Submitted on time","Submitted late"),IF(Dashboard!$B$3&gt;$M376,"Overdue",IF($M376-Dashboard!$B$3&lt;=7,"Due in 7 days","On track"))))))</f>
        <v/>
      </c>
      <c r="W376" s="44">
        <f>IF($A376="","",MAX(0,$J376-IF($Q376="",0,$Q376)))</f>
        <v/>
      </c>
      <c r="X376" s="26">
        <f>IF($A376="","",IF(OR($L376="Resolved - Paid",$L376="Resolved - No Payment",$L376="Closed - Other"),0,1))</f>
        <v/>
      </c>
      <c r="Y376" s="28">
        <f>IF($A376="","",IF(OR($E376="",NOT(ISNUMBER($E376)),$E376&gt;Dashboard!$B$3),"No","Yes"))</f>
        <v/>
      </c>
      <c r="Z376" s="28">
        <f>IF($A376="","",IF(COUNTIF($A$2:$A$501,$A376)&gt;1,"Duplicate Denial ID",IF(OR($B376="",$C376="",$E376="",$F376="",$G376="",$J376="",$K376="",$L376=""),"Missing required field",IF(OR(NOT(ISNUMBER($J376)),$J376&lt;0,AND($Q376&lt;&gt;"",OR(NOT(ISNUMBER($Q376)),$Q376&lt;0))),"Invalid amount",IF(AND($D376&lt;&gt;"",$E376&lt;$D376),"Received before service",IF(AND($P376&lt;&gt;"",$P376&lt;$E376),"Resolution before receipt",IF(AND($N376&lt;&gt;"",$M376&lt;&gt;"",$N376&gt;$M376),"Appeal submitted late",IF(AND($X376=0,$P376=""),"Resolution date missing",IF(AND($X376=1,$P376&lt;&gt;""),"Open status has resolution date",IF(AND($X376=1,$R376=""),"Next action missing","")))))))))</f>
        <v/>
      </c>
    </row>
    <row r="377">
      <c r="A377" s="22" t="n"/>
      <c r="B377" s="22" t="n"/>
      <c r="C377" s="22" t="n"/>
      <c r="D377" s="42" t="n"/>
      <c r="E377" s="42" t="n"/>
      <c r="F377" s="22" t="n"/>
      <c r="G377" s="22" t="n"/>
      <c r="H377" s="24" t="n"/>
      <c r="I377" s="24" t="n"/>
      <c r="J377" s="43" t="n"/>
      <c r="K377" s="22" t="n"/>
      <c r="L377" s="22" t="n"/>
      <c r="M377" s="42" t="n"/>
      <c r="N377" s="42" t="n"/>
      <c r="O377" s="42" t="n"/>
      <c r="P377" s="42" t="n"/>
      <c r="Q377" s="43" t="n"/>
      <c r="R377" s="24" t="n"/>
      <c r="S377" s="24" t="n"/>
      <c r="T377" s="26">
        <f>IF($A377="","",IF($E377="","",MAX(0,IF($P377&lt;&gt;"",$P377,Dashboard!$B$3)-$E377)))</f>
        <v/>
      </c>
      <c r="U377" s="27">
        <f>IF($A377="","",IF($T377="","",IF($T377&lt;=30,"0-30 days",IF($T377&lt;=60,"31-60 days",IF($T377&lt;=90,"61-90 days","91+ days")))))</f>
        <v/>
      </c>
      <c r="V377" s="28">
        <f>IF($A377="","",IF($X377=0,"Closed",IF($M377="","Due date missing",IF($N377&lt;&gt;"",IF($N377&lt;=$M377,"Submitted on time","Submitted late"),IF(Dashboard!$B$3&gt;$M377,"Overdue",IF($M377-Dashboard!$B$3&lt;=7,"Due in 7 days","On track"))))))</f>
        <v/>
      </c>
      <c r="W377" s="44">
        <f>IF($A377="","",MAX(0,$J377-IF($Q377="",0,$Q377)))</f>
        <v/>
      </c>
      <c r="X377" s="26">
        <f>IF($A377="","",IF(OR($L377="Resolved - Paid",$L377="Resolved - No Payment",$L377="Closed - Other"),0,1))</f>
        <v/>
      </c>
      <c r="Y377" s="28">
        <f>IF($A377="","",IF(OR($E377="",NOT(ISNUMBER($E377)),$E377&gt;Dashboard!$B$3),"No","Yes"))</f>
        <v/>
      </c>
      <c r="Z377" s="28">
        <f>IF($A377="","",IF(COUNTIF($A$2:$A$501,$A377)&gt;1,"Duplicate Denial ID",IF(OR($B377="",$C377="",$E377="",$F377="",$G377="",$J377="",$K377="",$L377=""),"Missing required field",IF(OR(NOT(ISNUMBER($J377)),$J377&lt;0,AND($Q377&lt;&gt;"",OR(NOT(ISNUMBER($Q377)),$Q377&lt;0))),"Invalid amount",IF(AND($D377&lt;&gt;"",$E377&lt;$D377),"Received before service",IF(AND($P377&lt;&gt;"",$P377&lt;$E377),"Resolution before receipt",IF(AND($N377&lt;&gt;"",$M377&lt;&gt;"",$N377&gt;$M377),"Appeal submitted late",IF(AND($X377=0,$P377=""),"Resolution date missing",IF(AND($X377=1,$P377&lt;&gt;""),"Open status has resolution date",IF(AND($X377=1,$R377=""),"Next action missing","")))))))))</f>
        <v/>
      </c>
    </row>
    <row r="378">
      <c r="A378" s="22" t="n"/>
      <c r="B378" s="22" t="n"/>
      <c r="C378" s="22" t="n"/>
      <c r="D378" s="42" t="n"/>
      <c r="E378" s="42" t="n"/>
      <c r="F378" s="22" t="n"/>
      <c r="G378" s="22" t="n"/>
      <c r="H378" s="24" t="n"/>
      <c r="I378" s="24" t="n"/>
      <c r="J378" s="43" t="n"/>
      <c r="K378" s="22" t="n"/>
      <c r="L378" s="22" t="n"/>
      <c r="M378" s="42" t="n"/>
      <c r="N378" s="42" t="n"/>
      <c r="O378" s="42" t="n"/>
      <c r="P378" s="42" t="n"/>
      <c r="Q378" s="43" t="n"/>
      <c r="R378" s="24" t="n"/>
      <c r="S378" s="24" t="n"/>
      <c r="T378" s="26">
        <f>IF($A378="","",IF($E378="","",MAX(0,IF($P378&lt;&gt;"",$P378,Dashboard!$B$3)-$E378)))</f>
        <v/>
      </c>
      <c r="U378" s="27">
        <f>IF($A378="","",IF($T378="","",IF($T378&lt;=30,"0-30 days",IF($T378&lt;=60,"31-60 days",IF($T378&lt;=90,"61-90 days","91+ days")))))</f>
        <v/>
      </c>
      <c r="V378" s="28">
        <f>IF($A378="","",IF($X378=0,"Closed",IF($M378="","Due date missing",IF($N378&lt;&gt;"",IF($N378&lt;=$M378,"Submitted on time","Submitted late"),IF(Dashboard!$B$3&gt;$M378,"Overdue",IF($M378-Dashboard!$B$3&lt;=7,"Due in 7 days","On track"))))))</f>
        <v/>
      </c>
      <c r="W378" s="44">
        <f>IF($A378="","",MAX(0,$J378-IF($Q378="",0,$Q378)))</f>
        <v/>
      </c>
      <c r="X378" s="26">
        <f>IF($A378="","",IF(OR($L378="Resolved - Paid",$L378="Resolved - No Payment",$L378="Closed - Other"),0,1))</f>
        <v/>
      </c>
      <c r="Y378" s="28">
        <f>IF($A378="","",IF(OR($E378="",NOT(ISNUMBER($E378)),$E378&gt;Dashboard!$B$3),"No","Yes"))</f>
        <v/>
      </c>
      <c r="Z378" s="28">
        <f>IF($A378="","",IF(COUNTIF($A$2:$A$501,$A378)&gt;1,"Duplicate Denial ID",IF(OR($B378="",$C378="",$E378="",$F378="",$G378="",$J378="",$K378="",$L378=""),"Missing required field",IF(OR(NOT(ISNUMBER($J378)),$J378&lt;0,AND($Q378&lt;&gt;"",OR(NOT(ISNUMBER($Q378)),$Q378&lt;0))),"Invalid amount",IF(AND($D378&lt;&gt;"",$E378&lt;$D378),"Received before service",IF(AND($P378&lt;&gt;"",$P378&lt;$E378),"Resolution before receipt",IF(AND($N378&lt;&gt;"",$M378&lt;&gt;"",$N378&gt;$M378),"Appeal submitted late",IF(AND($X378=0,$P378=""),"Resolution date missing",IF(AND($X378=1,$P378&lt;&gt;""),"Open status has resolution date",IF(AND($X378=1,$R378=""),"Next action missing","")))))))))</f>
        <v/>
      </c>
    </row>
    <row r="379">
      <c r="A379" s="22" t="n"/>
      <c r="B379" s="22" t="n"/>
      <c r="C379" s="22" t="n"/>
      <c r="D379" s="42" t="n"/>
      <c r="E379" s="42" t="n"/>
      <c r="F379" s="22" t="n"/>
      <c r="G379" s="22" t="n"/>
      <c r="H379" s="24" t="n"/>
      <c r="I379" s="24" t="n"/>
      <c r="J379" s="43" t="n"/>
      <c r="K379" s="22" t="n"/>
      <c r="L379" s="22" t="n"/>
      <c r="M379" s="42" t="n"/>
      <c r="N379" s="42" t="n"/>
      <c r="O379" s="42" t="n"/>
      <c r="P379" s="42" t="n"/>
      <c r="Q379" s="43" t="n"/>
      <c r="R379" s="24" t="n"/>
      <c r="S379" s="24" t="n"/>
      <c r="T379" s="26">
        <f>IF($A379="","",IF($E379="","",MAX(0,IF($P379&lt;&gt;"",$P379,Dashboard!$B$3)-$E379)))</f>
        <v/>
      </c>
      <c r="U379" s="27">
        <f>IF($A379="","",IF($T379="","",IF($T379&lt;=30,"0-30 days",IF($T379&lt;=60,"31-60 days",IF($T379&lt;=90,"61-90 days","91+ days")))))</f>
        <v/>
      </c>
      <c r="V379" s="28">
        <f>IF($A379="","",IF($X379=0,"Closed",IF($M379="","Due date missing",IF($N379&lt;&gt;"",IF($N379&lt;=$M379,"Submitted on time","Submitted late"),IF(Dashboard!$B$3&gt;$M379,"Overdue",IF($M379-Dashboard!$B$3&lt;=7,"Due in 7 days","On track"))))))</f>
        <v/>
      </c>
      <c r="W379" s="44">
        <f>IF($A379="","",MAX(0,$J379-IF($Q379="",0,$Q379)))</f>
        <v/>
      </c>
      <c r="X379" s="26">
        <f>IF($A379="","",IF(OR($L379="Resolved - Paid",$L379="Resolved - No Payment",$L379="Closed - Other"),0,1))</f>
        <v/>
      </c>
      <c r="Y379" s="28">
        <f>IF($A379="","",IF(OR($E379="",NOT(ISNUMBER($E379)),$E379&gt;Dashboard!$B$3),"No","Yes"))</f>
        <v/>
      </c>
      <c r="Z379" s="28">
        <f>IF($A379="","",IF(COUNTIF($A$2:$A$501,$A379)&gt;1,"Duplicate Denial ID",IF(OR($B379="",$C379="",$E379="",$F379="",$G379="",$J379="",$K379="",$L379=""),"Missing required field",IF(OR(NOT(ISNUMBER($J379)),$J379&lt;0,AND($Q379&lt;&gt;"",OR(NOT(ISNUMBER($Q379)),$Q379&lt;0))),"Invalid amount",IF(AND($D379&lt;&gt;"",$E379&lt;$D379),"Received before service",IF(AND($P379&lt;&gt;"",$P379&lt;$E379),"Resolution before receipt",IF(AND($N379&lt;&gt;"",$M379&lt;&gt;"",$N379&gt;$M379),"Appeal submitted late",IF(AND($X379=0,$P379=""),"Resolution date missing",IF(AND($X379=1,$P379&lt;&gt;""),"Open status has resolution date",IF(AND($X379=1,$R379=""),"Next action missing","")))))))))</f>
        <v/>
      </c>
    </row>
    <row r="380">
      <c r="A380" s="22" t="n"/>
      <c r="B380" s="22" t="n"/>
      <c r="C380" s="22" t="n"/>
      <c r="D380" s="42" t="n"/>
      <c r="E380" s="42" t="n"/>
      <c r="F380" s="22" t="n"/>
      <c r="G380" s="22" t="n"/>
      <c r="H380" s="24" t="n"/>
      <c r="I380" s="24" t="n"/>
      <c r="J380" s="43" t="n"/>
      <c r="K380" s="22" t="n"/>
      <c r="L380" s="22" t="n"/>
      <c r="M380" s="42" t="n"/>
      <c r="N380" s="42" t="n"/>
      <c r="O380" s="42" t="n"/>
      <c r="P380" s="42" t="n"/>
      <c r="Q380" s="43" t="n"/>
      <c r="R380" s="24" t="n"/>
      <c r="S380" s="24" t="n"/>
      <c r="T380" s="26">
        <f>IF($A380="","",IF($E380="","",MAX(0,IF($P380&lt;&gt;"",$P380,Dashboard!$B$3)-$E380)))</f>
        <v/>
      </c>
      <c r="U380" s="27">
        <f>IF($A380="","",IF($T380="","",IF($T380&lt;=30,"0-30 days",IF($T380&lt;=60,"31-60 days",IF($T380&lt;=90,"61-90 days","91+ days")))))</f>
        <v/>
      </c>
      <c r="V380" s="28">
        <f>IF($A380="","",IF($X380=0,"Closed",IF($M380="","Due date missing",IF($N380&lt;&gt;"",IF($N380&lt;=$M380,"Submitted on time","Submitted late"),IF(Dashboard!$B$3&gt;$M380,"Overdue",IF($M380-Dashboard!$B$3&lt;=7,"Due in 7 days","On track"))))))</f>
        <v/>
      </c>
      <c r="W380" s="44">
        <f>IF($A380="","",MAX(0,$J380-IF($Q380="",0,$Q380)))</f>
        <v/>
      </c>
      <c r="X380" s="26">
        <f>IF($A380="","",IF(OR($L380="Resolved - Paid",$L380="Resolved - No Payment",$L380="Closed - Other"),0,1))</f>
        <v/>
      </c>
      <c r="Y380" s="28">
        <f>IF($A380="","",IF(OR($E380="",NOT(ISNUMBER($E380)),$E380&gt;Dashboard!$B$3),"No","Yes"))</f>
        <v/>
      </c>
      <c r="Z380" s="28">
        <f>IF($A380="","",IF(COUNTIF($A$2:$A$501,$A380)&gt;1,"Duplicate Denial ID",IF(OR($B380="",$C380="",$E380="",$F380="",$G380="",$J380="",$K380="",$L380=""),"Missing required field",IF(OR(NOT(ISNUMBER($J380)),$J380&lt;0,AND($Q380&lt;&gt;"",OR(NOT(ISNUMBER($Q380)),$Q380&lt;0))),"Invalid amount",IF(AND($D380&lt;&gt;"",$E380&lt;$D380),"Received before service",IF(AND($P380&lt;&gt;"",$P380&lt;$E380),"Resolution before receipt",IF(AND($N380&lt;&gt;"",$M380&lt;&gt;"",$N380&gt;$M380),"Appeal submitted late",IF(AND($X380=0,$P380=""),"Resolution date missing",IF(AND($X380=1,$P380&lt;&gt;""),"Open status has resolution date",IF(AND($X380=1,$R380=""),"Next action missing","")))))))))</f>
        <v/>
      </c>
    </row>
    <row r="381">
      <c r="A381" s="22" t="n"/>
      <c r="B381" s="22" t="n"/>
      <c r="C381" s="22" t="n"/>
      <c r="D381" s="42" t="n"/>
      <c r="E381" s="42" t="n"/>
      <c r="F381" s="22" t="n"/>
      <c r="G381" s="22" t="n"/>
      <c r="H381" s="24" t="n"/>
      <c r="I381" s="24" t="n"/>
      <c r="J381" s="43" t="n"/>
      <c r="K381" s="22" t="n"/>
      <c r="L381" s="22" t="n"/>
      <c r="M381" s="42" t="n"/>
      <c r="N381" s="42" t="n"/>
      <c r="O381" s="42" t="n"/>
      <c r="P381" s="42" t="n"/>
      <c r="Q381" s="43" t="n"/>
      <c r="R381" s="24" t="n"/>
      <c r="S381" s="24" t="n"/>
      <c r="T381" s="26">
        <f>IF($A381="","",IF($E381="","",MAX(0,IF($P381&lt;&gt;"",$P381,Dashboard!$B$3)-$E381)))</f>
        <v/>
      </c>
      <c r="U381" s="27">
        <f>IF($A381="","",IF($T381="","",IF($T381&lt;=30,"0-30 days",IF($T381&lt;=60,"31-60 days",IF($T381&lt;=90,"61-90 days","91+ days")))))</f>
        <v/>
      </c>
      <c r="V381" s="28">
        <f>IF($A381="","",IF($X381=0,"Closed",IF($M381="","Due date missing",IF($N381&lt;&gt;"",IF($N381&lt;=$M381,"Submitted on time","Submitted late"),IF(Dashboard!$B$3&gt;$M381,"Overdue",IF($M381-Dashboard!$B$3&lt;=7,"Due in 7 days","On track"))))))</f>
        <v/>
      </c>
      <c r="W381" s="44">
        <f>IF($A381="","",MAX(0,$J381-IF($Q381="",0,$Q381)))</f>
        <v/>
      </c>
      <c r="X381" s="26">
        <f>IF($A381="","",IF(OR($L381="Resolved - Paid",$L381="Resolved - No Payment",$L381="Closed - Other"),0,1))</f>
        <v/>
      </c>
      <c r="Y381" s="28">
        <f>IF($A381="","",IF(OR($E381="",NOT(ISNUMBER($E381)),$E381&gt;Dashboard!$B$3),"No","Yes"))</f>
        <v/>
      </c>
      <c r="Z381" s="28">
        <f>IF($A381="","",IF(COUNTIF($A$2:$A$501,$A381)&gt;1,"Duplicate Denial ID",IF(OR($B381="",$C381="",$E381="",$F381="",$G381="",$J381="",$K381="",$L381=""),"Missing required field",IF(OR(NOT(ISNUMBER($J381)),$J381&lt;0,AND($Q381&lt;&gt;"",OR(NOT(ISNUMBER($Q381)),$Q381&lt;0))),"Invalid amount",IF(AND($D381&lt;&gt;"",$E381&lt;$D381),"Received before service",IF(AND($P381&lt;&gt;"",$P381&lt;$E381),"Resolution before receipt",IF(AND($N381&lt;&gt;"",$M381&lt;&gt;"",$N381&gt;$M381),"Appeal submitted late",IF(AND($X381=0,$P381=""),"Resolution date missing",IF(AND($X381=1,$P381&lt;&gt;""),"Open status has resolution date",IF(AND($X381=1,$R381=""),"Next action missing","")))))))))</f>
        <v/>
      </c>
    </row>
    <row r="382">
      <c r="A382" s="22" t="n"/>
      <c r="B382" s="22" t="n"/>
      <c r="C382" s="22" t="n"/>
      <c r="D382" s="42" t="n"/>
      <c r="E382" s="42" t="n"/>
      <c r="F382" s="22" t="n"/>
      <c r="G382" s="22" t="n"/>
      <c r="H382" s="24" t="n"/>
      <c r="I382" s="24" t="n"/>
      <c r="J382" s="43" t="n"/>
      <c r="K382" s="22" t="n"/>
      <c r="L382" s="22" t="n"/>
      <c r="M382" s="42" t="n"/>
      <c r="N382" s="42" t="n"/>
      <c r="O382" s="42" t="n"/>
      <c r="P382" s="42" t="n"/>
      <c r="Q382" s="43" t="n"/>
      <c r="R382" s="24" t="n"/>
      <c r="S382" s="24" t="n"/>
      <c r="T382" s="26">
        <f>IF($A382="","",IF($E382="","",MAX(0,IF($P382&lt;&gt;"",$P382,Dashboard!$B$3)-$E382)))</f>
        <v/>
      </c>
      <c r="U382" s="27">
        <f>IF($A382="","",IF($T382="","",IF($T382&lt;=30,"0-30 days",IF($T382&lt;=60,"31-60 days",IF($T382&lt;=90,"61-90 days","91+ days")))))</f>
        <v/>
      </c>
      <c r="V382" s="28">
        <f>IF($A382="","",IF($X382=0,"Closed",IF($M382="","Due date missing",IF($N382&lt;&gt;"",IF($N382&lt;=$M382,"Submitted on time","Submitted late"),IF(Dashboard!$B$3&gt;$M382,"Overdue",IF($M382-Dashboard!$B$3&lt;=7,"Due in 7 days","On track"))))))</f>
        <v/>
      </c>
      <c r="W382" s="44">
        <f>IF($A382="","",MAX(0,$J382-IF($Q382="",0,$Q382)))</f>
        <v/>
      </c>
      <c r="X382" s="26">
        <f>IF($A382="","",IF(OR($L382="Resolved - Paid",$L382="Resolved - No Payment",$L382="Closed - Other"),0,1))</f>
        <v/>
      </c>
      <c r="Y382" s="28">
        <f>IF($A382="","",IF(OR($E382="",NOT(ISNUMBER($E382)),$E382&gt;Dashboard!$B$3),"No","Yes"))</f>
        <v/>
      </c>
      <c r="Z382" s="28">
        <f>IF($A382="","",IF(COUNTIF($A$2:$A$501,$A382)&gt;1,"Duplicate Denial ID",IF(OR($B382="",$C382="",$E382="",$F382="",$G382="",$J382="",$K382="",$L382=""),"Missing required field",IF(OR(NOT(ISNUMBER($J382)),$J382&lt;0,AND($Q382&lt;&gt;"",OR(NOT(ISNUMBER($Q382)),$Q382&lt;0))),"Invalid amount",IF(AND($D382&lt;&gt;"",$E382&lt;$D382),"Received before service",IF(AND($P382&lt;&gt;"",$P382&lt;$E382),"Resolution before receipt",IF(AND($N382&lt;&gt;"",$M382&lt;&gt;"",$N382&gt;$M382),"Appeal submitted late",IF(AND($X382=0,$P382=""),"Resolution date missing",IF(AND($X382=1,$P382&lt;&gt;""),"Open status has resolution date",IF(AND($X382=1,$R382=""),"Next action missing","")))))))))</f>
        <v/>
      </c>
    </row>
    <row r="383">
      <c r="A383" s="22" t="n"/>
      <c r="B383" s="22" t="n"/>
      <c r="C383" s="22" t="n"/>
      <c r="D383" s="42" t="n"/>
      <c r="E383" s="42" t="n"/>
      <c r="F383" s="22" t="n"/>
      <c r="G383" s="22" t="n"/>
      <c r="H383" s="24" t="n"/>
      <c r="I383" s="24" t="n"/>
      <c r="J383" s="43" t="n"/>
      <c r="K383" s="22" t="n"/>
      <c r="L383" s="22" t="n"/>
      <c r="M383" s="42" t="n"/>
      <c r="N383" s="42" t="n"/>
      <c r="O383" s="42" t="n"/>
      <c r="P383" s="42" t="n"/>
      <c r="Q383" s="43" t="n"/>
      <c r="R383" s="24" t="n"/>
      <c r="S383" s="24" t="n"/>
      <c r="T383" s="26">
        <f>IF($A383="","",IF($E383="","",MAX(0,IF($P383&lt;&gt;"",$P383,Dashboard!$B$3)-$E383)))</f>
        <v/>
      </c>
      <c r="U383" s="27">
        <f>IF($A383="","",IF($T383="","",IF($T383&lt;=30,"0-30 days",IF($T383&lt;=60,"31-60 days",IF($T383&lt;=90,"61-90 days","91+ days")))))</f>
        <v/>
      </c>
      <c r="V383" s="28">
        <f>IF($A383="","",IF($X383=0,"Closed",IF($M383="","Due date missing",IF($N383&lt;&gt;"",IF($N383&lt;=$M383,"Submitted on time","Submitted late"),IF(Dashboard!$B$3&gt;$M383,"Overdue",IF($M383-Dashboard!$B$3&lt;=7,"Due in 7 days","On track"))))))</f>
        <v/>
      </c>
      <c r="W383" s="44">
        <f>IF($A383="","",MAX(0,$J383-IF($Q383="",0,$Q383)))</f>
        <v/>
      </c>
      <c r="X383" s="26">
        <f>IF($A383="","",IF(OR($L383="Resolved - Paid",$L383="Resolved - No Payment",$L383="Closed - Other"),0,1))</f>
        <v/>
      </c>
      <c r="Y383" s="28">
        <f>IF($A383="","",IF(OR($E383="",NOT(ISNUMBER($E383)),$E383&gt;Dashboard!$B$3),"No","Yes"))</f>
        <v/>
      </c>
      <c r="Z383" s="28">
        <f>IF($A383="","",IF(COUNTIF($A$2:$A$501,$A383)&gt;1,"Duplicate Denial ID",IF(OR($B383="",$C383="",$E383="",$F383="",$G383="",$J383="",$K383="",$L383=""),"Missing required field",IF(OR(NOT(ISNUMBER($J383)),$J383&lt;0,AND($Q383&lt;&gt;"",OR(NOT(ISNUMBER($Q383)),$Q383&lt;0))),"Invalid amount",IF(AND($D383&lt;&gt;"",$E383&lt;$D383),"Received before service",IF(AND($P383&lt;&gt;"",$P383&lt;$E383),"Resolution before receipt",IF(AND($N383&lt;&gt;"",$M383&lt;&gt;"",$N383&gt;$M383),"Appeal submitted late",IF(AND($X383=0,$P383=""),"Resolution date missing",IF(AND($X383=1,$P383&lt;&gt;""),"Open status has resolution date",IF(AND($X383=1,$R383=""),"Next action missing","")))))))))</f>
        <v/>
      </c>
    </row>
    <row r="384">
      <c r="A384" s="22" t="n"/>
      <c r="B384" s="22" t="n"/>
      <c r="C384" s="22" t="n"/>
      <c r="D384" s="42" t="n"/>
      <c r="E384" s="42" t="n"/>
      <c r="F384" s="22" t="n"/>
      <c r="G384" s="22" t="n"/>
      <c r="H384" s="24" t="n"/>
      <c r="I384" s="24" t="n"/>
      <c r="J384" s="43" t="n"/>
      <c r="K384" s="22" t="n"/>
      <c r="L384" s="22" t="n"/>
      <c r="M384" s="42" t="n"/>
      <c r="N384" s="42" t="n"/>
      <c r="O384" s="42" t="n"/>
      <c r="P384" s="42" t="n"/>
      <c r="Q384" s="43" t="n"/>
      <c r="R384" s="24" t="n"/>
      <c r="S384" s="24" t="n"/>
      <c r="T384" s="26">
        <f>IF($A384="","",IF($E384="","",MAX(0,IF($P384&lt;&gt;"",$P384,Dashboard!$B$3)-$E384)))</f>
        <v/>
      </c>
      <c r="U384" s="27">
        <f>IF($A384="","",IF($T384="","",IF($T384&lt;=30,"0-30 days",IF($T384&lt;=60,"31-60 days",IF($T384&lt;=90,"61-90 days","91+ days")))))</f>
        <v/>
      </c>
      <c r="V384" s="28">
        <f>IF($A384="","",IF($X384=0,"Closed",IF($M384="","Due date missing",IF($N384&lt;&gt;"",IF($N384&lt;=$M384,"Submitted on time","Submitted late"),IF(Dashboard!$B$3&gt;$M384,"Overdue",IF($M384-Dashboard!$B$3&lt;=7,"Due in 7 days","On track"))))))</f>
        <v/>
      </c>
      <c r="W384" s="44">
        <f>IF($A384="","",MAX(0,$J384-IF($Q384="",0,$Q384)))</f>
        <v/>
      </c>
      <c r="X384" s="26">
        <f>IF($A384="","",IF(OR($L384="Resolved - Paid",$L384="Resolved - No Payment",$L384="Closed - Other"),0,1))</f>
        <v/>
      </c>
      <c r="Y384" s="28">
        <f>IF($A384="","",IF(OR($E384="",NOT(ISNUMBER($E384)),$E384&gt;Dashboard!$B$3),"No","Yes"))</f>
        <v/>
      </c>
      <c r="Z384" s="28">
        <f>IF($A384="","",IF(COUNTIF($A$2:$A$501,$A384)&gt;1,"Duplicate Denial ID",IF(OR($B384="",$C384="",$E384="",$F384="",$G384="",$J384="",$K384="",$L384=""),"Missing required field",IF(OR(NOT(ISNUMBER($J384)),$J384&lt;0,AND($Q384&lt;&gt;"",OR(NOT(ISNUMBER($Q384)),$Q384&lt;0))),"Invalid amount",IF(AND($D384&lt;&gt;"",$E384&lt;$D384),"Received before service",IF(AND($P384&lt;&gt;"",$P384&lt;$E384),"Resolution before receipt",IF(AND($N384&lt;&gt;"",$M384&lt;&gt;"",$N384&gt;$M384),"Appeal submitted late",IF(AND($X384=0,$P384=""),"Resolution date missing",IF(AND($X384=1,$P384&lt;&gt;""),"Open status has resolution date",IF(AND($X384=1,$R384=""),"Next action missing","")))))))))</f>
        <v/>
      </c>
    </row>
    <row r="385">
      <c r="A385" s="22" t="n"/>
      <c r="B385" s="22" t="n"/>
      <c r="C385" s="22" t="n"/>
      <c r="D385" s="42" t="n"/>
      <c r="E385" s="42" t="n"/>
      <c r="F385" s="22" t="n"/>
      <c r="G385" s="22" t="n"/>
      <c r="H385" s="24" t="n"/>
      <c r="I385" s="24" t="n"/>
      <c r="J385" s="43" t="n"/>
      <c r="K385" s="22" t="n"/>
      <c r="L385" s="22" t="n"/>
      <c r="M385" s="42" t="n"/>
      <c r="N385" s="42" t="n"/>
      <c r="O385" s="42" t="n"/>
      <c r="P385" s="42" t="n"/>
      <c r="Q385" s="43" t="n"/>
      <c r="R385" s="24" t="n"/>
      <c r="S385" s="24" t="n"/>
      <c r="T385" s="26">
        <f>IF($A385="","",IF($E385="","",MAX(0,IF($P385&lt;&gt;"",$P385,Dashboard!$B$3)-$E385)))</f>
        <v/>
      </c>
      <c r="U385" s="27">
        <f>IF($A385="","",IF($T385="","",IF($T385&lt;=30,"0-30 days",IF($T385&lt;=60,"31-60 days",IF($T385&lt;=90,"61-90 days","91+ days")))))</f>
        <v/>
      </c>
      <c r="V385" s="28">
        <f>IF($A385="","",IF($X385=0,"Closed",IF($M385="","Due date missing",IF($N385&lt;&gt;"",IF($N385&lt;=$M385,"Submitted on time","Submitted late"),IF(Dashboard!$B$3&gt;$M385,"Overdue",IF($M385-Dashboard!$B$3&lt;=7,"Due in 7 days","On track"))))))</f>
        <v/>
      </c>
      <c r="W385" s="44">
        <f>IF($A385="","",MAX(0,$J385-IF($Q385="",0,$Q385)))</f>
        <v/>
      </c>
      <c r="X385" s="26">
        <f>IF($A385="","",IF(OR($L385="Resolved - Paid",$L385="Resolved - No Payment",$L385="Closed - Other"),0,1))</f>
        <v/>
      </c>
      <c r="Y385" s="28">
        <f>IF($A385="","",IF(OR($E385="",NOT(ISNUMBER($E385)),$E385&gt;Dashboard!$B$3),"No","Yes"))</f>
        <v/>
      </c>
      <c r="Z385" s="28">
        <f>IF($A385="","",IF(COUNTIF($A$2:$A$501,$A385)&gt;1,"Duplicate Denial ID",IF(OR($B385="",$C385="",$E385="",$F385="",$G385="",$J385="",$K385="",$L385=""),"Missing required field",IF(OR(NOT(ISNUMBER($J385)),$J385&lt;0,AND($Q385&lt;&gt;"",OR(NOT(ISNUMBER($Q385)),$Q385&lt;0))),"Invalid amount",IF(AND($D385&lt;&gt;"",$E385&lt;$D385),"Received before service",IF(AND($P385&lt;&gt;"",$P385&lt;$E385),"Resolution before receipt",IF(AND($N385&lt;&gt;"",$M385&lt;&gt;"",$N385&gt;$M385),"Appeal submitted late",IF(AND($X385=0,$P385=""),"Resolution date missing",IF(AND($X385=1,$P385&lt;&gt;""),"Open status has resolution date",IF(AND($X385=1,$R385=""),"Next action missing","")))))))))</f>
        <v/>
      </c>
    </row>
    <row r="386">
      <c r="A386" s="22" t="n"/>
      <c r="B386" s="22" t="n"/>
      <c r="C386" s="22" t="n"/>
      <c r="D386" s="42" t="n"/>
      <c r="E386" s="42" t="n"/>
      <c r="F386" s="22" t="n"/>
      <c r="G386" s="22" t="n"/>
      <c r="H386" s="24" t="n"/>
      <c r="I386" s="24" t="n"/>
      <c r="J386" s="43" t="n"/>
      <c r="K386" s="22" t="n"/>
      <c r="L386" s="22" t="n"/>
      <c r="M386" s="42" t="n"/>
      <c r="N386" s="42" t="n"/>
      <c r="O386" s="42" t="n"/>
      <c r="P386" s="42" t="n"/>
      <c r="Q386" s="43" t="n"/>
      <c r="R386" s="24" t="n"/>
      <c r="S386" s="24" t="n"/>
      <c r="T386" s="26">
        <f>IF($A386="","",IF($E386="","",MAX(0,IF($P386&lt;&gt;"",$P386,Dashboard!$B$3)-$E386)))</f>
        <v/>
      </c>
      <c r="U386" s="27">
        <f>IF($A386="","",IF($T386="","",IF($T386&lt;=30,"0-30 days",IF($T386&lt;=60,"31-60 days",IF($T386&lt;=90,"61-90 days","91+ days")))))</f>
        <v/>
      </c>
      <c r="V386" s="28">
        <f>IF($A386="","",IF($X386=0,"Closed",IF($M386="","Due date missing",IF($N386&lt;&gt;"",IF($N386&lt;=$M386,"Submitted on time","Submitted late"),IF(Dashboard!$B$3&gt;$M386,"Overdue",IF($M386-Dashboard!$B$3&lt;=7,"Due in 7 days","On track"))))))</f>
        <v/>
      </c>
      <c r="W386" s="44">
        <f>IF($A386="","",MAX(0,$J386-IF($Q386="",0,$Q386)))</f>
        <v/>
      </c>
      <c r="X386" s="26">
        <f>IF($A386="","",IF(OR($L386="Resolved - Paid",$L386="Resolved - No Payment",$L386="Closed - Other"),0,1))</f>
        <v/>
      </c>
      <c r="Y386" s="28">
        <f>IF($A386="","",IF(OR($E386="",NOT(ISNUMBER($E386)),$E386&gt;Dashboard!$B$3),"No","Yes"))</f>
        <v/>
      </c>
      <c r="Z386" s="28">
        <f>IF($A386="","",IF(COUNTIF($A$2:$A$501,$A386)&gt;1,"Duplicate Denial ID",IF(OR($B386="",$C386="",$E386="",$F386="",$G386="",$J386="",$K386="",$L386=""),"Missing required field",IF(OR(NOT(ISNUMBER($J386)),$J386&lt;0,AND($Q386&lt;&gt;"",OR(NOT(ISNUMBER($Q386)),$Q386&lt;0))),"Invalid amount",IF(AND($D386&lt;&gt;"",$E386&lt;$D386),"Received before service",IF(AND($P386&lt;&gt;"",$P386&lt;$E386),"Resolution before receipt",IF(AND($N386&lt;&gt;"",$M386&lt;&gt;"",$N386&gt;$M386),"Appeal submitted late",IF(AND($X386=0,$P386=""),"Resolution date missing",IF(AND($X386=1,$P386&lt;&gt;""),"Open status has resolution date",IF(AND($X386=1,$R386=""),"Next action missing","")))))))))</f>
        <v/>
      </c>
    </row>
    <row r="387">
      <c r="A387" s="22" t="n"/>
      <c r="B387" s="22" t="n"/>
      <c r="C387" s="22" t="n"/>
      <c r="D387" s="42" t="n"/>
      <c r="E387" s="42" t="n"/>
      <c r="F387" s="22" t="n"/>
      <c r="G387" s="22" t="n"/>
      <c r="H387" s="24" t="n"/>
      <c r="I387" s="24" t="n"/>
      <c r="J387" s="43" t="n"/>
      <c r="K387" s="22" t="n"/>
      <c r="L387" s="22" t="n"/>
      <c r="M387" s="42" t="n"/>
      <c r="N387" s="42" t="n"/>
      <c r="O387" s="42" t="n"/>
      <c r="P387" s="42" t="n"/>
      <c r="Q387" s="43" t="n"/>
      <c r="R387" s="24" t="n"/>
      <c r="S387" s="24" t="n"/>
      <c r="T387" s="26">
        <f>IF($A387="","",IF($E387="","",MAX(0,IF($P387&lt;&gt;"",$P387,Dashboard!$B$3)-$E387)))</f>
        <v/>
      </c>
      <c r="U387" s="27">
        <f>IF($A387="","",IF($T387="","",IF($T387&lt;=30,"0-30 days",IF($T387&lt;=60,"31-60 days",IF($T387&lt;=90,"61-90 days","91+ days")))))</f>
        <v/>
      </c>
      <c r="V387" s="28">
        <f>IF($A387="","",IF($X387=0,"Closed",IF($M387="","Due date missing",IF($N387&lt;&gt;"",IF($N387&lt;=$M387,"Submitted on time","Submitted late"),IF(Dashboard!$B$3&gt;$M387,"Overdue",IF($M387-Dashboard!$B$3&lt;=7,"Due in 7 days","On track"))))))</f>
        <v/>
      </c>
      <c r="W387" s="44">
        <f>IF($A387="","",MAX(0,$J387-IF($Q387="",0,$Q387)))</f>
        <v/>
      </c>
      <c r="X387" s="26">
        <f>IF($A387="","",IF(OR($L387="Resolved - Paid",$L387="Resolved - No Payment",$L387="Closed - Other"),0,1))</f>
        <v/>
      </c>
      <c r="Y387" s="28">
        <f>IF($A387="","",IF(OR($E387="",NOT(ISNUMBER($E387)),$E387&gt;Dashboard!$B$3),"No","Yes"))</f>
        <v/>
      </c>
      <c r="Z387" s="28">
        <f>IF($A387="","",IF(COUNTIF($A$2:$A$501,$A387)&gt;1,"Duplicate Denial ID",IF(OR($B387="",$C387="",$E387="",$F387="",$G387="",$J387="",$K387="",$L387=""),"Missing required field",IF(OR(NOT(ISNUMBER($J387)),$J387&lt;0,AND($Q387&lt;&gt;"",OR(NOT(ISNUMBER($Q387)),$Q387&lt;0))),"Invalid amount",IF(AND($D387&lt;&gt;"",$E387&lt;$D387),"Received before service",IF(AND($P387&lt;&gt;"",$P387&lt;$E387),"Resolution before receipt",IF(AND($N387&lt;&gt;"",$M387&lt;&gt;"",$N387&gt;$M387),"Appeal submitted late",IF(AND($X387=0,$P387=""),"Resolution date missing",IF(AND($X387=1,$P387&lt;&gt;""),"Open status has resolution date",IF(AND($X387=1,$R387=""),"Next action missing","")))))))))</f>
        <v/>
      </c>
    </row>
    <row r="388">
      <c r="A388" s="22" t="n"/>
      <c r="B388" s="22" t="n"/>
      <c r="C388" s="22" t="n"/>
      <c r="D388" s="42" t="n"/>
      <c r="E388" s="42" t="n"/>
      <c r="F388" s="22" t="n"/>
      <c r="G388" s="22" t="n"/>
      <c r="H388" s="24" t="n"/>
      <c r="I388" s="24" t="n"/>
      <c r="J388" s="43" t="n"/>
      <c r="K388" s="22" t="n"/>
      <c r="L388" s="22" t="n"/>
      <c r="M388" s="42" t="n"/>
      <c r="N388" s="42" t="n"/>
      <c r="O388" s="42" t="n"/>
      <c r="P388" s="42" t="n"/>
      <c r="Q388" s="43" t="n"/>
      <c r="R388" s="24" t="n"/>
      <c r="S388" s="24" t="n"/>
      <c r="T388" s="26">
        <f>IF($A388="","",IF($E388="","",MAX(0,IF($P388&lt;&gt;"",$P388,Dashboard!$B$3)-$E388)))</f>
        <v/>
      </c>
      <c r="U388" s="27">
        <f>IF($A388="","",IF($T388="","",IF($T388&lt;=30,"0-30 days",IF($T388&lt;=60,"31-60 days",IF($T388&lt;=90,"61-90 days","91+ days")))))</f>
        <v/>
      </c>
      <c r="V388" s="28">
        <f>IF($A388="","",IF($X388=0,"Closed",IF($M388="","Due date missing",IF($N388&lt;&gt;"",IF($N388&lt;=$M388,"Submitted on time","Submitted late"),IF(Dashboard!$B$3&gt;$M388,"Overdue",IF($M388-Dashboard!$B$3&lt;=7,"Due in 7 days","On track"))))))</f>
        <v/>
      </c>
      <c r="W388" s="44">
        <f>IF($A388="","",MAX(0,$J388-IF($Q388="",0,$Q388)))</f>
        <v/>
      </c>
      <c r="X388" s="26">
        <f>IF($A388="","",IF(OR($L388="Resolved - Paid",$L388="Resolved - No Payment",$L388="Closed - Other"),0,1))</f>
        <v/>
      </c>
      <c r="Y388" s="28">
        <f>IF($A388="","",IF(OR($E388="",NOT(ISNUMBER($E388)),$E388&gt;Dashboard!$B$3),"No","Yes"))</f>
        <v/>
      </c>
      <c r="Z388" s="28">
        <f>IF($A388="","",IF(COUNTIF($A$2:$A$501,$A388)&gt;1,"Duplicate Denial ID",IF(OR($B388="",$C388="",$E388="",$F388="",$G388="",$J388="",$K388="",$L388=""),"Missing required field",IF(OR(NOT(ISNUMBER($J388)),$J388&lt;0,AND($Q388&lt;&gt;"",OR(NOT(ISNUMBER($Q388)),$Q388&lt;0))),"Invalid amount",IF(AND($D388&lt;&gt;"",$E388&lt;$D388),"Received before service",IF(AND($P388&lt;&gt;"",$P388&lt;$E388),"Resolution before receipt",IF(AND($N388&lt;&gt;"",$M388&lt;&gt;"",$N388&gt;$M388),"Appeal submitted late",IF(AND($X388=0,$P388=""),"Resolution date missing",IF(AND($X388=1,$P388&lt;&gt;""),"Open status has resolution date",IF(AND($X388=1,$R388=""),"Next action missing","")))))))))</f>
        <v/>
      </c>
    </row>
    <row r="389">
      <c r="A389" s="22" t="n"/>
      <c r="B389" s="22" t="n"/>
      <c r="C389" s="22" t="n"/>
      <c r="D389" s="42" t="n"/>
      <c r="E389" s="42" t="n"/>
      <c r="F389" s="22" t="n"/>
      <c r="G389" s="22" t="n"/>
      <c r="H389" s="24" t="n"/>
      <c r="I389" s="24" t="n"/>
      <c r="J389" s="43" t="n"/>
      <c r="K389" s="22" t="n"/>
      <c r="L389" s="22" t="n"/>
      <c r="M389" s="42" t="n"/>
      <c r="N389" s="42" t="n"/>
      <c r="O389" s="42" t="n"/>
      <c r="P389" s="42" t="n"/>
      <c r="Q389" s="43" t="n"/>
      <c r="R389" s="24" t="n"/>
      <c r="S389" s="24" t="n"/>
      <c r="T389" s="26">
        <f>IF($A389="","",IF($E389="","",MAX(0,IF($P389&lt;&gt;"",$P389,Dashboard!$B$3)-$E389)))</f>
        <v/>
      </c>
      <c r="U389" s="27">
        <f>IF($A389="","",IF($T389="","",IF($T389&lt;=30,"0-30 days",IF($T389&lt;=60,"31-60 days",IF($T389&lt;=90,"61-90 days","91+ days")))))</f>
        <v/>
      </c>
      <c r="V389" s="28">
        <f>IF($A389="","",IF($X389=0,"Closed",IF($M389="","Due date missing",IF($N389&lt;&gt;"",IF($N389&lt;=$M389,"Submitted on time","Submitted late"),IF(Dashboard!$B$3&gt;$M389,"Overdue",IF($M389-Dashboard!$B$3&lt;=7,"Due in 7 days","On track"))))))</f>
        <v/>
      </c>
      <c r="W389" s="44">
        <f>IF($A389="","",MAX(0,$J389-IF($Q389="",0,$Q389)))</f>
        <v/>
      </c>
      <c r="X389" s="26">
        <f>IF($A389="","",IF(OR($L389="Resolved - Paid",$L389="Resolved - No Payment",$L389="Closed - Other"),0,1))</f>
        <v/>
      </c>
      <c r="Y389" s="28">
        <f>IF($A389="","",IF(OR($E389="",NOT(ISNUMBER($E389)),$E389&gt;Dashboard!$B$3),"No","Yes"))</f>
        <v/>
      </c>
      <c r="Z389" s="28">
        <f>IF($A389="","",IF(COUNTIF($A$2:$A$501,$A389)&gt;1,"Duplicate Denial ID",IF(OR($B389="",$C389="",$E389="",$F389="",$G389="",$J389="",$K389="",$L389=""),"Missing required field",IF(OR(NOT(ISNUMBER($J389)),$J389&lt;0,AND($Q389&lt;&gt;"",OR(NOT(ISNUMBER($Q389)),$Q389&lt;0))),"Invalid amount",IF(AND($D389&lt;&gt;"",$E389&lt;$D389),"Received before service",IF(AND($P389&lt;&gt;"",$P389&lt;$E389),"Resolution before receipt",IF(AND($N389&lt;&gt;"",$M389&lt;&gt;"",$N389&gt;$M389),"Appeal submitted late",IF(AND($X389=0,$P389=""),"Resolution date missing",IF(AND($X389=1,$P389&lt;&gt;""),"Open status has resolution date",IF(AND($X389=1,$R389=""),"Next action missing","")))))))))</f>
        <v/>
      </c>
    </row>
    <row r="390">
      <c r="A390" s="22" t="n"/>
      <c r="B390" s="22" t="n"/>
      <c r="C390" s="22" t="n"/>
      <c r="D390" s="42" t="n"/>
      <c r="E390" s="42" t="n"/>
      <c r="F390" s="22" t="n"/>
      <c r="G390" s="22" t="n"/>
      <c r="H390" s="24" t="n"/>
      <c r="I390" s="24" t="n"/>
      <c r="J390" s="43" t="n"/>
      <c r="K390" s="22" t="n"/>
      <c r="L390" s="22" t="n"/>
      <c r="M390" s="42" t="n"/>
      <c r="N390" s="42" t="n"/>
      <c r="O390" s="42" t="n"/>
      <c r="P390" s="42" t="n"/>
      <c r="Q390" s="43" t="n"/>
      <c r="R390" s="24" t="n"/>
      <c r="S390" s="24" t="n"/>
      <c r="T390" s="26">
        <f>IF($A390="","",IF($E390="","",MAX(0,IF($P390&lt;&gt;"",$P390,Dashboard!$B$3)-$E390)))</f>
        <v/>
      </c>
      <c r="U390" s="27">
        <f>IF($A390="","",IF($T390="","",IF($T390&lt;=30,"0-30 days",IF($T390&lt;=60,"31-60 days",IF($T390&lt;=90,"61-90 days","91+ days")))))</f>
        <v/>
      </c>
      <c r="V390" s="28">
        <f>IF($A390="","",IF($X390=0,"Closed",IF($M390="","Due date missing",IF($N390&lt;&gt;"",IF($N390&lt;=$M390,"Submitted on time","Submitted late"),IF(Dashboard!$B$3&gt;$M390,"Overdue",IF($M390-Dashboard!$B$3&lt;=7,"Due in 7 days","On track"))))))</f>
        <v/>
      </c>
      <c r="W390" s="44">
        <f>IF($A390="","",MAX(0,$J390-IF($Q390="",0,$Q390)))</f>
        <v/>
      </c>
      <c r="X390" s="26">
        <f>IF($A390="","",IF(OR($L390="Resolved - Paid",$L390="Resolved - No Payment",$L390="Closed - Other"),0,1))</f>
        <v/>
      </c>
      <c r="Y390" s="28">
        <f>IF($A390="","",IF(OR($E390="",NOT(ISNUMBER($E390)),$E390&gt;Dashboard!$B$3),"No","Yes"))</f>
        <v/>
      </c>
      <c r="Z390" s="28">
        <f>IF($A390="","",IF(COUNTIF($A$2:$A$501,$A390)&gt;1,"Duplicate Denial ID",IF(OR($B390="",$C390="",$E390="",$F390="",$G390="",$J390="",$K390="",$L390=""),"Missing required field",IF(OR(NOT(ISNUMBER($J390)),$J390&lt;0,AND($Q390&lt;&gt;"",OR(NOT(ISNUMBER($Q390)),$Q390&lt;0))),"Invalid amount",IF(AND($D390&lt;&gt;"",$E390&lt;$D390),"Received before service",IF(AND($P390&lt;&gt;"",$P390&lt;$E390),"Resolution before receipt",IF(AND($N390&lt;&gt;"",$M390&lt;&gt;"",$N390&gt;$M390),"Appeal submitted late",IF(AND($X390=0,$P390=""),"Resolution date missing",IF(AND($X390=1,$P390&lt;&gt;""),"Open status has resolution date",IF(AND($X390=1,$R390=""),"Next action missing","")))))))))</f>
        <v/>
      </c>
    </row>
    <row r="391">
      <c r="A391" s="22" t="n"/>
      <c r="B391" s="22" t="n"/>
      <c r="C391" s="22" t="n"/>
      <c r="D391" s="42" t="n"/>
      <c r="E391" s="42" t="n"/>
      <c r="F391" s="22" t="n"/>
      <c r="G391" s="22" t="n"/>
      <c r="H391" s="24" t="n"/>
      <c r="I391" s="24" t="n"/>
      <c r="J391" s="43" t="n"/>
      <c r="K391" s="22" t="n"/>
      <c r="L391" s="22" t="n"/>
      <c r="M391" s="42" t="n"/>
      <c r="N391" s="42" t="n"/>
      <c r="O391" s="42" t="n"/>
      <c r="P391" s="42" t="n"/>
      <c r="Q391" s="43" t="n"/>
      <c r="R391" s="24" t="n"/>
      <c r="S391" s="24" t="n"/>
      <c r="T391" s="26">
        <f>IF($A391="","",IF($E391="","",MAX(0,IF($P391&lt;&gt;"",$P391,Dashboard!$B$3)-$E391)))</f>
        <v/>
      </c>
      <c r="U391" s="27">
        <f>IF($A391="","",IF($T391="","",IF($T391&lt;=30,"0-30 days",IF($T391&lt;=60,"31-60 days",IF($T391&lt;=90,"61-90 days","91+ days")))))</f>
        <v/>
      </c>
      <c r="V391" s="28">
        <f>IF($A391="","",IF($X391=0,"Closed",IF($M391="","Due date missing",IF($N391&lt;&gt;"",IF($N391&lt;=$M391,"Submitted on time","Submitted late"),IF(Dashboard!$B$3&gt;$M391,"Overdue",IF($M391-Dashboard!$B$3&lt;=7,"Due in 7 days","On track"))))))</f>
        <v/>
      </c>
      <c r="W391" s="44">
        <f>IF($A391="","",MAX(0,$J391-IF($Q391="",0,$Q391)))</f>
        <v/>
      </c>
      <c r="X391" s="26">
        <f>IF($A391="","",IF(OR($L391="Resolved - Paid",$L391="Resolved - No Payment",$L391="Closed - Other"),0,1))</f>
        <v/>
      </c>
      <c r="Y391" s="28">
        <f>IF($A391="","",IF(OR($E391="",NOT(ISNUMBER($E391)),$E391&gt;Dashboard!$B$3),"No","Yes"))</f>
        <v/>
      </c>
      <c r="Z391" s="28">
        <f>IF($A391="","",IF(COUNTIF($A$2:$A$501,$A391)&gt;1,"Duplicate Denial ID",IF(OR($B391="",$C391="",$E391="",$F391="",$G391="",$J391="",$K391="",$L391=""),"Missing required field",IF(OR(NOT(ISNUMBER($J391)),$J391&lt;0,AND($Q391&lt;&gt;"",OR(NOT(ISNUMBER($Q391)),$Q391&lt;0))),"Invalid amount",IF(AND($D391&lt;&gt;"",$E391&lt;$D391),"Received before service",IF(AND($P391&lt;&gt;"",$P391&lt;$E391),"Resolution before receipt",IF(AND($N391&lt;&gt;"",$M391&lt;&gt;"",$N391&gt;$M391),"Appeal submitted late",IF(AND($X391=0,$P391=""),"Resolution date missing",IF(AND($X391=1,$P391&lt;&gt;""),"Open status has resolution date",IF(AND($X391=1,$R391=""),"Next action missing","")))))))))</f>
        <v/>
      </c>
    </row>
    <row r="392">
      <c r="A392" s="22" t="n"/>
      <c r="B392" s="22" t="n"/>
      <c r="C392" s="22" t="n"/>
      <c r="D392" s="42" t="n"/>
      <c r="E392" s="42" t="n"/>
      <c r="F392" s="22" t="n"/>
      <c r="G392" s="22" t="n"/>
      <c r="H392" s="24" t="n"/>
      <c r="I392" s="24" t="n"/>
      <c r="J392" s="43" t="n"/>
      <c r="K392" s="22" t="n"/>
      <c r="L392" s="22" t="n"/>
      <c r="M392" s="42" t="n"/>
      <c r="N392" s="42" t="n"/>
      <c r="O392" s="42" t="n"/>
      <c r="P392" s="42" t="n"/>
      <c r="Q392" s="43" t="n"/>
      <c r="R392" s="24" t="n"/>
      <c r="S392" s="24" t="n"/>
      <c r="T392" s="26">
        <f>IF($A392="","",IF($E392="","",MAX(0,IF($P392&lt;&gt;"",$P392,Dashboard!$B$3)-$E392)))</f>
        <v/>
      </c>
      <c r="U392" s="27">
        <f>IF($A392="","",IF($T392="","",IF($T392&lt;=30,"0-30 days",IF($T392&lt;=60,"31-60 days",IF($T392&lt;=90,"61-90 days","91+ days")))))</f>
        <v/>
      </c>
      <c r="V392" s="28">
        <f>IF($A392="","",IF($X392=0,"Closed",IF($M392="","Due date missing",IF($N392&lt;&gt;"",IF($N392&lt;=$M392,"Submitted on time","Submitted late"),IF(Dashboard!$B$3&gt;$M392,"Overdue",IF($M392-Dashboard!$B$3&lt;=7,"Due in 7 days","On track"))))))</f>
        <v/>
      </c>
      <c r="W392" s="44">
        <f>IF($A392="","",MAX(0,$J392-IF($Q392="",0,$Q392)))</f>
        <v/>
      </c>
      <c r="X392" s="26">
        <f>IF($A392="","",IF(OR($L392="Resolved - Paid",$L392="Resolved - No Payment",$L392="Closed - Other"),0,1))</f>
        <v/>
      </c>
      <c r="Y392" s="28">
        <f>IF($A392="","",IF(OR($E392="",NOT(ISNUMBER($E392)),$E392&gt;Dashboard!$B$3),"No","Yes"))</f>
        <v/>
      </c>
      <c r="Z392" s="28">
        <f>IF($A392="","",IF(COUNTIF($A$2:$A$501,$A392)&gt;1,"Duplicate Denial ID",IF(OR($B392="",$C392="",$E392="",$F392="",$G392="",$J392="",$K392="",$L392=""),"Missing required field",IF(OR(NOT(ISNUMBER($J392)),$J392&lt;0,AND($Q392&lt;&gt;"",OR(NOT(ISNUMBER($Q392)),$Q392&lt;0))),"Invalid amount",IF(AND($D392&lt;&gt;"",$E392&lt;$D392),"Received before service",IF(AND($P392&lt;&gt;"",$P392&lt;$E392),"Resolution before receipt",IF(AND($N392&lt;&gt;"",$M392&lt;&gt;"",$N392&gt;$M392),"Appeal submitted late",IF(AND($X392=0,$P392=""),"Resolution date missing",IF(AND($X392=1,$P392&lt;&gt;""),"Open status has resolution date",IF(AND($X392=1,$R392=""),"Next action missing","")))))))))</f>
        <v/>
      </c>
    </row>
    <row r="393">
      <c r="A393" s="22" t="n"/>
      <c r="B393" s="22" t="n"/>
      <c r="C393" s="22" t="n"/>
      <c r="D393" s="42" t="n"/>
      <c r="E393" s="42" t="n"/>
      <c r="F393" s="22" t="n"/>
      <c r="G393" s="22" t="n"/>
      <c r="H393" s="24" t="n"/>
      <c r="I393" s="24" t="n"/>
      <c r="J393" s="43" t="n"/>
      <c r="K393" s="22" t="n"/>
      <c r="L393" s="22" t="n"/>
      <c r="M393" s="42" t="n"/>
      <c r="N393" s="42" t="n"/>
      <c r="O393" s="42" t="n"/>
      <c r="P393" s="42" t="n"/>
      <c r="Q393" s="43" t="n"/>
      <c r="R393" s="24" t="n"/>
      <c r="S393" s="24" t="n"/>
      <c r="T393" s="26">
        <f>IF($A393="","",IF($E393="","",MAX(0,IF($P393&lt;&gt;"",$P393,Dashboard!$B$3)-$E393)))</f>
        <v/>
      </c>
      <c r="U393" s="27">
        <f>IF($A393="","",IF($T393="","",IF($T393&lt;=30,"0-30 days",IF($T393&lt;=60,"31-60 days",IF($T393&lt;=90,"61-90 days","91+ days")))))</f>
        <v/>
      </c>
      <c r="V393" s="28">
        <f>IF($A393="","",IF($X393=0,"Closed",IF($M393="","Due date missing",IF($N393&lt;&gt;"",IF($N393&lt;=$M393,"Submitted on time","Submitted late"),IF(Dashboard!$B$3&gt;$M393,"Overdue",IF($M393-Dashboard!$B$3&lt;=7,"Due in 7 days","On track"))))))</f>
        <v/>
      </c>
      <c r="W393" s="44">
        <f>IF($A393="","",MAX(0,$J393-IF($Q393="",0,$Q393)))</f>
        <v/>
      </c>
      <c r="X393" s="26">
        <f>IF($A393="","",IF(OR($L393="Resolved - Paid",$L393="Resolved - No Payment",$L393="Closed - Other"),0,1))</f>
        <v/>
      </c>
      <c r="Y393" s="28">
        <f>IF($A393="","",IF(OR($E393="",NOT(ISNUMBER($E393)),$E393&gt;Dashboard!$B$3),"No","Yes"))</f>
        <v/>
      </c>
      <c r="Z393" s="28">
        <f>IF($A393="","",IF(COUNTIF($A$2:$A$501,$A393)&gt;1,"Duplicate Denial ID",IF(OR($B393="",$C393="",$E393="",$F393="",$G393="",$J393="",$K393="",$L393=""),"Missing required field",IF(OR(NOT(ISNUMBER($J393)),$J393&lt;0,AND($Q393&lt;&gt;"",OR(NOT(ISNUMBER($Q393)),$Q393&lt;0))),"Invalid amount",IF(AND($D393&lt;&gt;"",$E393&lt;$D393),"Received before service",IF(AND($P393&lt;&gt;"",$P393&lt;$E393),"Resolution before receipt",IF(AND($N393&lt;&gt;"",$M393&lt;&gt;"",$N393&gt;$M393),"Appeal submitted late",IF(AND($X393=0,$P393=""),"Resolution date missing",IF(AND($X393=1,$P393&lt;&gt;""),"Open status has resolution date",IF(AND($X393=1,$R393=""),"Next action missing","")))))))))</f>
        <v/>
      </c>
    </row>
    <row r="394">
      <c r="A394" s="22" t="n"/>
      <c r="B394" s="22" t="n"/>
      <c r="C394" s="22" t="n"/>
      <c r="D394" s="42" t="n"/>
      <c r="E394" s="42" t="n"/>
      <c r="F394" s="22" t="n"/>
      <c r="G394" s="22" t="n"/>
      <c r="H394" s="24" t="n"/>
      <c r="I394" s="24" t="n"/>
      <c r="J394" s="43" t="n"/>
      <c r="K394" s="22" t="n"/>
      <c r="L394" s="22" t="n"/>
      <c r="M394" s="42" t="n"/>
      <c r="N394" s="42" t="n"/>
      <c r="O394" s="42" t="n"/>
      <c r="P394" s="42" t="n"/>
      <c r="Q394" s="43" t="n"/>
      <c r="R394" s="24" t="n"/>
      <c r="S394" s="24" t="n"/>
      <c r="T394" s="26">
        <f>IF($A394="","",IF($E394="","",MAX(0,IF($P394&lt;&gt;"",$P394,Dashboard!$B$3)-$E394)))</f>
        <v/>
      </c>
      <c r="U394" s="27">
        <f>IF($A394="","",IF($T394="","",IF($T394&lt;=30,"0-30 days",IF($T394&lt;=60,"31-60 days",IF($T394&lt;=90,"61-90 days","91+ days")))))</f>
        <v/>
      </c>
      <c r="V394" s="28">
        <f>IF($A394="","",IF($X394=0,"Closed",IF($M394="","Due date missing",IF($N394&lt;&gt;"",IF($N394&lt;=$M394,"Submitted on time","Submitted late"),IF(Dashboard!$B$3&gt;$M394,"Overdue",IF($M394-Dashboard!$B$3&lt;=7,"Due in 7 days","On track"))))))</f>
        <v/>
      </c>
      <c r="W394" s="44">
        <f>IF($A394="","",MAX(0,$J394-IF($Q394="",0,$Q394)))</f>
        <v/>
      </c>
      <c r="X394" s="26">
        <f>IF($A394="","",IF(OR($L394="Resolved - Paid",$L394="Resolved - No Payment",$L394="Closed - Other"),0,1))</f>
        <v/>
      </c>
      <c r="Y394" s="28">
        <f>IF($A394="","",IF(OR($E394="",NOT(ISNUMBER($E394)),$E394&gt;Dashboard!$B$3),"No","Yes"))</f>
        <v/>
      </c>
      <c r="Z394" s="28">
        <f>IF($A394="","",IF(COUNTIF($A$2:$A$501,$A394)&gt;1,"Duplicate Denial ID",IF(OR($B394="",$C394="",$E394="",$F394="",$G394="",$J394="",$K394="",$L394=""),"Missing required field",IF(OR(NOT(ISNUMBER($J394)),$J394&lt;0,AND($Q394&lt;&gt;"",OR(NOT(ISNUMBER($Q394)),$Q394&lt;0))),"Invalid amount",IF(AND($D394&lt;&gt;"",$E394&lt;$D394),"Received before service",IF(AND($P394&lt;&gt;"",$P394&lt;$E394),"Resolution before receipt",IF(AND($N394&lt;&gt;"",$M394&lt;&gt;"",$N394&gt;$M394),"Appeal submitted late",IF(AND($X394=0,$P394=""),"Resolution date missing",IF(AND($X394=1,$P394&lt;&gt;""),"Open status has resolution date",IF(AND($X394=1,$R394=""),"Next action missing","")))))))))</f>
        <v/>
      </c>
    </row>
    <row r="395">
      <c r="A395" s="22" t="n"/>
      <c r="B395" s="22" t="n"/>
      <c r="C395" s="22" t="n"/>
      <c r="D395" s="42" t="n"/>
      <c r="E395" s="42" t="n"/>
      <c r="F395" s="22" t="n"/>
      <c r="G395" s="22" t="n"/>
      <c r="H395" s="24" t="n"/>
      <c r="I395" s="24" t="n"/>
      <c r="J395" s="43" t="n"/>
      <c r="K395" s="22" t="n"/>
      <c r="L395" s="22" t="n"/>
      <c r="M395" s="42" t="n"/>
      <c r="N395" s="42" t="n"/>
      <c r="O395" s="42" t="n"/>
      <c r="P395" s="42" t="n"/>
      <c r="Q395" s="43" t="n"/>
      <c r="R395" s="24" t="n"/>
      <c r="S395" s="24" t="n"/>
      <c r="T395" s="26">
        <f>IF($A395="","",IF($E395="","",MAX(0,IF($P395&lt;&gt;"",$P395,Dashboard!$B$3)-$E395)))</f>
        <v/>
      </c>
      <c r="U395" s="27">
        <f>IF($A395="","",IF($T395="","",IF($T395&lt;=30,"0-30 days",IF($T395&lt;=60,"31-60 days",IF($T395&lt;=90,"61-90 days","91+ days")))))</f>
        <v/>
      </c>
      <c r="V395" s="28">
        <f>IF($A395="","",IF($X395=0,"Closed",IF($M395="","Due date missing",IF($N395&lt;&gt;"",IF($N395&lt;=$M395,"Submitted on time","Submitted late"),IF(Dashboard!$B$3&gt;$M395,"Overdue",IF($M395-Dashboard!$B$3&lt;=7,"Due in 7 days","On track"))))))</f>
        <v/>
      </c>
      <c r="W395" s="44">
        <f>IF($A395="","",MAX(0,$J395-IF($Q395="",0,$Q395)))</f>
        <v/>
      </c>
      <c r="X395" s="26">
        <f>IF($A395="","",IF(OR($L395="Resolved - Paid",$L395="Resolved - No Payment",$L395="Closed - Other"),0,1))</f>
        <v/>
      </c>
      <c r="Y395" s="28">
        <f>IF($A395="","",IF(OR($E395="",NOT(ISNUMBER($E395)),$E395&gt;Dashboard!$B$3),"No","Yes"))</f>
        <v/>
      </c>
      <c r="Z395" s="28">
        <f>IF($A395="","",IF(COUNTIF($A$2:$A$501,$A395)&gt;1,"Duplicate Denial ID",IF(OR($B395="",$C395="",$E395="",$F395="",$G395="",$J395="",$K395="",$L395=""),"Missing required field",IF(OR(NOT(ISNUMBER($J395)),$J395&lt;0,AND($Q395&lt;&gt;"",OR(NOT(ISNUMBER($Q395)),$Q395&lt;0))),"Invalid amount",IF(AND($D395&lt;&gt;"",$E395&lt;$D395),"Received before service",IF(AND($P395&lt;&gt;"",$P395&lt;$E395),"Resolution before receipt",IF(AND($N395&lt;&gt;"",$M395&lt;&gt;"",$N395&gt;$M395),"Appeal submitted late",IF(AND($X395=0,$P395=""),"Resolution date missing",IF(AND($X395=1,$P395&lt;&gt;""),"Open status has resolution date",IF(AND($X395=1,$R395=""),"Next action missing","")))))))))</f>
        <v/>
      </c>
    </row>
    <row r="396">
      <c r="A396" s="22" t="n"/>
      <c r="B396" s="22" t="n"/>
      <c r="C396" s="22" t="n"/>
      <c r="D396" s="42" t="n"/>
      <c r="E396" s="42" t="n"/>
      <c r="F396" s="22" t="n"/>
      <c r="G396" s="22" t="n"/>
      <c r="H396" s="24" t="n"/>
      <c r="I396" s="24" t="n"/>
      <c r="J396" s="43" t="n"/>
      <c r="K396" s="22" t="n"/>
      <c r="L396" s="22" t="n"/>
      <c r="M396" s="42" t="n"/>
      <c r="N396" s="42" t="n"/>
      <c r="O396" s="42" t="n"/>
      <c r="P396" s="42" t="n"/>
      <c r="Q396" s="43" t="n"/>
      <c r="R396" s="24" t="n"/>
      <c r="S396" s="24" t="n"/>
      <c r="T396" s="26">
        <f>IF($A396="","",IF($E396="","",MAX(0,IF($P396&lt;&gt;"",$P396,Dashboard!$B$3)-$E396)))</f>
        <v/>
      </c>
      <c r="U396" s="27">
        <f>IF($A396="","",IF($T396="","",IF($T396&lt;=30,"0-30 days",IF($T396&lt;=60,"31-60 days",IF($T396&lt;=90,"61-90 days","91+ days")))))</f>
        <v/>
      </c>
      <c r="V396" s="28">
        <f>IF($A396="","",IF($X396=0,"Closed",IF($M396="","Due date missing",IF($N396&lt;&gt;"",IF($N396&lt;=$M396,"Submitted on time","Submitted late"),IF(Dashboard!$B$3&gt;$M396,"Overdue",IF($M396-Dashboard!$B$3&lt;=7,"Due in 7 days","On track"))))))</f>
        <v/>
      </c>
      <c r="W396" s="44">
        <f>IF($A396="","",MAX(0,$J396-IF($Q396="",0,$Q396)))</f>
        <v/>
      </c>
      <c r="X396" s="26">
        <f>IF($A396="","",IF(OR($L396="Resolved - Paid",$L396="Resolved - No Payment",$L396="Closed - Other"),0,1))</f>
        <v/>
      </c>
      <c r="Y396" s="28">
        <f>IF($A396="","",IF(OR($E396="",NOT(ISNUMBER($E396)),$E396&gt;Dashboard!$B$3),"No","Yes"))</f>
        <v/>
      </c>
      <c r="Z396" s="28">
        <f>IF($A396="","",IF(COUNTIF($A$2:$A$501,$A396)&gt;1,"Duplicate Denial ID",IF(OR($B396="",$C396="",$E396="",$F396="",$G396="",$J396="",$K396="",$L396=""),"Missing required field",IF(OR(NOT(ISNUMBER($J396)),$J396&lt;0,AND($Q396&lt;&gt;"",OR(NOT(ISNUMBER($Q396)),$Q396&lt;0))),"Invalid amount",IF(AND($D396&lt;&gt;"",$E396&lt;$D396),"Received before service",IF(AND($P396&lt;&gt;"",$P396&lt;$E396),"Resolution before receipt",IF(AND($N396&lt;&gt;"",$M396&lt;&gt;"",$N396&gt;$M396),"Appeal submitted late",IF(AND($X396=0,$P396=""),"Resolution date missing",IF(AND($X396=1,$P396&lt;&gt;""),"Open status has resolution date",IF(AND($X396=1,$R396=""),"Next action missing","")))))))))</f>
        <v/>
      </c>
    </row>
    <row r="397">
      <c r="A397" s="22" t="n"/>
      <c r="B397" s="22" t="n"/>
      <c r="C397" s="22" t="n"/>
      <c r="D397" s="42" t="n"/>
      <c r="E397" s="42" t="n"/>
      <c r="F397" s="22" t="n"/>
      <c r="G397" s="22" t="n"/>
      <c r="H397" s="24" t="n"/>
      <c r="I397" s="24" t="n"/>
      <c r="J397" s="43" t="n"/>
      <c r="K397" s="22" t="n"/>
      <c r="L397" s="22" t="n"/>
      <c r="M397" s="42" t="n"/>
      <c r="N397" s="42" t="n"/>
      <c r="O397" s="42" t="n"/>
      <c r="P397" s="42" t="n"/>
      <c r="Q397" s="43" t="n"/>
      <c r="R397" s="24" t="n"/>
      <c r="S397" s="24" t="n"/>
      <c r="T397" s="26">
        <f>IF($A397="","",IF($E397="","",MAX(0,IF($P397&lt;&gt;"",$P397,Dashboard!$B$3)-$E397)))</f>
        <v/>
      </c>
      <c r="U397" s="27">
        <f>IF($A397="","",IF($T397="","",IF($T397&lt;=30,"0-30 days",IF($T397&lt;=60,"31-60 days",IF($T397&lt;=90,"61-90 days","91+ days")))))</f>
        <v/>
      </c>
      <c r="V397" s="28">
        <f>IF($A397="","",IF($X397=0,"Closed",IF($M397="","Due date missing",IF($N397&lt;&gt;"",IF($N397&lt;=$M397,"Submitted on time","Submitted late"),IF(Dashboard!$B$3&gt;$M397,"Overdue",IF($M397-Dashboard!$B$3&lt;=7,"Due in 7 days","On track"))))))</f>
        <v/>
      </c>
      <c r="W397" s="44">
        <f>IF($A397="","",MAX(0,$J397-IF($Q397="",0,$Q397)))</f>
        <v/>
      </c>
      <c r="X397" s="26">
        <f>IF($A397="","",IF(OR($L397="Resolved - Paid",$L397="Resolved - No Payment",$L397="Closed - Other"),0,1))</f>
        <v/>
      </c>
      <c r="Y397" s="28">
        <f>IF($A397="","",IF(OR($E397="",NOT(ISNUMBER($E397)),$E397&gt;Dashboard!$B$3),"No","Yes"))</f>
        <v/>
      </c>
      <c r="Z397" s="28">
        <f>IF($A397="","",IF(COUNTIF($A$2:$A$501,$A397)&gt;1,"Duplicate Denial ID",IF(OR($B397="",$C397="",$E397="",$F397="",$G397="",$J397="",$K397="",$L397=""),"Missing required field",IF(OR(NOT(ISNUMBER($J397)),$J397&lt;0,AND($Q397&lt;&gt;"",OR(NOT(ISNUMBER($Q397)),$Q397&lt;0))),"Invalid amount",IF(AND($D397&lt;&gt;"",$E397&lt;$D397),"Received before service",IF(AND($P397&lt;&gt;"",$P397&lt;$E397),"Resolution before receipt",IF(AND($N397&lt;&gt;"",$M397&lt;&gt;"",$N397&gt;$M397),"Appeal submitted late",IF(AND($X397=0,$P397=""),"Resolution date missing",IF(AND($X397=1,$P397&lt;&gt;""),"Open status has resolution date",IF(AND($X397=1,$R397=""),"Next action missing","")))))))))</f>
        <v/>
      </c>
    </row>
    <row r="398">
      <c r="A398" s="22" t="n"/>
      <c r="B398" s="22" t="n"/>
      <c r="C398" s="22" t="n"/>
      <c r="D398" s="42" t="n"/>
      <c r="E398" s="42" t="n"/>
      <c r="F398" s="22" t="n"/>
      <c r="G398" s="22" t="n"/>
      <c r="H398" s="24" t="n"/>
      <c r="I398" s="24" t="n"/>
      <c r="J398" s="43" t="n"/>
      <c r="K398" s="22" t="n"/>
      <c r="L398" s="22" t="n"/>
      <c r="M398" s="42" t="n"/>
      <c r="N398" s="42" t="n"/>
      <c r="O398" s="42" t="n"/>
      <c r="P398" s="42" t="n"/>
      <c r="Q398" s="43" t="n"/>
      <c r="R398" s="24" t="n"/>
      <c r="S398" s="24" t="n"/>
      <c r="T398" s="26">
        <f>IF($A398="","",IF($E398="","",MAX(0,IF($P398&lt;&gt;"",$P398,Dashboard!$B$3)-$E398)))</f>
        <v/>
      </c>
      <c r="U398" s="27">
        <f>IF($A398="","",IF($T398="","",IF($T398&lt;=30,"0-30 days",IF($T398&lt;=60,"31-60 days",IF($T398&lt;=90,"61-90 days","91+ days")))))</f>
        <v/>
      </c>
      <c r="V398" s="28">
        <f>IF($A398="","",IF($X398=0,"Closed",IF($M398="","Due date missing",IF($N398&lt;&gt;"",IF($N398&lt;=$M398,"Submitted on time","Submitted late"),IF(Dashboard!$B$3&gt;$M398,"Overdue",IF($M398-Dashboard!$B$3&lt;=7,"Due in 7 days","On track"))))))</f>
        <v/>
      </c>
      <c r="W398" s="44">
        <f>IF($A398="","",MAX(0,$J398-IF($Q398="",0,$Q398)))</f>
        <v/>
      </c>
      <c r="X398" s="26">
        <f>IF($A398="","",IF(OR($L398="Resolved - Paid",$L398="Resolved - No Payment",$L398="Closed - Other"),0,1))</f>
        <v/>
      </c>
      <c r="Y398" s="28">
        <f>IF($A398="","",IF(OR($E398="",NOT(ISNUMBER($E398)),$E398&gt;Dashboard!$B$3),"No","Yes"))</f>
        <v/>
      </c>
      <c r="Z398" s="28">
        <f>IF($A398="","",IF(COUNTIF($A$2:$A$501,$A398)&gt;1,"Duplicate Denial ID",IF(OR($B398="",$C398="",$E398="",$F398="",$G398="",$J398="",$K398="",$L398=""),"Missing required field",IF(OR(NOT(ISNUMBER($J398)),$J398&lt;0,AND($Q398&lt;&gt;"",OR(NOT(ISNUMBER($Q398)),$Q398&lt;0))),"Invalid amount",IF(AND($D398&lt;&gt;"",$E398&lt;$D398),"Received before service",IF(AND($P398&lt;&gt;"",$P398&lt;$E398),"Resolution before receipt",IF(AND($N398&lt;&gt;"",$M398&lt;&gt;"",$N398&gt;$M398),"Appeal submitted late",IF(AND($X398=0,$P398=""),"Resolution date missing",IF(AND($X398=1,$P398&lt;&gt;""),"Open status has resolution date",IF(AND($X398=1,$R398=""),"Next action missing","")))))))))</f>
        <v/>
      </c>
    </row>
    <row r="399">
      <c r="A399" s="22" t="n"/>
      <c r="B399" s="22" t="n"/>
      <c r="C399" s="22" t="n"/>
      <c r="D399" s="42" t="n"/>
      <c r="E399" s="42" t="n"/>
      <c r="F399" s="22" t="n"/>
      <c r="G399" s="22" t="n"/>
      <c r="H399" s="24" t="n"/>
      <c r="I399" s="24" t="n"/>
      <c r="J399" s="43" t="n"/>
      <c r="K399" s="22" t="n"/>
      <c r="L399" s="22" t="n"/>
      <c r="M399" s="42" t="n"/>
      <c r="N399" s="42" t="n"/>
      <c r="O399" s="42" t="n"/>
      <c r="P399" s="42" t="n"/>
      <c r="Q399" s="43" t="n"/>
      <c r="R399" s="24" t="n"/>
      <c r="S399" s="24" t="n"/>
      <c r="T399" s="26">
        <f>IF($A399="","",IF($E399="","",MAX(0,IF($P399&lt;&gt;"",$P399,Dashboard!$B$3)-$E399)))</f>
        <v/>
      </c>
      <c r="U399" s="27">
        <f>IF($A399="","",IF($T399="","",IF($T399&lt;=30,"0-30 days",IF($T399&lt;=60,"31-60 days",IF($T399&lt;=90,"61-90 days","91+ days")))))</f>
        <v/>
      </c>
      <c r="V399" s="28">
        <f>IF($A399="","",IF($X399=0,"Closed",IF($M399="","Due date missing",IF($N399&lt;&gt;"",IF($N399&lt;=$M399,"Submitted on time","Submitted late"),IF(Dashboard!$B$3&gt;$M399,"Overdue",IF($M399-Dashboard!$B$3&lt;=7,"Due in 7 days","On track"))))))</f>
        <v/>
      </c>
      <c r="W399" s="44">
        <f>IF($A399="","",MAX(0,$J399-IF($Q399="",0,$Q399)))</f>
        <v/>
      </c>
      <c r="X399" s="26">
        <f>IF($A399="","",IF(OR($L399="Resolved - Paid",$L399="Resolved - No Payment",$L399="Closed - Other"),0,1))</f>
        <v/>
      </c>
      <c r="Y399" s="28">
        <f>IF($A399="","",IF(OR($E399="",NOT(ISNUMBER($E399)),$E399&gt;Dashboard!$B$3),"No","Yes"))</f>
        <v/>
      </c>
      <c r="Z399" s="28">
        <f>IF($A399="","",IF(COUNTIF($A$2:$A$501,$A399)&gt;1,"Duplicate Denial ID",IF(OR($B399="",$C399="",$E399="",$F399="",$G399="",$J399="",$K399="",$L399=""),"Missing required field",IF(OR(NOT(ISNUMBER($J399)),$J399&lt;0,AND($Q399&lt;&gt;"",OR(NOT(ISNUMBER($Q399)),$Q399&lt;0))),"Invalid amount",IF(AND($D399&lt;&gt;"",$E399&lt;$D399),"Received before service",IF(AND($P399&lt;&gt;"",$P399&lt;$E399),"Resolution before receipt",IF(AND($N399&lt;&gt;"",$M399&lt;&gt;"",$N399&gt;$M399),"Appeal submitted late",IF(AND($X399=0,$P399=""),"Resolution date missing",IF(AND($X399=1,$P399&lt;&gt;""),"Open status has resolution date",IF(AND($X399=1,$R399=""),"Next action missing","")))))))))</f>
        <v/>
      </c>
    </row>
    <row r="400">
      <c r="A400" s="22" t="n"/>
      <c r="B400" s="22" t="n"/>
      <c r="C400" s="22" t="n"/>
      <c r="D400" s="42" t="n"/>
      <c r="E400" s="42" t="n"/>
      <c r="F400" s="22" t="n"/>
      <c r="G400" s="22" t="n"/>
      <c r="H400" s="24" t="n"/>
      <c r="I400" s="24" t="n"/>
      <c r="J400" s="43" t="n"/>
      <c r="K400" s="22" t="n"/>
      <c r="L400" s="22" t="n"/>
      <c r="M400" s="42" t="n"/>
      <c r="N400" s="42" t="n"/>
      <c r="O400" s="42" t="n"/>
      <c r="P400" s="42" t="n"/>
      <c r="Q400" s="43" t="n"/>
      <c r="R400" s="24" t="n"/>
      <c r="S400" s="24" t="n"/>
      <c r="T400" s="26">
        <f>IF($A400="","",IF($E400="","",MAX(0,IF($P400&lt;&gt;"",$P400,Dashboard!$B$3)-$E400)))</f>
        <v/>
      </c>
      <c r="U400" s="27">
        <f>IF($A400="","",IF($T400="","",IF($T400&lt;=30,"0-30 days",IF($T400&lt;=60,"31-60 days",IF($T400&lt;=90,"61-90 days","91+ days")))))</f>
        <v/>
      </c>
      <c r="V400" s="28">
        <f>IF($A400="","",IF($X400=0,"Closed",IF($M400="","Due date missing",IF($N400&lt;&gt;"",IF($N400&lt;=$M400,"Submitted on time","Submitted late"),IF(Dashboard!$B$3&gt;$M400,"Overdue",IF($M400-Dashboard!$B$3&lt;=7,"Due in 7 days","On track"))))))</f>
        <v/>
      </c>
      <c r="W400" s="44">
        <f>IF($A400="","",MAX(0,$J400-IF($Q400="",0,$Q400)))</f>
        <v/>
      </c>
      <c r="X400" s="26">
        <f>IF($A400="","",IF(OR($L400="Resolved - Paid",$L400="Resolved - No Payment",$L400="Closed - Other"),0,1))</f>
        <v/>
      </c>
      <c r="Y400" s="28">
        <f>IF($A400="","",IF(OR($E400="",NOT(ISNUMBER($E400)),$E400&gt;Dashboard!$B$3),"No","Yes"))</f>
        <v/>
      </c>
      <c r="Z400" s="28">
        <f>IF($A400="","",IF(COUNTIF($A$2:$A$501,$A400)&gt;1,"Duplicate Denial ID",IF(OR($B400="",$C400="",$E400="",$F400="",$G400="",$J400="",$K400="",$L400=""),"Missing required field",IF(OR(NOT(ISNUMBER($J400)),$J400&lt;0,AND($Q400&lt;&gt;"",OR(NOT(ISNUMBER($Q400)),$Q400&lt;0))),"Invalid amount",IF(AND($D400&lt;&gt;"",$E400&lt;$D400),"Received before service",IF(AND($P400&lt;&gt;"",$P400&lt;$E400),"Resolution before receipt",IF(AND($N400&lt;&gt;"",$M400&lt;&gt;"",$N400&gt;$M400),"Appeal submitted late",IF(AND($X400=0,$P400=""),"Resolution date missing",IF(AND($X400=1,$P400&lt;&gt;""),"Open status has resolution date",IF(AND($X400=1,$R400=""),"Next action missing","")))))))))</f>
        <v/>
      </c>
    </row>
    <row r="401">
      <c r="A401" s="22" t="n"/>
      <c r="B401" s="22" t="n"/>
      <c r="C401" s="22" t="n"/>
      <c r="D401" s="42" t="n"/>
      <c r="E401" s="42" t="n"/>
      <c r="F401" s="22" t="n"/>
      <c r="G401" s="22" t="n"/>
      <c r="H401" s="24" t="n"/>
      <c r="I401" s="24" t="n"/>
      <c r="J401" s="43" t="n"/>
      <c r="K401" s="22" t="n"/>
      <c r="L401" s="22" t="n"/>
      <c r="M401" s="42" t="n"/>
      <c r="N401" s="42" t="n"/>
      <c r="O401" s="42" t="n"/>
      <c r="P401" s="42" t="n"/>
      <c r="Q401" s="43" t="n"/>
      <c r="R401" s="24" t="n"/>
      <c r="S401" s="24" t="n"/>
      <c r="T401" s="26">
        <f>IF($A401="","",IF($E401="","",MAX(0,IF($P401&lt;&gt;"",$P401,Dashboard!$B$3)-$E401)))</f>
        <v/>
      </c>
      <c r="U401" s="27">
        <f>IF($A401="","",IF($T401="","",IF($T401&lt;=30,"0-30 days",IF($T401&lt;=60,"31-60 days",IF($T401&lt;=90,"61-90 days","91+ days")))))</f>
        <v/>
      </c>
      <c r="V401" s="28">
        <f>IF($A401="","",IF($X401=0,"Closed",IF($M401="","Due date missing",IF($N401&lt;&gt;"",IF($N401&lt;=$M401,"Submitted on time","Submitted late"),IF(Dashboard!$B$3&gt;$M401,"Overdue",IF($M401-Dashboard!$B$3&lt;=7,"Due in 7 days","On track"))))))</f>
        <v/>
      </c>
      <c r="W401" s="44">
        <f>IF($A401="","",MAX(0,$J401-IF($Q401="",0,$Q401)))</f>
        <v/>
      </c>
      <c r="X401" s="26">
        <f>IF($A401="","",IF(OR($L401="Resolved - Paid",$L401="Resolved - No Payment",$L401="Closed - Other"),0,1))</f>
        <v/>
      </c>
      <c r="Y401" s="28">
        <f>IF($A401="","",IF(OR($E401="",NOT(ISNUMBER($E401)),$E401&gt;Dashboard!$B$3),"No","Yes"))</f>
        <v/>
      </c>
      <c r="Z401" s="28">
        <f>IF($A401="","",IF(COUNTIF($A$2:$A$501,$A401)&gt;1,"Duplicate Denial ID",IF(OR($B401="",$C401="",$E401="",$F401="",$G401="",$J401="",$K401="",$L401=""),"Missing required field",IF(OR(NOT(ISNUMBER($J401)),$J401&lt;0,AND($Q401&lt;&gt;"",OR(NOT(ISNUMBER($Q401)),$Q401&lt;0))),"Invalid amount",IF(AND($D401&lt;&gt;"",$E401&lt;$D401),"Received before service",IF(AND($P401&lt;&gt;"",$P401&lt;$E401),"Resolution before receipt",IF(AND($N401&lt;&gt;"",$M401&lt;&gt;"",$N401&gt;$M401),"Appeal submitted late",IF(AND($X401=0,$P401=""),"Resolution date missing",IF(AND($X401=1,$P401&lt;&gt;""),"Open status has resolution date",IF(AND($X401=1,$R401=""),"Next action missing","")))))))))</f>
        <v/>
      </c>
    </row>
    <row r="402">
      <c r="A402" s="22" t="n"/>
      <c r="B402" s="22" t="n"/>
      <c r="C402" s="22" t="n"/>
      <c r="D402" s="42" t="n"/>
      <c r="E402" s="42" t="n"/>
      <c r="F402" s="22" t="n"/>
      <c r="G402" s="22" t="n"/>
      <c r="H402" s="24" t="n"/>
      <c r="I402" s="24" t="n"/>
      <c r="J402" s="43" t="n"/>
      <c r="K402" s="22" t="n"/>
      <c r="L402" s="22" t="n"/>
      <c r="M402" s="42" t="n"/>
      <c r="N402" s="42" t="n"/>
      <c r="O402" s="42" t="n"/>
      <c r="P402" s="42" t="n"/>
      <c r="Q402" s="43" t="n"/>
      <c r="R402" s="24" t="n"/>
      <c r="S402" s="24" t="n"/>
      <c r="T402" s="26">
        <f>IF($A402="","",IF($E402="","",MAX(0,IF($P402&lt;&gt;"",$P402,Dashboard!$B$3)-$E402)))</f>
        <v/>
      </c>
      <c r="U402" s="27">
        <f>IF($A402="","",IF($T402="","",IF($T402&lt;=30,"0-30 days",IF($T402&lt;=60,"31-60 days",IF($T402&lt;=90,"61-90 days","91+ days")))))</f>
        <v/>
      </c>
      <c r="V402" s="28">
        <f>IF($A402="","",IF($X402=0,"Closed",IF($M402="","Due date missing",IF($N402&lt;&gt;"",IF($N402&lt;=$M402,"Submitted on time","Submitted late"),IF(Dashboard!$B$3&gt;$M402,"Overdue",IF($M402-Dashboard!$B$3&lt;=7,"Due in 7 days","On track"))))))</f>
        <v/>
      </c>
      <c r="W402" s="44">
        <f>IF($A402="","",MAX(0,$J402-IF($Q402="",0,$Q402)))</f>
        <v/>
      </c>
      <c r="X402" s="26">
        <f>IF($A402="","",IF(OR($L402="Resolved - Paid",$L402="Resolved - No Payment",$L402="Closed - Other"),0,1))</f>
        <v/>
      </c>
      <c r="Y402" s="28">
        <f>IF($A402="","",IF(OR($E402="",NOT(ISNUMBER($E402)),$E402&gt;Dashboard!$B$3),"No","Yes"))</f>
        <v/>
      </c>
      <c r="Z402" s="28">
        <f>IF($A402="","",IF(COUNTIF($A$2:$A$501,$A402)&gt;1,"Duplicate Denial ID",IF(OR($B402="",$C402="",$E402="",$F402="",$G402="",$J402="",$K402="",$L402=""),"Missing required field",IF(OR(NOT(ISNUMBER($J402)),$J402&lt;0,AND($Q402&lt;&gt;"",OR(NOT(ISNUMBER($Q402)),$Q402&lt;0))),"Invalid amount",IF(AND($D402&lt;&gt;"",$E402&lt;$D402),"Received before service",IF(AND($P402&lt;&gt;"",$P402&lt;$E402),"Resolution before receipt",IF(AND($N402&lt;&gt;"",$M402&lt;&gt;"",$N402&gt;$M402),"Appeal submitted late",IF(AND($X402=0,$P402=""),"Resolution date missing",IF(AND($X402=1,$P402&lt;&gt;""),"Open status has resolution date",IF(AND($X402=1,$R402=""),"Next action missing","")))))))))</f>
        <v/>
      </c>
    </row>
    <row r="403">
      <c r="A403" s="22" t="n"/>
      <c r="B403" s="22" t="n"/>
      <c r="C403" s="22" t="n"/>
      <c r="D403" s="42" t="n"/>
      <c r="E403" s="42" t="n"/>
      <c r="F403" s="22" t="n"/>
      <c r="G403" s="22" t="n"/>
      <c r="H403" s="24" t="n"/>
      <c r="I403" s="24" t="n"/>
      <c r="J403" s="43" t="n"/>
      <c r="K403" s="22" t="n"/>
      <c r="L403" s="22" t="n"/>
      <c r="M403" s="42" t="n"/>
      <c r="N403" s="42" t="n"/>
      <c r="O403" s="42" t="n"/>
      <c r="P403" s="42" t="n"/>
      <c r="Q403" s="43" t="n"/>
      <c r="R403" s="24" t="n"/>
      <c r="S403" s="24" t="n"/>
      <c r="T403" s="26">
        <f>IF($A403="","",IF($E403="","",MAX(0,IF($P403&lt;&gt;"",$P403,Dashboard!$B$3)-$E403)))</f>
        <v/>
      </c>
      <c r="U403" s="27">
        <f>IF($A403="","",IF($T403="","",IF($T403&lt;=30,"0-30 days",IF($T403&lt;=60,"31-60 days",IF($T403&lt;=90,"61-90 days","91+ days")))))</f>
        <v/>
      </c>
      <c r="V403" s="28">
        <f>IF($A403="","",IF($X403=0,"Closed",IF($M403="","Due date missing",IF($N403&lt;&gt;"",IF($N403&lt;=$M403,"Submitted on time","Submitted late"),IF(Dashboard!$B$3&gt;$M403,"Overdue",IF($M403-Dashboard!$B$3&lt;=7,"Due in 7 days","On track"))))))</f>
        <v/>
      </c>
      <c r="W403" s="44">
        <f>IF($A403="","",MAX(0,$J403-IF($Q403="",0,$Q403)))</f>
        <v/>
      </c>
      <c r="X403" s="26">
        <f>IF($A403="","",IF(OR($L403="Resolved - Paid",$L403="Resolved - No Payment",$L403="Closed - Other"),0,1))</f>
        <v/>
      </c>
      <c r="Y403" s="28">
        <f>IF($A403="","",IF(OR($E403="",NOT(ISNUMBER($E403)),$E403&gt;Dashboard!$B$3),"No","Yes"))</f>
        <v/>
      </c>
      <c r="Z403" s="28">
        <f>IF($A403="","",IF(COUNTIF($A$2:$A$501,$A403)&gt;1,"Duplicate Denial ID",IF(OR($B403="",$C403="",$E403="",$F403="",$G403="",$J403="",$K403="",$L403=""),"Missing required field",IF(OR(NOT(ISNUMBER($J403)),$J403&lt;0,AND($Q403&lt;&gt;"",OR(NOT(ISNUMBER($Q403)),$Q403&lt;0))),"Invalid amount",IF(AND($D403&lt;&gt;"",$E403&lt;$D403),"Received before service",IF(AND($P403&lt;&gt;"",$P403&lt;$E403),"Resolution before receipt",IF(AND($N403&lt;&gt;"",$M403&lt;&gt;"",$N403&gt;$M403),"Appeal submitted late",IF(AND($X403=0,$P403=""),"Resolution date missing",IF(AND($X403=1,$P403&lt;&gt;""),"Open status has resolution date",IF(AND($X403=1,$R403=""),"Next action missing","")))))))))</f>
        <v/>
      </c>
    </row>
    <row r="404">
      <c r="A404" s="22" t="n"/>
      <c r="B404" s="22" t="n"/>
      <c r="C404" s="22" t="n"/>
      <c r="D404" s="42" t="n"/>
      <c r="E404" s="42" t="n"/>
      <c r="F404" s="22" t="n"/>
      <c r="G404" s="22" t="n"/>
      <c r="H404" s="24" t="n"/>
      <c r="I404" s="24" t="n"/>
      <c r="J404" s="43" t="n"/>
      <c r="K404" s="22" t="n"/>
      <c r="L404" s="22" t="n"/>
      <c r="M404" s="42" t="n"/>
      <c r="N404" s="42" t="n"/>
      <c r="O404" s="42" t="n"/>
      <c r="P404" s="42" t="n"/>
      <c r="Q404" s="43" t="n"/>
      <c r="R404" s="24" t="n"/>
      <c r="S404" s="24" t="n"/>
      <c r="T404" s="26">
        <f>IF($A404="","",IF($E404="","",MAX(0,IF($P404&lt;&gt;"",$P404,Dashboard!$B$3)-$E404)))</f>
        <v/>
      </c>
      <c r="U404" s="27">
        <f>IF($A404="","",IF($T404="","",IF($T404&lt;=30,"0-30 days",IF($T404&lt;=60,"31-60 days",IF($T404&lt;=90,"61-90 days","91+ days")))))</f>
        <v/>
      </c>
      <c r="V404" s="28">
        <f>IF($A404="","",IF($X404=0,"Closed",IF($M404="","Due date missing",IF($N404&lt;&gt;"",IF($N404&lt;=$M404,"Submitted on time","Submitted late"),IF(Dashboard!$B$3&gt;$M404,"Overdue",IF($M404-Dashboard!$B$3&lt;=7,"Due in 7 days","On track"))))))</f>
        <v/>
      </c>
      <c r="W404" s="44">
        <f>IF($A404="","",MAX(0,$J404-IF($Q404="",0,$Q404)))</f>
        <v/>
      </c>
      <c r="X404" s="26">
        <f>IF($A404="","",IF(OR($L404="Resolved - Paid",$L404="Resolved - No Payment",$L404="Closed - Other"),0,1))</f>
        <v/>
      </c>
      <c r="Y404" s="28">
        <f>IF($A404="","",IF(OR($E404="",NOT(ISNUMBER($E404)),$E404&gt;Dashboard!$B$3),"No","Yes"))</f>
        <v/>
      </c>
      <c r="Z404" s="28">
        <f>IF($A404="","",IF(COUNTIF($A$2:$A$501,$A404)&gt;1,"Duplicate Denial ID",IF(OR($B404="",$C404="",$E404="",$F404="",$G404="",$J404="",$K404="",$L404=""),"Missing required field",IF(OR(NOT(ISNUMBER($J404)),$J404&lt;0,AND($Q404&lt;&gt;"",OR(NOT(ISNUMBER($Q404)),$Q404&lt;0))),"Invalid amount",IF(AND($D404&lt;&gt;"",$E404&lt;$D404),"Received before service",IF(AND($P404&lt;&gt;"",$P404&lt;$E404),"Resolution before receipt",IF(AND($N404&lt;&gt;"",$M404&lt;&gt;"",$N404&gt;$M404),"Appeal submitted late",IF(AND($X404=0,$P404=""),"Resolution date missing",IF(AND($X404=1,$P404&lt;&gt;""),"Open status has resolution date",IF(AND($X404=1,$R404=""),"Next action missing","")))))))))</f>
        <v/>
      </c>
    </row>
    <row r="405">
      <c r="A405" s="22" t="n"/>
      <c r="B405" s="22" t="n"/>
      <c r="C405" s="22" t="n"/>
      <c r="D405" s="42" t="n"/>
      <c r="E405" s="42" t="n"/>
      <c r="F405" s="22" t="n"/>
      <c r="G405" s="22" t="n"/>
      <c r="H405" s="24" t="n"/>
      <c r="I405" s="24" t="n"/>
      <c r="J405" s="43" t="n"/>
      <c r="K405" s="22" t="n"/>
      <c r="L405" s="22" t="n"/>
      <c r="M405" s="42" t="n"/>
      <c r="N405" s="42" t="n"/>
      <c r="O405" s="42" t="n"/>
      <c r="P405" s="42" t="n"/>
      <c r="Q405" s="43" t="n"/>
      <c r="R405" s="24" t="n"/>
      <c r="S405" s="24" t="n"/>
      <c r="T405" s="26">
        <f>IF($A405="","",IF($E405="","",MAX(0,IF($P405&lt;&gt;"",$P405,Dashboard!$B$3)-$E405)))</f>
        <v/>
      </c>
      <c r="U405" s="27">
        <f>IF($A405="","",IF($T405="","",IF($T405&lt;=30,"0-30 days",IF($T405&lt;=60,"31-60 days",IF($T405&lt;=90,"61-90 days","91+ days")))))</f>
        <v/>
      </c>
      <c r="V405" s="28">
        <f>IF($A405="","",IF($X405=0,"Closed",IF($M405="","Due date missing",IF($N405&lt;&gt;"",IF($N405&lt;=$M405,"Submitted on time","Submitted late"),IF(Dashboard!$B$3&gt;$M405,"Overdue",IF($M405-Dashboard!$B$3&lt;=7,"Due in 7 days","On track"))))))</f>
        <v/>
      </c>
      <c r="W405" s="44">
        <f>IF($A405="","",MAX(0,$J405-IF($Q405="",0,$Q405)))</f>
        <v/>
      </c>
      <c r="X405" s="26">
        <f>IF($A405="","",IF(OR($L405="Resolved - Paid",$L405="Resolved - No Payment",$L405="Closed - Other"),0,1))</f>
        <v/>
      </c>
      <c r="Y405" s="28">
        <f>IF($A405="","",IF(OR($E405="",NOT(ISNUMBER($E405)),$E405&gt;Dashboard!$B$3),"No","Yes"))</f>
        <v/>
      </c>
      <c r="Z405" s="28">
        <f>IF($A405="","",IF(COUNTIF($A$2:$A$501,$A405)&gt;1,"Duplicate Denial ID",IF(OR($B405="",$C405="",$E405="",$F405="",$G405="",$J405="",$K405="",$L405=""),"Missing required field",IF(OR(NOT(ISNUMBER($J405)),$J405&lt;0,AND($Q405&lt;&gt;"",OR(NOT(ISNUMBER($Q405)),$Q405&lt;0))),"Invalid amount",IF(AND($D405&lt;&gt;"",$E405&lt;$D405),"Received before service",IF(AND($P405&lt;&gt;"",$P405&lt;$E405),"Resolution before receipt",IF(AND($N405&lt;&gt;"",$M405&lt;&gt;"",$N405&gt;$M405),"Appeal submitted late",IF(AND($X405=0,$P405=""),"Resolution date missing",IF(AND($X405=1,$P405&lt;&gt;""),"Open status has resolution date",IF(AND($X405=1,$R405=""),"Next action missing","")))))))))</f>
        <v/>
      </c>
    </row>
    <row r="406">
      <c r="A406" s="22" t="n"/>
      <c r="B406" s="22" t="n"/>
      <c r="C406" s="22" t="n"/>
      <c r="D406" s="42" t="n"/>
      <c r="E406" s="42" t="n"/>
      <c r="F406" s="22" t="n"/>
      <c r="G406" s="22" t="n"/>
      <c r="H406" s="24" t="n"/>
      <c r="I406" s="24" t="n"/>
      <c r="J406" s="43" t="n"/>
      <c r="K406" s="22" t="n"/>
      <c r="L406" s="22" t="n"/>
      <c r="M406" s="42" t="n"/>
      <c r="N406" s="42" t="n"/>
      <c r="O406" s="42" t="n"/>
      <c r="P406" s="42" t="n"/>
      <c r="Q406" s="43" t="n"/>
      <c r="R406" s="24" t="n"/>
      <c r="S406" s="24" t="n"/>
      <c r="T406" s="26">
        <f>IF($A406="","",IF($E406="","",MAX(0,IF($P406&lt;&gt;"",$P406,Dashboard!$B$3)-$E406)))</f>
        <v/>
      </c>
      <c r="U406" s="27">
        <f>IF($A406="","",IF($T406="","",IF($T406&lt;=30,"0-30 days",IF($T406&lt;=60,"31-60 days",IF($T406&lt;=90,"61-90 days","91+ days")))))</f>
        <v/>
      </c>
      <c r="V406" s="28">
        <f>IF($A406="","",IF($X406=0,"Closed",IF($M406="","Due date missing",IF($N406&lt;&gt;"",IF($N406&lt;=$M406,"Submitted on time","Submitted late"),IF(Dashboard!$B$3&gt;$M406,"Overdue",IF($M406-Dashboard!$B$3&lt;=7,"Due in 7 days","On track"))))))</f>
        <v/>
      </c>
      <c r="W406" s="44">
        <f>IF($A406="","",MAX(0,$J406-IF($Q406="",0,$Q406)))</f>
        <v/>
      </c>
      <c r="X406" s="26">
        <f>IF($A406="","",IF(OR($L406="Resolved - Paid",$L406="Resolved - No Payment",$L406="Closed - Other"),0,1))</f>
        <v/>
      </c>
      <c r="Y406" s="28">
        <f>IF($A406="","",IF(OR($E406="",NOT(ISNUMBER($E406)),$E406&gt;Dashboard!$B$3),"No","Yes"))</f>
        <v/>
      </c>
      <c r="Z406" s="28">
        <f>IF($A406="","",IF(COUNTIF($A$2:$A$501,$A406)&gt;1,"Duplicate Denial ID",IF(OR($B406="",$C406="",$E406="",$F406="",$G406="",$J406="",$K406="",$L406=""),"Missing required field",IF(OR(NOT(ISNUMBER($J406)),$J406&lt;0,AND($Q406&lt;&gt;"",OR(NOT(ISNUMBER($Q406)),$Q406&lt;0))),"Invalid amount",IF(AND($D406&lt;&gt;"",$E406&lt;$D406),"Received before service",IF(AND($P406&lt;&gt;"",$P406&lt;$E406),"Resolution before receipt",IF(AND($N406&lt;&gt;"",$M406&lt;&gt;"",$N406&gt;$M406),"Appeal submitted late",IF(AND($X406=0,$P406=""),"Resolution date missing",IF(AND($X406=1,$P406&lt;&gt;""),"Open status has resolution date",IF(AND($X406=1,$R406=""),"Next action missing","")))))))))</f>
        <v/>
      </c>
    </row>
    <row r="407">
      <c r="A407" s="22" t="n"/>
      <c r="B407" s="22" t="n"/>
      <c r="C407" s="22" t="n"/>
      <c r="D407" s="42" t="n"/>
      <c r="E407" s="42" t="n"/>
      <c r="F407" s="22" t="n"/>
      <c r="G407" s="22" t="n"/>
      <c r="H407" s="24" t="n"/>
      <c r="I407" s="24" t="n"/>
      <c r="J407" s="43" t="n"/>
      <c r="K407" s="22" t="n"/>
      <c r="L407" s="22" t="n"/>
      <c r="M407" s="42" t="n"/>
      <c r="N407" s="42" t="n"/>
      <c r="O407" s="42" t="n"/>
      <c r="P407" s="42" t="n"/>
      <c r="Q407" s="43" t="n"/>
      <c r="R407" s="24" t="n"/>
      <c r="S407" s="24" t="n"/>
      <c r="T407" s="26">
        <f>IF($A407="","",IF($E407="","",MAX(0,IF($P407&lt;&gt;"",$P407,Dashboard!$B$3)-$E407)))</f>
        <v/>
      </c>
      <c r="U407" s="27">
        <f>IF($A407="","",IF($T407="","",IF($T407&lt;=30,"0-30 days",IF($T407&lt;=60,"31-60 days",IF($T407&lt;=90,"61-90 days","91+ days")))))</f>
        <v/>
      </c>
      <c r="V407" s="28">
        <f>IF($A407="","",IF($X407=0,"Closed",IF($M407="","Due date missing",IF($N407&lt;&gt;"",IF($N407&lt;=$M407,"Submitted on time","Submitted late"),IF(Dashboard!$B$3&gt;$M407,"Overdue",IF($M407-Dashboard!$B$3&lt;=7,"Due in 7 days","On track"))))))</f>
        <v/>
      </c>
      <c r="W407" s="44">
        <f>IF($A407="","",MAX(0,$J407-IF($Q407="",0,$Q407)))</f>
        <v/>
      </c>
      <c r="X407" s="26">
        <f>IF($A407="","",IF(OR($L407="Resolved - Paid",$L407="Resolved - No Payment",$L407="Closed - Other"),0,1))</f>
        <v/>
      </c>
      <c r="Y407" s="28">
        <f>IF($A407="","",IF(OR($E407="",NOT(ISNUMBER($E407)),$E407&gt;Dashboard!$B$3),"No","Yes"))</f>
        <v/>
      </c>
      <c r="Z407" s="28">
        <f>IF($A407="","",IF(COUNTIF($A$2:$A$501,$A407)&gt;1,"Duplicate Denial ID",IF(OR($B407="",$C407="",$E407="",$F407="",$G407="",$J407="",$K407="",$L407=""),"Missing required field",IF(OR(NOT(ISNUMBER($J407)),$J407&lt;0,AND($Q407&lt;&gt;"",OR(NOT(ISNUMBER($Q407)),$Q407&lt;0))),"Invalid amount",IF(AND($D407&lt;&gt;"",$E407&lt;$D407),"Received before service",IF(AND($P407&lt;&gt;"",$P407&lt;$E407),"Resolution before receipt",IF(AND($N407&lt;&gt;"",$M407&lt;&gt;"",$N407&gt;$M407),"Appeal submitted late",IF(AND($X407=0,$P407=""),"Resolution date missing",IF(AND($X407=1,$P407&lt;&gt;""),"Open status has resolution date",IF(AND($X407=1,$R407=""),"Next action missing","")))))))))</f>
        <v/>
      </c>
    </row>
    <row r="408">
      <c r="A408" s="22" t="n"/>
      <c r="B408" s="22" t="n"/>
      <c r="C408" s="22" t="n"/>
      <c r="D408" s="42" t="n"/>
      <c r="E408" s="42" t="n"/>
      <c r="F408" s="22" t="n"/>
      <c r="G408" s="22" t="n"/>
      <c r="H408" s="24" t="n"/>
      <c r="I408" s="24" t="n"/>
      <c r="J408" s="43" t="n"/>
      <c r="K408" s="22" t="n"/>
      <c r="L408" s="22" t="n"/>
      <c r="M408" s="42" t="n"/>
      <c r="N408" s="42" t="n"/>
      <c r="O408" s="42" t="n"/>
      <c r="P408" s="42" t="n"/>
      <c r="Q408" s="43" t="n"/>
      <c r="R408" s="24" t="n"/>
      <c r="S408" s="24" t="n"/>
      <c r="T408" s="26">
        <f>IF($A408="","",IF($E408="","",MAX(0,IF($P408&lt;&gt;"",$P408,Dashboard!$B$3)-$E408)))</f>
        <v/>
      </c>
      <c r="U408" s="27">
        <f>IF($A408="","",IF($T408="","",IF($T408&lt;=30,"0-30 days",IF($T408&lt;=60,"31-60 days",IF($T408&lt;=90,"61-90 days","91+ days")))))</f>
        <v/>
      </c>
      <c r="V408" s="28">
        <f>IF($A408="","",IF($X408=0,"Closed",IF($M408="","Due date missing",IF($N408&lt;&gt;"",IF($N408&lt;=$M408,"Submitted on time","Submitted late"),IF(Dashboard!$B$3&gt;$M408,"Overdue",IF($M408-Dashboard!$B$3&lt;=7,"Due in 7 days","On track"))))))</f>
        <v/>
      </c>
      <c r="W408" s="44">
        <f>IF($A408="","",MAX(0,$J408-IF($Q408="",0,$Q408)))</f>
        <v/>
      </c>
      <c r="X408" s="26">
        <f>IF($A408="","",IF(OR($L408="Resolved - Paid",$L408="Resolved - No Payment",$L408="Closed - Other"),0,1))</f>
        <v/>
      </c>
      <c r="Y408" s="28">
        <f>IF($A408="","",IF(OR($E408="",NOT(ISNUMBER($E408)),$E408&gt;Dashboard!$B$3),"No","Yes"))</f>
        <v/>
      </c>
      <c r="Z408" s="28">
        <f>IF($A408="","",IF(COUNTIF($A$2:$A$501,$A408)&gt;1,"Duplicate Denial ID",IF(OR($B408="",$C408="",$E408="",$F408="",$G408="",$J408="",$K408="",$L408=""),"Missing required field",IF(OR(NOT(ISNUMBER($J408)),$J408&lt;0,AND($Q408&lt;&gt;"",OR(NOT(ISNUMBER($Q408)),$Q408&lt;0))),"Invalid amount",IF(AND($D408&lt;&gt;"",$E408&lt;$D408),"Received before service",IF(AND($P408&lt;&gt;"",$P408&lt;$E408),"Resolution before receipt",IF(AND($N408&lt;&gt;"",$M408&lt;&gt;"",$N408&gt;$M408),"Appeal submitted late",IF(AND($X408=0,$P408=""),"Resolution date missing",IF(AND($X408=1,$P408&lt;&gt;""),"Open status has resolution date",IF(AND($X408=1,$R408=""),"Next action missing","")))))))))</f>
        <v/>
      </c>
    </row>
    <row r="409">
      <c r="A409" s="22" t="n"/>
      <c r="B409" s="22" t="n"/>
      <c r="C409" s="22" t="n"/>
      <c r="D409" s="42" t="n"/>
      <c r="E409" s="42" t="n"/>
      <c r="F409" s="22" t="n"/>
      <c r="G409" s="22" t="n"/>
      <c r="H409" s="24" t="n"/>
      <c r="I409" s="24" t="n"/>
      <c r="J409" s="43" t="n"/>
      <c r="K409" s="22" t="n"/>
      <c r="L409" s="22" t="n"/>
      <c r="M409" s="42" t="n"/>
      <c r="N409" s="42" t="n"/>
      <c r="O409" s="42" t="n"/>
      <c r="P409" s="42" t="n"/>
      <c r="Q409" s="43" t="n"/>
      <c r="R409" s="24" t="n"/>
      <c r="S409" s="24" t="n"/>
      <c r="T409" s="26">
        <f>IF($A409="","",IF($E409="","",MAX(0,IF($P409&lt;&gt;"",$P409,Dashboard!$B$3)-$E409)))</f>
        <v/>
      </c>
      <c r="U409" s="27">
        <f>IF($A409="","",IF($T409="","",IF($T409&lt;=30,"0-30 days",IF($T409&lt;=60,"31-60 days",IF($T409&lt;=90,"61-90 days","91+ days")))))</f>
        <v/>
      </c>
      <c r="V409" s="28">
        <f>IF($A409="","",IF($X409=0,"Closed",IF($M409="","Due date missing",IF($N409&lt;&gt;"",IF($N409&lt;=$M409,"Submitted on time","Submitted late"),IF(Dashboard!$B$3&gt;$M409,"Overdue",IF($M409-Dashboard!$B$3&lt;=7,"Due in 7 days","On track"))))))</f>
        <v/>
      </c>
      <c r="W409" s="44">
        <f>IF($A409="","",MAX(0,$J409-IF($Q409="",0,$Q409)))</f>
        <v/>
      </c>
      <c r="X409" s="26">
        <f>IF($A409="","",IF(OR($L409="Resolved - Paid",$L409="Resolved - No Payment",$L409="Closed - Other"),0,1))</f>
        <v/>
      </c>
      <c r="Y409" s="28">
        <f>IF($A409="","",IF(OR($E409="",NOT(ISNUMBER($E409)),$E409&gt;Dashboard!$B$3),"No","Yes"))</f>
        <v/>
      </c>
      <c r="Z409" s="28">
        <f>IF($A409="","",IF(COUNTIF($A$2:$A$501,$A409)&gt;1,"Duplicate Denial ID",IF(OR($B409="",$C409="",$E409="",$F409="",$G409="",$J409="",$K409="",$L409=""),"Missing required field",IF(OR(NOT(ISNUMBER($J409)),$J409&lt;0,AND($Q409&lt;&gt;"",OR(NOT(ISNUMBER($Q409)),$Q409&lt;0))),"Invalid amount",IF(AND($D409&lt;&gt;"",$E409&lt;$D409),"Received before service",IF(AND($P409&lt;&gt;"",$P409&lt;$E409),"Resolution before receipt",IF(AND($N409&lt;&gt;"",$M409&lt;&gt;"",$N409&gt;$M409),"Appeal submitted late",IF(AND($X409=0,$P409=""),"Resolution date missing",IF(AND($X409=1,$P409&lt;&gt;""),"Open status has resolution date",IF(AND($X409=1,$R409=""),"Next action missing","")))))))))</f>
        <v/>
      </c>
    </row>
    <row r="410">
      <c r="A410" s="22" t="n"/>
      <c r="B410" s="22" t="n"/>
      <c r="C410" s="22" t="n"/>
      <c r="D410" s="42" t="n"/>
      <c r="E410" s="42" t="n"/>
      <c r="F410" s="22" t="n"/>
      <c r="G410" s="22" t="n"/>
      <c r="H410" s="24" t="n"/>
      <c r="I410" s="24" t="n"/>
      <c r="J410" s="43" t="n"/>
      <c r="K410" s="22" t="n"/>
      <c r="L410" s="22" t="n"/>
      <c r="M410" s="42" t="n"/>
      <c r="N410" s="42" t="n"/>
      <c r="O410" s="42" t="n"/>
      <c r="P410" s="42" t="n"/>
      <c r="Q410" s="43" t="n"/>
      <c r="R410" s="24" t="n"/>
      <c r="S410" s="24" t="n"/>
      <c r="T410" s="26">
        <f>IF($A410="","",IF($E410="","",MAX(0,IF($P410&lt;&gt;"",$P410,Dashboard!$B$3)-$E410)))</f>
        <v/>
      </c>
      <c r="U410" s="27">
        <f>IF($A410="","",IF($T410="","",IF($T410&lt;=30,"0-30 days",IF($T410&lt;=60,"31-60 days",IF($T410&lt;=90,"61-90 days","91+ days")))))</f>
        <v/>
      </c>
      <c r="V410" s="28">
        <f>IF($A410="","",IF($X410=0,"Closed",IF($M410="","Due date missing",IF($N410&lt;&gt;"",IF($N410&lt;=$M410,"Submitted on time","Submitted late"),IF(Dashboard!$B$3&gt;$M410,"Overdue",IF($M410-Dashboard!$B$3&lt;=7,"Due in 7 days","On track"))))))</f>
        <v/>
      </c>
      <c r="W410" s="44">
        <f>IF($A410="","",MAX(0,$J410-IF($Q410="",0,$Q410)))</f>
        <v/>
      </c>
      <c r="X410" s="26">
        <f>IF($A410="","",IF(OR($L410="Resolved - Paid",$L410="Resolved - No Payment",$L410="Closed - Other"),0,1))</f>
        <v/>
      </c>
      <c r="Y410" s="28">
        <f>IF($A410="","",IF(OR($E410="",NOT(ISNUMBER($E410)),$E410&gt;Dashboard!$B$3),"No","Yes"))</f>
        <v/>
      </c>
      <c r="Z410" s="28">
        <f>IF($A410="","",IF(COUNTIF($A$2:$A$501,$A410)&gt;1,"Duplicate Denial ID",IF(OR($B410="",$C410="",$E410="",$F410="",$G410="",$J410="",$K410="",$L410=""),"Missing required field",IF(OR(NOT(ISNUMBER($J410)),$J410&lt;0,AND($Q410&lt;&gt;"",OR(NOT(ISNUMBER($Q410)),$Q410&lt;0))),"Invalid amount",IF(AND($D410&lt;&gt;"",$E410&lt;$D410),"Received before service",IF(AND($P410&lt;&gt;"",$P410&lt;$E410),"Resolution before receipt",IF(AND($N410&lt;&gt;"",$M410&lt;&gt;"",$N410&gt;$M410),"Appeal submitted late",IF(AND($X410=0,$P410=""),"Resolution date missing",IF(AND($X410=1,$P410&lt;&gt;""),"Open status has resolution date",IF(AND($X410=1,$R410=""),"Next action missing","")))))))))</f>
        <v/>
      </c>
    </row>
    <row r="411">
      <c r="A411" s="22" t="n"/>
      <c r="B411" s="22" t="n"/>
      <c r="C411" s="22" t="n"/>
      <c r="D411" s="42" t="n"/>
      <c r="E411" s="42" t="n"/>
      <c r="F411" s="22" t="n"/>
      <c r="G411" s="22" t="n"/>
      <c r="H411" s="24" t="n"/>
      <c r="I411" s="24" t="n"/>
      <c r="J411" s="43" t="n"/>
      <c r="K411" s="22" t="n"/>
      <c r="L411" s="22" t="n"/>
      <c r="M411" s="42" t="n"/>
      <c r="N411" s="42" t="n"/>
      <c r="O411" s="42" t="n"/>
      <c r="P411" s="42" t="n"/>
      <c r="Q411" s="43" t="n"/>
      <c r="R411" s="24" t="n"/>
      <c r="S411" s="24" t="n"/>
      <c r="T411" s="26">
        <f>IF($A411="","",IF($E411="","",MAX(0,IF($P411&lt;&gt;"",$P411,Dashboard!$B$3)-$E411)))</f>
        <v/>
      </c>
      <c r="U411" s="27">
        <f>IF($A411="","",IF($T411="","",IF($T411&lt;=30,"0-30 days",IF($T411&lt;=60,"31-60 days",IF($T411&lt;=90,"61-90 days","91+ days")))))</f>
        <v/>
      </c>
      <c r="V411" s="28">
        <f>IF($A411="","",IF($X411=0,"Closed",IF($M411="","Due date missing",IF($N411&lt;&gt;"",IF($N411&lt;=$M411,"Submitted on time","Submitted late"),IF(Dashboard!$B$3&gt;$M411,"Overdue",IF($M411-Dashboard!$B$3&lt;=7,"Due in 7 days","On track"))))))</f>
        <v/>
      </c>
      <c r="W411" s="44">
        <f>IF($A411="","",MAX(0,$J411-IF($Q411="",0,$Q411)))</f>
        <v/>
      </c>
      <c r="X411" s="26">
        <f>IF($A411="","",IF(OR($L411="Resolved - Paid",$L411="Resolved - No Payment",$L411="Closed - Other"),0,1))</f>
        <v/>
      </c>
      <c r="Y411" s="28">
        <f>IF($A411="","",IF(OR($E411="",NOT(ISNUMBER($E411)),$E411&gt;Dashboard!$B$3),"No","Yes"))</f>
        <v/>
      </c>
      <c r="Z411" s="28">
        <f>IF($A411="","",IF(COUNTIF($A$2:$A$501,$A411)&gt;1,"Duplicate Denial ID",IF(OR($B411="",$C411="",$E411="",$F411="",$G411="",$J411="",$K411="",$L411=""),"Missing required field",IF(OR(NOT(ISNUMBER($J411)),$J411&lt;0,AND($Q411&lt;&gt;"",OR(NOT(ISNUMBER($Q411)),$Q411&lt;0))),"Invalid amount",IF(AND($D411&lt;&gt;"",$E411&lt;$D411),"Received before service",IF(AND($P411&lt;&gt;"",$P411&lt;$E411),"Resolution before receipt",IF(AND($N411&lt;&gt;"",$M411&lt;&gt;"",$N411&gt;$M411),"Appeal submitted late",IF(AND($X411=0,$P411=""),"Resolution date missing",IF(AND($X411=1,$P411&lt;&gt;""),"Open status has resolution date",IF(AND($X411=1,$R411=""),"Next action missing","")))))))))</f>
        <v/>
      </c>
    </row>
    <row r="412">
      <c r="A412" s="22" t="n"/>
      <c r="B412" s="22" t="n"/>
      <c r="C412" s="22" t="n"/>
      <c r="D412" s="42" t="n"/>
      <c r="E412" s="42" t="n"/>
      <c r="F412" s="22" t="n"/>
      <c r="G412" s="22" t="n"/>
      <c r="H412" s="24" t="n"/>
      <c r="I412" s="24" t="n"/>
      <c r="J412" s="43" t="n"/>
      <c r="K412" s="22" t="n"/>
      <c r="L412" s="22" t="n"/>
      <c r="M412" s="42" t="n"/>
      <c r="N412" s="42" t="n"/>
      <c r="O412" s="42" t="n"/>
      <c r="P412" s="42" t="n"/>
      <c r="Q412" s="43" t="n"/>
      <c r="R412" s="24" t="n"/>
      <c r="S412" s="24" t="n"/>
      <c r="T412" s="26">
        <f>IF($A412="","",IF($E412="","",MAX(0,IF($P412&lt;&gt;"",$P412,Dashboard!$B$3)-$E412)))</f>
        <v/>
      </c>
      <c r="U412" s="27">
        <f>IF($A412="","",IF($T412="","",IF($T412&lt;=30,"0-30 days",IF($T412&lt;=60,"31-60 days",IF($T412&lt;=90,"61-90 days","91+ days")))))</f>
        <v/>
      </c>
      <c r="V412" s="28">
        <f>IF($A412="","",IF($X412=0,"Closed",IF($M412="","Due date missing",IF($N412&lt;&gt;"",IF($N412&lt;=$M412,"Submitted on time","Submitted late"),IF(Dashboard!$B$3&gt;$M412,"Overdue",IF($M412-Dashboard!$B$3&lt;=7,"Due in 7 days","On track"))))))</f>
        <v/>
      </c>
      <c r="W412" s="44">
        <f>IF($A412="","",MAX(0,$J412-IF($Q412="",0,$Q412)))</f>
        <v/>
      </c>
      <c r="X412" s="26">
        <f>IF($A412="","",IF(OR($L412="Resolved - Paid",$L412="Resolved - No Payment",$L412="Closed - Other"),0,1))</f>
        <v/>
      </c>
      <c r="Y412" s="28">
        <f>IF($A412="","",IF(OR($E412="",NOT(ISNUMBER($E412)),$E412&gt;Dashboard!$B$3),"No","Yes"))</f>
        <v/>
      </c>
      <c r="Z412" s="28">
        <f>IF($A412="","",IF(COUNTIF($A$2:$A$501,$A412)&gt;1,"Duplicate Denial ID",IF(OR($B412="",$C412="",$E412="",$F412="",$G412="",$J412="",$K412="",$L412=""),"Missing required field",IF(OR(NOT(ISNUMBER($J412)),$J412&lt;0,AND($Q412&lt;&gt;"",OR(NOT(ISNUMBER($Q412)),$Q412&lt;0))),"Invalid amount",IF(AND($D412&lt;&gt;"",$E412&lt;$D412),"Received before service",IF(AND($P412&lt;&gt;"",$P412&lt;$E412),"Resolution before receipt",IF(AND($N412&lt;&gt;"",$M412&lt;&gt;"",$N412&gt;$M412),"Appeal submitted late",IF(AND($X412=0,$P412=""),"Resolution date missing",IF(AND($X412=1,$P412&lt;&gt;""),"Open status has resolution date",IF(AND($X412=1,$R412=""),"Next action missing","")))))))))</f>
        <v/>
      </c>
    </row>
    <row r="413">
      <c r="A413" s="22" t="n"/>
      <c r="B413" s="22" t="n"/>
      <c r="C413" s="22" t="n"/>
      <c r="D413" s="42" t="n"/>
      <c r="E413" s="42" t="n"/>
      <c r="F413" s="22" t="n"/>
      <c r="G413" s="22" t="n"/>
      <c r="H413" s="24" t="n"/>
      <c r="I413" s="24" t="n"/>
      <c r="J413" s="43" t="n"/>
      <c r="K413" s="22" t="n"/>
      <c r="L413" s="22" t="n"/>
      <c r="M413" s="42" t="n"/>
      <c r="N413" s="42" t="n"/>
      <c r="O413" s="42" t="n"/>
      <c r="P413" s="42" t="n"/>
      <c r="Q413" s="43" t="n"/>
      <c r="R413" s="24" t="n"/>
      <c r="S413" s="24" t="n"/>
      <c r="T413" s="26">
        <f>IF($A413="","",IF($E413="","",MAX(0,IF($P413&lt;&gt;"",$P413,Dashboard!$B$3)-$E413)))</f>
        <v/>
      </c>
      <c r="U413" s="27">
        <f>IF($A413="","",IF($T413="","",IF($T413&lt;=30,"0-30 days",IF($T413&lt;=60,"31-60 days",IF($T413&lt;=90,"61-90 days","91+ days")))))</f>
        <v/>
      </c>
      <c r="V413" s="28">
        <f>IF($A413="","",IF($X413=0,"Closed",IF($M413="","Due date missing",IF($N413&lt;&gt;"",IF($N413&lt;=$M413,"Submitted on time","Submitted late"),IF(Dashboard!$B$3&gt;$M413,"Overdue",IF($M413-Dashboard!$B$3&lt;=7,"Due in 7 days","On track"))))))</f>
        <v/>
      </c>
      <c r="W413" s="44">
        <f>IF($A413="","",MAX(0,$J413-IF($Q413="",0,$Q413)))</f>
        <v/>
      </c>
      <c r="X413" s="26">
        <f>IF($A413="","",IF(OR($L413="Resolved - Paid",$L413="Resolved - No Payment",$L413="Closed - Other"),0,1))</f>
        <v/>
      </c>
      <c r="Y413" s="28">
        <f>IF($A413="","",IF(OR($E413="",NOT(ISNUMBER($E413)),$E413&gt;Dashboard!$B$3),"No","Yes"))</f>
        <v/>
      </c>
      <c r="Z413" s="28">
        <f>IF($A413="","",IF(COUNTIF($A$2:$A$501,$A413)&gt;1,"Duplicate Denial ID",IF(OR($B413="",$C413="",$E413="",$F413="",$G413="",$J413="",$K413="",$L413=""),"Missing required field",IF(OR(NOT(ISNUMBER($J413)),$J413&lt;0,AND($Q413&lt;&gt;"",OR(NOT(ISNUMBER($Q413)),$Q413&lt;0))),"Invalid amount",IF(AND($D413&lt;&gt;"",$E413&lt;$D413),"Received before service",IF(AND($P413&lt;&gt;"",$P413&lt;$E413),"Resolution before receipt",IF(AND($N413&lt;&gt;"",$M413&lt;&gt;"",$N413&gt;$M413),"Appeal submitted late",IF(AND($X413=0,$P413=""),"Resolution date missing",IF(AND($X413=1,$P413&lt;&gt;""),"Open status has resolution date",IF(AND($X413=1,$R413=""),"Next action missing","")))))))))</f>
        <v/>
      </c>
    </row>
    <row r="414">
      <c r="A414" s="22" t="n"/>
      <c r="B414" s="22" t="n"/>
      <c r="C414" s="22" t="n"/>
      <c r="D414" s="42" t="n"/>
      <c r="E414" s="42" t="n"/>
      <c r="F414" s="22" t="n"/>
      <c r="G414" s="22" t="n"/>
      <c r="H414" s="24" t="n"/>
      <c r="I414" s="24" t="n"/>
      <c r="J414" s="43" t="n"/>
      <c r="K414" s="22" t="n"/>
      <c r="L414" s="22" t="n"/>
      <c r="M414" s="42" t="n"/>
      <c r="N414" s="42" t="n"/>
      <c r="O414" s="42" t="n"/>
      <c r="P414" s="42" t="n"/>
      <c r="Q414" s="43" t="n"/>
      <c r="R414" s="24" t="n"/>
      <c r="S414" s="24" t="n"/>
      <c r="T414" s="26">
        <f>IF($A414="","",IF($E414="","",MAX(0,IF($P414&lt;&gt;"",$P414,Dashboard!$B$3)-$E414)))</f>
        <v/>
      </c>
      <c r="U414" s="27">
        <f>IF($A414="","",IF($T414="","",IF($T414&lt;=30,"0-30 days",IF($T414&lt;=60,"31-60 days",IF($T414&lt;=90,"61-90 days","91+ days")))))</f>
        <v/>
      </c>
      <c r="V414" s="28">
        <f>IF($A414="","",IF($X414=0,"Closed",IF($M414="","Due date missing",IF($N414&lt;&gt;"",IF($N414&lt;=$M414,"Submitted on time","Submitted late"),IF(Dashboard!$B$3&gt;$M414,"Overdue",IF($M414-Dashboard!$B$3&lt;=7,"Due in 7 days","On track"))))))</f>
        <v/>
      </c>
      <c r="W414" s="44">
        <f>IF($A414="","",MAX(0,$J414-IF($Q414="",0,$Q414)))</f>
        <v/>
      </c>
      <c r="X414" s="26">
        <f>IF($A414="","",IF(OR($L414="Resolved - Paid",$L414="Resolved - No Payment",$L414="Closed - Other"),0,1))</f>
        <v/>
      </c>
      <c r="Y414" s="28">
        <f>IF($A414="","",IF(OR($E414="",NOT(ISNUMBER($E414)),$E414&gt;Dashboard!$B$3),"No","Yes"))</f>
        <v/>
      </c>
      <c r="Z414" s="28">
        <f>IF($A414="","",IF(COUNTIF($A$2:$A$501,$A414)&gt;1,"Duplicate Denial ID",IF(OR($B414="",$C414="",$E414="",$F414="",$G414="",$J414="",$K414="",$L414=""),"Missing required field",IF(OR(NOT(ISNUMBER($J414)),$J414&lt;0,AND($Q414&lt;&gt;"",OR(NOT(ISNUMBER($Q414)),$Q414&lt;0))),"Invalid amount",IF(AND($D414&lt;&gt;"",$E414&lt;$D414),"Received before service",IF(AND($P414&lt;&gt;"",$P414&lt;$E414),"Resolution before receipt",IF(AND($N414&lt;&gt;"",$M414&lt;&gt;"",$N414&gt;$M414),"Appeal submitted late",IF(AND($X414=0,$P414=""),"Resolution date missing",IF(AND($X414=1,$P414&lt;&gt;""),"Open status has resolution date",IF(AND($X414=1,$R414=""),"Next action missing","")))))))))</f>
        <v/>
      </c>
    </row>
    <row r="415">
      <c r="A415" s="22" t="n"/>
      <c r="B415" s="22" t="n"/>
      <c r="C415" s="22" t="n"/>
      <c r="D415" s="42" t="n"/>
      <c r="E415" s="42" t="n"/>
      <c r="F415" s="22" t="n"/>
      <c r="G415" s="22" t="n"/>
      <c r="H415" s="24" t="n"/>
      <c r="I415" s="24" t="n"/>
      <c r="J415" s="43" t="n"/>
      <c r="K415" s="22" t="n"/>
      <c r="L415" s="22" t="n"/>
      <c r="M415" s="42" t="n"/>
      <c r="N415" s="42" t="n"/>
      <c r="O415" s="42" t="n"/>
      <c r="P415" s="42" t="n"/>
      <c r="Q415" s="43" t="n"/>
      <c r="R415" s="24" t="n"/>
      <c r="S415" s="24" t="n"/>
      <c r="T415" s="26">
        <f>IF($A415="","",IF($E415="","",MAX(0,IF($P415&lt;&gt;"",$P415,Dashboard!$B$3)-$E415)))</f>
        <v/>
      </c>
      <c r="U415" s="27">
        <f>IF($A415="","",IF($T415="","",IF($T415&lt;=30,"0-30 days",IF($T415&lt;=60,"31-60 days",IF($T415&lt;=90,"61-90 days","91+ days")))))</f>
        <v/>
      </c>
      <c r="V415" s="28">
        <f>IF($A415="","",IF($X415=0,"Closed",IF($M415="","Due date missing",IF($N415&lt;&gt;"",IF($N415&lt;=$M415,"Submitted on time","Submitted late"),IF(Dashboard!$B$3&gt;$M415,"Overdue",IF($M415-Dashboard!$B$3&lt;=7,"Due in 7 days","On track"))))))</f>
        <v/>
      </c>
      <c r="W415" s="44">
        <f>IF($A415="","",MAX(0,$J415-IF($Q415="",0,$Q415)))</f>
        <v/>
      </c>
      <c r="X415" s="26">
        <f>IF($A415="","",IF(OR($L415="Resolved - Paid",$L415="Resolved - No Payment",$L415="Closed - Other"),0,1))</f>
        <v/>
      </c>
      <c r="Y415" s="28">
        <f>IF($A415="","",IF(OR($E415="",NOT(ISNUMBER($E415)),$E415&gt;Dashboard!$B$3),"No","Yes"))</f>
        <v/>
      </c>
      <c r="Z415" s="28">
        <f>IF($A415="","",IF(COUNTIF($A$2:$A$501,$A415)&gt;1,"Duplicate Denial ID",IF(OR($B415="",$C415="",$E415="",$F415="",$G415="",$J415="",$K415="",$L415=""),"Missing required field",IF(OR(NOT(ISNUMBER($J415)),$J415&lt;0,AND($Q415&lt;&gt;"",OR(NOT(ISNUMBER($Q415)),$Q415&lt;0))),"Invalid amount",IF(AND($D415&lt;&gt;"",$E415&lt;$D415),"Received before service",IF(AND($P415&lt;&gt;"",$P415&lt;$E415),"Resolution before receipt",IF(AND($N415&lt;&gt;"",$M415&lt;&gt;"",$N415&gt;$M415),"Appeal submitted late",IF(AND($X415=0,$P415=""),"Resolution date missing",IF(AND($X415=1,$P415&lt;&gt;""),"Open status has resolution date",IF(AND($X415=1,$R415=""),"Next action missing","")))))))))</f>
        <v/>
      </c>
    </row>
    <row r="416">
      <c r="A416" s="22" t="n"/>
      <c r="B416" s="22" t="n"/>
      <c r="C416" s="22" t="n"/>
      <c r="D416" s="42" t="n"/>
      <c r="E416" s="42" t="n"/>
      <c r="F416" s="22" t="n"/>
      <c r="G416" s="22" t="n"/>
      <c r="H416" s="24" t="n"/>
      <c r="I416" s="24" t="n"/>
      <c r="J416" s="43" t="n"/>
      <c r="K416" s="22" t="n"/>
      <c r="L416" s="22" t="n"/>
      <c r="M416" s="42" t="n"/>
      <c r="N416" s="42" t="n"/>
      <c r="O416" s="42" t="n"/>
      <c r="P416" s="42" t="n"/>
      <c r="Q416" s="43" t="n"/>
      <c r="R416" s="24" t="n"/>
      <c r="S416" s="24" t="n"/>
      <c r="T416" s="26">
        <f>IF($A416="","",IF($E416="","",MAX(0,IF($P416&lt;&gt;"",$P416,Dashboard!$B$3)-$E416)))</f>
        <v/>
      </c>
      <c r="U416" s="27">
        <f>IF($A416="","",IF($T416="","",IF($T416&lt;=30,"0-30 days",IF($T416&lt;=60,"31-60 days",IF($T416&lt;=90,"61-90 days","91+ days")))))</f>
        <v/>
      </c>
      <c r="V416" s="28">
        <f>IF($A416="","",IF($X416=0,"Closed",IF($M416="","Due date missing",IF($N416&lt;&gt;"",IF($N416&lt;=$M416,"Submitted on time","Submitted late"),IF(Dashboard!$B$3&gt;$M416,"Overdue",IF($M416-Dashboard!$B$3&lt;=7,"Due in 7 days","On track"))))))</f>
        <v/>
      </c>
      <c r="W416" s="44">
        <f>IF($A416="","",MAX(0,$J416-IF($Q416="",0,$Q416)))</f>
        <v/>
      </c>
      <c r="X416" s="26">
        <f>IF($A416="","",IF(OR($L416="Resolved - Paid",$L416="Resolved - No Payment",$L416="Closed - Other"),0,1))</f>
        <v/>
      </c>
      <c r="Y416" s="28">
        <f>IF($A416="","",IF(OR($E416="",NOT(ISNUMBER($E416)),$E416&gt;Dashboard!$B$3),"No","Yes"))</f>
        <v/>
      </c>
      <c r="Z416" s="28">
        <f>IF($A416="","",IF(COUNTIF($A$2:$A$501,$A416)&gt;1,"Duplicate Denial ID",IF(OR($B416="",$C416="",$E416="",$F416="",$G416="",$J416="",$K416="",$L416=""),"Missing required field",IF(OR(NOT(ISNUMBER($J416)),$J416&lt;0,AND($Q416&lt;&gt;"",OR(NOT(ISNUMBER($Q416)),$Q416&lt;0))),"Invalid amount",IF(AND($D416&lt;&gt;"",$E416&lt;$D416),"Received before service",IF(AND($P416&lt;&gt;"",$P416&lt;$E416),"Resolution before receipt",IF(AND($N416&lt;&gt;"",$M416&lt;&gt;"",$N416&gt;$M416),"Appeal submitted late",IF(AND($X416=0,$P416=""),"Resolution date missing",IF(AND($X416=1,$P416&lt;&gt;""),"Open status has resolution date",IF(AND($X416=1,$R416=""),"Next action missing","")))))))))</f>
        <v/>
      </c>
    </row>
    <row r="417">
      <c r="A417" s="22" t="n"/>
      <c r="B417" s="22" t="n"/>
      <c r="C417" s="22" t="n"/>
      <c r="D417" s="42" t="n"/>
      <c r="E417" s="42" t="n"/>
      <c r="F417" s="22" t="n"/>
      <c r="G417" s="22" t="n"/>
      <c r="H417" s="24" t="n"/>
      <c r="I417" s="24" t="n"/>
      <c r="J417" s="43" t="n"/>
      <c r="K417" s="22" t="n"/>
      <c r="L417" s="22" t="n"/>
      <c r="M417" s="42" t="n"/>
      <c r="N417" s="42" t="n"/>
      <c r="O417" s="42" t="n"/>
      <c r="P417" s="42" t="n"/>
      <c r="Q417" s="43" t="n"/>
      <c r="R417" s="24" t="n"/>
      <c r="S417" s="24" t="n"/>
      <c r="T417" s="26">
        <f>IF($A417="","",IF($E417="","",MAX(0,IF($P417&lt;&gt;"",$P417,Dashboard!$B$3)-$E417)))</f>
        <v/>
      </c>
      <c r="U417" s="27">
        <f>IF($A417="","",IF($T417="","",IF($T417&lt;=30,"0-30 days",IF($T417&lt;=60,"31-60 days",IF($T417&lt;=90,"61-90 days","91+ days")))))</f>
        <v/>
      </c>
      <c r="V417" s="28">
        <f>IF($A417="","",IF($X417=0,"Closed",IF($M417="","Due date missing",IF($N417&lt;&gt;"",IF($N417&lt;=$M417,"Submitted on time","Submitted late"),IF(Dashboard!$B$3&gt;$M417,"Overdue",IF($M417-Dashboard!$B$3&lt;=7,"Due in 7 days","On track"))))))</f>
        <v/>
      </c>
      <c r="W417" s="44">
        <f>IF($A417="","",MAX(0,$J417-IF($Q417="",0,$Q417)))</f>
        <v/>
      </c>
      <c r="X417" s="26">
        <f>IF($A417="","",IF(OR($L417="Resolved - Paid",$L417="Resolved - No Payment",$L417="Closed - Other"),0,1))</f>
        <v/>
      </c>
      <c r="Y417" s="28">
        <f>IF($A417="","",IF(OR($E417="",NOT(ISNUMBER($E417)),$E417&gt;Dashboard!$B$3),"No","Yes"))</f>
        <v/>
      </c>
      <c r="Z417" s="28">
        <f>IF($A417="","",IF(COUNTIF($A$2:$A$501,$A417)&gt;1,"Duplicate Denial ID",IF(OR($B417="",$C417="",$E417="",$F417="",$G417="",$J417="",$K417="",$L417=""),"Missing required field",IF(OR(NOT(ISNUMBER($J417)),$J417&lt;0,AND($Q417&lt;&gt;"",OR(NOT(ISNUMBER($Q417)),$Q417&lt;0))),"Invalid amount",IF(AND($D417&lt;&gt;"",$E417&lt;$D417),"Received before service",IF(AND($P417&lt;&gt;"",$P417&lt;$E417),"Resolution before receipt",IF(AND($N417&lt;&gt;"",$M417&lt;&gt;"",$N417&gt;$M417),"Appeal submitted late",IF(AND($X417=0,$P417=""),"Resolution date missing",IF(AND($X417=1,$P417&lt;&gt;""),"Open status has resolution date",IF(AND($X417=1,$R417=""),"Next action missing","")))))))))</f>
        <v/>
      </c>
    </row>
    <row r="418">
      <c r="A418" s="22" t="n"/>
      <c r="B418" s="22" t="n"/>
      <c r="C418" s="22" t="n"/>
      <c r="D418" s="42" t="n"/>
      <c r="E418" s="42" t="n"/>
      <c r="F418" s="22" t="n"/>
      <c r="G418" s="22" t="n"/>
      <c r="H418" s="24" t="n"/>
      <c r="I418" s="24" t="n"/>
      <c r="J418" s="43" t="n"/>
      <c r="K418" s="22" t="n"/>
      <c r="L418" s="22" t="n"/>
      <c r="M418" s="42" t="n"/>
      <c r="N418" s="42" t="n"/>
      <c r="O418" s="42" t="n"/>
      <c r="P418" s="42" t="n"/>
      <c r="Q418" s="43" t="n"/>
      <c r="R418" s="24" t="n"/>
      <c r="S418" s="24" t="n"/>
      <c r="T418" s="26">
        <f>IF($A418="","",IF($E418="","",MAX(0,IF($P418&lt;&gt;"",$P418,Dashboard!$B$3)-$E418)))</f>
        <v/>
      </c>
      <c r="U418" s="27">
        <f>IF($A418="","",IF($T418="","",IF($T418&lt;=30,"0-30 days",IF($T418&lt;=60,"31-60 days",IF($T418&lt;=90,"61-90 days","91+ days")))))</f>
        <v/>
      </c>
      <c r="V418" s="28">
        <f>IF($A418="","",IF($X418=0,"Closed",IF($M418="","Due date missing",IF($N418&lt;&gt;"",IF($N418&lt;=$M418,"Submitted on time","Submitted late"),IF(Dashboard!$B$3&gt;$M418,"Overdue",IF($M418-Dashboard!$B$3&lt;=7,"Due in 7 days","On track"))))))</f>
        <v/>
      </c>
      <c r="W418" s="44">
        <f>IF($A418="","",MAX(0,$J418-IF($Q418="",0,$Q418)))</f>
        <v/>
      </c>
      <c r="X418" s="26">
        <f>IF($A418="","",IF(OR($L418="Resolved - Paid",$L418="Resolved - No Payment",$L418="Closed - Other"),0,1))</f>
        <v/>
      </c>
      <c r="Y418" s="28">
        <f>IF($A418="","",IF(OR($E418="",NOT(ISNUMBER($E418)),$E418&gt;Dashboard!$B$3),"No","Yes"))</f>
        <v/>
      </c>
      <c r="Z418" s="28">
        <f>IF($A418="","",IF(COUNTIF($A$2:$A$501,$A418)&gt;1,"Duplicate Denial ID",IF(OR($B418="",$C418="",$E418="",$F418="",$G418="",$J418="",$K418="",$L418=""),"Missing required field",IF(OR(NOT(ISNUMBER($J418)),$J418&lt;0,AND($Q418&lt;&gt;"",OR(NOT(ISNUMBER($Q418)),$Q418&lt;0))),"Invalid amount",IF(AND($D418&lt;&gt;"",$E418&lt;$D418),"Received before service",IF(AND($P418&lt;&gt;"",$P418&lt;$E418),"Resolution before receipt",IF(AND($N418&lt;&gt;"",$M418&lt;&gt;"",$N418&gt;$M418),"Appeal submitted late",IF(AND($X418=0,$P418=""),"Resolution date missing",IF(AND($X418=1,$P418&lt;&gt;""),"Open status has resolution date",IF(AND($X418=1,$R418=""),"Next action missing","")))))))))</f>
        <v/>
      </c>
    </row>
    <row r="419">
      <c r="A419" s="22" t="n"/>
      <c r="B419" s="22" t="n"/>
      <c r="C419" s="22" t="n"/>
      <c r="D419" s="42" t="n"/>
      <c r="E419" s="42" t="n"/>
      <c r="F419" s="22" t="n"/>
      <c r="G419" s="22" t="n"/>
      <c r="H419" s="24" t="n"/>
      <c r="I419" s="24" t="n"/>
      <c r="J419" s="43" t="n"/>
      <c r="K419" s="22" t="n"/>
      <c r="L419" s="22" t="n"/>
      <c r="M419" s="42" t="n"/>
      <c r="N419" s="42" t="n"/>
      <c r="O419" s="42" t="n"/>
      <c r="P419" s="42" t="n"/>
      <c r="Q419" s="43" t="n"/>
      <c r="R419" s="24" t="n"/>
      <c r="S419" s="24" t="n"/>
      <c r="T419" s="26">
        <f>IF($A419="","",IF($E419="","",MAX(0,IF($P419&lt;&gt;"",$P419,Dashboard!$B$3)-$E419)))</f>
        <v/>
      </c>
      <c r="U419" s="27">
        <f>IF($A419="","",IF($T419="","",IF($T419&lt;=30,"0-30 days",IF($T419&lt;=60,"31-60 days",IF($T419&lt;=90,"61-90 days","91+ days")))))</f>
        <v/>
      </c>
      <c r="V419" s="28">
        <f>IF($A419="","",IF($X419=0,"Closed",IF($M419="","Due date missing",IF($N419&lt;&gt;"",IF($N419&lt;=$M419,"Submitted on time","Submitted late"),IF(Dashboard!$B$3&gt;$M419,"Overdue",IF($M419-Dashboard!$B$3&lt;=7,"Due in 7 days","On track"))))))</f>
        <v/>
      </c>
      <c r="W419" s="44">
        <f>IF($A419="","",MAX(0,$J419-IF($Q419="",0,$Q419)))</f>
        <v/>
      </c>
      <c r="X419" s="26">
        <f>IF($A419="","",IF(OR($L419="Resolved - Paid",$L419="Resolved - No Payment",$L419="Closed - Other"),0,1))</f>
        <v/>
      </c>
      <c r="Y419" s="28">
        <f>IF($A419="","",IF(OR($E419="",NOT(ISNUMBER($E419)),$E419&gt;Dashboard!$B$3),"No","Yes"))</f>
        <v/>
      </c>
      <c r="Z419" s="28">
        <f>IF($A419="","",IF(COUNTIF($A$2:$A$501,$A419)&gt;1,"Duplicate Denial ID",IF(OR($B419="",$C419="",$E419="",$F419="",$G419="",$J419="",$K419="",$L419=""),"Missing required field",IF(OR(NOT(ISNUMBER($J419)),$J419&lt;0,AND($Q419&lt;&gt;"",OR(NOT(ISNUMBER($Q419)),$Q419&lt;0))),"Invalid amount",IF(AND($D419&lt;&gt;"",$E419&lt;$D419),"Received before service",IF(AND($P419&lt;&gt;"",$P419&lt;$E419),"Resolution before receipt",IF(AND($N419&lt;&gt;"",$M419&lt;&gt;"",$N419&gt;$M419),"Appeal submitted late",IF(AND($X419=0,$P419=""),"Resolution date missing",IF(AND($X419=1,$P419&lt;&gt;""),"Open status has resolution date",IF(AND($X419=1,$R419=""),"Next action missing","")))))))))</f>
        <v/>
      </c>
    </row>
    <row r="420">
      <c r="A420" s="22" t="n"/>
      <c r="B420" s="22" t="n"/>
      <c r="C420" s="22" t="n"/>
      <c r="D420" s="42" t="n"/>
      <c r="E420" s="42" t="n"/>
      <c r="F420" s="22" t="n"/>
      <c r="G420" s="22" t="n"/>
      <c r="H420" s="24" t="n"/>
      <c r="I420" s="24" t="n"/>
      <c r="J420" s="43" t="n"/>
      <c r="K420" s="22" t="n"/>
      <c r="L420" s="22" t="n"/>
      <c r="M420" s="42" t="n"/>
      <c r="N420" s="42" t="n"/>
      <c r="O420" s="42" t="n"/>
      <c r="P420" s="42" t="n"/>
      <c r="Q420" s="43" t="n"/>
      <c r="R420" s="24" t="n"/>
      <c r="S420" s="24" t="n"/>
      <c r="T420" s="26">
        <f>IF($A420="","",IF($E420="","",MAX(0,IF($P420&lt;&gt;"",$P420,Dashboard!$B$3)-$E420)))</f>
        <v/>
      </c>
      <c r="U420" s="27">
        <f>IF($A420="","",IF($T420="","",IF($T420&lt;=30,"0-30 days",IF($T420&lt;=60,"31-60 days",IF($T420&lt;=90,"61-90 days","91+ days")))))</f>
        <v/>
      </c>
      <c r="V420" s="28">
        <f>IF($A420="","",IF($X420=0,"Closed",IF($M420="","Due date missing",IF($N420&lt;&gt;"",IF($N420&lt;=$M420,"Submitted on time","Submitted late"),IF(Dashboard!$B$3&gt;$M420,"Overdue",IF($M420-Dashboard!$B$3&lt;=7,"Due in 7 days","On track"))))))</f>
        <v/>
      </c>
      <c r="W420" s="44">
        <f>IF($A420="","",MAX(0,$J420-IF($Q420="",0,$Q420)))</f>
        <v/>
      </c>
      <c r="X420" s="26">
        <f>IF($A420="","",IF(OR($L420="Resolved - Paid",$L420="Resolved - No Payment",$L420="Closed - Other"),0,1))</f>
        <v/>
      </c>
      <c r="Y420" s="28">
        <f>IF($A420="","",IF(OR($E420="",NOT(ISNUMBER($E420)),$E420&gt;Dashboard!$B$3),"No","Yes"))</f>
        <v/>
      </c>
      <c r="Z420" s="28">
        <f>IF($A420="","",IF(COUNTIF($A$2:$A$501,$A420)&gt;1,"Duplicate Denial ID",IF(OR($B420="",$C420="",$E420="",$F420="",$G420="",$J420="",$K420="",$L420=""),"Missing required field",IF(OR(NOT(ISNUMBER($J420)),$J420&lt;0,AND($Q420&lt;&gt;"",OR(NOT(ISNUMBER($Q420)),$Q420&lt;0))),"Invalid amount",IF(AND($D420&lt;&gt;"",$E420&lt;$D420),"Received before service",IF(AND($P420&lt;&gt;"",$P420&lt;$E420),"Resolution before receipt",IF(AND($N420&lt;&gt;"",$M420&lt;&gt;"",$N420&gt;$M420),"Appeal submitted late",IF(AND($X420=0,$P420=""),"Resolution date missing",IF(AND($X420=1,$P420&lt;&gt;""),"Open status has resolution date",IF(AND($X420=1,$R420=""),"Next action missing","")))))))))</f>
        <v/>
      </c>
    </row>
    <row r="421">
      <c r="A421" s="22" t="n"/>
      <c r="B421" s="22" t="n"/>
      <c r="C421" s="22" t="n"/>
      <c r="D421" s="42" t="n"/>
      <c r="E421" s="42" t="n"/>
      <c r="F421" s="22" t="n"/>
      <c r="G421" s="22" t="n"/>
      <c r="H421" s="24" t="n"/>
      <c r="I421" s="24" t="n"/>
      <c r="J421" s="43" t="n"/>
      <c r="K421" s="22" t="n"/>
      <c r="L421" s="22" t="n"/>
      <c r="M421" s="42" t="n"/>
      <c r="N421" s="42" t="n"/>
      <c r="O421" s="42" t="n"/>
      <c r="P421" s="42" t="n"/>
      <c r="Q421" s="43" t="n"/>
      <c r="R421" s="24" t="n"/>
      <c r="S421" s="24" t="n"/>
      <c r="T421" s="26">
        <f>IF($A421="","",IF($E421="","",MAX(0,IF($P421&lt;&gt;"",$P421,Dashboard!$B$3)-$E421)))</f>
        <v/>
      </c>
      <c r="U421" s="27">
        <f>IF($A421="","",IF($T421="","",IF($T421&lt;=30,"0-30 days",IF($T421&lt;=60,"31-60 days",IF($T421&lt;=90,"61-90 days","91+ days")))))</f>
        <v/>
      </c>
      <c r="V421" s="28">
        <f>IF($A421="","",IF($X421=0,"Closed",IF($M421="","Due date missing",IF($N421&lt;&gt;"",IF($N421&lt;=$M421,"Submitted on time","Submitted late"),IF(Dashboard!$B$3&gt;$M421,"Overdue",IF($M421-Dashboard!$B$3&lt;=7,"Due in 7 days","On track"))))))</f>
        <v/>
      </c>
      <c r="W421" s="44">
        <f>IF($A421="","",MAX(0,$J421-IF($Q421="",0,$Q421)))</f>
        <v/>
      </c>
      <c r="X421" s="26">
        <f>IF($A421="","",IF(OR($L421="Resolved - Paid",$L421="Resolved - No Payment",$L421="Closed - Other"),0,1))</f>
        <v/>
      </c>
      <c r="Y421" s="28">
        <f>IF($A421="","",IF(OR($E421="",NOT(ISNUMBER($E421)),$E421&gt;Dashboard!$B$3),"No","Yes"))</f>
        <v/>
      </c>
      <c r="Z421" s="28">
        <f>IF($A421="","",IF(COUNTIF($A$2:$A$501,$A421)&gt;1,"Duplicate Denial ID",IF(OR($B421="",$C421="",$E421="",$F421="",$G421="",$J421="",$K421="",$L421=""),"Missing required field",IF(OR(NOT(ISNUMBER($J421)),$J421&lt;0,AND($Q421&lt;&gt;"",OR(NOT(ISNUMBER($Q421)),$Q421&lt;0))),"Invalid amount",IF(AND($D421&lt;&gt;"",$E421&lt;$D421),"Received before service",IF(AND($P421&lt;&gt;"",$P421&lt;$E421),"Resolution before receipt",IF(AND($N421&lt;&gt;"",$M421&lt;&gt;"",$N421&gt;$M421),"Appeal submitted late",IF(AND($X421=0,$P421=""),"Resolution date missing",IF(AND($X421=1,$P421&lt;&gt;""),"Open status has resolution date",IF(AND($X421=1,$R421=""),"Next action missing","")))))))))</f>
        <v/>
      </c>
    </row>
    <row r="422">
      <c r="A422" s="22" t="n"/>
      <c r="B422" s="22" t="n"/>
      <c r="C422" s="22" t="n"/>
      <c r="D422" s="42" t="n"/>
      <c r="E422" s="42" t="n"/>
      <c r="F422" s="22" t="n"/>
      <c r="G422" s="22" t="n"/>
      <c r="H422" s="24" t="n"/>
      <c r="I422" s="24" t="n"/>
      <c r="J422" s="43" t="n"/>
      <c r="K422" s="22" t="n"/>
      <c r="L422" s="22" t="n"/>
      <c r="M422" s="42" t="n"/>
      <c r="N422" s="42" t="n"/>
      <c r="O422" s="42" t="n"/>
      <c r="P422" s="42" t="n"/>
      <c r="Q422" s="43" t="n"/>
      <c r="R422" s="24" t="n"/>
      <c r="S422" s="24" t="n"/>
      <c r="T422" s="26">
        <f>IF($A422="","",IF($E422="","",MAX(0,IF($P422&lt;&gt;"",$P422,Dashboard!$B$3)-$E422)))</f>
        <v/>
      </c>
      <c r="U422" s="27">
        <f>IF($A422="","",IF($T422="","",IF($T422&lt;=30,"0-30 days",IF($T422&lt;=60,"31-60 days",IF($T422&lt;=90,"61-90 days","91+ days")))))</f>
        <v/>
      </c>
      <c r="V422" s="28">
        <f>IF($A422="","",IF($X422=0,"Closed",IF($M422="","Due date missing",IF($N422&lt;&gt;"",IF($N422&lt;=$M422,"Submitted on time","Submitted late"),IF(Dashboard!$B$3&gt;$M422,"Overdue",IF($M422-Dashboard!$B$3&lt;=7,"Due in 7 days","On track"))))))</f>
        <v/>
      </c>
      <c r="W422" s="44">
        <f>IF($A422="","",MAX(0,$J422-IF($Q422="",0,$Q422)))</f>
        <v/>
      </c>
      <c r="X422" s="26">
        <f>IF($A422="","",IF(OR($L422="Resolved - Paid",$L422="Resolved - No Payment",$L422="Closed - Other"),0,1))</f>
        <v/>
      </c>
      <c r="Y422" s="28">
        <f>IF($A422="","",IF(OR($E422="",NOT(ISNUMBER($E422)),$E422&gt;Dashboard!$B$3),"No","Yes"))</f>
        <v/>
      </c>
      <c r="Z422" s="28">
        <f>IF($A422="","",IF(COUNTIF($A$2:$A$501,$A422)&gt;1,"Duplicate Denial ID",IF(OR($B422="",$C422="",$E422="",$F422="",$G422="",$J422="",$K422="",$L422=""),"Missing required field",IF(OR(NOT(ISNUMBER($J422)),$J422&lt;0,AND($Q422&lt;&gt;"",OR(NOT(ISNUMBER($Q422)),$Q422&lt;0))),"Invalid amount",IF(AND($D422&lt;&gt;"",$E422&lt;$D422),"Received before service",IF(AND($P422&lt;&gt;"",$P422&lt;$E422),"Resolution before receipt",IF(AND($N422&lt;&gt;"",$M422&lt;&gt;"",$N422&gt;$M422),"Appeal submitted late",IF(AND($X422=0,$P422=""),"Resolution date missing",IF(AND($X422=1,$P422&lt;&gt;""),"Open status has resolution date",IF(AND($X422=1,$R422=""),"Next action missing","")))))))))</f>
        <v/>
      </c>
    </row>
    <row r="423">
      <c r="A423" s="22" t="n"/>
      <c r="B423" s="22" t="n"/>
      <c r="C423" s="22" t="n"/>
      <c r="D423" s="42" t="n"/>
      <c r="E423" s="42" t="n"/>
      <c r="F423" s="22" t="n"/>
      <c r="G423" s="22" t="n"/>
      <c r="H423" s="24" t="n"/>
      <c r="I423" s="24" t="n"/>
      <c r="J423" s="43" t="n"/>
      <c r="K423" s="22" t="n"/>
      <c r="L423" s="22" t="n"/>
      <c r="M423" s="42" t="n"/>
      <c r="N423" s="42" t="n"/>
      <c r="O423" s="42" t="n"/>
      <c r="P423" s="42" t="n"/>
      <c r="Q423" s="43" t="n"/>
      <c r="R423" s="24" t="n"/>
      <c r="S423" s="24" t="n"/>
      <c r="T423" s="26">
        <f>IF($A423="","",IF($E423="","",MAX(0,IF($P423&lt;&gt;"",$P423,Dashboard!$B$3)-$E423)))</f>
        <v/>
      </c>
      <c r="U423" s="27">
        <f>IF($A423="","",IF($T423="","",IF($T423&lt;=30,"0-30 days",IF($T423&lt;=60,"31-60 days",IF($T423&lt;=90,"61-90 days","91+ days")))))</f>
        <v/>
      </c>
      <c r="V423" s="28">
        <f>IF($A423="","",IF($X423=0,"Closed",IF($M423="","Due date missing",IF($N423&lt;&gt;"",IF($N423&lt;=$M423,"Submitted on time","Submitted late"),IF(Dashboard!$B$3&gt;$M423,"Overdue",IF($M423-Dashboard!$B$3&lt;=7,"Due in 7 days","On track"))))))</f>
        <v/>
      </c>
      <c r="W423" s="44">
        <f>IF($A423="","",MAX(0,$J423-IF($Q423="",0,$Q423)))</f>
        <v/>
      </c>
      <c r="X423" s="26">
        <f>IF($A423="","",IF(OR($L423="Resolved - Paid",$L423="Resolved - No Payment",$L423="Closed - Other"),0,1))</f>
        <v/>
      </c>
      <c r="Y423" s="28">
        <f>IF($A423="","",IF(OR($E423="",NOT(ISNUMBER($E423)),$E423&gt;Dashboard!$B$3),"No","Yes"))</f>
        <v/>
      </c>
      <c r="Z423" s="28">
        <f>IF($A423="","",IF(COUNTIF($A$2:$A$501,$A423)&gt;1,"Duplicate Denial ID",IF(OR($B423="",$C423="",$E423="",$F423="",$G423="",$J423="",$K423="",$L423=""),"Missing required field",IF(OR(NOT(ISNUMBER($J423)),$J423&lt;0,AND($Q423&lt;&gt;"",OR(NOT(ISNUMBER($Q423)),$Q423&lt;0))),"Invalid amount",IF(AND($D423&lt;&gt;"",$E423&lt;$D423),"Received before service",IF(AND($P423&lt;&gt;"",$P423&lt;$E423),"Resolution before receipt",IF(AND($N423&lt;&gt;"",$M423&lt;&gt;"",$N423&gt;$M423),"Appeal submitted late",IF(AND($X423=0,$P423=""),"Resolution date missing",IF(AND($X423=1,$P423&lt;&gt;""),"Open status has resolution date",IF(AND($X423=1,$R423=""),"Next action missing","")))))))))</f>
        <v/>
      </c>
    </row>
    <row r="424">
      <c r="A424" s="22" t="n"/>
      <c r="B424" s="22" t="n"/>
      <c r="C424" s="22" t="n"/>
      <c r="D424" s="42" t="n"/>
      <c r="E424" s="42" t="n"/>
      <c r="F424" s="22" t="n"/>
      <c r="G424" s="22" t="n"/>
      <c r="H424" s="24" t="n"/>
      <c r="I424" s="24" t="n"/>
      <c r="J424" s="43" t="n"/>
      <c r="K424" s="22" t="n"/>
      <c r="L424" s="22" t="n"/>
      <c r="M424" s="42" t="n"/>
      <c r="N424" s="42" t="n"/>
      <c r="O424" s="42" t="n"/>
      <c r="P424" s="42" t="n"/>
      <c r="Q424" s="43" t="n"/>
      <c r="R424" s="24" t="n"/>
      <c r="S424" s="24" t="n"/>
      <c r="T424" s="26">
        <f>IF($A424="","",IF($E424="","",MAX(0,IF($P424&lt;&gt;"",$P424,Dashboard!$B$3)-$E424)))</f>
        <v/>
      </c>
      <c r="U424" s="27">
        <f>IF($A424="","",IF($T424="","",IF($T424&lt;=30,"0-30 days",IF($T424&lt;=60,"31-60 days",IF($T424&lt;=90,"61-90 days","91+ days")))))</f>
        <v/>
      </c>
      <c r="V424" s="28">
        <f>IF($A424="","",IF($X424=0,"Closed",IF($M424="","Due date missing",IF($N424&lt;&gt;"",IF($N424&lt;=$M424,"Submitted on time","Submitted late"),IF(Dashboard!$B$3&gt;$M424,"Overdue",IF($M424-Dashboard!$B$3&lt;=7,"Due in 7 days","On track"))))))</f>
        <v/>
      </c>
      <c r="W424" s="44">
        <f>IF($A424="","",MAX(0,$J424-IF($Q424="",0,$Q424)))</f>
        <v/>
      </c>
      <c r="X424" s="26">
        <f>IF($A424="","",IF(OR($L424="Resolved - Paid",$L424="Resolved - No Payment",$L424="Closed - Other"),0,1))</f>
        <v/>
      </c>
      <c r="Y424" s="28">
        <f>IF($A424="","",IF(OR($E424="",NOT(ISNUMBER($E424)),$E424&gt;Dashboard!$B$3),"No","Yes"))</f>
        <v/>
      </c>
      <c r="Z424" s="28">
        <f>IF($A424="","",IF(COUNTIF($A$2:$A$501,$A424)&gt;1,"Duplicate Denial ID",IF(OR($B424="",$C424="",$E424="",$F424="",$G424="",$J424="",$K424="",$L424=""),"Missing required field",IF(OR(NOT(ISNUMBER($J424)),$J424&lt;0,AND($Q424&lt;&gt;"",OR(NOT(ISNUMBER($Q424)),$Q424&lt;0))),"Invalid amount",IF(AND($D424&lt;&gt;"",$E424&lt;$D424),"Received before service",IF(AND($P424&lt;&gt;"",$P424&lt;$E424),"Resolution before receipt",IF(AND($N424&lt;&gt;"",$M424&lt;&gt;"",$N424&gt;$M424),"Appeal submitted late",IF(AND($X424=0,$P424=""),"Resolution date missing",IF(AND($X424=1,$P424&lt;&gt;""),"Open status has resolution date",IF(AND($X424=1,$R424=""),"Next action missing","")))))))))</f>
        <v/>
      </c>
    </row>
    <row r="425">
      <c r="A425" s="22" t="n"/>
      <c r="B425" s="22" t="n"/>
      <c r="C425" s="22" t="n"/>
      <c r="D425" s="42" t="n"/>
      <c r="E425" s="42" t="n"/>
      <c r="F425" s="22" t="n"/>
      <c r="G425" s="22" t="n"/>
      <c r="H425" s="24" t="n"/>
      <c r="I425" s="24" t="n"/>
      <c r="J425" s="43" t="n"/>
      <c r="K425" s="22" t="n"/>
      <c r="L425" s="22" t="n"/>
      <c r="M425" s="42" t="n"/>
      <c r="N425" s="42" t="n"/>
      <c r="O425" s="42" t="n"/>
      <c r="P425" s="42" t="n"/>
      <c r="Q425" s="43" t="n"/>
      <c r="R425" s="24" t="n"/>
      <c r="S425" s="24" t="n"/>
      <c r="T425" s="26">
        <f>IF($A425="","",IF($E425="","",MAX(0,IF($P425&lt;&gt;"",$P425,Dashboard!$B$3)-$E425)))</f>
        <v/>
      </c>
      <c r="U425" s="27">
        <f>IF($A425="","",IF($T425="","",IF($T425&lt;=30,"0-30 days",IF($T425&lt;=60,"31-60 days",IF($T425&lt;=90,"61-90 days","91+ days")))))</f>
        <v/>
      </c>
      <c r="V425" s="28">
        <f>IF($A425="","",IF($X425=0,"Closed",IF($M425="","Due date missing",IF($N425&lt;&gt;"",IF($N425&lt;=$M425,"Submitted on time","Submitted late"),IF(Dashboard!$B$3&gt;$M425,"Overdue",IF($M425-Dashboard!$B$3&lt;=7,"Due in 7 days","On track"))))))</f>
        <v/>
      </c>
      <c r="W425" s="44">
        <f>IF($A425="","",MAX(0,$J425-IF($Q425="",0,$Q425)))</f>
        <v/>
      </c>
      <c r="X425" s="26">
        <f>IF($A425="","",IF(OR($L425="Resolved - Paid",$L425="Resolved - No Payment",$L425="Closed - Other"),0,1))</f>
        <v/>
      </c>
      <c r="Y425" s="28">
        <f>IF($A425="","",IF(OR($E425="",NOT(ISNUMBER($E425)),$E425&gt;Dashboard!$B$3),"No","Yes"))</f>
        <v/>
      </c>
      <c r="Z425" s="28">
        <f>IF($A425="","",IF(COUNTIF($A$2:$A$501,$A425)&gt;1,"Duplicate Denial ID",IF(OR($B425="",$C425="",$E425="",$F425="",$G425="",$J425="",$K425="",$L425=""),"Missing required field",IF(OR(NOT(ISNUMBER($J425)),$J425&lt;0,AND($Q425&lt;&gt;"",OR(NOT(ISNUMBER($Q425)),$Q425&lt;0))),"Invalid amount",IF(AND($D425&lt;&gt;"",$E425&lt;$D425),"Received before service",IF(AND($P425&lt;&gt;"",$P425&lt;$E425),"Resolution before receipt",IF(AND($N425&lt;&gt;"",$M425&lt;&gt;"",$N425&gt;$M425),"Appeal submitted late",IF(AND($X425=0,$P425=""),"Resolution date missing",IF(AND($X425=1,$P425&lt;&gt;""),"Open status has resolution date",IF(AND($X425=1,$R425=""),"Next action missing","")))))))))</f>
        <v/>
      </c>
    </row>
    <row r="426">
      <c r="A426" s="22" t="n"/>
      <c r="B426" s="22" t="n"/>
      <c r="C426" s="22" t="n"/>
      <c r="D426" s="42" t="n"/>
      <c r="E426" s="42" t="n"/>
      <c r="F426" s="22" t="n"/>
      <c r="G426" s="22" t="n"/>
      <c r="H426" s="24" t="n"/>
      <c r="I426" s="24" t="n"/>
      <c r="J426" s="43" t="n"/>
      <c r="K426" s="22" t="n"/>
      <c r="L426" s="22" t="n"/>
      <c r="M426" s="42" t="n"/>
      <c r="N426" s="42" t="n"/>
      <c r="O426" s="42" t="n"/>
      <c r="P426" s="42" t="n"/>
      <c r="Q426" s="43" t="n"/>
      <c r="R426" s="24" t="n"/>
      <c r="S426" s="24" t="n"/>
      <c r="T426" s="26">
        <f>IF($A426="","",IF($E426="","",MAX(0,IF($P426&lt;&gt;"",$P426,Dashboard!$B$3)-$E426)))</f>
        <v/>
      </c>
      <c r="U426" s="27">
        <f>IF($A426="","",IF($T426="","",IF($T426&lt;=30,"0-30 days",IF($T426&lt;=60,"31-60 days",IF($T426&lt;=90,"61-90 days","91+ days")))))</f>
        <v/>
      </c>
      <c r="V426" s="28">
        <f>IF($A426="","",IF($X426=0,"Closed",IF($M426="","Due date missing",IF($N426&lt;&gt;"",IF($N426&lt;=$M426,"Submitted on time","Submitted late"),IF(Dashboard!$B$3&gt;$M426,"Overdue",IF($M426-Dashboard!$B$3&lt;=7,"Due in 7 days","On track"))))))</f>
        <v/>
      </c>
      <c r="W426" s="44">
        <f>IF($A426="","",MAX(0,$J426-IF($Q426="",0,$Q426)))</f>
        <v/>
      </c>
      <c r="X426" s="26">
        <f>IF($A426="","",IF(OR($L426="Resolved - Paid",$L426="Resolved - No Payment",$L426="Closed - Other"),0,1))</f>
        <v/>
      </c>
      <c r="Y426" s="28">
        <f>IF($A426="","",IF(OR($E426="",NOT(ISNUMBER($E426)),$E426&gt;Dashboard!$B$3),"No","Yes"))</f>
        <v/>
      </c>
      <c r="Z426" s="28">
        <f>IF($A426="","",IF(COUNTIF($A$2:$A$501,$A426)&gt;1,"Duplicate Denial ID",IF(OR($B426="",$C426="",$E426="",$F426="",$G426="",$J426="",$K426="",$L426=""),"Missing required field",IF(OR(NOT(ISNUMBER($J426)),$J426&lt;0,AND($Q426&lt;&gt;"",OR(NOT(ISNUMBER($Q426)),$Q426&lt;0))),"Invalid amount",IF(AND($D426&lt;&gt;"",$E426&lt;$D426),"Received before service",IF(AND($P426&lt;&gt;"",$P426&lt;$E426),"Resolution before receipt",IF(AND($N426&lt;&gt;"",$M426&lt;&gt;"",$N426&gt;$M426),"Appeal submitted late",IF(AND($X426=0,$P426=""),"Resolution date missing",IF(AND($X426=1,$P426&lt;&gt;""),"Open status has resolution date",IF(AND($X426=1,$R426=""),"Next action missing","")))))))))</f>
        <v/>
      </c>
    </row>
    <row r="427">
      <c r="A427" s="22" t="n"/>
      <c r="B427" s="22" t="n"/>
      <c r="C427" s="22" t="n"/>
      <c r="D427" s="42" t="n"/>
      <c r="E427" s="42" t="n"/>
      <c r="F427" s="22" t="n"/>
      <c r="G427" s="22" t="n"/>
      <c r="H427" s="24" t="n"/>
      <c r="I427" s="24" t="n"/>
      <c r="J427" s="43" t="n"/>
      <c r="K427" s="22" t="n"/>
      <c r="L427" s="22" t="n"/>
      <c r="M427" s="42" t="n"/>
      <c r="N427" s="42" t="n"/>
      <c r="O427" s="42" t="n"/>
      <c r="P427" s="42" t="n"/>
      <c r="Q427" s="43" t="n"/>
      <c r="R427" s="24" t="n"/>
      <c r="S427" s="24" t="n"/>
      <c r="T427" s="26">
        <f>IF($A427="","",IF($E427="","",MAX(0,IF($P427&lt;&gt;"",$P427,Dashboard!$B$3)-$E427)))</f>
        <v/>
      </c>
      <c r="U427" s="27">
        <f>IF($A427="","",IF($T427="","",IF($T427&lt;=30,"0-30 days",IF($T427&lt;=60,"31-60 days",IF($T427&lt;=90,"61-90 days","91+ days")))))</f>
        <v/>
      </c>
      <c r="V427" s="28">
        <f>IF($A427="","",IF($X427=0,"Closed",IF($M427="","Due date missing",IF($N427&lt;&gt;"",IF($N427&lt;=$M427,"Submitted on time","Submitted late"),IF(Dashboard!$B$3&gt;$M427,"Overdue",IF($M427-Dashboard!$B$3&lt;=7,"Due in 7 days","On track"))))))</f>
        <v/>
      </c>
      <c r="W427" s="44">
        <f>IF($A427="","",MAX(0,$J427-IF($Q427="",0,$Q427)))</f>
        <v/>
      </c>
      <c r="X427" s="26">
        <f>IF($A427="","",IF(OR($L427="Resolved - Paid",$L427="Resolved - No Payment",$L427="Closed - Other"),0,1))</f>
        <v/>
      </c>
      <c r="Y427" s="28">
        <f>IF($A427="","",IF(OR($E427="",NOT(ISNUMBER($E427)),$E427&gt;Dashboard!$B$3),"No","Yes"))</f>
        <v/>
      </c>
      <c r="Z427" s="28">
        <f>IF($A427="","",IF(COUNTIF($A$2:$A$501,$A427)&gt;1,"Duplicate Denial ID",IF(OR($B427="",$C427="",$E427="",$F427="",$G427="",$J427="",$K427="",$L427=""),"Missing required field",IF(OR(NOT(ISNUMBER($J427)),$J427&lt;0,AND($Q427&lt;&gt;"",OR(NOT(ISNUMBER($Q427)),$Q427&lt;0))),"Invalid amount",IF(AND($D427&lt;&gt;"",$E427&lt;$D427),"Received before service",IF(AND($P427&lt;&gt;"",$P427&lt;$E427),"Resolution before receipt",IF(AND($N427&lt;&gt;"",$M427&lt;&gt;"",$N427&gt;$M427),"Appeal submitted late",IF(AND($X427=0,$P427=""),"Resolution date missing",IF(AND($X427=1,$P427&lt;&gt;""),"Open status has resolution date",IF(AND($X427=1,$R427=""),"Next action missing","")))))))))</f>
        <v/>
      </c>
    </row>
    <row r="428">
      <c r="A428" s="22" t="n"/>
      <c r="B428" s="22" t="n"/>
      <c r="C428" s="22" t="n"/>
      <c r="D428" s="42" t="n"/>
      <c r="E428" s="42" t="n"/>
      <c r="F428" s="22" t="n"/>
      <c r="G428" s="22" t="n"/>
      <c r="H428" s="24" t="n"/>
      <c r="I428" s="24" t="n"/>
      <c r="J428" s="43" t="n"/>
      <c r="K428" s="22" t="n"/>
      <c r="L428" s="22" t="n"/>
      <c r="M428" s="42" t="n"/>
      <c r="N428" s="42" t="n"/>
      <c r="O428" s="42" t="n"/>
      <c r="P428" s="42" t="n"/>
      <c r="Q428" s="43" t="n"/>
      <c r="R428" s="24" t="n"/>
      <c r="S428" s="24" t="n"/>
      <c r="T428" s="26">
        <f>IF($A428="","",IF($E428="","",MAX(0,IF($P428&lt;&gt;"",$P428,Dashboard!$B$3)-$E428)))</f>
        <v/>
      </c>
      <c r="U428" s="27">
        <f>IF($A428="","",IF($T428="","",IF($T428&lt;=30,"0-30 days",IF($T428&lt;=60,"31-60 days",IF($T428&lt;=90,"61-90 days","91+ days")))))</f>
        <v/>
      </c>
      <c r="V428" s="28">
        <f>IF($A428="","",IF($X428=0,"Closed",IF($M428="","Due date missing",IF($N428&lt;&gt;"",IF($N428&lt;=$M428,"Submitted on time","Submitted late"),IF(Dashboard!$B$3&gt;$M428,"Overdue",IF($M428-Dashboard!$B$3&lt;=7,"Due in 7 days","On track"))))))</f>
        <v/>
      </c>
      <c r="W428" s="44">
        <f>IF($A428="","",MAX(0,$J428-IF($Q428="",0,$Q428)))</f>
        <v/>
      </c>
      <c r="X428" s="26">
        <f>IF($A428="","",IF(OR($L428="Resolved - Paid",$L428="Resolved - No Payment",$L428="Closed - Other"),0,1))</f>
        <v/>
      </c>
      <c r="Y428" s="28">
        <f>IF($A428="","",IF(OR($E428="",NOT(ISNUMBER($E428)),$E428&gt;Dashboard!$B$3),"No","Yes"))</f>
        <v/>
      </c>
      <c r="Z428" s="28">
        <f>IF($A428="","",IF(COUNTIF($A$2:$A$501,$A428)&gt;1,"Duplicate Denial ID",IF(OR($B428="",$C428="",$E428="",$F428="",$G428="",$J428="",$K428="",$L428=""),"Missing required field",IF(OR(NOT(ISNUMBER($J428)),$J428&lt;0,AND($Q428&lt;&gt;"",OR(NOT(ISNUMBER($Q428)),$Q428&lt;0))),"Invalid amount",IF(AND($D428&lt;&gt;"",$E428&lt;$D428),"Received before service",IF(AND($P428&lt;&gt;"",$P428&lt;$E428),"Resolution before receipt",IF(AND($N428&lt;&gt;"",$M428&lt;&gt;"",$N428&gt;$M428),"Appeal submitted late",IF(AND($X428=0,$P428=""),"Resolution date missing",IF(AND($X428=1,$P428&lt;&gt;""),"Open status has resolution date",IF(AND($X428=1,$R428=""),"Next action missing","")))))))))</f>
        <v/>
      </c>
    </row>
    <row r="429">
      <c r="A429" s="22" t="n"/>
      <c r="B429" s="22" t="n"/>
      <c r="C429" s="22" t="n"/>
      <c r="D429" s="42" t="n"/>
      <c r="E429" s="42" t="n"/>
      <c r="F429" s="22" t="n"/>
      <c r="G429" s="22" t="n"/>
      <c r="H429" s="24" t="n"/>
      <c r="I429" s="24" t="n"/>
      <c r="J429" s="43" t="n"/>
      <c r="K429" s="22" t="n"/>
      <c r="L429" s="22" t="n"/>
      <c r="M429" s="42" t="n"/>
      <c r="N429" s="42" t="n"/>
      <c r="O429" s="42" t="n"/>
      <c r="P429" s="42" t="n"/>
      <c r="Q429" s="43" t="n"/>
      <c r="R429" s="24" t="n"/>
      <c r="S429" s="24" t="n"/>
      <c r="T429" s="26">
        <f>IF($A429="","",IF($E429="","",MAX(0,IF($P429&lt;&gt;"",$P429,Dashboard!$B$3)-$E429)))</f>
        <v/>
      </c>
      <c r="U429" s="27">
        <f>IF($A429="","",IF($T429="","",IF($T429&lt;=30,"0-30 days",IF($T429&lt;=60,"31-60 days",IF($T429&lt;=90,"61-90 days","91+ days")))))</f>
        <v/>
      </c>
      <c r="V429" s="28">
        <f>IF($A429="","",IF($X429=0,"Closed",IF($M429="","Due date missing",IF($N429&lt;&gt;"",IF($N429&lt;=$M429,"Submitted on time","Submitted late"),IF(Dashboard!$B$3&gt;$M429,"Overdue",IF($M429-Dashboard!$B$3&lt;=7,"Due in 7 days","On track"))))))</f>
        <v/>
      </c>
      <c r="W429" s="44">
        <f>IF($A429="","",MAX(0,$J429-IF($Q429="",0,$Q429)))</f>
        <v/>
      </c>
      <c r="X429" s="26">
        <f>IF($A429="","",IF(OR($L429="Resolved - Paid",$L429="Resolved - No Payment",$L429="Closed - Other"),0,1))</f>
        <v/>
      </c>
      <c r="Y429" s="28">
        <f>IF($A429="","",IF(OR($E429="",NOT(ISNUMBER($E429)),$E429&gt;Dashboard!$B$3),"No","Yes"))</f>
        <v/>
      </c>
      <c r="Z429" s="28">
        <f>IF($A429="","",IF(COUNTIF($A$2:$A$501,$A429)&gt;1,"Duplicate Denial ID",IF(OR($B429="",$C429="",$E429="",$F429="",$G429="",$J429="",$K429="",$L429=""),"Missing required field",IF(OR(NOT(ISNUMBER($J429)),$J429&lt;0,AND($Q429&lt;&gt;"",OR(NOT(ISNUMBER($Q429)),$Q429&lt;0))),"Invalid amount",IF(AND($D429&lt;&gt;"",$E429&lt;$D429),"Received before service",IF(AND($P429&lt;&gt;"",$P429&lt;$E429),"Resolution before receipt",IF(AND($N429&lt;&gt;"",$M429&lt;&gt;"",$N429&gt;$M429),"Appeal submitted late",IF(AND($X429=0,$P429=""),"Resolution date missing",IF(AND($X429=1,$P429&lt;&gt;""),"Open status has resolution date",IF(AND($X429=1,$R429=""),"Next action missing","")))))))))</f>
        <v/>
      </c>
    </row>
    <row r="430">
      <c r="A430" s="22" t="n"/>
      <c r="B430" s="22" t="n"/>
      <c r="C430" s="22" t="n"/>
      <c r="D430" s="42" t="n"/>
      <c r="E430" s="42" t="n"/>
      <c r="F430" s="22" t="n"/>
      <c r="G430" s="22" t="n"/>
      <c r="H430" s="24" t="n"/>
      <c r="I430" s="24" t="n"/>
      <c r="J430" s="43" t="n"/>
      <c r="K430" s="22" t="n"/>
      <c r="L430" s="22" t="n"/>
      <c r="M430" s="42" t="n"/>
      <c r="N430" s="42" t="n"/>
      <c r="O430" s="42" t="n"/>
      <c r="P430" s="42" t="n"/>
      <c r="Q430" s="43" t="n"/>
      <c r="R430" s="24" t="n"/>
      <c r="S430" s="24" t="n"/>
      <c r="T430" s="26">
        <f>IF($A430="","",IF($E430="","",MAX(0,IF($P430&lt;&gt;"",$P430,Dashboard!$B$3)-$E430)))</f>
        <v/>
      </c>
      <c r="U430" s="27">
        <f>IF($A430="","",IF($T430="","",IF($T430&lt;=30,"0-30 days",IF($T430&lt;=60,"31-60 days",IF($T430&lt;=90,"61-90 days","91+ days")))))</f>
        <v/>
      </c>
      <c r="V430" s="28">
        <f>IF($A430="","",IF($X430=0,"Closed",IF($M430="","Due date missing",IF($N430&lt;&gt;"",IF($N430&lt;=$M430,"Submitted on time","Submitted late"),IF(Dashboard!$B$3&gt;$M430,"Overdue",IF($M430-Dashboard!$B$3&lt;=7,"Due in 7 days","On track"))))))</f>
        <v/>
      </c>
      <c r="W430" s="44">
        <f>IF($A430="","",MAX(0,$J430-IF($Q430="",0,$Q430)))</f>
        <v/>
      </c>
      <c r="X430" s="26">
        <f>IF($A430="","",IF(OR($L430="Resolved - Paid",$L430="Resolved - No Payment",$L430="Closed - Other"),0,1))</f>
        <v/>
      </c>
      <c r="Y430" s="28">
        <f>IF($A430="","",IF(OR($E430="",NOT(ISNUMBER($E430)),$E430&gt;Dashboard!$B$3),"No","Yes"))</f>
        <v/>
      </c>
      <c r="Z430" s="28">
        <f>IF($A430="","",IF(COUNTIF($A$2:$A$501,$A430)&gt;1,"Duplicate Denial ID",IF(OR($B430="",$C430="",$E430="",$F430="",$G430="",$J430="",$K430="",$L430=""),"Missing required field",IF(OR(NOT(ISNUMBER($J430)),$J430&lt;0,AND($Q430&lt;&gt;"",OR(NOT(ISNUMBER($Q430)),$Q430&lt;0))),"Invalid amount",IF(AND($D430&lt;&gt;"",$E430&lt;$D430),"Received before service",IF(AND($P430&lt;&gt;"",$P430&lt;$E430),"Resolution before receipt",IF(AND($N430&lt;&gt;"",$M430&lt;&gt;"",$N430&gt;$M430),"Appeal submitted late",IF(AND($X430=0,$P430=""),"Resolution date missing",IF(AND($X430=1,$P430&lt;&gt;""),"Open status has resolution date",IF(AND($X430=1,$R430=""),"Next action missing","")))))))))</f>
        <v/>
      </c>
    </row>
    <row r="431">
      <c r="A431" s="22" t="n"/>
      <c r="B431" s="22" t="n"/>
      <c r="C431" s="22" t="n"/>
      <c r="D431" s="42" t="n"/>
      <c r="E431" s="42" t="n"/>
      <c r="F431" s="22" t="n"/>
      <c r="G431" s="22" t="n"/>
      <c r="H431" s="24" t="n"/>
      <c r="I431" s="24" t="n"/>
      <c r="J431" s="43" t="n"/>
      <c r="K431" s="22" t="n"/>
      <c r="L431" s="22" t="n"/>
      <c r="M431" s="42" t="n"/>
      <c r="N431" s="42" t="n"/>
      <c r="O431" s="42" t="n"/>
      <c r="P431" s="42" t="n"/>
      <c r="Q431" s="43" t="n"/>
      <c r="R431" s="24" t="n"/>
      <c r="S431" s="24" t="n"/>
      <c r="T431" s="26">
        <f>IF($A431="","",IF($E431="","",MAX(0,IF($P431&lt;&gt;"",$P431,Dashboard!$B$3)-$E431)))</f>
        <v/>
      </c>
      <c r="U431" s="27">
        <f>IF($A431="","",IF($T431="","",IF($T431&lt;=30,"0-30 days",IF($T431&lt;=60,"31-60 days",IF($T431&lt;=90,"61-90 days","91+ days")))))</f>
        <v/>
      </c>
      <c r="V431" s="28">
        <f>IF($A431="","",IF($X431=0,"Closed",IF($M431="","Due date missing",IF($N431&lt;&gt;"",IF($N431&lt;=$M431,"Submitted on time","Submitted late"),IF(Dashboard!$B$3&gt;$M431,"Overdue",IF($M431-Dashboard!$B$3&lt;=7,"Due in 7 days","On track"))))))</f>
        <v/>
      </c>
      <c r="W431" s="44">
        <f>IF($A431="","",MAX(0,$J431-IF($Q431="",0,$Q431)))</f>
        <v/>
      </c>
      <c r="X431" s="26">
        <f>IF($A431="","",IF(OR($L431="Resolved - Paid",$L431="Resolved - No Payment",$L431="Closed - Other"),0,1))</f>
        <v/>
      </c>
      <c r="Y431" s="28">
        <f>IF($A431="","",IF(OR($E431="",NOT(ISNUMBER($E431)),$E431&gt;Dashboard!$B$3),"No","Yes"))</f>
        <v/>
      </c>
      <c r="Z431" s="28">
        <f>IF($A431="","",IF(COUNTIF($A$2:$A$501,$A431)&gt;1,"Duplicate Denial ID",IF(OR($B431="",$C431="",$E431="",$F431="",$G431="",$J431="",$K431="",$L431=""),"Missing required field",IF(OR(NOT(ISNUMBER($J431)),$J431&lt;0,AND($Q431&lt;&gt;"",OR(NOT(ISNUMBER($Q431)),$Q431&lt;0))),"Invalid amount",IF(AND($D431&lt;&gt;"",$E431&lt;$D431),"Received before service",IF(AND($P431&lt;&gt;"",$P431&lt;$E431),"Resolution before receipt",IF(AND($N431&lt;&gt;"",$M431&lt;&gt;"",$N431&gt;$M431),"Appeal submitted late",IF(AND($X431=0,$P431=""),"Resolution date missing",IF(AND($X431=1,$P431&lt;&gt;""),"Open status has resolution date",IF(AND($X431=1,$R431=""),"Next action missing","")))))))))</f>
        <v/>
      </c>
    </row>
    <row r="432">
      <c r="A432" s="22" t="n"/>
      <c r="B432" s="22" t="n"/>
      <c r="C432" s="22" t="n"/>
      <c r="D432" s="42" t="n"/>
      <c r="E432" s="42" t="n"/>
      <c r="F432" s="22" t="n"/>
      <c r="G432" s="22" t="n"/>
      <c r="H432" s="24" t="n"/>
      <c r="I432" s="24" t="n"/>
      <c r="J432" s="43" t="n"/>
      <c r="K432" s="22" t="n"/>
      <c r="L432" s="22" t="n"/>
      <c r="M432" s="42" t="n"/>
      <c r="N432" s="42" t="n"/>
      <c r="O432" s="42" t="n"/>
      <c r="P432" s="42" t="n"/>
      <c r="Q432" s="43" t="n"/>
      <c r="R432" s="24" t="n"/>
      <c r="S432" s="24" t="n"/>
      <c r="T432" s="26">
        <f>IF($A432="","",IF($E432="","",MAX(0,IF($P432&lt;&gt;"",$P432,Dashboard!$B$3)-$E432)))</f>
        <v/>
      </c>
      <c r="U432" s="27">
        <f>IF($A432="","",IF($T432="","",IF($T432&lt;=30,"0-30 days",IF($T432&lt;=60,"31-60 days",IF($T432&lt;=90,"61-90 days","91+ days")))))</f>
        <v/>
      </c>
      <c r="V432" s="28">
        <f>IF($A432="","",IF($X432=0,"Closed",IF($M432="","Due date missing",IF($N432&lt;&gt;"",IF($N432&lt;=$M432,"Submitted on time","Submitted late"),IF(Dashboard!$B$3&gt;$M432,"Overdue",IF($M432-Dashboard!$B$3&lt;=7,"Due in 7 days","On track"))))))</f>
        <v/>
      </c>
      <c r="W432" s="44">
        <f>IF($A432="","",MAX(0,$J432-IF($Q432="",0,$Q432)))</f>
        <v/>
      </c>
      <c r="X432" s="26">
        <f>IF($A432="","",IF(OR($L432="Resolved - Paid",$L432="Resolved - No Payment",$L432="Closed - Other"),0,1))</f>
        <v/>
      </c>
      <c r="Y432" s="28">
        <f>IF($A432="","",IF(OR($E432="",NOT(ISNUMBER($E432)),$E432&gt;Dashboard!$B$3),"No","Yes"))</f>
        <v/>
      </c>
      <c r="Z432" s="28">
        <f>IF($A432="","",IF(COUNTIF($A$2:$A$501,$A432)&gt;1,"Duplicate Denial ID",IF(OR($B432="",$C432="",$E432="",$F432="",$G432="",$J432="",$K432="",$L432=""),"Missing required field",IF(OR(NOT(ISNUMBER($J432)),$J432&lt;0,AND($Q432&lt;&gt;"",OR(NOT(ISNUMBER($Q432)),$Q432&lt;0))),"Invalid amount",IF(AND($D432&lt;&gt;"",$E432&lt;$D432),"Received before service",IF(AND($P432&lt;&gt;"",$P432&lt;$E432),"Resolution before receipt",IF(AND($N432&lt;&gt;"",$M432&lt;&gt;"",$N432&gt;$M432),"Appeal submitted late",IF(AND($X432=0,$P432=""),"Resolution date missing",IF(AND($X432=1,$P432&lt;&gt;""),"Open status has resolution date",IF(AND($X432=1,$R432=""),"Next action missing","")))))))))</f>
        <v/>
      </c>
    </row>
    <row r="433">
      <c r="A433" s="22" t="n"/>
      <c r="B433" s="22" t="n"/>
      <c r="C433" s="22" t="n"/>
      <c r="D433" s="42" t="n"/>
      <c r="E433" s="42" t="n"/>
      <c r="F433" s="22" t="n"/>
      <c r="G433" s="22" t="n"/>
      <c r="H433" s="24" t="n"/>
      <c r="I433" s="24" t="n"/>
      <c r="J433" s="43" t="n"/>
      <c r="K433" s="22" t="n"/>
      <c r="L433" s="22" t="n"/>
      <c r="M433" s="42" t="n"/>
      <c r="N433" s="42" t="n"/>
      <c r="O433" s="42" t="n"/>
      <c r="P433" s="42" t="n"/>
      <c r="Q433" s="43" t="n"/>
      <c r="R433" s="24" t="n"/>
      <c r="S433" s="24" t="n"/>
      <c r="T433" s="26">
        <f>IF($A433="","",IF($E433="","",MAX(0,IF($P433&lt;&gt;"",$P433,Dashboard!$B$3)-$E433)))</f>
        <v/>
      </c>
      <c r="U433" s="27">
        <f>IF($A433="","",IF($T433="","",IF($T433&lt;=30,"0-30 days",IF($T433&lt;=60,"31-60 days",IF($T433&lt;=90,"61-90 days","91+ days")))))</f>
        <v/>
      </c>
      <c r="V433" s="28">
        <f>IF($A433="","",IF($X433=0,"Closed",IF($M433="","Due date missing",IF($N433&lt;&gt;"",IF($N433&lt;=$M433,"Submitted on time","Submitted late"),IF(Dashboard!$B$3&gt;$M433,"Overdue",IF($M433-Dashboard!$B$3&lt;=7,"Due in 7 days","On track"))))))</f>
        <v/>
      </c>
      <c r="W433" s="44">
        <f>IF($A433="","",MAX(0,$J433-IF($Q433="",0,$Q433)))</f>
        <v/>
      </c>
      <c r="X433" s="26">
        <f>IF($A433="","",IF(OR($L433="Resolved - Paid",$L433="Resolved - No Payment",$L433="Closed - Other"),0,1))</f>
        <v/>
      </c>
      <c r="Y433" s="28">
        <f>IF($A433="","",IF(OR($E433="",NOT(ISNUMBER($E433)),$E433&gt;Dashboard!$B$3),"No","Yes"))</f>
        <v/>
      </c>
      <c r="Z433" s="28">
        <f>IF($A433="","",IF(COUNTIF($A$2:$A$501,$A433)&gt;1,"Duplicate Denial ID",IF(OR($B433="",$C433="",$E433="",$F433="",$G433="",$J433="",$K433="",$L433=""),"Missing required field",IF(OR(NOT(ISNUMBER($J433)),$J433&lt;0,AND($Q433&lt;&gt;"",OR(NOT(ISNUMBER($Q433)),$Q433&lt;0))),"Invalid amount",IF(AND($D433&lt;&gt;"",$E433&lt;$D433),"Received before service",IF(AND($P433&lt;&gt;"",$P433&lt;$E433),"Resolution before receipt",IF(AND($N433&lt;&gt;"",$M433&lt;&gt;"",$N433&gt;$M433),"Appeal submitted late",IF(AND($X433=0,$P433=""),"Resolution date missing",IF(AND($X433=1,$P433&lt;&gt;""),"Open status has resolution date",IF(AND($X433=1,$R433=""),"Next action missing","")))))))))</f>
        <v/>
      </c>
    </row>
    <row r="434">
      <c r="A434" s="22" t="n"/>
      <c r="B434" s="22" t="n"/>
      <c r="C434" s="22" t="n"/>
      <c r="D434" s="42" t="n"/>
      <c r="E434" s="42" t="n"/>
      <c r="F434" s="22" t="n"/>
      <c r="G434" s="22" t="n"/>
      <c r="H434" s="24" t="n"/>
      <c r="I434" s="24" t="n"/>
      <c r="J434" s="43" t="n"/>
      <c r="K434" s="22" t="n"/>
      <c r="L434" s="22" t="n"/>
      <c r="M434" s="42" t="n"/>
      <c r="N434" s="42" t="n"/>
      <c r="O434" s="42" t="n"/>
      <c r="P434" s="42" t="n"/>
      <c r="Q434" s="43" t="n"/>
      <c r="R434" s="24" t="n"/>
      <c r="S434" s="24" t="n"/>
      <c r="T434" s="26">
        <f>IF($A434="","",IF($E434="","",MAX(0,IF($P434&lt;&gt;"",$P434,Dashboard!$B$3)-$E434)))</f>
        <v/>
      </c>
      <c r="U434" s="27">
        <f>IF($A434="","",IF($T434="","",IF($T434&lt;=30,"0-30 days",IF($T434&lt;=60,"31-60 days",IF($T434&lt;=90,"61-90 days","91+ days")))))</f>
        <v/>
      </c>
      <c r="V434" s="28">
        <f>IF($A434="","",IF($X434=0,"Closed",IF($M434="","Due date missing",IF($N434&lt;&gt;"",IF($N434&lt;=$M434,"Submitted on time","Submitted late"),IF(Dashboard!$B$3&gt;$M434,"Overdue",IF($M434-Dashboard!$B$3&lt;=7,"Due in 7 days","On track"))))))</f>
        <v/>
      </c>
      <c r="W434" s="44">
        <f>IF($A434="","",MAX(0,$J434-IF($Q434="",0,$Q434)))</f>
        <v/>
      </c>
      <c r="X434" s="26">
        <f>IF($A434="","",IF(OR($L434="Resolved - Paid",$L434="Resolved - No Payment",$L434="Closed - Other"),0,1))</f>
        <v/>
      </c>
      <c r="Y434" s="28">
        <f>IF($A434="","",IF(OR($E434="",NOT(ISNUMBER($E434)),$E434&gt;Dashboard!$B$3),"No","Yes"))</f>
        <v/>
      </c>
      <c r="Z434" s="28">
        <f>IF($A434="","",IF(COUNTIF($A$2:$A$501,$A434)&gt;1,"Duplicate Denial ID",IF(OR($B434="",$C434="",$E434="",$F434="",$G434="",$J434="",$K434="",$L434=""),"Missing required field",IF(OR(NOT(ISNUMBER($J434)),$J434&lt;0,AND($Q434&lt;&gt;"",OR(NOT(ISNUMBER($Q434)),$Q434&lt;0))),"Invalid amount",IF(AND($D434&lt;&gt;"",$E434&lt;$D434),"Received before service",IF(AND($P434&lt;&gt;"",$P434&lt;$E434),"Resolution before receipt",IF(AND($N434&lt;&gt;"",$M434&lt;&gt;"",$N434&gt;$M434),"Appeal submitted late",IF(AND($X434=0,$P434=""),"Resolution date missing",IF(AND($X434=1,$P434&lt;&gt;""),"Open status has resolution date",IF(AND($X434=1,$R434=""),"Next action missing","")))))))))</f>
        <v/>
      </c>
    </row>
    <row r="435">
      <c r="A435" s="22" t="n"/>
      <c r="B435" s="22" t="n"/>
      <c r="C435" s="22" t="n"/>
      <c r="D435" s="42" t="n"/>
      <c r="E435" s="42" t="n"/>
      <c r="F435" s="22" t="n"/>
      <c r="G435" s="22" t="n"/>
      <c r="H435" s="24" t="n"/>
      <c r="I435" s="24" t="n"/>
      <c r="J435" s="43" t="n"/>
      <c r="K435" s="22" t="n"/>
      <c r="L435" s="22" t="n"/>
      <c r="M435" s="42" t="n"/>
      <c r="N435" s="42" t="n"/>
      <c r="O435" s="42" t="n"/>
      <c r="P435" s="42" t="n"/>
      <c r="Q435" s="43" t="n"/>
      <c r="R435" s="24" t="n"/>
      <c r="S435" s="24" t="n"/>
      <c r="T435" s="26">
        <f>IF($A435="","",IF($E435="","",MAX(0,IF($P435&lt;&gt;"",$P435,Dashboard!$B$3)-$E435)))</f>
        <v/>
      </c>
      <c r="U435" s="27">
        <f>IF($A435="","",IF($T435="","",IF($T435&lt;=30,"0-30 days",IF($T435&lt;=60,"31-60 days",IF($T435&lt;=90,"61-90 days","91+ days")))))</f>
        <v/>
      </c>
      <c r="V435" s="28">
        <f>IF($A435="","",IF($X435=0,"Closed",IF($M435="","Due date missing",IF($N435&lt;&gt;"",IF($N435&lt;=$M435,"Submitted on time","Submitted late"),IF(Dashboard!$B$3&gt;$M435,"Overdue",IF($M435-Dashboard!$B$3&lt;=7,"Due in 7 days","On track"))))))</f>
        <v/>
      </c>
      <c r="W435" s="44">
        <f>IF($A435="","",MAX(0,$J435-IF($Q435="",0,$Q435)))</f>
        <v/>
      </c>
      <c r="X435" s="26">
        <f>IF($A435="","",IF(OR($L435="Resolved - Paid",$L435="Resolved - No Payment",$L435="Closed - Other"),0,1))</f>
        <v/>
      </c>
      <c r="Y435" s="28">
        <f>IF($A435="","",IF(OR($E435="",NOT(ISNUMBER($E435)),$E435&gt;Dashboard!$B$3),"No","Yes"))</f>
        <v/>
      </c>
      <c r="Z435" s="28">
        <f>IF($A435="","",IF(COUNTIF($A$2:$A$501,$A435)&gt;1,"Duplicate Denial ID",IF(OR($B435="",$C435="",$E435="",$F435="",$G435="",$J435="",$K435="",$L435=""),"Missing required field",IF(OR(NOT(ISNUMBER($J435)),$J435&lt;0,AND($Q435&lt;&gt;"",OR(NOT(ISNUMBER($Q435)),$Q435&lt;0))),"Invalid amount",IF(AND($D435&lt;&gt;"",$E435&lt;$D435),"Received before service",IF(AND($P435&lt;&gt;"",$P435&lt;$E435),"Resolution before receipt",IF(AND($N435&lt;&gt;"",$M435&lt;&gt;"",$N435&gt;$M435),"Appeal submitted late",IF(AND($X435=0,$P435=""),"Resolution date missing",IF(AND($X435=1,$P435&lt;&gt;""),"Open status has resolution date",IF(AND($X435=1,$R435=""),"Next action missing","")))))))))</f>
        <v/>
      </c>
    </row>
    <row r="436">
      <c r="A436" s="22" t="n"/>
      <c r="B436" s="22" t="n"/>
      <c r="C436" s="22" t="n"/>
      <c r="D436" s="42" t="n"/>
      <c r="E436" s="42" t="n"/>
      <c r="F436" s="22" t="n"/>
      <c r="G436" s="22" t="n"/>
      <c r="H436" s="24" t="n"/>
      <c r="I436" s="24" t="n"/>
      <c r="J436" s="43" t="n"/>
      <c r="K436" s="22" t="n"/>
      <c r="L436" s="22" t="n"/>
      <c r="M436" s="42" t="n"/>
      <c r="N436" s="42" t="n"/>
      <c r="O436" s="42" t="n"/>
      <c r="P436" s="42" t="n"/>
      <c r="Q436" s="43" t="n"/>
      <c r="R436" s="24" t="n"/>
      <c r="S436" s="24" t="n"/>
      <c r="T436" s="26">
        <f>IF($A436="","",IF($E436="","",MAX(0,IF($P436&lt;&gt;"",$P436,Dashboard!$B$3)-$E436)))</f>
        <v/>
      </c>
      <c r="U436" s="27">
        <f>IF($A436="","",IF($T436="","",IF($T436&lt;=30,"0-30 days",IF($T436&lt;=60,"31-60 days",IF($T436&lt;=90,"61-90 days","91+ days")))))</f>
        <v/>
      </c>
      <c r="V436" s="28">
        <f>IF($A436="","",IF($X436=0,"Closed",IF($M436="","Due date missing",IF($N436&lt;&gt;"",IF($N436&lt;=$M436,"Submitted on time","Submitted late"),IF(Dashboard!$B$3&gt;$M436,"Overdue",IF($M436-Dashboard!$B$3&lt;=7,"Due in 7 days","On track"))))))</f>
        <v/>
      </c>
      <c r="W436" s="44">
        <f>IF($A436="","",MAX(0,$J436-IF($Q436="",0,$Q436)))</f>
        <v/>
      </c>
      <c r="X436" s="26">
        <f>IF($A436="","",IF(OR($L436="Resolved - Paid",$L436="Resolved - No Payment",$L436="Closed - Other"),0,1))</f>
        <v/>
      </c>
      <c r="Y436" s="28">
        <f>IF($A436="","",IF(OR($E436="",NOT(ISNUMBER($E436)),$E436&gt;Dashboard!$B$3),"No","Yes"))</f>
        <v/>
      </c>
      <c r="Z436" s="28">
        <f>IF($A436="","",IF(COUNTIF($A$2:$A$501,$A436)&gt;1,"Duplicate Denial ID",IF(OR($B436="",$C436="",$E436="",$F436="",$G436="",$J436="",$K436="",$L436=""),"Missing required field",IF(OR(NOT(ISNUMBER($J436)),$J436&lt;0,AND($Q436&lt;&gt;"",OR(NOT(ISNUMBER($Q436)),$Q436&lt;0))),"Invalid amount",IF(AND($D436&lt;&gt;"",$E436&lt;$D436),"Received before service",IF(AND($P436&lt;&gt;"",$P436&lt;$E436),"Resolution before receipt",IF(AND($N436&lt;&gt;"",$M436&lt;&gt;"",$N436&gt;$M436),"Appeal submitted late",IF(AND($X436=0,$P436=""),"Resolution date missing",IF(AND($X436=1,$P436&lt;&gt;""),"Open status has resolution date",IF(AND($X436=1,$R436=""),"Next action missing","")))))))))</f>
        <v/>
      </c>
    </row>
    <row r="437">
      <c r="A437" s="22" t="n"/>
      <c r="B437" s="22" t="n"/>
      <c r="C437" s="22" t="n"/>
      <c r="D437" s="42" t="n"/>
      <c r="E437" s="42" t="n"/>
      <c r="F437" s="22" t="n"/>
      <c r="G437" s="22" t="n"/>
      <c r="H437" s="24" t="n"/>
      <c r="I437" s="24" t="n"/>
      <c r="J437" s="43" t="n"/>
      <c r="K437" s="22" t="n"/>
      <c r="L437" s="22" t="n"/>
      <c r="M437" s="42" t="n"/>
      <c r="N437" s="42" t="n"/>
      <c r="O437" s="42" t="n"/>
      <c r="P437" s="42" t="n"/>
      <c r="Q437" s="43" t="n"/>
      <c r="R437" s="24" t="n"/>
      <c r="S437" s="24" t="n"/>
      <c r="T437" s="26">
        <f>IF($A437="","",IF($E437="","",MAX(0,IF($P437&lt;&gt;"",$P437,Dashboard!$B$3)-$E437)))</f>
        <v/>
      </c>
      <c r="U437" s="27">
        <f>IF($A437="","",IF($T437="","",IF($T437&lt;=30,"0-30 days",IF($T437&lt;=60,"31-60 days",IF($T437&lt;=90,"61-90 days","91+ days")))))</f>
        <v/>
      </c>
      <c r="V437" s="28">
        <f>IF($A437="","",IF($X437=0,"Closed",IF($M437="","Due date missing",IF($N437&lt;&gt;"",IF($N437&lt;=$M437,"Submitted on time","Submitted late"),IF(Dashboard!$B$3&gt;$M437,"Overdue",IF($M437-Dashboard!$B$3&lt;=7,"Due in 7 days","On track"))))))</f>
        <v/>
      </c>
      <c r="W437" s="44">
        <f>IF($A437="","",MAX(0,$J437-IF($Q437="",0,$Q437)))</f>
        <v/>
      </c>
      <c r="X437" s="26">
        <f>IF($A437="","",IF(OR($L437="Resolved - Paid",$L437="Resolved - No Payment",$L437="Closed - Other"),0,1))</f>
        <v/>
      </c>
      <c r="Y437" s="28">
        <f>IF($A437="","",IF(OR($E437="",NOT(ISNUMBER($E437)),$E437&gt;Dashboard!$B$3),"No","Yes"))</f>
        <v/>
      </c>
      <c r="Z437" s="28">
        <f>IF($A437="","",IF(COUNTIF($A$2:$A$501,$A437)&gt;1,"Duplicate Denial ID",IF(OR($B437="",$C437="",$E437="",$F437="",$G437="",$J437="",$K437="",$L437=""),"Missing required field",IF(OR(NOT(ISNUMBER($J437)),$J437&lt;0,AND($Q437&lt;&gt;"",OR(NOT(ISNUMBER($Q437)),$Q437&lt;0))),"Invalid amount",IF(AND($D437&lt;&gt;"",$E437&lt;$D437),"Received before service",IF(AND($P437&lt;&gt;"",$P437&lt;$E437),"Resolution before receipt",IF(AND($N437&lt;&gt;"",$M437&lt;&gt;"",$N437&gt;$M437),"Appeal submitted late",IF(AND($X437=0,$P437=""),"Resolution date missing",IF(AND($X437=1,$P437&lt;&gt;""),"Open status has resolution date",IF(AND($X437=1,$R437=""),"Next action missing","")))))))))</f>
        <v/>
      </c>
    </row>
    <row r="438">
      <c r="A438" s="22" t="n"/>
      <c r="B438" s="22" t="n"/>
      <c r="C438" s="22" t="n"/>
      <c r="D438" s="42" t="n"/>
      <c r="E438" s="42" t="n"/>
      <c r="F438" s="22" t="n"/>
      <c r="G438" s="22" t="n"/>
      <c r="H438" s="24" t="n"/>
      <c r="I438" s="24" t="n"/>
      <c r="J438" s="43" t="n"/>
      <c r="K438" s="22" t="n"/>
      <c r="L438" s="22" t="n"/>
      <c r="M438" s="42" t="n"/>
      <c r="N438" s="42" t="n"/>
      <c r="O438" s="42" t="n"/>
      <c r="P438" s="42" t="n"/>
      <c r="Q438" s="43" t="n"/>
      <c r="R438" s="24" t="n"/>
      <c r="S438" s="24" t="n"/>
      <c r="T438" s="26">
        <f>IF($A438="","",IF($E438="","",MAX(0,IF($P438&lt;&gt;"",$P438,Dashboard!$B$3)-$E438)))</f>
        <v/>
      </c>
      <c r="U438" s="27">
        <f>IF($A438="","",IF($T438="","",IF($T438&lt;=30,"0-30 days",IF($T438&lt;=60,"31-60 days",IF($T438&lt;=90,"61-90 days","91+ days")))))</f>
        <v/>
      </c>
      <c r="V438" s="28">
        <f>IF($A438="","",IF($X438=0,"Closed",IF($M438="","Due date missing",IF($N438&lt;&gt;"",IF($N438&lt;=$M438,"Submitted on time","Submitted late"),IF(Dashboard!$B$3&gt;$M438,"Overdue",IF($M438-Dashboard!$B$3&lt;=7,"Due in 7 days","On track"))))))</f>
        <v/>
      </c>
      <c r="W438" s="44">
        <f>IF($A438="","",MAX(0,$J438-IF($Q438="",0,$Q438)))</f>
        <v/>
      </c>
      <c r="X438" s="26">
        <f>IF($A438="","",IF(OR($L438="Resolved - Paid",$L438="Resolved - No Payment",$L438="Closed - Other"),0,1))</f>
        <v/>
      </c>
      <c r="Y438" s="28">
        <f>IF($A438="","",IF(OR($E438="",NOT(ISNUMBER($E438)),$E438&gt;Dashboard!$B$3),"No","Yes"))</f>
        <v/>
      </c>
      <c r="Z438" s="28">
        <f>IF($A438="","",IF(COUNTIF($A$2:$A$501,$A438)&gt;1,"Duplicate Denial ID",IF(OR($B438="",$C438="",$E438="",$F438="",$G438="",$J438="",$K438="",$L438=""),"Missing required field",IF(OR(NOT(ISNUMBER($J438)),$J438&lt;0,AND($Q438&lt;&gt;"",OR(NOT(ISNUMBER($Q438)),$Q438&lt;0))),"Invalid amount",IF(AND($D438&lt;&gt;"",$E438&lt;$D438),"Received before service",IF(AND($P438&lt;&gt;"",$P438&lt;$E438),"Resolution before receipt",IF(AND($N438&lt;&gt;"",$M438&lt;&gt;"",$N438&gt;$M438),"Appeal submitted late",IF(AND($X438=0,$P438=""),"Resolution date missing",IF(AND($X438=1,$P438&lt;&gt;""),"Open status has resolution date",IF(AND($X438=1,$R438=""),"Next action missing","")))))))))</f>
        <v/>
      </c>
    </row>
    <row r="439">
      <c r="A439" s="22" t="n"/>
      <c r="B439" s="22" t="n"/>
      <c r="C439" s="22" t="n"/>
      <c r="D439" s="42" t="n"/>
      <c r="E439" s="42" t="n"/>
      <c r="F439" s="22" t="n"/>
      <c r="G439" s="22" t="n"/>
      <c r="H439" s="24" t="n"/>
      <c r="I439" s="24" t="n"/>
      <c r="J439" s="43" t="n"/>
      <c r="K439" s="22" t="n"/>
      <c r="L439" s="22" t="n"/>
      <c r="M439" s="42" t="n"/>
      <c r="N439" s="42" t="n"/>
      <c r="O439" s="42" t="n"/>
      <c r="P439" s="42" t="n"/>
      <c r="Q439" s="43" t="n"/>
      <c r="R439" s="24" t="n"/>
      <c r="S439" s="24" t="n"/>
      <c r="T439" s="26">
        <f>IF($A439="","",IF($E439="","",MAX(0,IF($P439&lt;&gt;"",$P439,Dashboard!$B$3)-$E439)))</f>
        <v/>
      </c>
      <c r="U439" s="27">
        <f>IF($A439="","",IF($T439="","",IF($T439&lt;=30,"0-30 days",IF($T439&lt;=60,"31-60 days",IF($T439&lt;=90,"61-90 days","91+ days")))))</f>
        <v/>
      </c>
      <c r="V439" s="28">
        <f>IF($A439="","",IF($X439=0,"Closed",IF($M439="","Due date missing",IF($N439&lt;&gt;"",IF($N439&lt;=$M439,"Submitted on time","Submitted late"),IF(Dashboard!$B$3&gt;$M439,"Overdue",IF($M439-Dashboard!$B$3&lt;=7,"Due in 7 days","On track"))))))</f>
        <v/>
      </c>
      <c r="W439" s="44">
        <f>IF($A439="","",MAX(0,$J439-IF($Q439="",0,$Q439)))</f>
        <v/>
      </c>
      <c r="X439" s="26">
        <f>IF($A439="","",IF(OR($L439="Resolved - Paid",$L439="Resolved - No Payment",$L439="Closed - Other"),0,1))</f>
        <v/>
      </c>
      <c r="Y439" s="28">
        <f>IF($A439="","",IF(OR($E439="",NOT(ISNUMBER($E439)),$E439&gt;Dashboard!$B$3),"No","Yes"))</f>
        <v/>
      </c>
      <c r="Z439" s="28">
        <f>IF($A439="","",IF(COUNTIF($A$2:$A$501,$A439)&gt;1,"Duplicate Denial ID",IF(OR($B439="",$C439="",$E439="",$F439="",$G439="",$J439="",$K439="",$L439=""),"Missing required field",IF(OR(NOT(ISNUMBER($J439)),$J439&lt;0,AND($Q439&lt;&gt;"",OR(NOT(ISNUMBER($Q439)),$Q439&lt;0))),"Invalid amount",IF(AND($D439&lt;&gt;"",$E439&lt;$D439),"Received before service",IF(AND($P439&lt;&gt;"",$P439&lt;$E439),"Resolution before receipt",IF(AND($N439&lt;&gt;"",$M439&lt;&gt;"",$N439&gt;$M439),"Appeal submitted late",IF(AND($X439=0,$P439=""),"Resolution date missing",IF(AND($X439=1,$P439&lt;&gt;""),"Open status has resolution date",IF(AND($X439=1,$R439=""),"Next action missing","")))))))))</f>
        <v/>
      </c>
    </row>
    <row r="440">
      <c r="A440" s="22" t="n"/>
      <c r="B440" s="22" t="n"/>
      <c r="C440" s="22" t="n"/>
      <c r="D440" s="42" t="n"/>
      <c r="E440" s="42" t="n"/>
      <c r="F440" s="22" t="n"/>
      <c r="G440" s="22" t="n"/>
      <c r="H440" s="24" t="n"/>
      <c r="I440" s="24" t="n"/>
      <c r="J440" s="43" t="n"/>
      <c r="K440" s="22" t="n"/>
      <c r="L440" s="22" t="n"/>
      <c r="M440" s="42" t="n"/>
      <c r="N440" s="42" t="n"/>
      <c r="O440" s="42" t="n"/>
      <c r="P440" s="42" t="n"/>
      <c r="Q440" s="43" t="n"/>
      <c r="R440" s="24" t="n"/>
      <c r="S440" s="24" t="n"/>
      <c r="T440" s="26">
        <f>IF($A440="","",IF($E440="","",MAX(0,IF($P440&lt;&gt;"",$P440,Dashboard!$B$3)-$E440)))</f>
        <v/>
      </c>
      <c r="U440" s="27">
        <f>IF($A440="","",IF($T440="","",IF($T440&lt;=30,"0-30 days",IF($T440&lt;=60,"31-60 days",IF($T440&lt;=90,"61-90 days","91+ days")))))</f>
        <v/>
      </c>
      <c r="V440" s="28">
        <f>IF($A440="","",IF($X440=0,"Closed",IF($M440="","Due date missing",IF($N440&lt;&gt;"",IF($N440&lt;=$M440,"Submitted on time","Submitted late"),IF(Dashboard!$B$3&gt;$M440,"Overdue",IF($M440-Dashboard!$B$3&lt;=7,"Due in 7 days","On track"))))))</f>
        <v/>
      </c>
      <c r="W440" s="44">
        <f>IF($A440="","",MAX(0,$J440-IF($Q440="",0,$Q440)))</f>
        <v/>
      </c>
      <c r="X440" s="26">
        <f>IF($A440="","",IF(OR($L440="Resolved - Paid",$L440="Resolved - No Payment",$L440="Closed - Other"),0,1))</f>
        <v/>
      </c>
      <c r="Y440" s="28">
        <f>IF($A440="","",IF(OR($E440="",NOT(ISNUMBER($E440)),$E440&gt;Dashboard!$B$3),"No","Yes"))</f>
        <v/>
      </c>
      <c r="Z440" s="28">
        <f>IF($A440="","",IF(COUNTIF($A$2:$A$501,$A440)&gt;1,"Duplicate Denial ID",IF(OR($B440="",$C440="",$E440="",$F440="",$G440="",$J440="",$K440="",$L440=""),"Missing required field",IF(OR(NOT(ISNUMBER($J440)),$J440&lt;0,AND($Q440&lt;&gt;"",OR(NOT(ISNUMBER($Q440)),$Q440&lt;0))),"Invalid amount",IF(AND($D440&lt;&gt;"",$E440&lt;$D440),"Received before service",IF(AND($P440&lt;&gt;"",$P440&lt;$E440),"Resolution before receipt",IF(AND($N440&lt;&gt;"",$M440&lt;&gt;"",$N440&gt;$M440),"Appeal submitted late",IF(AND($X440=0,$P440=""),"Resolution date missing",IF(AND($X440=1,$P440&lt;&gt;""),"Open status has resolution date",IF(AND($X440=1,$R440=""),"Next action missing","")))))))))</f>
        <v/>
      </c>
    </row>
    <row r="441">
      <c r="A441" s="22" t="n"/>
      <c r="B441" s="22" t="n"/>
      <c r="C441" s="22" t="n"/>
      <c r="D441" s="42" t="n"/>
      <c r="E441" s="42" t="n"/>
      <c r="F441" s="22" t="n"/>
      <c r="G441" s="22" t="n"/>
      <c r="H441" s="24" t="n"/>
      <c r="I441" s="24" t="n"/>
      <c r="J441" s="43" t="n"/>
      <c r="K441" s="22" t="n"/>
      <c r="L441" s="22" t="n"/>
      <c r="M441" s="42" t="n"/>
      <c r="N441" s="42" t="n"/>
      <c r="O441" s="42" t="n"/>
      <c r="P441" s="42" t="n"/>
      <c r="Q441" s="43" t="n"/>
      <c r="R441" s="24" t="n"/>
      <c r="S441" s="24" t="n"/>
      <c r="T441" s="26">
        <f>IF($A441="","",IF($E441="","",MAX(0,IF($P441&lt;&gt;"",$P441,Dashboard!$B$3)-$E441)))</f>
        <v/>
      </c>
      <c r="U441" s="27">
        <f>IF($A441="","",IF($T441="","",IF($T441&lt;=30,"0-30 days",IF($T441&lt;=60,"31-60 days",IF($T441&lt;=90,"61-90 days","91+ days")))))</f>
        <v/>
      </c>
      <c r="V441" s="28">
        <f>IF($A441="","",IF($X441=0,"Closed",IF($M441="","Due date missing",IF($N441&lt;&gt;"",IF($N441&lt;=$M441,"Submitted on time","Submitted late"),IF(Dashboard!$B$3&gt;$M441,"Overdue",IF($M441-Dashboard!$B$3&lt;=7,"Due in 7 days","On track"))))))</f>
        <v/>
      </c>
      <c r="W441" s="44">
        <f>IF($A441="","",MAX(0,$J441-IF($Q441="",0,$Q441)))</f>
        <v/>
      </c>
      <c r="X441" s="26">
        <f>IF($A441="","",IF(OR($L441="Resolved - Paid",$L441="Resolved - No Payment",$L441="Closed - Other"),0,1))</f>
        <v/>
      </c>
      <c r="Y441" s="28">
        <f>IF($A441="","",IF(OR($E441="",NOT(ISNUMBER($E441)),$E441&gt;Dashboard!$B$3),"No","Yes"))</f>
        <v/>
      </c>
      <c r="Z441" s="28">
        <f>IF($A441="","",IF(COUNTIF($A$2:$A$501,$A441)&gt;1,"Duplicate Denial ID",IF(OR($B441="",$C441="",$E441="",$F441="",$G441="",$J441="",$K441="",$L441=""),"Missing required field",IF(OR(NOT(ISNUMBER($J441)),$J441&lt;0,AND($Q441&lt;&gt;"",OR(NOT(ISNUMBER($Q441)),$Q441&lt;0))),"Invalid amount",IF(AND($D441&lt;&gt;"",$E441&lt;$D441),"Received before service",IF(AND($P441&lt;&gt;"",$P441&lt;$E441),"Resolution before receipt",IF(AND($N441&lt;&gt;"",$M441&lt;&gt;"",$N441&gt;$M441),"Appeal submitted late",IF(AND($X441=0,$P441=""),"Resolution date missing",IF(AND($X441=1,$P441&lt;&gt;""),"Open status has resolution date",IF(AND($X441=1,$R441=""),"Next action missing","")))))))))</f>
        <v/>
      </c>
    </row>
    <row r="442">
      <c r="A442" s="22" t="n"/>
      <c r="B442" s="22" t="n"/>
      <c r="C442" s="22" t="n"/>
      <c r="D442" s="42" t="n"/>
      <c r="E442" s="42" t="n"/>
      <c r="F442" s="22" t="n"/>
      <c r="G442" s="22" t="n"/>
      <c r="H442" s="24" t="n"/>
      <c r="I442" s="24" t="n"/>
      <c r="J442" s="43" t="n"/>
      <c r="K442" s="22" t="n"/>
      <c r="L442" s="22" t="n"/>
      <c r="M442" s="42" t="n"/>
      <c r="N442" s="42" t="n"/>
      <c r="O442" s="42" t="n"/>
      <c r="P442" s="42" t="n"/>
      <c r="Q442" s="43" t="n"/>
      <c r="R442" s="24" t="n"/>
      <c r="S442" s="24" t="n"/>
      <c r="T442" s="26">
        <f>IF($A442="","",IF($E442="","",MAX(0,IF($P442&lt;&gt;"",$P442,Dashboard!$B$3)-$E442)))</f>
        <v/>
      </c>
      <c r="U442" s="27">
        <f>IF($A442="","",IF($T442="","",IF($T442&lt;=30,"0-30 days",IF($T442&lt;=60,"31-60 days",IF($T442&lt;=90,"61-90 days","91+ days")))))</f>
        <v/>
      </c>
      <c r="V442" s="28">
        <f>IF($A442="","",IF($X442=0,"Closed",IF($M442="","Due date missing",IF($N442&lt;&gt;"",IF($N442&lt;=$M442,"Submitted on time","Submitted late"),IF(Dashboard!$B$3&gt;$M442,"Overdue",IF($M442-Dashboard!$B$3&lt;=7,"Due in 7 days","On track"))))))</f>
        <v/>
      </c>
      <c r="W442" s="44">
        <f>IF($A442="","",MAX(0,$J442-IF($Q442="",0,$Q442)))</f>
        <v/>
      </c>
      <c r="X442" s="26">
        <f>IF($A442="","",IF(OR($L442="Resolved - Paid",$L442="Resolved - No Payment",$L442="Closed - Other"),0,1))</f>
        <v/>
      </c>
      <c r="Y442" s="28">
        <f>IF($A442="","",IF(OR($E442="",NOT(ISNUMBER($E442)),$E442&gt;Dashboard!$B$3),"No","Yes"))</f>
        <v/>
      </c>
      <c r="Z442" s="28">
        <f>IF($A442="","",IF(COUNTIF($A$2:$A$501,$A442)&gt;1,"Duplicate Denial ID",IF(OR($B442="",$C442="",$E442="",$F442="",$G442="",$J442="",$K442="",$L442=""),"Missing required field",IF(OR(NOT(ISNUMBER($J442)),$J442&lt;0,AND($Q442&lt;&gt;"",OR(NOT(ISNUMBER($Q442)),$Q442&lt;0))),"Invalid amount",IF(AND($D442&lt;&gt;"",$E442&lt;$D442),"Received before service",IF(AND($P442&lt;&gt;"",$P442&lt;$E442),"Resolution before receipt",IF(AND($N442&lt;&gt;"",$M442&lt;&gt;"",$N442&gt;$M442),"Appeal submitted late",IF(AND($X442=0,$P442=""),"Resolution date missing",IF(AND($X442=1,$P442&lt;&gt;""),"Open status has resolution date",IF(AND($X442=1,$R442=""),"Next action missing","")))))))))</f>
        <v/>
      </c>
    </row>
    <row r="443">
      <c r="A443" s="22" t="n"/>
      <c r="B443" s="22" t="n"/>
      <c r="C443" s="22" t="n"/>
      <c r="D443" s="42" t="n"/>
      <c r="E443" s="42" t="n"/>
      <c r="F443" s="22" t="n"/>
      <c r="G443" s="22" t="n"/>
      <c r="H443" s="24" t="n"/>
      <c r="I443" s="24" t="n"/>
      <c r="J443" s="43" t="n"/>
      <c r="K443" s="22" t="n"/>
      <c r="L443" s="22" t="n"/>
      <c r="M443" s="42" t="n"/>
      <c r="N443" s="42" t="n"/>
      <c r="O443" s="42" t="n"/>
      <c r="P443" s="42" t="n"/>
      <c r="Q443" s="43" t="n"/>
      <c r="R443" s="24" t="n"/>
      <c r="S443" s="24" t="n"/>
      <c r="T443" s="26">
        <f>IF($A443="","",IF($E443="","",MAX(0,IF($P443&lt;&gt;"",$P443,Dashboard!$B$3)-$E443)))</f>
        <v/>
      </c>
      <c r="U443" s="27">
        <f>IF($A443="","",IF($T443="","",IF($T443&lt;=30,"0-30 days",IF($T443&lt;=60,"31-60 days",IF($T443&lt;=90,"61-90 days","91+ days")))))</f>
        <v/>
      </c>
      <c r="V443" s="28">
        <f>IF($A443="","",IF($X443=0,"Closed",IF($M443="","Due date missing",IF($N443&lt;&gt;"",IF($N443&lt;=$M443,"Submitted on time","Submitted late"),IF(Dashboard!$B$3&gt;$M443,"Overdue",IF($M443-Dashboard!$B$3&lt;=7,"Due in 7 days","On track"))))))</f>
        <v/>
      </c>
      <c r="W443" s="44">
        <f>IF($A443="","",MAX(0,$J443-IF($Q443="",0,$Q443)))</f>
        <v/>
      </c>
      <c r="X443" s="26">
        <f>IF($A443="","",IF(OR($L443="Resolved - Paid",$L443="Resolved - No Payment",$L443="Closed - Other"),0,1))</f>
        <v/>
      </c>
      <c r="Y443" s="28">
        <f>IF($A443="","",IF(OR($E443="",NOT(ISNUMBER($E443)),$E443&gt;Dashboard!$B$3),"No","Yes"))</f>
        <v/>
      </c>
      <c r="Z443" s="28">
        <f>IF($A443="","",IF(COUNTIF($A$2:$A$501,$A443)&gt;1,"Duplicate Denial ID",IF(OR($B443="",$C443="",$E443="",$F443="",$G443="",$J443="",$K443="",$L443=""),"Missing required field",IF(OR(NOT(ISNUMBER($J443)),$J443&lt;0,AND($Q443&lt;&gt;"",OR(NOT(ISNUMBER($Q443)),$Q443&lt;0))),"Invalid amount",IF(AND($D443&lt;&gt;"",$E443&lt;$D443),"Received before service",IF(AND($P443&lt;&gt;"",$P443&lt;$E443),"Resolution before receipt",IF(AND($N443&lt;&gt;"",$M443&lt;&gt;"",$N443&gt;$M443),"Appeal submitted late",IF(AND($X443=0,$P443=""),"Resolution date missing",IF(AND($X443=1,$P443&lt;&gt;""),"Open status has resolution date",IF(AND($X443=1,$R443=""),"Next action missing","")))))))))</f>
        <v/>
      </c>
    </row>
    <row r="444">
      <c r="A444" s="22" t="n"/>
      <c r="B444" s="22" t="n"/>
      <c r="C444" s="22" t="n"/>
      <c r="D444" s="42" t="n"/>
      <c r="E444" s="42" t="n"/>
      <c r="F444" s="22" t="n"/>
      <c r="G444" s="22" t="n"/>
      <c r="H444" s="24" t="n"/>
      <c r="I444" s="24" t="n"/>
      <c r="J444" s="43" t="n"/>
      <c r="K444" s="22" t="n"/>
      <c r="L444" s="22" t="n"/>
      <c r="M444" s="42" t="n"/>
      <c r="N444" s="42" t="n"/>
      <c r="O444" s="42" t="n"/>
      <c r="P444" s="42" t="n"/>
      <c r="Q444" s="43" t="n"/>
      <c r="R444" s="24" t="n"/>
      <c r="S444" s="24" t="n"/>
      <c r="T444" s="26">
        <f>IF($A444="","",IF($E444="","",MAX(0,IF($P444&lt;&gt;"",$P444,Dashboard!$B$3)-$E444)))</f>
        <v/>
      </c>
      <c r="U444" s="27">
        <f>IF($A444="","",IF($T444="","",IF($T444&lt;=30,"0-30 days",IF($T444&lt;=60,"31-60 days",IF($T444&lt;=90,"61-90 days","91+ days")))))</f>
        <v/>
      </c>
      <c r="V444" s="28">
        <f>IF($A444="","",IF($X444=0,"Closed",IF($M444="","Due date missing",IF($N444&lt;&gt;"",IF($N444&lt;=$M444,"Submitted on time","Submitted late"),IF(Dashboard!$B$3&gt;$M444,"Overdue",IF($M444-Dashboard!$B$3&lt;=7,"Due in 7 days","On track"))))))</f>
        <v/>
      </c>
      <c r="W444" s="44">
        <f>IF($A444="","",MAX(0,$J444-IF($Q444="",0,$Q444)))</f>
        <v/>
      </c>
      <c r="X444" s="26">
        <f>IF($A444="","",IF(OR($L444="Resolved - Paid",$L444="Resolved - No Payment",$L444="Closed - Other"),0,1))</f>
        <v/>
      </c>
      <c r="Y444" s="28">
        <f>IF($A444="","",IF(OR($E444="",NOT(ISNUMBER($E444)),$E444&gt;Dashboard!$B$3),"No","Yes"))</f>
        <v/>
      </c>
      <c r="Z444" s="28">
        <f>IF($A444="","",IF(COUNTIF($A$2:$A$501,$A444)&gt;1,"Duplicate Denial ID",IF(OR($B444="",$C444="",$E444="",$F444="",$G444="",$J444="",$K444="",$L444=""),"Missing required field",IF(OR(NOT(ISNUMBER($J444)),$J444&lt;0,AND($Q444&lt;&gt;"",OR(NOT(ISNUMBER($Q444)),$Q444&lt;0))),"Invalid amount",IF(AND($D444&lt;&gt;"",$E444&lt;$D444),"Received before service",IF(AND($P444&lt;&gt;"",$P444&lt;$E444),"Resolution before receipt",IF(AND($N444&lt;&gt;"",$M444&lt;&gt;"",$N444&gt;$M444),"Appeal submitted late",IF(AND($X444=0,$P444=""),"Resolution date missing",IF(AND($X444=1,$P444&lt;&gt;""),"Open status has resolution date",IF(AND($X444=1,$R444=""),"Next action missing","")))))))))</f>
        <v/>
      </c>
    </row>
    <row r="445">
      <c r="A445" s="22" t="n"/>
      <c r="B445" s="22" t="n"/>
      <c r="C445" s="22" t="n"/>
      <c r="D445" s="42" t="n"/>
      <c r="E445" s="42" t="n"/>
      <c r="F445" s="22" t="n"/>
      <c r="G445" s="22" t="n"/>
      <c r="H445" s="24" t="n"/>
      <c r="I445" s="24" t="n"/>
      <c r="J445" s="43" t="n"/>
      <c r="K445" s="22" t="n"/>
      <c r="L445" s="22" t="n"/>
      <c r="M445" s="42" t="n"/>
      <c r="N445" s="42" t="n"/>
      <c r="O445" s="42" t="n"/>
      <c r="P445" s="42" t="n"/>
      <c r="Q445" s="43" t="n"/>
      <c r="R445" s="24" t="n"/>
      <c r="S445" s="24" t="n"/>
      <c r="T445" s="26">
        <f>IF($A445="","",IF($E445="","",MAX(0,IF($P445&lt;&gt;"",$P445,Dashboard!$B$3)-$E445)))</f>
        <v/>
      </c>
      <c r="U445" s="27">
        <f>IF($A445="","",IF($T445="","",IF($T445&lt;=30,"0-30 days",IF($T445&lt;=60,"31-60 days",IF($T445&lt;=90,"61-90 days","91+ days")))))</f>
        <v/>
      </c>
      <c r="V445" s="28">
        <f>IF($A445="","",IF($X445=0,"Closed",IF($M445="","Due date missing",IF($N445&lt;&gt;"",IF($N445&lt;=$M445,"Submitted on time","Submitted late"),IF(Dashboard!$B$3&gt;$M445,"Overdue",IF($M445-Dashboard!$B$3&lt;=7,"Due in 7 days","On track"))))))</f>
        <v/>
      </c>
      <c r="W445" s="44">
        <f>IF($A445="","",MAX(0,$J445-IF($Q445="",0,$Q445)))</f>
        <v/>
      </c>
      <c r="X445" s="26">
        <f>IF($A445="","",IF(OR($L445="Resolved - Paid",$L445="Resolved - No Payment",$L445="Closed - Other"),0,1))</f>
        <v/>
      </c>
      <c r="Y445" s="28">
        <f>IF($A445="","",IF(OR($E445="",NOT(ISNUMBER($E445)),$E445&gt;Dashboard!$B$3),"No","Yes"))</f>
        <v/>
      </c>
      <c r="Z445" s="28">
        <f>IF($A445="","",IF(COUNTIF($A$2:$A$501,$A445)&gt;1,"Duplicate Denial ID",IF(OR($B445="",$C445="",$E445="",$F445="",$G445="",$J445="",$K445="",$L445=""),"Missing required field",IF(OR(NOT(ISNUMBER($J445)),$J445&lt;0,AND($Q445&lt;&gt;"",OR(NOT(ISNUMBER($Q445)),$Q445&lt;0))),"Invalid amount",IF(AND($D445&lt;&gt;"",$E445&lt;$D445),"Received before service",IF(AND($P445&lt;&gt;"",$P445&lt;$E445),"Resolution before receipt",IF(AND($N445&lt;&gt;"",$M445&lt;&gt;"",$N445&gt;$M445),"Appeal submitted late",IF(AND($X445=0,$P445=""),"Resolution date missing",IF(AND($X445=1,$P445&lt;&gt;""),"Open status has resolution date",IF(AND($X445=1,$R445=""),"Next action missing","")))))))))</f>
        <v/>
      </c>
    </row>
    <row r="446">
      <c r="A446" s="22" t="n"/>
      <c r="B446" s="22" t="n"/>
      <c r="C446" s="22" t="n"/>
      <c r="D446" s="42" t="n"/>
      <c r="E446" s="42" t="n"/>
      <c r="F446" s="22" t="n"/>
      <c r="G446" s="22" t="n"/>
      <c r="H446" s="24" t="n"/>
      <c r="I446" s="24" t="n"/>
      <c r="J446" s="43" t="n"/>
      <c r="K446" s="22" t="n"/>
      <c r="L446" s="22" t="n"/>
      <c r="M446" s="42" t="n"/>
      <c r="N446" s="42" t="n"/>
      <c r="O446" s="42" t="n"/>
      <c r="P446" s="42" t="n"/>
      <c r="Q446" s="43" t="n"/>
      <c r="R446" s="24" t="n"/>
      <c r="S446" s="24" t="n"/>
      <c r="T446" s="26">
        <f>IF($A446="","",IF($E446="","",MAX(0,IF($P446&lt;&gt;"",$P446,Dashboard!$B$3)-$E446)))</f>
        <v/>
      </c>
      <c r="U446" s="27">
        <f>IF($A446="","",IF($T446="","",IF($T446&lt;=30,"0-30 days",IF($T446&lt;=60,"31-60 days",IF($T446&lt;=90,"61-90 days","91+ days")))))</f>
        <v/>
      </c>
      <c r="V446" s="28">
        <f>IF($A446="","",IF($X446=0,"Closed",IF($M446="","Due date missing",IF($N446&lt;&gt;"",IF($N446&lt;=$M446,"Submitted on time","Submitted late"),IF(Dashboard!$B$3&gt;$M446,"Overdue",IF($M446-Dashboard!$B$3&lt;=7,"Due in 7 days","On track"))))))</f>
        <v/>
      </c>
      <c r="W446" s="44">
        <f>IF($A446="","",MAX(0,$J446-IF($Q446="",0,$Q446)))</f>
        <v/>
      </c>
      <c r="X446" s="26">
        <f>IF($A446="","",IF(OR($L446="Resolved - Paid",$L446="Resolved - No Payment",$L446="Closed - Other"),0,1))</f>
        <v/>
      </c>
      <c r="Y446" s="28">
        <f>IF($A446="","",IF(OR($E446="",NOT(ISNUMBER($E446)),$E446&gt;Dashboard!$B$3),"No","Yes"))</f>
        <v/>
      </c>
      <c r="Z446" s="28">
        <f>IF($A446="","",IF(COUNTIF($A$2:$A$501,$A446)&gt;1,"Duplicate Denial ID",IF(OR($B446="",$C446="",$E446="",$F446="",$G446="",$J446="",$K446="",$L446=""),"Missing required field",IF(OR(NOT(ISNUMBER($J446)),$J446&lt;0,AND($Q446&lt;&gt;"",OR(NOT(ISNUMBER($Q446)),$Q446&lt;0))),"Invalid amount",IF(AND($D446&lt;&gt;"",$E446&lt;$D446),"Received before service",IF(AND($P446&lt;&gt;"",$P446&lt;$E446),"Resolution before receipt",IF(AND($N446&lt;&gt;"",$M446&lt;&gt;"",$N446&gt;$M446),"Appeal submitted late",IF(AND($X446=0,$P446=""),"Resolution date missing",IF(AND($X446=1,$P446&lt;&gt;""),"Open status has resolution date",IF(AND($X446=1,$R446=""),"Next action missing","")))))))))</f>
        <v/>
      </c>
    </row>
    <row r="447">
      <c r="A447" s="22" t="n"/>
      <c r="B447" s="22" t="n"/>
      <c r="C447" s="22" t="n"/>
      <c r="D447" s="42" t="n"/>
      <c r="E447" s="42" t="n"/>
      <c r="F447" s="22" t="n"/>
      <c r="G447" s="22" t="n"/>
      <c r="H447" s="24" t="n"/>
      <c r="I447" s="24" t="n"/>
      <c r="J447" s="43" t="n"/>
      <c r="K447" s="22" t="n"/>
      <c r="L447" s="22" t="n"/>
      <c r="M447" s="42" t="n"/>
      <c r="N447" s="42" t="n"/>
      <c r="O447" s="42" t="n"/>
      <c r="P447" s="42" t="n"/>
      <c r="Q447" s="43" t="n"/>
      <c r="R447" s="24" t="n"/>
      <c r="S447" s="24" t="n"/>
      <c r="T447" s="26">
        <f>IF($A447="","",IF($E447="","",MAX(0,IF($P447&lt;&gt;"",$P447,Dashboard!$B$3)-$E447)))</f>
        <v/>
      </c>
      <c r="U447" s="27">
        <f>IF($A447="","",IF($T447="","",IF($T447&lt;=30,"0-30 days",IF($T447&lt;=60,"31-60 days",IF($T447&lt;=90,"61-90 days","91+ days")))))</f>
        <v/>
      </c>
      <c r="V447" s="28">
        <f>IF($A447="","",IF($X447=0,"Closed",IF($M447="","Due date missing",IF($N447&lt;&gt;"",IF($N447&lt;=$M447,"Submitted on time","Submitted late"),IF(Dashboard!$B$3&gt;$M447,"Overdue",IF($M447-Dashboard!$B$3&lt;=7,"Due in 7 days","On track"))))))</f>
        <v/>
      </c>
      <c r="W447" s="44">
        <f>IF($A447="","",MAX(0,$J447-IF($Q447="",0,$Q447)))</f>
        <v/>
      </c>
      <c r="X447" s="26">
        <f>IF($A447="","",IF(OR($L447="Resolved - Paid",$L447="Resolved - No Payment",$L447="Closed - Other"),0,1))</f>
        <v/>
      </c>
      <c r="Y447" s="28">
        <f>IF($A447="","",IF(OR($E447="",NOT(ISNUMBER($E447)),$E447&gt;Dashboard!$B$3),"No","Yes"))</f>
        <v/>
      </c>
      <c r="Z447" s="28">
        <f>IF($A447="","",IF(COUNTIF($A$2:$A$501,$A447)&gt;1,"Duplicate Denial ID",IF(OR($B447="",$C447="",$E447="",$F447="",$G447="",$J447="",$K447="",$L447=""),"Missing required field",IF(OR(NOT(ISNUMBER($J447)),$J447&lt;0,AND($Q447&lt;&gt;"",OR(NOT(ISNUMBER($Q447)),$Q447&lt;0))),"Invalid amount",IF(AND($D447&lt;&gt;"",$E447&lt;$D447),"Received before service",IF(AND($P447&lt;&gt;"",$P447&lt;$E447),"Resolution before receipt",IF(AND($N447&lt;&gt;"",$M447&lt;&gt;"",$N447&gt;$M447),"Appeal submitted late",IF(AND($X447=0,$P447=""),"Resolution date missing",IF(AND($X447=1,$P447&lt;&gt;""),"Open status has resolution date",IF(AND($X447=1,$R447=""),"Next action missing","")))))))))</f>
        <v/>
      </c>
    </row>
    <row r="448">
      <c r="A448" s="22" t="n"/>
      <c r="B448" s="22" t="n"/>
      <c r="C448" s="22" t="n"/>
      <c r="D448" s="42" t="n"/>
      <c r="E448" s="42" t="n"/>
      <c r="F448" s="22" t="n"/>
      <c r="G448" s="22" t="n"/>
      <c r="H448" s="24" t="n"/>
      <c r="I448" s="24" t="n"/>
      <c r="J448" s="43" t="n"/>
      <c r="K448" s="22" t="n"/>
      <c r="L448" s="22" t="n"/>
      <c r="M448" s="42" t="n"/>
      <c r="N448" s="42" t="n"/>
      <c r="O448" s="42" t="n"/>
      <c r="P448" s="42" t="n"/>
      <c r="Q448" s="43" t="n"/>
      <c r="R448" s="24" t="n"/>
      <c r="S448" s="24" t="n"/>
      <c r="T448" s="26">
        <f>IF($A448="","",IF($E448="","",MAX(0,IF($P448&lt;&gt;"",$P448,Dashboard!$B$3)-$E448)))</f>
        <v/>
      </c>
      <c r="U448" s="27">
        <f>IF($A448="","",IF($T448="","",IF($T448&lt;=30,"0-30 days",IF($T448&lt;=60,"31-60 days",IF($T448&lt;=90,"61-90 days","91+ days")))))</f>
        <v/>
      </c>
      <c r="V448" s="28">
        <f>IF($A448="","",IF($X448=0,"Closed",IF($M448="","Due date missing",IF($N448&lt;&gt;"",IF($N448&lt;=$M448,"Submitted on time","Submitted late"),IF(Dashboard!$B$3&gt;$M448,"Overdue",IF($M448-Dashboard!$B$3&lt;=7,"Due in 7 days","On track"))))))</f>
        <v/>
      </c>
      <c r="W448" s="44">
        <f>IF($A448="","",MAX(0,$J448-IF($Q448="",0,$Q448)))</f>
        <v/>
      </c>
      <c r="X448" s="26">
        <f>IF($A448="","",IF(OR($L448="Resolved - Paid",$L448="Resolved - No Payment",$L448="Closed - Other"),0,1))</f>
        <v/>
      </c>
      <c r="Y448" s="28">
        <f>IF($A448="","",IF(OR($E448="",NOT(ISNUMBER($E448)),$E448&gt;Dashboard!$B$3),"No","Yes"))</f>
        <v/>
      </c>
      <c r="Z448" s="28">
        <f>IF($A448="","",IF(COUNTIF($A$2:$A$501,$A448)&gt;1,"Duplicate Denial ID",IF(OR($B448="",$C448="",$E448="",$F448="",$G448="",$J448="",$K448="",$L448=""),"Missing required field",IF(OR(NOT(ISNUMBER($J448)),$J448&lt;0,AND($Q448&lt;&gt;"",OR(NOT(ISNUMBER($Q448)),$Q448&lt;0))),"Invalid amount",IF(AND($D448&lt;&gt;"",$E448&lt;$D448),"Received before service",IF(AND($P448&lt;&gt;"",$P448&lt;$E448),"Resolution before receipt",IF(AND($N448&lt;&gt;"",$M448&lt;&gt;"",$N448&gt;$M448),"Appeal submitted late",IF(AND($X448=0,$P448=""),"Resolution date missing",IF(AND($X448=1,$P448&lt;&gt;""),"Open status has resolution date",IF(AND($X448=1,$R448=""),"Next action missing","")))))))))</f>
        <v/>
      </c>
    </row>
    <row r="449">
      <c r="A449" s="22" t="n"/>
      <c r="B449" s="22" t="n"/>
      <c r="C449" s="22" t="n"/>
      <c r="D449" s="42" t="n"/>
      <c r="E449" s="42" t="n"/>
      <c r="F449" s="22" t="n"/>
      <c r="G449" s="22" t="n"/>
      <c r="H449" s="24" t="n"/>
      <c r="I449" s="24" t="n"/>
      <c r="J449" s="43" t="n"/>
      <c r="K449" s="22" t="n"/>
      <c r="L449" s="22" t="n"/>
      <c r="M449" s="42" t="n"/>
      <c r="N449" s="42" t="n"/>
      <c r="O449" s="42" t="n"/>
      <c r="P449" s="42" t="n"/>
      <c r="Q449" s="43" t="n"/>
      <c r="R449" s="24" t="n"/>
      <c r="S449" s="24" t="n"/>
      <c r="T449" s="26">
        <f>IF($A449="","",IF($E449="","",MAX(0,IF($P449&lt;&gt;"",$P449,Dashboard!$B$3)-$E449)))</f>
        <v/>
      </c>
      <c r="U449" s="27">
        <f>IF($A449="","",IF($T449="","",IF($T449&lt;=30,"0-30 days",IF($T449&lt;=60,"31-60 days",IF($T449&lt;=90,"61-90 days","91+ days")))))</f>
        <v/>
      </c>
      <c r="V449" s="28">
        <f>IF($A449="","",IF($X449=0,"Closed",IF($M449="","Due date missing",IF($N449&lt;&gt;"",IF($N449&lt;=$M449,"Submitted on time","Submitted late"),IF(Dashboard!$B$3&gt;$M449,"Overdue",IF($M449-Dashboard!$B$3&lt;=7,"Due in 7 days","On track"))))))</f>
        <v/>
      </c>
      <c r="W449" s="44">
        <f>IF($A449="","",MAX(0,$J449-IF($Q449="",0,$Q449)))</f>
        <v/>
      </c>
      <c r="X449" s="26">
        <f>IF($A449="","",IF(OR($L449="Resolved - Paid",$L449="Resolved - No Payment",$L449="Closed - Other"),0,1))</f>
        <v/>
      </c>
      <c r="Y449" s="28">
        <f>IF($A449="","",IF(OR($E449="",NOT(ISNUMBER($E449)),$E449&gt;Dashboard!$B$3),"No","Yes"))</f>
        <v/>
      </c>
      <c r="Z449" s="28">
        <f>IF($A449="","",IF(COUNTIF($A$2:$A$501,$A449)&gt;1,"Duplicate Denial ID",IF(OR($B449="",$C449="",$E449="",$F449="",$G449="",$J449="",$K449="",$L449=""),"Missing required field",IF(OR(NOT(ISNUMBER($J449)),$J449&lt;0,AND($Q449&lt;&gt;"",OR(NOT(ISNUMBER($Q449)),$Q449&lt;0))),"Invalid amount",IF(AND($D449&lt;&gt;"",$E449&lt;$D449),"Received before service",IF(AND($P449&lt;&gt;"",$P449&lt;$E449),"Resolution before receipt",IF(AND($N449&lt;&gt;"",$M449&lt;&gt;"",$N449&gt;$M449),"Appeal submitted late",IF(AND($X449=0,$P449=""),"Resolution date missing",IF(AND($X449=1,$P449&lt;&gt;""),"Open status has resolution date",IF(AND($X449=1,$R449=""),"Next action missing","")))))))))</f>
        <v/>
      </c>
    </row>
    <row r="450">
      <c r="A450" s="22" t="n"/>
      <c r="B450" s="22" t="n"/>
      <c r="C450" s="22" t="n"/>
      <c r="D450" s="42" t="n"/>
      <c r="E450" s="42" t="n"/>
      <c r="F450" s="22" t="n"/>
      <c r="G450" s="22" t="n"/>
      <c r="H450" s="24" t="n"/>
      <c r="I450" s="24" t="n"/>
      <c r="J450" s="43" t="n"/>
      <c r="K450" s="22" t="n"/>
      <c r="L450" s="22" t="n"/>
      <c r="M450" s="42" t="n"/>
      <c r="N450" s="42" t="n"/>
      <c r="O450" s="42" t="n"/>
      <c r="P450" s="42" t="n"/>
      <c r="Q450" s="43" t="n"/>
      <c r="R450" s="24" t="n"/>
      <c r="S450" s="24" t="n"/>
      <c r="T450" s="26">
        <f>IF($A450="","",IF($E450="","",MAX(0,IF($P450&lt;&gt;"",$P450,Dashboard!$B$3)-$E450)))</f>
        <v/>
      </c>
      <c r="U450" s="27">
        <f>IF($A450="","",IF($T450="","",IF($T450&lt;=30,"0-30 days",IF($T450&lt;=60,"31-60 days",IF($T450&lt;=90,"61-90 days","91+ days")))))</f>
        <v/>
      </c>
      <c r="V450" s="28">
        <f>IF($A450="","",IF($X450=0,"Closed",IF($M450="","Due date missing",IF($N450&lt;&gt;"",IF($N450&lt;=$M450,"Submitted on time","Submitted late"),IF(Dashboard!$B$3&gt;$M450,"Overdue",IF($M450-Dashboard!$B$3&lt;=7,"Due in 7 days","On track"))))))</f>
        <v/>
      </c>
      <c r="W450" s="44">
        <f>IF($A450="","",MAX(0,$J450-IF($Q450="",0,$Q450)))</f>
        <v/>
      </c>
      <c r="X450" s="26">
        <f>IF($A450="","",IF(OR($L450="Resolved - Paid",$L450="Resolved - No Payment",$L450="Closed - Other"),0,1))</f>
        <v/>
      </c>
      <c r="Y450" s="28">
        <f>IF($A450="","",IF(OR($E450="",NOT(ISNUMBER($E450)),$E450&gt;Dashboard!$B$3),"No","Yes"))</f>
        <v/>
      </c>
      <c r="Z450" s="28">
        <f>IF($A450="","",IF(COUNTIF($A$2:$A$501,$A450)&gt;1,"Duplicate Denial ID",IF(OR($B450="",$C450="",$E450="",$F450="",$G450="",$J450="",$K450="",$L450=""),"Missing required field",IF(OR(NOT(ISNUMBER($J450)),$J450&lt;0,AND($Q450&lt;&gt;"",OR(NOT(ISNUMBER($Q450)),$Q450&lt;0))),"Invalid amount",IF(AND($D450&lt;&gt;"",$E450&lt;$D450),"Received before service",IF(AND($P450&lt;&gt;"",$P450&lt;$E450),"Resolution before receipt",IF(AND($N450&lt;&gt;"",$M450&lt;&gt;"",$N450&gt;$M450),"Appeal submitted late",IF(AND($X450=0,$P450=""),"Resolution date missing",IF(AND($X450=1,$P450&lt;&gt;""),"Open status has resolution date",IF(AND($X450=1,$R450=""),"Next action missing","")))))))))</f>
        <v/>
      </c>
    </row>
    <row r="451">
      <c r="A451" s="22" t="n"/>
      <c r="B451" s="22" t="n"/>
      <c r="C451" s="22" t="n"/>
      <c r="D451" s="42" t="n"/>
      <c r="E451" s="42" t="n"/>
      <c r="F451" s="22" t="n"/>
      <c r="G451" s="22" t="n"/>
      <c r="H451" s="24" t="n"/>
      <c r="I451" s="24" t="n"/>
      <c r="J451" s="43" t="n"/>
      <c r="K451" s="22" t="n"/>
      <c r="L451" s="22" t="n"/>
      <c r="M451" s="42" t="n"/>
      <c r="N451" s="42" t="n"/>
      <c r="O451" s="42" t="n"/>
      <c r="P451" s="42" t="n"/>
      <c r="Q451" s="43" t="n"/>
      <c r="R451" s="24" t="n"/>
      <c r="S451" s="24" t="n"/>
      <c r="T451" s="26">
        <f>IF($A451="","",IF($E451="","",MAX(0,IF($P451&lt;&gt;"",$P451,Dashboard!$B$3)-$E451)))</f>
        <v/>
      </c>
      <c r="U451" s="27">
        <f>IF($A451="","",IF($T451="","",IF($T451&lt;=30,"0-30 days",IF($T451&lt;=60,"31-60 days",IF($T451&lt;=90,"61-90 days","91+ days")))))</f>
        <v/>
      </c>
      <c r="V451" s="28">
        <f>IF($A451="","",IF($X451=0,"Closed",IF($M451="","Due date missing",IF($N451&lt;&gt;"",IF($N451&lt;=$M451,"Submitted on time","Submitted late"),IF(Dashboard!$B$3&gt;$M451,"Overdue",IF($M451-Dashboard!$B$3&lt;=7,"Due in 7 days","On track"))))))</f>
        <v/>
      </c>
      <c r="W451" s="44">
        <f>IF($A451="","",MAX(0,$J451-IF($Q451="",0,$Q451)))</f>
        <v/>
      </c>
      <c r="X451" s="26">
        <f>IF($A451="","",IF(OR($L451="Resolved - Paid",$L451="Resolved - No Payment",$L451="Closed - Other"),0,1))</f>
        <v/>
      </c>
      <c r="Y451" s="28">
        <f>IF($A451="","",IF(OR($E451="",NOT(ISNUMBER($E451)),$E451&gt;Dashboard!$B$3),"No","Yes"))</f>
        <v/>
      </c>
      <c r="Z451" s="28">
        <f>IF($A451="","",IF(COUNTIF($A$2:$A$501,$A451)&gt;1,"Duplicate Denial ID",IF(OR($B451="",$C451="",$E451="",$F451="",$G451="",$J451="",$K451="",$L451=""),"Missing required field",IF(OR(NOT(ISNUMBER($J451)),$J451&lt;0,AND($Q451&lt;&gt;"",OR(NOT(ISNUMBER($Q451)),$Q451&lt;0))),"Invalid amount",IF(AND($D451&lt;&gt;"",$E451&lt;$D451),"Received before service",IF(AND($P451&lt;&gt;"",$P451&lt;$E451),"Resolution before receipt",IF(AND($N451&lt;&gt;"",$M451&lt;&gt;"",$N451&gt;$M451),"Appeal submitted late",IF(AND($X451=0,$P451=""),"Resolution date missing",IF(AND($X451=1,$P451&lt;&gt;""),"Open status has resolution date",IF(AND($X451=1,$R451=""),"Next action missing","")))))))))</f>
        <v/>
      </c>
    </row>
    <row r="452">
      <c r="A452" s="22" t="n"/>
      <c r="B452" s="22" t="n"/>
      <c r="C452" s="22" t="n"/>
      <c r="D452" s="42" t="n"/>
      <c r="E452" s="42" t="n"/>
      <c r="F452" s="22" t="n"/>
      <c r="G452" s="22" t="n"/>
      <c r="H452" s="24" t="n"/>
      <c r="I452" s="24" t="n"/>
      <c r="J452" s="43" t="n"/>
      <c r="K452" s="22" t="n"/>
      <c r="L452" s="22" t="n"/>
      <c r="M452" s="42" t="n"/>
      <c r="N452" s="42" t="n"/>
      <c r="O452" s="42" t="n"/>
      <c r="P452" s="42" t="n"/>
      <c r="Q452" s="43" t="n"/>
      <c r="R452" s="24" t="n"/>
      <c r="S452" s="24" t="n"/>
      <c r="T452" s="26">
        <f>IF($A452="","",IF($E452="","",MAX(0,IF($P452&lt;&gt;"",$P452,Dashboard!$B$3)-$E452)))</f>
        <v/>
      </c>
      <c r="U452" s="27">
        <f>IF($A452="","",IF($T452="","",IF($T452&lt;=30,"0-30 days",IF($T452&lt;=60,"31-60 days",IF($T452&lt;=90,"61-90 days","91+ days")))))</f>
        <v/>
      </c>
      <c r="V452" s="28">
        <f>IF($A452="","",IF($X452=0,"Closed",IF($M452="","Due date missing",IF($N452&lt;&gt;"",IF($N452&lt;=$M452,"Submitted on time","Submitted late"),IF(Dashboard!$B$3&gt;$M452,"Overdue",IF($M452-Dashboard!$B$3&lt;=7,"Due in 7 days","On track"))))))</f>
        <v/>
      </c>
      <c r="W452" s="44">
        <f>IF($A452="","",MAX(0,$J452-IF($Q452="",0,$Q452)))</f>
        <v/>
      </c>
      <c r="X452" s="26">
        <f>IF($A452="","",IF(OR($L452="Resolved - Paid",$L452="Resolved - No Payment",$L452="Closed - Other"),0,1))</f>
        <v/>
      </c>
      <c r="Y452" s="28">
        <f>IF($A452="","",IF(OR($E452="",NOT(ISNUMBER($E452)),$E452&gt;Dashboard!$B$3),"No","Yes"))</f>
        <v/>
      </c>
      <c r="Z452" s="28">
        <f>IF($A452="","",IF(COUNTIF($A$2:$A$501,$A452)&gt;1,"Duplicate Denial ID",IF(OR($B452="",$C452="",$E452="",$F452="",$G452="",$J452="",$K452="",$L452=""),"Missing required field",IF(OR(NOT(ISNUMBER($J452)),$J452&lt;0,AND($Q452&lt;&gt;"",OR(NOT(ISNUMBER($Q452)),$Q452&lt;0))),"Invalid amount",IF(AND($D452&lt;&gt;"",$E452&lt;$D452),"Received before service",IF(AND($P452&lt;&gt;"",$P452&lt;$E452),"Resolution before receipt",IF(AND($N452&lt;&gt;"",$M452&lt;&gt;"",$N452&gt;$M452),"Appeal submitted late",IF(AND($X452=0,$P452=""),"Resolution date missing",IF(AND($X452=1,$P452&lt;&gt;""),"Open status has resolution date",IF(AND($X452=1,$R452=""),"Next action missing","")))))))))</f>
        <v/>
      </c>
    </row>
    <row r="453">
      <c r="A453" s="22" t="n"/>
      <c r="B453" s="22" t="n"/>
      <c r="C453" s="22" t="n"/>
      <c r="D453" s="42" t="n"/>
      <c r="E453" s="42" t="n"/>
      <c r="F453" s="22" t="n"/>
      <c r="G453" s="22" t="n"/>
      <c r="H453" s="24" t="n"/>
      <c r="I453" s="24" t="n"/>
      <c r="J453" s="43" t="n"/>
      <c r="K453" s="22" t="n"/>
      <c r="L453" s="22" t="n"/>
      <c r="M453" s="42" t="n"/>
      <c r="N453" s="42" t="n"/>
      <c r="O453" s="42" t="n"/>
      <c r="P453" s="42" t="n"/>
      <c r="Q453" s="43" t="n"/>
      <c r="R453" s="24" t="n"/>
      <c r="S453" s="24" t="n"/>
      <c r="T453" s="26">
        <f>IF($A453="","",IF($E453="","",MAX(0,IF($P453&lt;&gt;"",$P453,Dashboard!$B$3)-$E453)))</f>
        <v/>
      </c>
      <c r="U453" s="27">
        <f>IF($A453="","",IF($T453="","",IF($T453&lt;=30,"0-30 days",IF($T453&lt;=60,"31-60 days",IF($T453&lt;=90,"61-90 days","91+ days")))))</f>
        <v/>
      </c>
      <c r="V453" s="28">
        <f>IF($A453="","",IF($X453=0,"Closed",IF($M453="","Due date missing",IF($N453&lt;&gt;"",IF($N453&lt;=$M453,"Submitted on time","Submitted late"),IF(Dashboard!$B$3&gt;$M453,"Overdue",IF($M453-Dashboard!$B$3&lt;=7,"Due in 7 days","On track"))))))</f>
        <v/>
      </c>
      <c r="W453" s="44">
        <f>IF($A453="","",MAX(0,$J453-IF($Q453="",0,$Q453)))</f>
        <v/>
      </c>
      <c r="X453" s="26">
        <f>IF($A453="","",IF(OR($L453="Resolved - Paid",$L453="Resolved - No Payment",$L453="Closed - Other"),0,1))</f>
        <v/>
      </c>
      <c r="Y453" s="28">
        <f>IF($A453="","",IF(OR($E453="",NOT(ISNUMBER($E453)),$E453&gt;Dashboard!$B$3),"No","Yes"))</f>
        <v/>
      </c>
      <c r="Z453" s="28">
        <f>IF($A453="","",IF(COUNTIF($A$2:$A$501,$A453)&gt;1,"Duplicate Denial ID",IF(OR($B453="",$C453="",$E453="",$F453="",$G453="",$J453="",$K453="",$L453=""),"Missing required field",IF(OR(NOT(ISNUMBER($J453)),$J453&lt;0,AND($Q453&lt;&gt;"",OR(NOT(ISNUMBER($Q453)),$Q453&lt;0))),"Invalid amount",IF(AND($D453&lt;&gt;"",$E453&lt;$D453),"Received before service",IF(AND($P453&lt;&gt;"",$P453&lt;$E453),"Resolution before receipt",IF(AND($N453&lt;&gt;"",$M453&lt;&gt;"",$N453&gt;$M453),"Appeal submitted late",IF(AND($X453=0,$P453=""),"Resolution date missing",IF(AND($X453=1,$P453&lt;&gt;""),"Open status has resolution date",IF(AND($X453=1,$R453=""),"Next action missing","")))))))))</f>
        <v/>
      </c>
    </row>
    <row r="454">
      <c r="A454" s="22" t="n"/>
      <c r="B454" s="22" t="n"/>
      <c r="C454" s="22" t="n"/>
      <c r="D454" s="42" t="n"/>
      <c r="E454" s="42" t="n"/>
      <c r="F454" s="22" t="n"/>
      <c r="G454" s="22" t="n"/>
      <c r="H454" s="24" t="n"/>
      <c r="I454" s="24" t="n"/>
      <c r="J454" s="43" t="n"/>
      <c r="K454" s="22" t="n"/>
      <c r="L454" s="22" t="n"/>
      <c r="M454" s="42" t="n"/>
      <c r="N454" s="42" t="n"/>
      <c r="O454" s="42" t="n"/>
      <c r="P454" s="42" t="n"/>
      <c r="Q454" s="43" t="n"/>
      <c r="R454" s="24" t="n"/>
      <c r="S454" s="24" t="n"/>
      <c r="T454" s="26">
        <f>IF($A454="","",IF($E454="","",MAX(0,IF($P454&lt;&gt;"",$P454,Dashboard!$B$3)-$E454)))</f>
        <v/>
      </c>
      <c r="U454" s="27">
        <f>IF($A454="","",IF($T454="","",IF($T454&lt;=30,"0-30 days",IF($T454&lt;=60,"31-60 days",IF($T454&lt;=90,"61-90 days","91+ days")))))</f>
        <v/>
      </c>
      <c r="V454" s="28">
        <f>IF($A454="","",IF($X454=0,"Closed",IF($M454="","Due date missing",IF($N454&lt;&gt;"",IF($N454&lt;=$M454,"Submitted on time","Submitted late"),IF(Dashboard!$B$3&gt;$M454,"Overdue",IF($M454-Dashboard!$B$3&lt;=7,"Due in 7 days","On track"))))))</f>
        <v/>
      </c>
      <c r="W454" s="44">
        <f>IF($A454="","",MAX(0,$J454-IF($Q454="",0,$Q454)))</f>
        <v/>
      </c>
      <c r="X454" s="26">
        <f>IF($A454="","",IF(OR($L454="Resolved - Paid",$L454="Resolved - No Payment",$L454="Closed - Other"),0,1))</f>
        <v/>
      </c>
      <c r="Y454" s="28">
        <f>IF($A454="","",IF(OR($E454="",NOT(ISNUMBER($E454)),$E454&gt;Dashboard!$B$3),"No","Yes"))</f>
        <v/>
      </c>
      <c r="Z454" s="28">
        <f>IF($A454="","",IF(COUNTIF($A$2:$A$501,$A454)&gt;1,"Duplicate Denial ID",IF(OR($B454="",$C454="",$E454="",$F454="",$G454="",$J454="",$K454="",$L454=""),"Missing required field",IF(OR(NOT(ISNUMBER($J454)),$J454&lt;0,AND($Q454&lt;&gt;"",OR(NOT(ISNUMBER($Q454)),$Q454&lt;0))),"Invalid amount",IF(AND($D454&lt;&gt;"",$E454&lt;$D454),"Received before service",IF(AND($P454&lt;&gt;"",$P454&lt;$E454),"Resolution before receipt",IF(AND($N454&lt;&gt;"",$M454&lt;&gt;"",$N454&gt;$M454),"Appeal submitted late",IF(AND($X454=0,$P454=""),"Resolution date missing",IF(AND($X454=1,$P454&lt;&gt;""),"Open status has resolution date",IF(AND($X454=1,$R454=""),"Next action missing","")))))))))</f>
        <v/>
      </c>
    </row>
    <row r="455">
      <c r="A455" s="22" t="n"/>
      <c r="B455" s="22" t="n"/>
      <c r="C455" s="22" t="n"/>
      <c r="D455" s="42" t="n"/>
      <c r="E455" s="42" t="n"/>
      <c r="F455" s="22" t="n"/>
      <c r="G455" s="22" t="n"/>
      <c r="H455" s="24" t="n"/>
      <c r="I455" s="24" t="n"/>
      <c r="J455" s="43" t="n"/>
      <c r="K455" s="22" t="n"/>
      <c r="L455" s="22" t="n"/>
      <c r="M455" s="42" t="n"/>
      <c r="N455" s="42" t="n"/>
      <c r="O455" s="42" t="n"/>
      <c r="P455" s="42" t="n"/>
      <c r="Q455" s="43" t="n"/>
      <c r="R455" s="24" t="n"/>
      <c r="S455" s="24" t="n"/>
      <c r="T455" s="26">
        <f>IF($A455="","",IF($E455="","",MAX(0,IF($P455&lt;&gt;"",$P455,Dashboard!$B$3)-$E455)))</f>
        <v/>
      </c>
      <c r="U455" s="27">
        <f>IF($A455="","",IF($T455="","",IF($T455&lt;=30,"0-30 days",IF($T455&lt;=60,"31-60 days",IF($T455&lt;=90,"61-90 days","91+ days")))))</f>
        <v/>
      </c>
      <c r="V455" s="28">
        <f>IF($A455="","",IF($X455=0,"Closed",IF($M455="","Due date missing",IF($N455&lt;&gt;"",IF($N455&lt;=$M455,"Submitted on time","Submitted late"),IF(Dashboard!$B$3&gt;$M455,"Overdue",IF($M455-Dashboard!$B$3&lt;=7,"Due in 7 days","On track"))))))</f>
        <v/>
      </c>
      <c r="W455" s="44">
        <f>IF($A455="","",MAX(0,$J455-IF($Q455="",0,$Q455)))</f>
        <v/>
      </c>
      <c r="X455" s="26">
        <f>IF($A455="","",IF(OR($L455="Resolved - Paid",$L455="Resolved - No Payment",$L455="Closed - Other"),0,1))</f>
        <v/>
      </c>
      <c r="Y455" s="28">
        <f>IF($A455="","",IF(OR($E455="",NOT(ISNUMBER($E455)),$E455&gt;Dashboard!$B$3),"No","Yes"))</f>
        <v/>
      </c>
      <c r="Z455" s="28">
        <f>IF($A455="","",IF(COUNTIF($A$2:$A$501,$A455)&gt;1,"Duplicate Denial ID",IF(OR($B455="",$C455="",$E455="",$F455="",$G455="",$J455="",$K455="",$L455=""),"Missing required field",IF(OR(NOT(ISNUMBER($J455)),$J455&lt;0,AND($Q455&lt;&gt;"",OR(NOT(ISNUMBER($Q455)),$Q455&lt;0))),"Invalid amount",IF(AND($D455&lt;&gt;"",$E455&lt;$D455),"Received before service",IF(AND($P455&lt;&gt;"",$P455&lt;$E455),"Resolution before receipt",IF(AND($N455&lt;&gt;"",$M455&lt;&gt;"",$N455&gt;$M455),"Appeal submitted late",IF(AND($X455=0,$P455=""),"Resolution date missing",IF(AND($X455=1,$P455&lt;&gt;""),"Open status has resolution date",IF(AND($X455=1,$R455=""),"Next action missing","")))))))))</f>
        <v/>
      </c>
    </row>
    <row r="456">
      <c r="A456" s="22" t="n"/>
      <c r="B456" s="22" t="n"/>
      <c r="C456" s="22" t="n"/>
      <c r="D456" s="42" t="n"/>
      <c r="E456" s="42" t="n"/>
      <c r="F456" s="22" t="n"/>
      <c r="G456" s="22" t="n"/>
      <c r="H456" s="24" t="n"/>
      <c r="I456" s="24" t="n"/>
      <c r="J456" s="43" t="n"/>
      <c r="K456" s="22" t="n"/>
      <c r="L456" s="22" t="n"/>
      <c r="M456" s="42" t="n"/>
      <c r="N456" s="42" t="n"/>
      <c r="O456" s="42" t="n"/>
      <c r="P456" s="42" t="n"/>
      <c r="Q456" s="43" t="n"/>
      <c r="R456" s="24" t="n"/>
      <c r="S456" s="24" t="n"/>
      <c r="T456" s="26">
        <f>IF($A456="","",IF($E456="","",MAX(0,IF($P456&lt;&gt;"",$P456,Dashboard!$B$3)-$E456)))</f>
        <v/>
      </c>
      <c r="U456" s="27">
        <f>IF($A456="","",IF($T456="","",IF($T456&lt;=30,"0-30 days",IF($T456&lt;=60,"31-60 days",IF($T456&lt;=90,"61-90 days","91+ days")))))</f>
        <v/>
      </c>
      <c r="V456" s="28">
        <f>IF($A456="","",IF($X456=0,"Closed",IF($M456="","Due date missing",IF($N456&lt;&gt;"",IF($N456&lt;=$M456,"Submitted on time","Submitted late"),IF(Dashboard!$B$3&gt;$M456,"Overdue",IF($M456-Dashboard!$B$3&lt;=7,"Due in 7 days","On track"))))))</f>
        <v/>
      </c>
      <c r="W456" s="44">
        <f>IF($A456="","",MAX(0,$J456-IF($Q456="",0,$Q456)))</f>
        <v/>
      </c>
      <c r="X456" s="26">
        <f>IF($A456="","",IF(OR($L456="Resolved - Paid",$L456="Resolved - No Payment",$L456="Closed - Other"),0,1))</f>
        <v/>
      </c>
      <c r="Y456" s="28">
        <f>IF($A456="","",IF(OR($E456="",NOT(ISNUMBER($E456)),$E456&gt;Dashboard!$B$3),"No","Yes"))</f>
        <v/>
      </c>
      <c r="Z456" s="28">
        <f>IF($A456="","",IF(COUNTIF($A$2:$A$501,$A456)&gt;1,"Duplicate Denial ID",IF(OR($B456="",$C456="",$E456="",$F456="",$G456="",$J456="",$K456="",$L456=""),"Missing required field",IF(OR(NOT(ISNUMBER($J456)),$J456&lt;0,AND($Q456&lt;&gt;"",OR(NOT(ISNUMBER($Q456)),$Q456&lt;0))),"Invalid amount",IF(AND($D456&lt;&gt;"",$E456&lt;$D456),"Received before service",IF(AND($P456&lt;&gt;"",$P456&lt;$E456),"Resolution before receipt",IF(AND($N456&lt;&gt;"",$M456&lt;&gt;"",$N456&gt;$M456),"Appeal submitted late",IF(AND($X456=0,$P456=""),"Resolution date missing",IF(AND($X456=1,$P456&lt;&gt;""),"Open status has resolution date",IF(AND($X456=1,$R456=""),"Next action missing","")))))))))</f>
        <v/>
      </c>
    </row>
    <row r="457">
      <c r="A457" s="22" t="n"/>
      <c r="B457" s="22" t="n"/>
      <c r="C457" s="22" t="n"/>
      <c r="D457" s="42" t="n"/>
      <c r="E457" s="42" t="n"/>
      <c r="F457" s="22" t="n"/>
      <c r="G457" s="22" t="n"/>
      <c r="H457" s="24" t="n"/>
      <c r="I457" s="24" t="n"/>
      <c r="J457" s="43" t="n"/>
      <c r="K457" s="22" t="n"/>
      <c r="L457" s="22" t="n"/>
      <c r="M457" s="42" t="n"/>
      <c r="N457" s="42" t="n"/>
      <c r="O457" s="42" t="n"/>
      <c r="P457" s="42" t="n"/>
      <c r="Q457" s="43" t="n"/>
      <c r="R457" s="24" t="n"/>
      <c r="S457" s="24" t="n"/>
      <c r="T457" s="26">
        <f>IF($A457="","",IF($E457="","",MAX(0,IF($P457&lt;&gt;"",$P457,Dashboard!$B$3)-$E457)))</f>
        <v/>
      </c>
      <c r="U457" s="27">
        <f>IF($A457="","",IF($T457="","",IF($T457&lt;=30,"0-30 days",IF($T457&lt;=60,"31-60 days",IF($T457&lt;=90,"61-90 days","91+ days")))))</f>
        <v/>
      </c>
      <c r="V457" s="28">
        <f>IF($A457="","",IF($X457=0,"Closed",IF($M457="","Due date missing",IF($N457&lt;&gt;"",IF($N457&lt;=$M457,"Submitted on time","Submitted late"),IF(Dashboard!$B$3&gt;$M457,"Overdue",IF($M457-Dashboard!$B$3&lt;=7,"Due in 7 days","On track"))))))</f>
        <v/>
      </c>
      <c r="W457" s="44">
        <f>IF($A457="","",MAX(0,$J457-IF($Q457="",0,$Q457)))</f>
        <v/>
      </c>
      <c r="X457" s="26">
        <f>IF($A457="","",IF(OR($L457="Resolved - Paid",$L457="Resolved - No Payment",$L457="Closed - Other"),0,1))</f>
        <v/>
      </c>
      <c r="Y457" s="28">
        <f>IF($A457="","",IF(OR($E457="",NOT(ISNUMBER($E457)),$E457&gt;Dashboard!$B$3),"No","Yes"))</f>
        <v/>
      </c>
      <c r="Z457" s="28">
        <f>IF($A457="","",IF(COUNTIF($A$2:$A$501,$A457)&gt;1,"Duplicate Denial ID",IF(OR($B457="",$C457="",$E457="",$F457="",$G457="",$J457="",$K457="",$L457=""),"Missing required field",IF(OR(NOT(ISNUMBER($J457)),$J457&lt;0,AND($Q457&lt;&gt;"",OR(NOT(ISNUMBER($Q457)),$Q457&lt;0))),"Invalid amount",IF(AND($D457&lt;&gt;"",$E457&lt;$D457),"Received before service",IF(AND($P457&lt;&gt;"",$P457&lt;$E457),"Resolution before receipt",IF(AND($N457&lt;&gt;"",$M457&lt;&gt;"",$N457&gt;$M457),"Appeal submitted late",IF(AND($X457=0,$P457=""),"Resolution date missing",IF(AND($X457=1,$P457&lt;&gt;""),"Open status has resolution date",IF(AND($X457=1,$R457=""),"Next action missing","")))))))))</f>
        <v/>
      </c>
    </row>
    <row r="458">
      <c r="A458" s="22" t="n"/>
      <c r="B458" s="22" t="n"/>
      <c r="C458" s="22" t="n"/>
      <c r="D458" s="42" t="n"/>
      <c r="E458" s="42" t="n"/>
      <c r="F458" s="22" t="n"/>
      <c r="G458" s="22" t="n"/>
      <c r="H458" s="24" t="n"/>
      <c r="I458" s="24" t="n"/>
      <c r="J458" s="43" t="n"/>
      <c r="K458" s="22" t="n"/>
      <c r="L458" s="22" t="n"/>
      <c r="M458" s="42" t="n"/>
      <c r="N458" s="42" t="n"/>
      <c r="O458" s="42" t="n"/>
      <c r="P458" s="42" t="n"/>
      <c r="Q458" s="43" t="n"/>
      <c r="R458" s="24" t="n"/>
      <c r="S458" s="24" t="n"/>
      <c r="T458" s="26">
        <f>IF($A458="","",IF($E458="","",MAX(0,IF($P458&lt;&gt;"",$P458,Dashboard!$B$3)-$E458)))</f>
        <v/>
      </c>
      <c r="U458" s="27">
        <f>IF($A458="","",IF($T458="","",IF($T458&lt;=30,"0-30 days",IF($T458&lt;=60,"31-60 days",IF($T458&lt;=90,"61-90 days","91+ days")))))</f>
        <v/>
      </c>
      <c r="V458" s="28">
        <f>IF($A458="","",IF($X458=0,"Closed",IF($M458="","Due date missing",IF($N458&lt;&gt;"",IF($N458&lt;=$M458,"Submitted on time","Submitted late"),IF(Dashboard!$B$3&gt;$M458,"Overdue",IF($M458-Dashboard!$B$3&lt;=7,"Due in 7 days","On track"))))))</f>
        <v/>
      </c>
      <c r="W458" s="44">
        <f>IF($A458="","",MAX(0,$J458-IF($Q458="",0,$Q458)))</f>
        <v/>
      </c>
      <c r="X458" s="26">
        <f>IF($A458="","",IF(OR($L458="Resolved - Paid",$L458="Resolved - No Payment",$L458="Closed - Other"),0,1))</f>
        <v/>
      </c>
      <c r="Y458" s="28">
        <f>IF($A458="","",IF(OR($E458="",NOT(ISNUMBER($E458)),$E458&gt;Dashboard!$B$3),"No","Yes"))</f>
        <v/>
      </c>
      <c r="Z458" s="28">
        <f>IF($A458="","",IF(COUNTIF($A$2:$A$501,$A458)&gt;1,"Duplicate Denial ID",IF(OR($B458="",$C458="",$E458="",$F458="",$G458="",$J458="",$K458="",$L458=""),"Missing required field",IF(OR(NOT(ISNUMBER($J458)),$J458&lt;0,AND($Q458&lt;&gt;"",OR(NOT(ISNUMBER($Q458)),$Q458&lt;0))),"Invalid amount",IF(AND($D458&lt;&gt;"",$E458&lt;$D458),"Received before service",IF(AND($P458&lt;&gt;"",$P458&lt;$E458),"Resolution before receipt",IF(AND($N458&lt;&gt;"",$M458&lt;&gt;"",$N458&gt;$M458),"Appeal submitted late",IF(AND($X458=0,$P458=""),"Resolution date missing",IF(AND($X458=1,$P458&lt;&gt;""),"Open status has resolution date",IF(AND($X458=1,$R458=""),"Next action missing","")))))))))</f>
        <v/>
      </c>
    </row>
    <row r="459">
      <c r="A459" s="22" t="n"/>
      <c r="B459" s="22" t="n"/>
      <c r="C459" s="22" t="n"/>
      <c r="D459" s="42" t="n"/>
      <c r="E459" s="42" t="n"/>
      <c r="F459" s="22" t="n"/>
      <c r="G459" s="22" t="n"/>
      <c r="H459" s="24" t="n"/>
      <c r="I459" s="24" t="n"/>
      <c r="J459" s="43" t="n"/>
      <c r="K459" s="22" t="n"/>
      <c r="L459" s="22" t="n"/>
      <c r="M459" s="42" t="n"/>
      <c r="N459" s="42" t="n"/>
      <c r="O459" s="42" t="n"/>
      <c r="P459" s="42" t="n"/>
      <c r="Q459" s="43" t="n"/>
      <c r="R459" s="24" t="n"/>
      <c r="S459" s="24" t="n"/>
      <c r="T459" s="26">
        <f>IF($A459="","",IF($E459="","",MAX(0,IF($P459&lt;&gt;"",$P459,Dashboard!$B$3)-$E459)))</f>
        <v/>
      </c>
      <c r="U459" s="27">
        <f>IF($A459="","",IF($T459="","",IF($T459&lt;=30,"0-30 days",IF($T459&lt;=60,"31-60 days",IF($T459&lt;=90,"61-90 days","91+ days")))))</f>
        <v/>
      </c>
      <c r="V459" s="28">
        <f>IF($A459="","",IF($X459=0,"Closed",IF($M459="","Due date missing",IF($N459&lt;&gt;"",IF($N459&lt;=$M459,"Submitted on time","Submitted late"),IF(Dashboard!$B$3&gt;$M459,"Overdue",IF($M459-Dashboard!$B$3&lt;=7,"Due in 7 days","On track"))))))</f>
        <v/>
      </c>
      <c r="W459" s="44">
        <f>IF($A459="","",MAX(0,$J459-IF($Q459="",0,$Q459)))</f>
        <v/>
      </c>
      <c r="X459" s="26">
        <f>IF($A459="","",IF(OR($L459="Resolved - Paid",$L459="Resolved - No Payment",$L459="Closed - Other"),0,1))</f>
        <v/>
      </c>
      <c r="Y459" s="28">
        <f>IF($A459="","",IF(OR($E459="",NOT(ISNUMBER($E459)),$E459&gt;Dashboard!$B$3),"No","Yes"))</f>
        <v/>
      </c>
      <c r="Z459" s="28">
        <f>IF($A459="","",IF(COUNTIF($A$2:$A$501,$A459)&gt;1,"Duplicate Denial ID",IF(OR($B459="",$C459="",$E459="",$F459="",$G459="",$J459="",$K459="",$L459=""),"Missing required field",IF(OR(NOT(ISNUMBER($J459)),$J459&lt;0,AND($Q459&lt;&gt;"",OR(NOT(ISNUMBER($Q459)),$Q459&lt;0))),"Invalid amount",IF(AND($D459&lt;&gt;"",$E459&lt;$D459),"Received before service",IF(AND($P459&lt;&gt;"",$P459&lt;$E459),"Resolution before receipt",IF(AND($N459&lt;&gt;"",$M459&lt;&gt;"",$N459&gt;$M459),"Appeal submitted late",IF(AND($X459=0,$P459=""),"Resolution date missing",IF(AND($X459=1,$P459&lt;&gt;""),"Open status has resolution date",IF(AND($X459=1,$R459=""),"Next action missing","")))))))))</f>
        <v/>
      </c>
    </row>
    <row r="460">
      <c r="A460" s="22" t="n"/>
      <c r="B460" s="22" t="n"/>
      <c r="C460" s="22" t="n"/>
      <c r="D460" s="42" t="n"/>
      <c r="E460" s="42" t="n"/>
      <c r="F460" s="22" t="n"/>
      <c r="G460" s="22" t="n"/>
      <c r="H460" s="24" t="n"/>
      <c r="I460" s="24" t="n"/>
      <c r="J460" s="43" t="n"/>
      <c r="K460" s="22" t="n"/>
      <c r="L460" s="22" t="n"/>
      <c r="M460" s="42" t="n"/>
      <c r="N460" s="42" t="n"/>
      <c r="O460" s="42" t="n"/>
      <c r="P460" s="42" t="n"/>
      <c r="Q460" s="43" t="n"/>
      <c r="R460" s="24" t="n"/>
      <c r="S460" s="24" t="n"/>
      <c r="T460" s="26">
        <f>IF($A460="","",IF($E460="","",MAX(0,IF($P460&lt;&gt;"",$P460,Dashboard!$B$3)-$E460)))</f>
        <v/>
      </c>
      <c r="U460" s="27">
        <f>IF($A460="","",IF($T460="","",IF($T460&lt;=30,"0-30 days",IF($T460&lt;=60,"31-60 days",IF($T460&lt;=90,"61-90 days","91+ days")))))</f>
        <v/>
      </c>
      <c r="V460" s="28">
        <f>IF($A460="","",IF($X460=0,"Closed",IF($M460="","Due date missing",IF($N460&lt;&gt;"",IF($N460&lt;=$M460,"Submitted on time","Submitted late"),IF(Dashboard!$B$3&gt;$M460,"Overdue",IF($M460-Dashboard!$B$3&lt;=7,"Due in 7 days","On track"))))))</f>
        <v/>
      </c>
      <c r="W460" s="44">
        <f>IF($A460="","",MAX(0,$J460-IF($Q460="",0,$Q460)))</f>
        <v/>
      </c>
      <c r="X460" s="26">
        <f>IF($A460="","",IF(OR($L460="Resolved - Paid",$L460="Resolved - No Payment",$L460="Closed - Other"),0,1))</f>
        <v/>
      </c>
      <c r="Y460" s="28">
        <f>IF($A460="","",IF(OR($E460="",NOT(ISNUMBER($E460)),$E460&gt;Dashboard!$B$3),"No","Yes"))</f>
        <v/>
      </c>
      <c r="Z460" s="28">
        <f>IF($A460="","",IF(COUNTIF($A$2:$A$501,$A460)&gt;1,"Duplicate Denial ID",IF(OR($B460="",$C460="",$E460="",$F460="",$G460="",$J460="",$K460="",$L460=""),"Missing required field",IF(OR(NOT(ISNUMBER($J460)),$J460&lt;0,AND($Q460&lt;&gt;"",OR(NOT(ISNUMBER($Q460)),$Q460&lt;0))),"Invalid amount",IF(AND($D460&lt;&gt;"",$E460&lt;$D460),"Received before service",IF(AND($P460&lt;&gt;"",$P460&lt;$E460),"Resolution before receipt",IF(AND($N460&lt;&gt;"",$M460&lt;&gt;"",$N460&gt;$M460),"Appeal submitted late",IF(AND($X460=0,$P460=""),"Resolution date missing",IF(AND($X460=1,$P460&lt;&gt;""),"Open status has resolution date",IF(AND($X460=1,$R460=""),"Next action missing","")))))))))</f>
        <v/>
      </c>
    </row>
    <row r="461">
      <c r="A461" s="22" t="n"/>
      <c r="B461" s="22" t="n"/>
      <c r="C461" s="22" t="n"/>
      <c r="D461" s="42" t="n"/>
      <c r="E461" s="42" t="n"/>
      <c r="F461" s="22" t="n"/>
      <c r="G461" s="22" t="n"/>
      <c r="H461" s="24" t="n"/>
      <c r="I461" s="24" t="n"/>
      <c r="J461" s="43" t="n"/>
      <c r="K461" s="22" t="n"/>
      <c r="L461" s="22" t="n"/>
      <c r="M461" s="42" t="n"/>
      <c r="N461" s="42" t="n"/>
      <c r="O461" s="42" t="n"/>
      <c r="P461" s="42" t="n"/>
      <c r="Q461" s="43" t="n"/>
      <c r="R461" s="24" t="n"/>
      <c r="S461" s="24" t="n"/>
      <c r="T461" s="26">
        <f>IF($A461="","",IF($E461="","",MAX(0,IF($P461&lt;&gt;"",$P461,Dashboard!$B$3)-$E461)))</f>
        <v/>
      </c>
      <c r="U461" s="27">
        <f>IF($A461="","",IF($T461="","",IF($T461&lt;=30,"0-30 days",IF($T461&lt;=60,"31-60 days",IF($T461&lt;=90,"61-90 days","91+ days")))))</f>
        <v/>
      </c>
      <c r="V461" s="28">
        <f>IF($A461="","",IF($X461=0,"Closed",IF($M461="","Due date missing",IF($N461&lt;&gt;"",IF($N461&lt;=$M461,"Submitted on time","Submitted late"),IF(Dashboard!$B$3&gt;$M461,"Overdue",IF($M461-Dashboard!$B$3&lt;=7,"Due in 7 days","On track"))))))</f>
        <v/>
      </c>
      <c r="W461" s="44">
        <f>IF($A461="","",MAX(0,$J461-IF($Q461="",0,$Q461)))</f>
        <v/>
      </c>
      <c r="X461" s="26">
        <f>IF($A461="","",IF(OR($L461="Resolved - Paid",$L461="Resolved - No Payment",$L461="Closed - Other"),0,1))</f>
        <v/>
      </c>
      <c r="Y461" s="28">
        <f>IF($A461="","",IF(OR($E461="",NOT(ISNUMBER($E461)),$E461&gt;Dashboard!$B$3),"No","Yes"))</f>
        <v/>
      </c>
      <c r="Z461" s="28">
        <f>IF($A461="","",IF(COUNTIF($A$2:$A$501,$A461)&gt;1,"Duplicate Denial ID",IF(OR($B461="",$C461="",$E461="",$F461="",$G461="",$J461="",$K461="",$L461=""),"Missing required field",IF(OR(NOT(ISNUMBER($J461)),$J461&lt;0,AND($Q461&lt;&gt;"",OR(NOT(ISNUMBER($Q461)),$Q461&lt;0))),"Invalid amount",IF(AND($D461&lt;&gt;"",$E461&lt;$D461),"Received before service",IF(AND($P461&lt;&gt;"",$P461&lt;$E461),"Resolution before receipt",IF(AND($N461&lt;&gt;"",$M461&lt;&gt;"",$N461&gt;$M461),"Appeal submitted late",IF(AND($X461=0,$P461=""),"Resolution date missing",IF(AND($X461=1,$P461&lt;&gt;""),"Open status has resolution date",IF(AND($X461=1,$R461=""),"Next action missing","")))))))))</f>
        <v/>
      </c>
    </row>
    <row r="462">
      <c r="A462" s="22" t="n"/>
      <c r="B462" s="22" t="n"/>
      <c r="C462" s="22" t="n"/>
      <c r="D462" s="42" t="n"/>
      <c r="E462" s="42" t="n"/>
      <c r="F462" s="22" t="n"/>
      <c r="G462" s="22" t="n"/>
      <c r="H462" s="24" t="n"/>
      <c r="I462" s="24" t="n"/>
      <c r="J462" s="43" t="n"/>
      <c r="K462" s="22" t="n"/>
      <c r="L462" s="22" t="n"/>
      <c r="M462" s="42" t="n"/>
      <c r="N462" s="42" t="n"/>
      <c r="O462" s="42" t="n"/>
      <c r="P462" s="42" t="n"/>
      <c r="Q462" s="43" t="n"/>
      <c r="R462" s="24" t="n"/>
      <c r="S462" s="24" t="n"/>
      <c r="T462" s="26">
        <f>IF($A462="","",IF($E462="","",MAX(0,IF($P462&lt;&gt;"",$P462,Dashboard!$B$3)-$E462)))</f>
        <v/>
      </c>
      <c r="U462" s="27">
        <f>IF($A462="","",IF($T462="","",IF($T462&lt;=30,"0-30 days",IF($T462&lt;=60,"31-60 days",IF($T462&lt;=90,"61-90 days","91+ days")))))</f>
        <v/>
      </c>
      <c r="V462" s="28">
        <f>IF($A462="","",IF($X462=0,"Closed",IF($M462="","Due date missing",IF($N462&lt;&gt;"",IF($N462&lt;=$M462,"Submitted on time","Submitted late"),IF(Dashboard!$B$3&gt;$M462,"Overdue",IF($M462-Dashboard!$B$3&lt;=7,"Due in 7 days","On track"))))))</f>
        <v/>
      </c>
      <c r="W462" s="44">
        <f>IF($A462="","",MAX(0,$J462-IF($Q462="",0,$Q462)))</f>
        <v/>
      </c>
      <c r="X462" s="26">
        <f>IF($A462="","",IF(OR($L462="Resolved - Paid",$L462="Resolved - No Payment",$L462="Closed - Other"),0,1))</f>
        <v/>
      </c>
      <c r="Y462" s="28">
        <f>IF($A462="","",IF(OR($E462="",NOT(ISNUMBER($E462)),$E462&gt;Dashboard!$B$3),"No","Yes"))</f>
        <v/>
      </c>
      <c r="Z462" s="28">
        <f>IF($A462="","",IF(COUNTIF($A$2:$A$501,$A462)&gt;1,"Duplicate Denial ID",IF(OR($B462="",$C462="",$E462="",$F462="",$G462="",$J462="",$K462="",$L462=""),"Missing required field",IF(OR(NOT(ISNUMBER($J462)),$J462&lt;0,AND($Q462&lt;&gt;"",OR(NOT(ISNUMBER($Q462)),$Q462&lt;0))),"Invalid amount",IF(AND($D462&lt;&gt;"",$E462&lt;$D462),"Received before service",IF(AND($P462&lt;&gt;"",$P462&lt;$E462),"Resolution before receipt",IF(AND($N462&lt;&gt;"",$M462&lt;&gt;"",$N462&gt;$M462),"Appeal submitted late",IF(AND($X462=0,$P462=""),"Resolution date missing",IF(AND($X462=1,$P462&lt;&gt;""),"Open status has resolution date",IF(AND($X462=1,$R462=""),"Next action missing","")))))))))</f>
        <v/>
      </c>
    </row>
    <row r="463">
      <c r="A463" s="22" t="n"/>
      <c r="B463" s="22" t="n"/>
      <c r="C463" s="22" t="n"/>
      <c r="D463" s="42" t="n"/>
      <c r="E463" s="42" t="n"/>
      <c r="F463" s="22" t="n"/>
      <c r="G463" s="22" t="n"/>
      <c r="H463" s="24" t="n"/>
      <c r="I463" s="24" t="n"/>
      <c r="J463" s="43" t="n"/>
      <c r="K463" s="22" t="n"/>
      <c r="L463" s="22" t="n"/>
      <c r="M463" s="42" t="n"/>
      <c r="N463" s="42" t="n"/>
      <c r="O463" s="42" t="n"/>
      <c r="P463" s="42" t="n"/>
      <c r="Q463" s="43" t="n"/>
      <c r="R463" s="24" t="n"/>
      <c r="S463" s="24" t="n"/>
      <c r="T463" s="26">
        <f>IF($A463="","",IF($E463="","",MAX(0,IF($P463&lt;&gt;"",$P463,Dashboard!$B$3)-$E463)))</f>
        <v/>
      </c>
      <c r="U463" s="27">
        <f>IF($A463="","",IF($T463="","",IF($T463&lt;=30,"0-30 days",IF($T463&lt;=60,"31-60 days",IF($T463&lt;=90,"61-90 days","91+ days")))))</f>
        <v/>
      </c>
      <c r="V463" s="28">
        <f>IF($A463="","",IF($X463=0,"Closed",IF($M463="","Due date missing",IF($N463&lt;&gt;"",IF($N463&lt;=$M463,"Submitted on time","Submitted late"),IF(Dashboard!$B$3&gt;$M463,"Overdue",IF($M463-Dashboard!$B$3&lt;=7,"Due in 7 days","On track"))))))</f>
        <v/>
      </c>
      <c r="W463" s="44">
        <f>IF($A463="","",MAX(0,$J463-IF($Q463="",0,$Q463)))</f>
        <v/>
      </c>
      <c r="X463" s="26">
        <f>IF($A463="","",IF(OR($L463="Resolved - Paid",$L463="Resolved - No Payment",$L463="Closed - Other"),0,1))</f>
        <v/>
      </c>
      <c r="Y463" s="28">
        <f>IF($A463="","",IF(OR($E463="",NOT(ISNUMBER($E463)),$E463&gt;Dashboard!$B$3),"No","Yes"))</f>
        <v/>
      </c>
      <c r="Z463" s="28">
        <f>IF($A463="","",IF(COUNTIF($A$2:$A$501,$A463)&gt;1,"Duplicate Denial ID",IF(OR($B463="",$C463="",$E463="",$F463="",$G463="",$J463="",$K463="",$L463=""),"Missing required field",IF(OR(NOT(ISNUMBER($J463)),$J463&lt;0,AND($Q463&lt;&gt;"",OR(NOT(ISNUMBER($Q463)),$Q463&lt;0))),"Invalid amount",IF(AND($D463&lt;&gt;"",$E463&lt;$D463),"Received before service",IF(AND($P463&lt;&gt;"",$P463&lt;$E463),"Resolution before receipt",IF(AND($N463&lt;&gt;"",$M463&lt;&gt;"",$N463&gt;$M463),"Appeal submitted late",IF(AND($X463=0,$P463=""),"Resolution date missing",IF(AND($X463=1,$P463&lt;&gt;""),"Open status has resolution date",IF(AND($X463=1,$R463=""),"Next action missing","")))))))))</f>
        <v/>
      </c>
    </row>
    <row r="464">
      <c r="A464" s="22" t="n"/>
      <c r="B464" s="22" t="n"/>
      <c r="C464" s="22" t="n"/>
      <c r="D464" s="42" t="n"/>
      <c r="E464" s="42" t="n"/>
      <c r="F464" s="22" t="n"/>
      <c r="G464" s="22" t="n"/>
      <c r="H464" s="24" t="n"/>
      <c r="I464" s="24" t="n"/>
      <c r="J464" s="43" t="n"/>
      <c r="K464" s="22" t="n"/>
      <c r="L464" s="22" t="n"/>
      <c r="M464" s="42" t="n"/>
      <c r="N464" s="42" t="n"/>
      <c r="O464" s="42" t="n"/>
      <c r="P464" s="42" t="n"/>
      <c r="Q464" s="43" t="n"/>
      <c r="R464" s="24" t="n"/>
      <c r="S464" s="24" t="n"/>
      <c r="T464" s="26">
        <f>IF($A464="","",IF($E464="","",MAX(0,IF($P464&lt;&gt;"",$P464,Dashboard!$B$3)-$E464)))</f>
        <v/>
      </c>
      <c r="U464" s="27">
        <f>IF($A464="","",IF($T464="","",IF($T464&lt;=30,"0-30 days",IF($T464&lt;=60,"31-60 days",IF($T464&lt;=90,"61-90 days","91+ days")))))</f>
        <v/>
      </c>
      <c r="V464" s="28">
        <f>IF($A464="","",IF($X464=0,"Closed",IF($M464="","Due date missing",IF($N464&lt;&gt;"",IF($N464&lt;=$M464,"Submitted on time","Submitted late"),IF(Dashboard!$B$3&gt;$M464,"Overdue",IF($M464-Dashboard!$B$3&lt;=7,"Due in 7 days","On track"))))))</f>
        <v/>
      </c>
      <c r="W464" s="44">
        <f>IF($A464="","",MAX(0,$J464-IF($Q464="",0,$Q464)))</f>
        <v/>
      </c>
      <c r="X464" s="26">
        <f>IF($A464="","",IF(OR($L464="Resolved - Paid",$L464="Resolved - No Payment",$L464="Closed - Other"),0,1))</f>
        <v/>
      </c>
      <c r="Y464" s="28">
        <f>IF($A464="","",IF(OR($E464="",NOT(ISNUMBER($E464)),$E464&gt;Dashboard!$B$3),"No","Yes"))</f>
        <v/>
      </c>
      <c r="Z464" s="28">
        <f>IF($A464="","",IF(COUNTIF($A$2:$A$501,$A464)&gt;1,"Duplicate Denial ID",IF(OR($B464="",$C464="",$E464="",$F464="",$G464="",$J464="",$K464="",$L464=""),"Missing required field",IF(OR(NOT(ISNUMBER($J464)),$J464&lt;0,AND($Q464&lt;&gt;"",OR(NOT(ISNUMBER($Q464)),$Q464&lt;0))),"Invalid amount",IF(AND($D464&lt;&gt;"",$E464&lt;$D464),"Received before service",IF(AND($P464&lt;&gt;"",$P464&lt;$E464),"Resolution before receipt",IF(AND($N464&lt;&gt;"",$M464&lt;&gt;"",$N464&gt;$M464),"Appeal submitted late",IF(AND($X464=0,$P464=""),"Resolution date missing",IF(AND($X464=1,$P464&lt;&gt;""),"Open status has resolution date",IF(AND($X464=1,$R464=""),"Next action missing","")))))))))</f>
        <v/>
      </c>
    </row>
    <row r="465">
      <c r="A465" s="22" t="n"/>
      <c r="B465" s="22" t="n"/>
      <c r="C465" s="22" t="n"/>
      <c r="D465" s="42" t="n"/>
      <c r="E465" s="42" t="n"/>
      <c r="F465" s="22" t="n"/>
      <c r="G465" s="22" t="n"/>
      <c r="H465" s="24" t="n"/>
      <c r="I465" s="24" t="n"/>
      <c r="J465" s="43" t="n"/>
      <c r="K465" s="22" t="n"/>
      <c r="L465" s="22" t="n"/>
      <c r="M465" s="42" t="n"/>
      <c r="N465" s="42" t="n"/>
      <c r="O465" s="42" t="n"/>
      <c r="P465" s="42" t="n"/>
      <c r="Q465" s="43" t="n"/>
      <c r="R465" s="24" t="n"/>
      <c r="S465" s="24" t="n"/>
      <c r="T465" s="26">
        <f>IF($A465="","",IF($E465="","",MAX(0,IF($P465&lt;&gt;"",$P465,Dashboard!$B$3)-$E465)))</f>
        <v/>
      </c>
      <c r="U465" s="27">
        <f>IF($A465="","",IF($T465="","",IF($T465&lt;=30,"0-30 days",IF($T465&lt;=60,"31-60 days",IF($T465&lt;=90,"61-90 days","91+ days")))))</f>
        <v/>
      </c>
      <c r="V465" s="28">
        <f>IF($A465="","",IF($X465=0,"Closed",IF($M465="","Due date missing",IF($N465&lt;&gt;"",IF($N465&lt;=$M465,"Submitted on time","Submitted late"),IF(Dashboard!$B$3&gt;$M465,"Overdue",IF($M465-Dashboard!$B$3&lt;=7,"Due in 7 days","On track"))))))</f>
        <v/>
      </c>
      <c r="W465" s="44">
        <f>IF($A465="","",MAX(0,$J465-IF($Q465="",0,$Q465)))</f>
        <v/>
      </c>
      <c r="X465" s="26">
        <f>IF($A465="","",IF(OR($L465="Resolved - Paid",$L465="Resolved - No Payment",$L465="Closed - Other"),0,1))</f>
        <v/>
      </c>
      <c r="Y465" s="28">
        <f>IF($A465="","",IF(OR($E465="",NOT(ISNUMBER($E465)),$E465&gt;Dashboard!$B$3),"No","Yes"))</f>
        <v/>
      </c>
      <c r="Z465" s="28">
        <f>IF($A465="","",IF(COUNTIF($A$2:$A$501,$A465)&gt;1,"Duplicate Denial ID",IF(OR($B465="",$C465="",$E465="",$F465="",$G465="",$J465="",$K465="",$L465=""),"Missing required field",IF(OR(NOT(ISNUMBER($J465)),$J465&lt;0,AND($Q465&lt;&gt;"",OR(NOT(ISNUMBER($Q465)),$Q465&lt;0))),"Invalid amount",IF(AND($D465&lt;&gt;"",$E465&lt;$D465),"Received before service",IF(AND($P465&lt;&gt;"",$P465&lt;$E465),"Resolution before receipt",IF(AND($N465&lt;&gt;"",$M465&lt;&gt;"",$N465&gt;$M465),"Appeal submitted late",IF(AND($X465=0,$P465=""),"Resolution date missing",IF(AND($X465=1,$P465&lt;&gt;""),"Open status has resolution date",IF(AND($X465=1,$R465=""),"Next action missing","")))))))))</f>
        <v/>
      </c>
    </row>
    <row r="466">
      <c r="A466" s="22" t="n"/>
      <c r="B466" s="22" t="n"/>
      <c r="C466" s="22" t="n"/>
      <c r="D466" s="42" t="n"/>
      <c r="E466" s="42" t="n"/>
      <c r="F466" s="22" t="n"/>
      <c r="G466" s="22" t="n"/>
      <c r="H466" s="24" t="n"/>
      <c r="I466" s="24" t="n"/>
      <c r="J466" s="43" t="n"/>
      <c r="K466" s="22" t="n"/>
      <c r="L466" s="22" t="n"/>
      <c r="M466" s="42" t="n"/>
      <c r="N466" s="42" t="n"/>
      <c r="O466" s="42" t="n"/>
      <c r="P466" s="42" t="n"/>
      <c r="Q466" s="43" t="n"/>
      <c r="R466" s="24" t="n"/>
      <c r="S466" s="24" t="n"/>
      <c r="T466" s="26">
        <f>IF($A466="","",IF($E466="","",MAX(0,IF($P466&lt;&gt;"",$P466,Dashboard!$B$3)-$E466)))</f>
        <v/>
      </c>
      <c r="U466" s="27">
        <f>IF($A466="","",IF($T466="","",IF($T466&lt;=30,"0-30 days",IF($T466&lt;=60,"31-60 days",IF($T466&lt;=90,"61-90 days","91+ days")))))</f>
        <v/>
      </c>
      <c r="V466" s="28">
        <f>IF($A466="","",IF($X466=0,"Closed",IF($M466="","Due date missing",IF($N466&lt;&gt;"",IF($N466&lt;=$M466,"Submitted on time","Submitted late"),IF(Dashboard!$B$3&gt;$M466,"Overdue",IF($M466-Dashboard!$B$3&lt;=7,"Due in 7 days","On track"))))))</f>
        <v/>
      </c>
      <c r="W466" s="44">
        <f>IF($A466="","",MAX(0,$J466-IF($Q466="",0,$Q466)))</f>
        <v/>
      </c>
      <c r="X466" s="26">
        <f>IF($A466="","",IF(OR($L466="Resolved - Paid",$L466="Resolved - No Payment",$L466="Closed - Other"),0,1))</f>
        <v/>
      </c>
      <c r="Y466" s="28">
        <f>IF($A466="","",IF(OR($E466="",NOT(ISNUMBER($E466)),$E466&gt;Dashboard!$B$3),"No","Yes"))</f>
        <v/>
      </c>
      <c r="Z466" s="28">
        <f>IF($A466="","",IF(COUNTIF($A$2:$A$501,$A466)&gt;1,"Duplicate Denial ID",IF(OR($B466="",$C466="",$E466="",$F466="",$G466="",$J466="",$K466="",$L466=""),"Missing required field",IF(OR(NOT(ISNUMBER($J466)),$J466&lt;0,AND($Q466&lt;&gt;"",OR(NOT(ISNUMBER($Q466)),$Q466&lt;0))),"Invalid amount",IF(AND($D466&lt;&gt;"",$E466&lt;$D466),"Received before service",IF(AND($P466&lt;&gt;"",$P466&lt;$E466),"Resolution before receipt",IF(AND($N466&lt;&gt;"",$M466&lt;&gt;"",$N466&gt;$M466),"Appeal submitted late",IF(AND($X466=0,$P466=""),"Resolution date missing",IF(AND($X466=1,$P466&lt;&gt;""),"Open status has resolution date",IF(AND($X466=1,$R466=""),"Next action missing","")))))))))</f>
        <v/>
      </c>
    </row>
    <row r="467">
      <c r="A467" s="22" t="n"/>
      <c r="B467" s="22" t="n"/>
      <c r="C467" s="22" t="n"/>
      <c r="D467" s="42" t="n"/>
      <c r="E467" s="42" t="n"/>
      <c r="F467" s="22" t="n"/>
      <c r="G467" s="22" t="n"/>
      <c r="H467" s="24" t="n"/>
      <c r="I467" s="24" t="n"/>
      <c r="J467" s="43" t="n"/>
      <c r="K467" s="22" t="n"/>
      <c r="L467" s="22" t="n"/>
      <c r="M467" s="42" t="n"/>
      <c r="N467" s="42" t="n"/>
      <c r="O467" s="42" t="n"/>
      <c r="P467" s="42" t="n"/>
      <c r="Q467" s="43" t="n"/>
      <c r="R467" s="24" t="n"/>
      <c r="S467" s="24" t="n"/>
      <c r="T467" s="26">
        <f>IF($A467="","",IF($E467="","",MAX(0,IF($P467&lt;&gt;"",$P467,Dashboard!$B$3)-$E467)))</f>
        <v/>
      </c>
      <c r="U467" s="27">
        <f>IF($A467="","",IF($T467="","",IF($T467&lt;=30,"0-30 days",IF($T467&lt;=60,"31-60 days",IF($T467&lt;=90,"61-90 days","91+ days")))))</f>
        <v/>
      </c>
      <c r="V467" s="28">
        <f>IF($A467="","",IF($X467=0,"Closed",IF($M467="","Due date missing",IF($N467&lt;&gt;"",IF($N467&lt;=$M467,"Submitted on time","Submitted late"),IF(Dashboard!$B$3&gt;$M467,"Overdue",IF($M467-Dashboard!$B$3&lt;=7,"Due in 7 days","On track"))))))</f>
        <v/>
      </c>
      <c r="W467" s="44">
        <f>IF($A467="","",MAX(0,$J467-IF($Q467="",0,$Q467)))</f>
        <v/>
      </c>
      <c r="X467" s="26">
        <f>IF($A467="","",IF(OR($L467="Resolved - Paid",$L467="Resolved - No Payment",$L467="Closed - Other"),0,1))</f>
        <v/>
      </c>
      <c r="Y467" s="28">
        <f>IF($A467="","",IF(OR($E467="",NOT(ISNUMBER($E467)),$E467&gt;Dashboard!$B$3),"No","Yes"))</f>
        <v/>
      </c>
      <c r="Z467" s="28">
        <f>IF($A467="","",IF(COUNTIF($A$2:$A$501,$A467)&gt;1,"Duplicate Denial ID",IF(OR($B467="",$C467="",$E467="",$F467="",$G467="",$J467="",$K467="",$L467=""),"Missing required field",IF(OR(NOT(ISNUMBER($J467)),$J467&lt;0,AND($Q467&lt;&gt;"",OR(NOT(ISNUMBER($Q467)),$Q467&lt;0))),"Invalid amount",IF(AND($D467&lt;&gt;"",$E467&lt;$D467),"Received before service",IF(AND($P467&lt;&gt;"",$P467&lt;$E467),"Resolution before receipt",IF(AND($N467&lt;&gt;"",$M467&lt;&gt;"",$N467&gt;$M467),"Appeal submitted late",IF(AND($X467=0,$P467=""),"Resolution date missing",IF(AND($X467=1,$P467&lt;&gt;""),"Open status has resolution date",IF(AND($X467=1,$R467=""),"Next action missing","")))))))))</f>
        <v/>
      </c>
    </row>
    <row r="468">
      <c r="A468" s="22" t="n"/>
      <c r="B468" s="22" t="n"/>
      <c r="C468" s="22" t="n"/>
      <c r="D468" s="42" t="n"/>
      <c r="E468" s="42" t="n"/>
      <c r="F468" s="22" t="n"/>
      <c r="G468" s="22" t="n"/>
      <c r="H468" s="24" t="n"/>
      <c r="I468" s="24" t="n"/>
      <c r="J468" s="43" t="n"/>
      <c r="K468" s="22" t="n"/>
      <c r="L468" s="22" t="n"/>
      <c r="M468" s="42" t="n"/>
      <c r="N468" s="42" t="n"/>
      <c r="O468" s="42" t="n"/>
      <c r="P468" s="42" t="n"/>
      <c r="Q468" s="43" t="n"/>
      <c r="R468" s="24" t="n"/>
      <c r="S468" s="24" t="n"/>
      <c r="T468" s="26">
        <f>IF($A468="","",IF($E468="","",MAX(0,IF($P468&lt;&gt;"",$P468,Dashboard!$B$3)-$E468)))</f>
        <v/>
      </c>
      <c r="U468" s="27">
        <f>IF($A468="","",IF($T468="","",IF($T468&lt;=30,"0-30 days",IF($T468&lt;=60,"31-60 days",IF($T468&lt;=90,"61-90 days","91+ days")))))</f>
        <v/>
      </c>
      <c r="V468" s="28">
        <f>IF($A468="","",IF($X468=0,"Closed",IF($M468="","Due date missing",IF($N468&lt;&gt;"",IF($N468&lt;=$M468,"Submitted on time","Submitted late"),IF(Dashboard!$B$3&gt;$M468,"Overdue",IF($M468-Dashboard!$B$3&lt;=7,"Due in 7 days","On track"))))))</f>
        <v/>
      </c>
      <c r="W468" s="44">
        <f>IF($A468="","",MAX(0,$J468-IF($Q468="",0,$Q468)))</f>
        <v/>
      </c>
      <c r="X468" s="26">
        <f>IF($A468="","",IF(OR($L468="Resolved - Paid",$L468="Resolved - No Payment",$L468="Closed - Other"),0,1))</f>
        <v/>
      </c>
      <c r="Y468" s="28">
        <f>IF($A468="","",IF(OR($E468="",NOT(ISNUMBER($E468)),$E468&gt;Dashboard!$B$3),"No","Yes"))</f>
        <v/>
      </c>
      <c r="Z468" s="28">
        <f>IF($A468="","",IF(COUNTIF($A$2:$A$501,$A468)&gt;1,"Duplicate Denial ID",IF(OR($B468="",$C468="",$E468="",$F468="",$G468="",$J468="",$K468="",$L468=""),"Missing required field",IF(OR(NOT(ISNUMBER($J468)),$J468&lt;0,AND($Q468&lt;&gt;"",OR(NOT(ISNUMBER($Q468)),$Q468&lt;0))),"Invalid amount",IF(AND($D468&lt;&gt;"",$E468&lt;$D468),"Received before service",IF(AND($P468&lt;&gt;"",$P468&lt;$E468),"Resolution before receipt",IF(AND($N468&lt;&gt;"",$M468&lt;&gt;"",$N468&gt;$M468),"Appeal submitted late",IF(AND($X468=0,$P468=""),"Resolution date missing",IF(AND($X468=1,$P468&lt;&gt;""),"Open status has resolution date",IF(AND($X468=1,$R468=""),"Next action missing","")))))))))</f>
        <v/>
      </c>
    </row>
    <row r="469">
      <c r="A469" s="22" t="n"/>
      <c r="B469" s="22" t="n"/>
      <c r="C469" s="22" t="n"/>
      <c r="D469" s="42" t="n"/>
      <c r="E469" s="42" t="n"/>
      <c r="F469" s="22" t="n"/>
      <c r="G469" s="22" t="n"/>
      <c r="H469" s="24" t="n"/>
      <c r="I469" s="24" t="n"/>
      <c r="J469" s="43" t="n"/>
      <c r="K469" s="22" t="n"/>
      <c r="L469" s="22" t="n"/>
      <c r="M469" s="42" t="n"/>
      <c r="N469" s="42" t="n"/>
      <c r="O469" s="42" t="n"/>
      <c r="P469" s="42" t="n"/>
      <c r="Q469" s="43" t="n"/>
      <c r="R469" s="24" t="n"/>
      <c r="S469" s="24" t="n"/>
      <c r="T469" s="26">
        <f>IF($A469="","",IF($E469="","",MAX(0,IF($P469&lt;&gt;"",$P469,Dashboard!$B$3)-$E469)))</f>
        <v/>
      </c>
      <c r="U469" s="27">
        <f>IF($A469="","",IF($T469="","",IF($T469&lt;=30,"0-30 days",IF($T469&lt;=60,"31-60 days",IF($T469&lt;=90,"61-90 days","91+ days")))))</f>
        <v/>
      </c>
      <c r="V469" s="28">
        <f>IF($A469="","",IF($X469=0,"Closed",IF($M469="","Due date missing",IF($N469&lt;&gt;"",IF($N469&lt;=$M469,"Submitted on time","Submitted late"),IF(Dashboard!$B$3&gt;$M469,"Overdue",IF($M469-Dashboard!$B$3&lt;=7,"Due in 7 days","On track"))))))</f>
        <v/>
      </c>
      <c r="W469" s="44">
        <f>IF($A469="","",MAX(0,$J469-IF($Q469="",0,$Q469)))</f>
        <v/>
      </c>
      <c r="X469" s="26">
        <f>IF($A469="","",IF(OR($L469="Resolved - Paid",$L469="Resolved - No Payment",$L469="Closed - Other"),0,1))</f>
        <v/>
      </c>
      <c r="Y469" s="28">
        <f>IF($A469="","",IF(OR($E469="",NOT(ISNUMBER($E469)),$E469&gt;Dashboard!$B$3),"No","Yes"))</f>
        <v/>
      </c>
      <c r="Z469" s="28">
        <f>IF($A469="","",IF(COUNTIF($A$2:$A$501,$A469)&gt;1,"Duplicate Denial ID",IF(OR($B469="",$C469="",$E469="",$F469="",$G469="",$J469="",$K469="",$L469=""),"Missing required field",IF(OR(NOT(ISNUMBER($J469)),$J469&lt;0,AND($Q469&lt;&gt;"",OR(NOT(ISNUMBER($Q469)),$Q469&lt;0))),"Invalid amount",IF(AND($D469&lt;&gt;"",$E469&lt;$D469),"Received before service",IF(AND($P469&lt;&gt;"",$P469&lt;$E469),"Resolution before receipt",IF(AND($N469&lt;&gt;"",$M469&lt;&gt;"",$N469&gt;$M469),"Appeal submitted late",IF(AND($X469=0,$P469=""),"Resolution date missing",IF(AND($X469=1,$P469&lt;&gt;""),"Open status has resolution date",IF(AND($X469=1,$R469=""),"Next action missing","")))))))))</f>
        <v/>
      </c>
    </row>
    <row r="470">
      <c r="A470" s="22" t="n"/>
      <c r="B470" s="22" t="n"/>
      <c r="C470" s="22" t="n"/>
      <c r="D470" s="42" t="n"/>
      <c r="E470" s="42" t="n"/>
      <c r="F470" s="22" t="n"/>
      <c r="G470" s="22" t="n"/>
      <c r="H470" s="24" t="n"/>
      <c r="I470" s="24" t="n"/>
      <c r="J470" s="43" t="n"/>
      <c r="K470" s="22" t="n"/>
      <c r="L470" s="22" t="n"/>
      <c r="M470" s="42" t="n"/>
      <c r="N470" s="42" t="n"/>
      <c r="O470" s="42" t="n"/>
      <c r="P470" s="42" t="n"/>
      <c r="Q470" s="43" t="n"/>
      <c r="R470" s="24" t="n"/>
      <c r="S470" s="24" t="n"/>
      <c r="T470" s="26">
        <f>IF($A470="","",IF($E470="","",MAX(0,IF($P470&lt;&gt;"",$P470,Dashboard!$B$3)-$E470)))</f>
        <v/>
      </c>
      <c r="U470" s="27">
        <f>IF($A470="","",IF($T470="","",IF($T470&lt;=30,"0-30 days",IF($T470&lt;=60,"31-60 days",IF($T470&lt;=90,"61-90 days","91+ days")))))</f>
        <v/>
      </c>
      <c r="V470" s="28">
        <f>IF($A470="","",IF($X470=0,"Closed",IF($M470="","Due date missing",IF($N470&lt;&gt;"",IF($N470&lt;=$M470,"Submitted on time","Submitted late"),IF(Dashboard!$B$3&gt;$M470,"Overdue",IF($M470-Dashboard!$B$3&lt;=7,"Due in 7 days","On track"))))))</f>
        <v/>
      </c>
      <c r="W470" s="44">
        <f>IF($A470="","",MAX(0,$J470-IF($Q470="",0,$Q470)))</f>
        <v/>
      </c>
      <c r="X470" s="26">
        <f>IF($A470="","",IF(OR($L470="Resolved - Paid",$L470="Resolved - No Payment",$L470="Closed - Other"),0,1))</f>
        <v/>
      </c>
      <c r="Y470" s="28">
        <f>IF($A470="","",IF(OR($E470="",NOT(ISNUMBER($E470)),$E470&gt;Dashboard!$B$3),"No","Yes"))</f>
        <v/>
      </c>
      <c r="Z470" s="28">
        <f>IF($A470="","",IF(COUNTIF($A$2:$A$501,$A470)&gt;1,"Duplicate Denial ID",IF(OR($B470="",$C470="",$E470="",$F470="",$G470="",$J470="",$K470="",$L470=""),"Missing required field",IF(OR(NOT(ISNUMBER($J470)),$J470&lt;0,AND($Q470&lt;&gt;"",OR(NOT(ISNUMBER($Q470)),$Q470&lt;0))),"Invalid amount",IF(AND($D470&lt;&gt;"",$E470&lt;$D470),"Received before service",IF(AND($P470&lt;&gt;"",$P470&lt;$E470),"Resolution before receipt",IF(AND($N470&lt;&gt;"",$M470&lt;&gt;"",$N470&gt;$M470),"Appeal submitted late",IF(AND($X470=0,$P470=""),"Resolution date missing",IF(AND($X470=1,$P470&lt;&gt;""),"Open status has resolution date",IF(AND($X470=1,$R470=""),"Next action missing","")))))))))</f>
        <v/>
      </c>
    </row>
    <row r="471">
      <c r="A471" s="22" t="n"/>
      <c r="B471" s="22" t="n"/>
      <c r="C471" s="22" t="n"/>
      <c r="D471" s="42" t="n"/>
      <c r="E471" s="42" t="n"/>
      <c r="F471" s="22" t="n"/>
      <c r="G471" s="22" t="n"/>
      <c r="H471" s="24" t="n"/>
      <c r="I471" s="24" t="n"/>
      <c r="J471" s="43" t="n"/>
      <c r="K471" s="22" t="n"/>
      <c r="L471" s="22" t="n"/>
      <c r="M471" s="42" t="n"/>
      <c r="N471" s="42" t="n"/>
      <c r="O471" s="42" t="n"/>
      <c r="P471" s="42" t="n"/>
      <c r="Q471" s="43" t="n"/>
      <c r="R471" s="24" t="n"/>
      <c r="S471" s="24" t="n"/>
      <c r="T471" s="26">
        <f>IF($A471="","",IF($E471="","",MAX(0,IF($P471&lt;&gt;"",$P471,Dashboard!$B$3)-$E471)))</f>
        <v/>
      </c>
      <c r="U471" s="27">
        <f>IF($A471="","",IF($T471="","",IF($T471&lt;=30,"0-30 days",IF($T471&lt;=60,"31-60 days",IF($T471&lt;=90,"61-90 days","91+ days")))))</f>
        <v/>
      </c>
      <c r="V471" s="28">
        <f>IF($A471="","",IF($X471=0,"Closed",IF($M471="","Due date missing",IF($N471&lt;&gt;"",IF($N471&lt;=$M471,"Submitted on time","Submitted late"),IF(Dashboard!$B$3&gt;$M471,"Overdue",IF($M471-Dashboard!$B$3&lt;=7,"Due in 7 days","On track"))))))</f>
        <v/>
      </c>
      <c r="W471" s="44">
        <f>IF($A471="","",MAX(0,$J471-IF($Q471="",0,$Q471)))</f>
        <v/>
      </c>
      <c r="X471" s="26">
        <f>IF($A471="","",IF(OR($L471="Resolved - Paid",$L471="Resolved - No Payment",$L471="Closed - Other"),0,1))</f>
        <v/>
      </c>
      <c r="Y471" s="28">
        <f>IF($A471="","",IF(OR($E471="",NOT(ISNUMBER($E471)),$E471&gt;Dashboard!$B$3),"No","Yes"))</f>
        <v/>
      </c>
      <c r="Z471" s="28">
        <f>IF($A471="","",IF(COUNTIF($A$2:$A$501,$A471)&gt;1,"Duplicate Denial ID",IF(OR($B471="",$C471="",$E471="",$F471="",$G471="",$J471="",$K471="",$L471=""),"Missing required field",IF(OR(NOT(ISNUMBER($J471)),$J471&lt;0,AND($Q471&lt;&gt;"",OR(NOT(ISNUMBER($Q471)),$Q471&lt;0))),"Invalid amount",IF(AND($D471&lt;&gt;"",$E471&lt;$D471),"Received before service",IF(AND($P471&lt;&gt;"",$P471&lt;$E471),"Resolution before receipt",IF(AND($N471&lt;&gt;"",$M471&lt;&gt;"",$N471&gt;$M471),"Appeal submitted late",IF(AND($X471=0,$P471=""),"Resolution date missing",IF(AND($X471=1,$P471&lt;&gt;""),"Open status has resolution date",IF(AND($X471=1,$R471=""),"Next action missing","")))))))))</f>
        <v/>
      </c>
    </row>
    <row r="472">
      <c r="A472" s="22" t="n"/>
      <c r="B472" s="22" t="n"/>
      <c r="C472" s="22" t="n"/>
      <c r="D472" s="42" t="n"/>
      <c r="E472" s="42" t="n"/>
      <c r="F472" s="22" t="n"/>
      <c r="G472" s="22" t="n"/>
      <c r="H472" s="24" t="n"/>
      <c r="I472" s="24" t="n"/>
      <c r="J472" s="43" t="n"/>
      <c r="K472" s="22" t="n"/>
      <c r="L472" s="22" t="n"/>
      <c r="M472" s="42" t="n"/>
      <c r="N472" s="42" t="n"/>
      <c r="O472" s="42" t="n"/>
      <c r="P472" s="42" t="n"/>
      <c r="Q472" s="43" t="n"/>
      <c r="R472" s="24" t="n"/>
      <c r="S472" s="24" t="n"/>
      <c r="T472" s="26">
        <f>IF($A472="","",IF($E472="","",MAX(0,IF($P472&lt;&gt;"",$P472,Dashboard!$B$3)-$E472)))</f>
        <v/>
      </c>
      <c r="U472" s="27">
        <f>IF($A472="","",IF($T472="","",IF($T472&lt;=30,"0-30 days",IF($T472&lt;=60,"31-60 days",IF($T472&lt;=90,"61-90 days","91+ days")))))</f>
        <v/>
      </c>
      <c r="V472" s="28">
        <f>IF($A472="","",IF($X472=0,"Closed",IF($M472="","Due date missing",IF($N472&lt;&gt;"",IF($N472&lt;=$M472,"Submitted on time","Submitted late"),IF(Dashboard!$B$3&gt;$M472,"Overdue",IF($M472-Dashboard!$B$3&lt;=7,"Due in 7 days","On track"))))))</f>
        <v/>
      </c>
      <c r="W472" s="44">
        <f>IF($A472="","",MAX(0,$J472-IF($Q472="",0,$Q472)))</f>
        <v/>
      </c>
      <c r="X472" s="26">
        <f>IF($A472="","",IF(OR($L472="Resolved - Paid",$L472="Resolved - No Payment",$L472="Closed - Other"),0,1))</f>
        <v/>
      </c>
      <c r="Y472" s="28">
        <f>IF($A472="","",IF(OR($E472="",NOT(ISNUMBER($E472)),$E472&gt;Dashboard!$B$3),"No","Yes"))</f>
        <v/>
      </c>
      <c r="Z472" s="28">
        <f>IF($A472="","",IF(COUNTIF($A$2:$A$501,$A472)&gt;1,"Duplicate Denial ID",IF(OR($B472="",$C472="",$E472="",$F472="",$G472="",$J472="",$K472="",$L472=""),"Missing required field",IF(OR(NOT(ISNUMBER($J472)),$J472&lt;0,AND($Q472&lt;&gt;"",OR(NOT(ISNUMBER($Q472)),$Q472&lt;0))),"Invalid amount",IF(AND($D472&lt;&gt;"",$E472&lt;$D472),"Received before service",IF(AND($P472&lt;&gt;"",$P472&lt;$E472),"Resolution before receipt",IF(AND($N472&lt;&gt;"",$M472&lt;&gt;"",$N472&gt;$M472),"Appeal submitted late",IF(AND($X472=0,$P472=""),"Resolution date missing",IF(AND($X472=1,$P472&lt;&gt;""),"Open status has resolution date",IF(AND($X472=1,$R472=""),"Next action missing","")))))))))</f>
        <v/>
      </c>
    </row>
    <row r="473">
      <c r="A473" s="22" t="n"/>
      <c r="B473" s="22" t="n"/>
      <c r="C473" s="22" t="n"/>
      <c r="D473" s="42" t="n"/>
      <c r="E473" s="42" t="n"/>
      <c r="F473" s="22" t="n"/>
      <c r="G473" s="22" t="n"/>
      <c r="H473" s="24" t="n"/>
      <c r="I473" s="24" t="n"/>
      <c r="J473" s="43" t="n"/>
      <c r="K473" s="22" t="n"/>
      <c r="L473" s="22" t="n"/>
      <c r="M473" s="42" t="n"/>
      <c r="N473" s="42" t="n"/>
      <c r="O473" s="42" t="n"/>
      <c r="P473" s="42" t="n"/>
      <c r="Q473" s="43" t="n"/>
      <c r="R473" s="24" t="n"/>
      <c r="S473" s="24" t="n"/>
      <c r="T473" s="26">
        <f>IF($A473="","",IF($E473="","",MAX(0,IF($P473&lt;&gt;"",$P473,Dashboard!$B$3)-$E473)))</f>
        <v/>
      </c>
      <c r="U473" s="27">
        <f>IF($A473="","",IF($T473="","",IF($T473&lt;=30,"0-30 days",IF($T473&lt;=60,"31-60 days",IF($T473&lt;=90,"61-90 days","91+ days")))))</f>
        <v/>
      </c>
      <c r="V473" s="28">
        <f>IF($A473="","",IF($X473=0,"Closed",IF($M473="","Due date missing",IF($N473&lt;&gt;"",IF($N473&lt;=$M473,"Submitted on time","Submitted late"),IF(Dashboard!$B$3&gt;$M473,"Overdue",IF($M473-Dashboard!$B$3&lt;=7,"Due in 7 days","On track"))))))</f>
        <v/>
      </c>
      <c r="W473" s="44">
        <f>IF($A473="","",MAX(0,$J473-IF($Q473="",0,$Q473)))</f>
        <v/>
      </c>
      <c r="X473" s="26">
        <f>IF($A473="","",IF(OR($L473="Resolved - Paid",$L473="Resolved - No Payment",$L473="Closed - Other"),0,1))</f>
        <v/>
      </c>
      <c r="Y473" s="28">
        <f>IF($A473="","",IF(OR($E473="",NOT(ISNUMBER($E473)),$E473&gt;Dashboard!$B$3),"No","Yes"))</f>
        <v/>
      </c>
      <c r="Z473" s="28">
        <f>IF($A473="","",IF(COUNTIF($A$2:$A$501,$A473)&gt;1,"Duplicate Denial ID",IF(OR($B473="",$C473="",$E473="",$F473="",$G473="",$J473="",$K473="",$L473=""),"Missing required field",IF(OR(NOT(ISNUMBER($J473)),$J473&lt;0,AND($Q473&lt;&gt;"",OR(NOT(ISNUMBER($Q473)),$Q473&lt;0))),"Invalid amount",IF(AND($D473&lt;&gt;"",$E473&lt;$D473),"Received before service",IF(AND($P473&lt;&gt;"",$P473&lt;$E473),"Resolution before receipt",IF(AND($N473&lt;&gt;"",$M473&lt;&gt;"",$N473&gt;$M473),"Appeal submitted late",IF(AND($X473=0,$P473=""),"Resolution date missing",IF(AND($X473=1,$P473&lt;&gt;""),"Open status has resolution date",IF(AND($X473=1,$R473=""),"Next action missing","")))))))))</f>
        <v/>
      </c>
    </row>
    <row r="474">
      <c r="A474" s="22" t="n"/>
      <c r="B474" s="22" t="n"/>
      <c r="C474" s="22" t="n"/>
      <c r="D474" s="42" t="n"/>
      <c r="E474" s="42" t="n"/>
      <c r="F474" s="22" t="n"/>
      <c r="G474" s="22" t="n"/>
      <c r="H474" s="24" t="n"/>
      <c r="I474" s="24" t="n"/>
      <c r="J474" s="43" t="n"/>
      <c r="K474" s="22" t="n"/>
      <c r="L474" s="22" t="n"/>
      <c r="M474" s="42" t="n"/>
      <c r="N474" s="42" t="n"/>
      <c r="O474" s="42" t="n"/>
      <c r="P474" s="42" t="n"/>
      <c r="Q474" s="43" t="n"/>
      <c r="R474" s="24" t="n"/>
      <c r="S474" s="24" t="n"/>
      <c r="T474" s="26">
        <f>IF($A474="","",IF($E474="","",MAX(0,IF($P474&lt;&gt;"",$P474,Dashboard!$B$3)-$E474)))</f>
        <v/>
      </c>
      <c r="U474" s="27">
        <f>IF($A474="","",IF($T474="","",IF($T474&lt;=30,"0-30 days",IF($T474&lt;=60,"31-60 days",IF($T474&lt;=90,"61-90 days","91+ days")))))</f>
        <v/>
      </c>
      <c r="V474" s="28">
        <f>IF($A474="","",IF($X474=0,"Closed",IF($M474="","Due date missing",IF($N474&lt;&gt;"",IF($N474&lt;=$M474,"Submitted on time","Submitted late"),IF(Dashboard!$B$3&gt;$M474,"Overdue",IF($M474-Dashboard!$B$3&lt;=7,"Due in 7 days","On track"))))))</f>
        <v/>
      </c>
      <c r="W474" s="44">
        <f>IF($A474="","",MAX(0,$J474-IF($Q474="",0,$Q474)))</f>
        <v/>
      </c>
      <c r="X474" s="26">
        <f>IF($A474="","",IF(OR($L474="Resolved - Paid",$L474="Resolved - No Payment",$L474="Closed - Other"),0,1))</f>
        <v/>
      </c>
      <c r="Y474" s="28">
        <f>IF($A474="","",IF(OR($E474="",NOT(ISNUMBER($E474)),$E474&gt;Dashboard!$B$3),"No","Yes"))</f>
        <v/>
      </c>
      <c r="Z474" s="28">
        <f>IF($A474="","",IF(COUNTIF($A$2:$A$501,$A474)&gt;1,"Duplicate Denial ID",IF(OR($B474="",$C474="",$E474="",$F474="",$G474="",$J474="",$K474="",$L474=""),"Missing required field",IF(OR(NOT(ISNUMBER($J474)),$J474&lt;0,AND($Q474&lt;&gt;"",OR(NOT(ISNUMBER($Q474)),$Q474&lt;0))),"Invalid amount",IF(AND($D474&lt;&gt;"",$E474&lt;$D474),"Received before service",IF(AND($P474&lt;&gt;"",$P474&lt;$E474),"Resolution before receipt",IF(AND($N474&lt;&gt;"",$M474&lt;&gt;"",$N474&gt;$M474),"Appeal submitted late",IF(AND($X474=0,$P474=""),"Resolution date missing",IF(AND($X474=1,$P474&lt;&gt;""),"Open status has resolution date",IF(AND($X474=1,$R474=""),"Next action missing","")))))))))</f>
        <v/>
      </c>
    </row>
    <row r="475">
      <c r="A475" s="22" t="n"/>
      <c r="B475" s="22" t="n"/>
      <c r="C475" s="22" t="n"/>
      <c r="D475" s="42" t="n"/>
      <c r="E475" s="42" t="n"/>
      <c r="F475" s="22" t="n"/>
      <c r="G475" s="22" t="n"/>
      <c r="H475" s="24" t="n"/>
      <c r="I475" s="24" t="n"/>
      <c r="J475" s="43" t="n"/>
      <c r="K475" s="22" t="n"/>
      <c r="L475" s="22" t="n"/>
      <c r="M475" s="42" t="n"/>
      <c r="N475" s="42" t="n"/>
      <c r="O475" s="42" t="n"/>
      <c r="P475" s="42" t="n"/>
      <c r="Q475" s="43" t="n"/>
      <c r="R475" s="24" t="n"/>
      <c r="S475" s="24" t="n"/>
      <c r="T475" s="26">
        <f>IF($A475="","",IF($E475="","",MAX(0,IF($P475&lt;&gt;"",$P475,Dashboard!$B$3)-$E475)))</f>
        <v/>
      </c>
      <c r="U475" s="27">
        <f>IF($A475="","",IF($T475="","",IF($T475&lt;=30,"0-30 days",IF($T475&lt;=60,"31-60 days",IF($T475&lt;=90,"61-90 days","91+ days")))))</f>
        <v/>
      </c>
      <c r="V475" s="28">
        <f>IF($A475="","",IF($X475=0,"Closed",IF($M475="","Due date missing",IF($N475&lt;&gt;"",IF($N475&lt;=$M475,"Submitted on time","Submitted late"),IF(Dashboard!$B$3&gt;$M475,"Overdue",IF($M475-Dashboard!$B$3&lt;=7,"Due in 7 days","On track"))))))</f>
        <v/>
      </c>
      <c r="W475" s="44">
        <f>IF($A475="","",MAX(0,$J475-IF($Q475="",0,$Q475)))</f>
        <v/>
      </c>
      <c r="X475" s="26">
        <f>IF($A475="","",IF(OR($L475="Resolved - Paid",$L475="Resolved - No Payment",$L475="Closed - Other"),0,1))</f>
        <v/>
      </c>
      <c r="Y475" s="28">
        <f>IF($A475="","",IF(OR($E475="",NOT(ISNUMBER($E475)),$E475&gt;Dashboard!$B$3),"No","Yes"))</f>
        <v/>
      </c>
      <c r="Z475" s="28">
        <f>IF($A475="","",IF(COUNTIF($A$2:$A$501,$A475)&gt;1,"Duplicate Denial ID",IF(OR($B475="",$C475="",$E475="",$F475="",$G475="",$J475="",$K475="",$L475=""),"Missing required field",IF(OR(NOT(ISNUMBER($J475)),$J475&lt;0,AND($Q475&lt;&gt;"",OR(NOT(ISNUMBER($Q475)),$Q475&lt;0))),"Invalid amount",IF(AND($D475&lt;&gt;"",$E475&lt;$D475),"Received before service",IF(AND($P475&lt;&gt;"",$P475&lt;$E475),"Resolution before receipt",IF(AND($N475&lt;&gt;"",$M475&lt;&gt;"",$N475&gt;$M475),"Appeal submitted late",IF(AND($X475=0,$P475=""),"Resolution date missing",IF(AND($X475=1,$P475&lt;&gt;""),"Open status has resolution date",IF(AND($X475=1,$R475=""),"Next action missing","")))))))))</f>
        <v/>
      </c>
    </row>
    <row r="476">
      <c r="A476" s="22" t="n"/>
      <c r="B476" s="22" t="n"/>
      <c r="C476" s="22" t="n"/>
      <c r="D476" s="42" t="n"/>
      <c r="E476" s="42" t="n"/>
      <c r="F476" s="22" t="n"/>
      <c r="G476" s="22" t="n"/>
      <c r="H476" s="24" t="n"/>
      <c r="I476" s="24" t="n"/>
      <c r="J476" s="43" t="n"/>
      <c r="K476" s="22" t="n"/>
      <c r="L476" s="22" t="n"/>
      <c r="M476" s="42" t="n"/>
      <c r="N476" s="42" t="n"/>
      <c r="O476" s="42" t="n"/>
      <c r="P476" s="42" t="n"/>
      <c r="Q476" s="43" t="n"/>
      <c r="R476" s="24" t="n"/>
      <c r="S476" s="24" t="n"/>
      <c r="T476" s="26">
        <f>IF($A476="","",IF($E476="","",MAX(0,IF($P476&lt;&gt;"",$P476,Dashboard!$B$3)-$E476)))</f>
        <v/>
      </c>
      <c r="U476" s="27">
        <f>IF($A476="","",IF($T476="","",IF($T476&lt;=30,"0-30 days",IF($T476&lt;=60,"31-60 days",IF($T476&lt;=90,"61-90 days","91+ days")))))</f>
        <v/>
      </c>
      <c r="V476" s="28">
        <f>IF($A476="","",IF($X476=0,"Closed",IF($M476="","Due date missing",IF($N476&lt;&gt;"",IF($N476&lt;=$M476,"Submitted on time","Submitted late"),IF(Dashboard!$B$3&gt;$M476,"Overdue",IF($M476-Dashboard!$B$3&lt;=7,"Due in 7 days","On track"))))))</f>
        <v/>
      </c>
      <c r="W476" s="44">
        <f>IF($A476="","",MAX(0,$J476-IF($Q476="",0,$Q476)))</f>
        <v/>
      </c>
      <c r="X476" s="26">
        <f>IF($A476="","",IF(OR($L476="Resolved - Paid",$L476="Resolved - No Payment",$L476="Closed - Other"),0,1))</f>
        <v/>
      </c>
      <c r="Y476" s="28">
        <f>IF($A476="","",IF(OR($E476="",NOT(ISNUMBER($E476)),$E476&gt;Dashboard!$B$3),"No","Yes"))</f>
        <v/>
      </c>
      <c r="Z476" s="28">
        <f>IF($A476="","",IF(COUNTIF($A$2:$A$501,$A476)&gt;1,"Duplicate Denial ID",IF(OR($B476="",$C476="",$E476="",$F476="",$G476="",$J476="",$K476="",$L476=""),"Missing required field",IF(OR(NOT(ISNUMBER($J476)),$J476&lt;0,AND($Q476&lt;&gt;"",OR(NOT(ISNUMBER($Q476)),$Q476&lt;0))),"Invalid amount",IF(AND($D476&lt;&gt;"",$E476&lt;$D476),"Received before service",IF(AND($P476&lt;&gt;"",$P476&lt;$E476),"Resolution before receipt",IF(AND($N476&lt;&gt;"",$M476&lt;&gt;"",$N476&gt;$M476),"Appeal submitted late",IF(AND($X476=0,$P476=""),"Resolution date missing",IF(AND($X476=1,$P476&lt;&gt;""),"Open status has resolution date",IF(AND($X476=1,$R476=""),"Next action missing","")))))))))</f>
        <v/>
      </c>
    </row>
    <row r="477">
      <c r="A477" s="22" t="n"/>
      <c r="B477" s="22" t="n"/>
      <c r="C477" s="22" t="n"/>
      <c r="D477" s="42" t="n"/>
      <c r="E477" s="42" t="n"/>
      <c r="F477" s="22" t="n"/>
      <c r="G477" s="22" t="n"/>
      <c r="H477" s="24" t="n"/>
      <c r="I477" s="24" t="n"/>
      <c r="J477" s="43" t="n"/>
      <c r="K477" s="22" t="n"/>
      <c r="L477" s="22" t="n"/>
      <c r="M477" s="42" t="n"/>
      <c r="N477" s="42" t="n"/>
      <c r="O477" s="42" t="n"/>
      <c r="P477" s="42" t="n"/>
      <c r="Q477" s="43" t="n"/>
      <c r="R477" s="24" t="n"/>
      <c r="S477" s="24" t="n"/>
      <c r="T477" s="26">
        <f>IF($A477="","",IF($E477="","",MAX(0,IF($P477&lt;&gt;"",$P477,Dashboard!$B$3)-$E477)))</f>
        <v/>
      </c>
      <c r="U477" s="27">
        <f>IF($A477="","",IF($T477="","",IF($T477&lt;=30,"0-30 days",IF($T477&lt;=60,"31-60 days",IF($T477&lt;=90,"61-90 days","91+ days")))))</f>
        <v/>
      </c>
      <c r="V477" s="28">
        <f>IF($A477="","",IF($X477=0,"Closed",IF($M477="","Due date missing",IF($N477&lt;&gt;"",IF($N477&lt;=$M477,"Submitted on time","Submitted late"),IF(Dashboard!$B$3&gt;$M477,"Overdue",IF($M477-Dashboard!$B$3&lt;=7,"Due in 7 days","On track"))))))</f>
        <v/>
      </c>
      <c r="W477" s="44">
        <f>IF($A477="","",MAX(0,$J477-IF($Q477="",0,$Q477)))</f>
        <v/>
      </c>
      <c r="X477" s="26">
        <f>IF($A477="","",IF(OR($L477="Resolved - Paid",$L477="Resolved - No Payment",$L477="Closed - Other"),0,1))</f>
        <v/>
      </c>
      <c r="Y477" s="28">
        <f>IF($A477="","",IF(OR($E477="",NOT(ISNUMBER($E477)),$E477&gt;Dashboard!$B$3),"No","Yes"))</f>
        <v/>
      </c>
      <c r="Z477" s="28">
        <f>IF($A477="","",IF(COUNTIF($A$2:$A$501,$A477)&gt;1,"Duplicate Denial ID",IF(OR($B477="",$C477="",$E477="",$F477="",$G477="",$J477="",$K477="",$L477=""),"Missing required field",IF(OR(NOT(ISNUMBER($J477)),$J477&lt;0,AND($Q477&lt;&gt;"",OR(NOT(ISNUMBER($Q477)),$Q477&lt;0))),"Invalid amount",IF(AND($D477&lt;&gt;"",$E477&lt;$D477),"Received before service",IF(AND($P477&lt;&gt;"",$P477&lt;$E477),"Resolution before receipt",IF(AND($N477&lt;&gt;"",$M477&lt;&gt;"",$N477&gt;$M477),"Appeal submitted late",IF(AND($X477=0,$P477=""),"Resolution date missing",IF(AND($X477=1,$P477&lt;&gt;""),"Open status has resolution date",IF(AND($X477=1,$R477=""),"Next action missing","")))))))))</f>
        <v/>
      </c>
    </row>
    <row r="478">
      <c r="A478" s="22" t="n"/>
      <c r="B478" s="22" t="n"/>
      <c r="C478" s="22" t="n"/>
      <c r="D478" s="42" t="n"/>
      <c r="E478" s="42" t="n"/>
      <c r="F478" s="22" t="n"/>
      <c r="G478" s="22" t="n"/>
      <c r="H478" s="24" t="n"/>
      <c r="I478" s="24" t="n"/>
      <c r="J478" s="43" t="n"/>
      <c r="K478" s="22" t="n"/>
      <c r="L478" s="22" t="n"/>
      <c r="M478" s="42" t="n"/>
      <c r="N478" s="42" t="n"/>
      <c r="O478" s="42" t="n"/>
      <c r="P478" s="42" t="n"/>
      <c r="Q478" s="43" t="n"/>
      <c r="R478" s="24" t="n"/>
      <c r="S478" s="24" t="n"/>
      <c r="T478" s="26">
        <f>IF($A478="","",IF($E478="","",MAX(0,IF($P478&lt;&gt;"",$P478,Dashboard!$B$3)-$E478)))</f>
        <v/>
      </c>
      <c r="U478" s="27">
        <f>IF($A478="","",IF($T478="","",IF($T478&lt;=30,"0-30 days",IF($T478&lt;=60,"31-60 days",IF($T478&lt;=90,"61-90 days","91+ days")))))</f>
        <v/>
      </c>
      <c r="V478" s="28">
        <f>IF($A478="","",IF($X478=0,"Closed",IF($M478="","Due date missing",IF($N478&lt;&gt;"",IF($N478&lt;=$M478,"Submitted on time","Submitted late"),IF(Dashboard!$B$3&gt;$M478,"Overdue",IF($M478-Dashboard!$B$3&lt;=7,"Due in 7 days","On track"))))))</f>
        <v/>
      </c>
      <c r="W478" s="44">
        <f>IF($A478="","",MAX(0,$J478-IF($Q478="",0,$Q478)))</f>
        <v/>
      </c>
      <c r="X478" s="26">
        <f>IF($A478="","",IF(OR($L478="Resolved - Paid",$L478="Resolved - No Payment",$L478="Closed - Other"),0,1))</f>
        <v/>
      </c>
      <c r="Y478" s="28">
        <f>IF($A478="","",IF(OR($E478="",NOT(ISNUMBER($E478)),$E478&gt;Dashboard!$B$3),"No","Yes"))</f>
        <v/>
      </c>
      <c r="Z478" s="28">
        <f>IF($A478="","",IF(COUNTIF($A$2:$A$501,$A478)&gt;1,"Duplicate Denial ID",IF(OR($B478="",$C478="",$E478="",$F478="",$G478="",$J478="",$K478="",$L478=""),"Missing required field",IF(OR(NOT(ISNUMBER($J478)),$J478&lt;0,AND($Q478&lt;&gt;"",OR(NOT(ISNUMBER($Q478)),$Q478&lt;0))),"Invalid amount",IF(AND($D478&lt;&gt;"",$E478&lt;$D478),"Received before service",IF(AND($P478&lt;&gt;"",$P478&lt;$E478),"Resolution before receipt",IF(AND($N478&lt;&gt;"",$M478&lt;&gt;"",$N478&gt;$M478),"Appeal submitted late",IF(AND($X478=0,$P478=""),"Resolution date missing",IF(AND($X478=1,$P478&lt;&gt;""),"Open status has resolution date",IF(AND($X478=1,$R478=""),"Next action missing","")))))))))</f>
        <v/>
      </c>
    </row>
    <row r="479">
      <c r="A479" s="22" t="n"/>
      <c r="B479" s="22" t="n"/>
      <c r="C479" s="22" t="n"/>
      <c r="D479" s="42" t="n"/>
      <c r="E479" s="42" t="n"/>
      <c r="F479" s="22" t="n"/>
      <c r="G479" s="22" t="n"/>
      <c r="H479" s="24" t="n"/>
      <c r="I479" s="24" t="n"/>
      <c r="J479" s="43" t="n"/>
      <c r="K479" s="22" t="n"/>
      <c r="L479" s="22" t="n"/>
      <c r="M479" s="42" t="n"/>
      <c r="N479" s="42" t="n"/>
      <c r="O479" s="42" t="n"/>
      <c r="P479" s="42" t="n"/>
      <c r="Q479" s="43" t="n"/>
      <c r="R479" s="24" t="n"/>
      <c r="S479" s="24" t="n"/>
      <c r="T479" s="26">
        <f>IF($A479="","",IF($E479="","",MAX(0,IF($P479&lt;&gt;"",$P479,Dashboard!$B$3)-$E479)))</f>
        <v/>
      </c>
      <c r="U479" s="27">
        <f>IF($A479="","",IF($T479="","",IF($T479&lt;=30,"0-30 days",IF($T479&lt;=60,"31-60 days",IF($T479&lt;=90,"61-90 days","91+ days")))))</f>
        <v/>
      </c>
      <c r="V479" s="28">
        <f>IF($A479="","",IF($X479=0,"Closed",IF($M479="","Due date missing",IF($N479&lt;&gt;"",IF($N479&lt;=$M479,"Submitted on time","Submitted late"),IF(Dashboard!$B$3&gt;$M479,"Overdue",IF($M479-Dashboard!$B$3&lt;=7,"Due in 7 days","On track"))))))</f>
        <v/>
      </c>
      <c r="W479" s="44">
        <f>IF($A479="","",MAX(0,$J479-IF($Q479="",0,$Q479)))</f>
        <v/>
      </c>
      <c r="X479" s="26">
        <f>IF($A479="","",IF(OR($L479="Resolved - Paid",$L479="Resolved - No Payment",$L479="Closed - Other"),0,1))</f>
        <v/>
      </c>
      <c r="Y479" s="28">
        <f>IF($A479="","",IF(OR($E479="",NOT(ISNUMBER($E479)),$E479&gt;Dashboard!$B$3),"No","Yes"))</f>
        <v/>
      </c>
      <c r="Z479" s="28">
        <f>IF($A479="","",IF(COUNTIF($A$2:$A$501,$A479)&gt;1,"Duplicate Denial ID",IF(OR($B479="",$C479="",$E479="",$F479="",$G479="",$J479="",$K479="",$L479=""),"Missing required field",IF(OR(NOT(ISNUMBER($J479)),$J479&lt;0,AND($Q479&lt;&gt;"",OR(NOT(ISNUMBER($Q479)),$Q479&lt;0))),"Invalid amount",IF(AND($D479&lt;&gt;"",$E479&lt;$D479),"Received before service",IF(AND($P479&lt;&gt;"",$P479&lt;$E479),"Resolution before receipt",IF(AND($N479&lt;&gt;"",$M479&lt;&gt;"",$N479&gt;$M479),"Appeal submitted late",IF(AND($X479=0,$P479=""),"Resolution date missing",IF(AND($X479=1,$P479&lt;&gt;""),"Open status has resolution date",IF(AND($X479=1,$R479=""),"Next action missing","")))))))))</f>
        <v/>
      </c>
    </row>
    <row r="480">
      <c r="A480" s="22" t="n"/>
      <c r="B480" s="22" t="n"/>
      <c r="C480" s="22" t="n"/>
      <c r="D480" s="42" t="n"/>
      <c r="E480" s="42" t="n"/>
      <c r="F480" s="22" t="n"/>
      <c r="G480" s="22" t="n"/>
      <c r="H480" s="24" t="n"/>
      <c r="I480" s="24" t="n"/>
      <c r="J480" s="43" t="n"/>
      <c r="K480" s="22" t="n"/>
      <c r="L480" s="22" t="n"/>
      <c r="M480" s="42" t="n"/>
      <c r="N480" s="42" t="n"/>
      <c r="O480" s="42" t="n"/>
      <c r="P480" s="42" t="n"/>
      <c r="Q480" s="43" t="n"/>
      <c r="R480" s="24" t="n"/>
      <c r="S480" s="24" t="n"/>
      <c r="T480" s="26">
        <f>IF($A480="","",IF($E480="","",MAX(0,IF($P480&lt;&gt;"",$P480,Dashboard!$B$3)-$E480)))</f>
        <v/>
      </c>
      <c r="U480" s="27">
        <f>IF($A480="","",IF($T480="","",IF($T480&lt;=30,"0-30 days",IF($T480&lt;=60,"31-60 days",IF($T480&lt;=90,"61-90 days","91+ days")))))</f>
        <v/>
      </c>
      <c r="V480" s="28">
        <f>IF($A480="","",IF($X480=0,"Closed",IF($M480="","Due date missing",IF($N480&lt;&gt;"",IF($N480&lt;=$M480,"Submitted on time","Submitted late"),IF(Dashboard!$B$3&gt;$M480,"Overdue",IF($M480-Dashboard!$B$3&lt;=7,"Due in 7 days","On track"))))))</f>
        <v/>
      </c>
      <c r="W480" s="44">
        <f>IF($A480="","",MAX(0,$J480-IF($Q480="",0,$Q480)))</f>
        <v/>
      </c>
      <c r="X480" s="26">
        <f>IF($A480="","",IF(OR($L480="Resolved - Paid",$L480="Resolved - No Payment",$L480="Closed - Other"),0,1))</f>
        <v/>
      </c>
      <c r="Y480" s="28">
        <f>IF($A480="","",IF(OR($E480="",NOT(ISNUMBER($E480)),$E480&gt;Dashboard!$B$3),"No","Yes"))</f>
        <v/>
      </c>
      <c r="Z480" s="28">
        <f>IF($A480="","",IF(COUNTIF($A$2:$A$501,$A480)&gt;1,"Duplicate Denial ID",IF(OR($B480="",$C480="",$E480="",$F480="",$G480="",$J480="",$K480="",$L480=""),"Missing required field",IF(OR(NOT(ISNUMBER($J480)),$J480&lt;0,AND($Q480&lt;&gt;"",OR(NOT(ISNUMBER($Q480)),$Q480&lt;0))),"Invalid amount",IF(AND($D480&lt;&gt;"",$E480&lt;$D480),"Received before service",IF(AND($P480&lt;&gt;"",$P480&lt;$E480),"Resolution before receipt",IF(AND($N480&lt;&gt;"",$M480&lt;&gt;"",$N480&gt;$M480),"Appeal submitted late",IF(AND($X480=0,$P480=""),"Resolution date missing",IF(AND($X480=1,$P480&lt;&gt;""),"Open status has resolution date",IF(AND($X480=1,$R480=""),"Next action missing","")))))))))</f>
        <v/>
      </c>
    </row>
    <row r="481">
      <c r="A481" s="22" t="n"/>
      <c r="B481" s="22" t="n"/>
      <c r="C481" s="22" t="n"/>
      <c r="D481" s="42" t="n"/>
      <c r="E481" s="42" t="n"/>
      <c r="F481" s="22" t="n"/>
      <c r="G481" s="22" t="n"/>
      <c r="H481" s="24" t="n"/>
      <c r="I481" s="24" t="n"/>
      <c r="J481" s="43" t="n"/>
      <c r="K481" s="22" t="n"/>
      <c r="L481" s="22" t="n"/>
      <c r="M481" s="42" t="n"/>
      <c r="N481" s="42" t="n"/>
      <c r="O481" s="42" t="n"/>
      <c r="P481" s="42" t="n"/>
      <c r="Q481" s="43" t="n"/>
      <c r="R481" s="24" t="n"/>
      <c r="S481" s="24" t="n"/>
      <c r="T481" s="26">
        <f>IF($A481="","",IF($E481="","",MAX(0,IF($P481&lt;&gt;"",$P481,Dashboard!$B$3)-$E481)))</f>
        <v/>
      </c>
      <c r="U481" s="27">
        <f>IF($A481="","",IF($T481="","",IF($T481&lt;=30,"0-30 days",IF($T481&lt;=60,"31-60 days",IF($T481&lt;=90,"61-90 days","91+ days")))))</f>
        <v/>
      </c>
      <c r="V481" s="28">
        <f>IF($A481="","",IF($X481=0,"Closed",IF($M481="","Due date missing",IF($N481&lt;&gt;"",IF($N481&lt;=$M481,"Submitted on time","Submitted late"),IF(Dashboard!$B$3&gt;$M481,"Overdue",IF($M481-Dashboard!$B$3&lt;=7,"Due in 7 days","On track"))))))</f>
        <v/>
      </c>
      <c r="W481" s="44">
        <f>IF($A481="","",MAX(0,$J481-IF($Q481="",0,$Q481)))</f>
        <v/>
      </c>
      <c r="X481" s="26">
        <f>IF($A481="","",IF(OR($L481="Resolved - Paid",$L481="Resolved - No Payment",$L481="Closed - Other"),0,1))</f>
        <v/>
      </c>
      <c r="Y481" s="28">
        <f>IF($A481="","",IF(OR($E481="",NOT(ISNUMBER($E481)),$E481&gt;Dashboard!$B$3),"No","Yes"))</f>
        <v/>
      </c>
      <c r="Z481" s="28">
        <f>IF($A481="","",IF(COUNTIF($A$2:$A$501,$A481)&gt;1,"Duplicate Denial ID",IF(OR($B481="",$C481="",$E481="",$F481="",$G481="",$J481="",$K481="",$L481=""),"Missing required field",IF(OR(NOT(ISNUMBER($J481)),$J481&lt;0,AND($Q481&lt;&gt;"",OR(NOT(ISNUMBER($Q481)),$Q481&lt;0))),"Invalid amount",IF(AND($D481&lt;&gt;"",$E481&lt;$D481),"Received before service",IF(AND($P481&lt;&gt;"",$P481&lt;$E481),"Resolution before receipt",IF(AND($N481&lt;&gt;"",$M481&lt;&gt;"",$N481&gt;$M481),"Appeal submitted late",IF(AND($X481=0,$P481=""),"Resolution date missing",IF(AND($X481=1,$P481&lt;&gt;""),"Open status has resolution date",IF(AND($X481=1,$R481=""),"Next action missing","")))))))))</f>
        <v/>
      </c>
    </row>
    <row r="482">
      <c r="A482" s="22" t="n"/>
      <c r="B482" s="22" t="n"/>
      <c r="C482" s="22" t="n"/>
      <c r="D482" s="42" t="n"/>
      <c r="E482" s="42" t="n"/>
      <c r="F482" s="22" t="n"/>
      <c r="G482" s="22" t="n"/>
      <c r="H482" s="24" t="n"/>
      <c r="I482" s="24" t="n"/>
      <c r="J482" s="43" t="n"/>
      <c r="K482" s="22" t="n"/>
      <c r="L482" s="22" t="n"/>
      <c r="M482" s="42" t="n"/>
      <c r="N482" s="42" t="n"/>
      <c r="O482" s="42" t="n"/>
      <c r="P482" s="42" t="n"/>
      <c r="Q482" s="43" t="n"/>
      <c r="R482" s="24" t="n"/>
      <c r="S482" s="24" t="n"/>
      <c r="T482" s="26">
        <f>IF($A482="","",IF($E482="","",MAX(0,IF($P482&lt;&gt;"",$P482,Dashboard!$B$3)-$E482)))</f>
        <v/>
      </c>
      <c r="U482" s="27">
        <f>IF($A482="","",IF($T482="","",IF($T482&lt;=30,"0-30 days",IF($T482&lt;=60,"31-60 days",IF($T482&lt;=90,"61-90 days","91+ days")))))</f>
        <v/>
      </c>
      <c r="V482" s="28">
        <f>IF($A482="","",IF($X482=0,"Closed",IF($M482="","Due date missing",IF($N482&lt;&gt;"",IF($N482&lt;=$M482,"Submitted on time","Submitted late"),IF(Dashboard!$B$3&gt;$M482,"Overdue",IF($M482-Dashboard!$B$3&lt;=7,"Due in 7 days","On track"))))))</f>
        <v/>
      </c>
      <c r="W482" s="44">
        <f>IF($A482="","",MAX(0,$J482-IF($Q482="",0,$Q482)))</f>
        <v/>
      </c>
      <c r="X482" s="26">
        <f>IF($A482="","",IF(OR($L482="Resolved - Paid",$L482="Resolved - No Payment",$L482="Closed - Other"),0,1))</f>
        <v/>
      </c>
      <c r="Y482" s="28">
        <f>IF($A482="","",IF(OR($E482="",NOT(ISNUMBER($E482)),$E482&gt;Dashboard!$B$3),"No","Yes"))</f>
        <v/>
      </c>
      <c r="Z482" s="28">
        <f>IF($A482="","",IF(COUNTIF($A$2:$A$501,$A482)&gt;1,"Duplicate Denial ID",IF(OR($B482="",$C482="",$E482="",$F482="",$G482="",$J482="",$K482="",$L482=""),"Missing required field",IF(OR(NOT(ISNUMBER($J482)),$J482&lt;0,AND($Q482&lt;&gt;"",OR(NOT(ISNUMBER($Q482)),$Q482&lt;0))),"Invalid amount",IF(AND($D482&lt;&gt;"",$E482&lt;$D482),"Received before service",IF(AND($P482&lt;&gt;"",$P482&lt;$E482),"Resolution before receipt",IF(AND($N482&lt;&gt;"",$M482&lt;&gt;"",$N482&gt;$M482),"Appeal submitted late",IF(AND($X482=0,$P482=""),"Resolution date missing",IF(AND($X482=1,$P482&lt;&gt;""),"Open status has resolution date",IF(AND($X482=1,$R482=""),"Next action missing","")))))))))</f>
        <v/>
      </c>
    </row>
    <row r="483">
      <c r="A483" s="22" t="n"/>
      <c r="B483" s="22" t="n"/>
      <c r="C483" s="22" t="n"/>
      <c r="D483" s="42" t="n"/>
      <c r="E483" s="42" t="n"/>
      <c r="F483" s="22" t="n"/>
      <c r="G483" s="22" t="n"/>
      <c r="H483" s="24" t="n"/>
      <c r="I483" s="24" t="n"/>
      <c r="J483" s="43" t="n"/>
      <c r="K483" s="22" t="n"/>
      <c r="L483" s="22" t="n"/>
      <c r="M483" s="42" t="n"/>
      <c r="N483" s="42" t="n"/>
      <c r="O483" s="42" t="n"/>
      <c r="P483" s="42" t="n"/>
      <c r="Q483" s="43" t="n"/>
      <c r="R483" s="24" t="n"/>
      <c r="S483" s="24" t="n"/>
      <c r="T483" s="26">
        <f>IF($A483="","",IF($E483="","",MAX(0,IF($P483&lt;&gt;"",$P483,Dashboard!$B$3)-$E483)))</f>
        <v/>
      </c>
      <c r="U483" s="27">
        <f>IF($A483="","",IF($T483="","",IF($T483&lt;=30,"0-30 days",IF($T483&lt;=60,"31-60 days",IF($T483&lt;=90,"61-90 days","91+ days")))))</f>
        <v/>
      </c>
      <c r="V483" s="28">
        <f>IF($A483="","",IF($X483=0,"Closed",IF($M483="","Due date missing",IF($N483&lt;&gt;"",IF($N483&lt;=$M483,"Submitted on time","Submitted late"),IF(Dashboard!$B$3&gt;$M483,"Overdue",IF($M483-Dashboard!$B$3&lt;=7,"Due in 7 days","On track"))))))</f>
        <v/>
      </c>
      <c r="W483" s="44">
        <f>IF($A483="","",MAX(0,$J483-IF($Q483="",0,$Q483)))</f>
        <v/>
      </c>
      <c r="X483" s="26">
        <f>IF($A483="","",IF(OR($L483="Resolved - Paid",$L483="Resolved - No Payment",$L483="Closed - Other"),0,1))</f>
        <v/>
      </c>
      <c r="Y483" s="28">
        <f>IF($A483="","",IF(OR($E483="",NOT(ISNUMBER($E483)),$E483&gt;Dashboard!$B$3),"No","Yes"))</f>
        <v/>
      </c>
      <c r="Z483" s="28">
        <f>IF($A483="","",IF(COUNTIF($A$2:$A$501,$A483)&gt;1,"Duplicate Denial ID",IF(OR($B483="",$C483="",$E483="",$F483="",$G483="",$J483="",$K483="",$L483=""),"Missing required field",IF(OR(NOT(ISNUMBER($J483)),$J483&lt;0,AND($Q483&lt;&gt;"",OR(NOT(ISNUMBER($Q483)),$Q483&lt;0))),"Invalid amount",IF(AND($D483&lt;&gt;"",$E483&lt;$D483),"Received before service",IF(AND($P483&lt;&gt;"",$P483&lt;$E483),"Resolution before receipt",IF(AND($N483&lt;&gt;"",$M483&lt;&gt;"",$N483&gt;$M483),"Appeal submitted late",IF(AND($X483=0,$P483=""),"Resolution date missing",IF(AND($X483=1,$P483&lt;&gt;""),"Open status has resolution date",IF(AND($X483=1,$R483=""),"Next action missing","")))))))))</f>
        <v/>
      </c>
    </row>
    <row r="484">
      <c r="A484" s="22" t="n"/>
      <c r="B484" s="22" t="n"/>
      <c r="C484" s="22" t="n"/>
      <c r="D484" s="42" t="n"/>
      <c r="E484" s="42" t="n"/>
      <c r="F484" s="22" t="n"/>
      <c r="G484" s="22" t="n"/>
      <c r="H484" s="24" t="n"/>
      <c r="I484" s="24" t="n"/>
      <c r="J484" s="43" t="n"/>
      <c r="K484" s="22" t="n"/>
      <c r="L484" s="22" t="n"/>
      <c r="M484" s="42" t="n"/>
      <c r="N484" s="42" t="n"/>
      <c r="O484" s="42" t="n"/>
      <c r="P484" s="42" t="n"/>
      <c r="Q484" s="43" t="n"/>
      <c r="R484" s="24" t="n"/>
      <c r="S484" s="24" t="n"/>
      <c r="T484" s="26">
        <f>IF($A484="","",IF($E484="","",MAX(0,IF($P484&lt;&gt;"",$P484,Dashboard!$B$3)-$E484)))</f>
        <v/>
      </c>
      <c r="U484" s="27">
        <f>IF($A484="","",IF($T484="","",IF($T484&lt;=30,"0-30 days",IF($T484&lt;=60,"31-60 days",IF($T484&lt;=90,"61-90 days","91+ days")))))</f>
        <v/>
      </c>
      <c r="V484" s="28">
        <f>IF($A484="","",IF($X484=0,"Closed",IF($M484="","Due date missing",IF($N484&lt;&gt;"",IF($N484&lt;=$M484,"Submitted on time","Submitted late"),IF(Dashboard!$B$3&gt;$M484,"Overdue",IF($M484-Dashboard!$B$3&lt;=7,"Due in 7 days","On track"))))))</f>
        <v/>
      </c>
      <c r="W484" s="44">
        <f>IF($A484="","",MAX(0,$J484-IF($Q484="",0,$Q484)))</f>
        <v/>
      </c>
      <c r="X484" s="26">
        <f>IF($A484="","",IF(OR($L484="Resolved - Paid",$L484="Resolved - No Payment",$L484="Closed - Other"),0,1))</f>
        <v/>
      </c>
      <c r="Y484" s="28">
        <f>IF($A484="","",IF(OR($E484="",NOT(ISNUMBER($E484)),$E484&gt;Dashboard!$B$3),"No","Yes"))</f>
        <v/>
      </c>
      <c r="Z484" s="28">
        <f>IF($A484="","",IF(COUNTIF($A$2:$A$501,$A484)&gt;1,"Duplicate Denial ID",IF(OR($B484="",$C484="",$E484="",$F484="",$G484="",$J484="",$K484="",$L484=""),"Missing required field",IF(OR(NOT(ISNUMBER($J484)),$J484&lt;0,AND($Q484&lt;&gt;"",OR(NOT(ISNUMBER($Q484)),$Q484&lt;0))),"Invalid amount",IF(AND($D484&lt;&gt;"",$E484&lt;$D484),"Received before service",IF(AND($P484&lt;&gt;"",$P484&lt;$E484),"Resolution before receipt",IF(AND($N484&lt;&gt;"",$M484&lt;&gt;"",$N484&gt;$M484),"Appeal submitted late",IF(AND($X484=0,$P484=""),"Resolution date missing",IF(AND($X484=1,$P484&lt;&gt;""),"Open status has resolution date",IF(AND($X484=1,$R484=""),"Next action missing","")))))))))</f>
        <v/>
      </c>
    </row>
    <row r="485">
      <c r="A485" s="22" t="n"/>
      <c r="B485" s="22" t="n"/>
      <c r="C485" s="22" t="n"/>
      <c r="D485" s="42" t="n"/>
      <c r="E485" s="42" t="n"/>
      <c r="F485" s="22" t="n"/>
      <c r="G485" s="22" t="n"/>
      <c r="H485" s="24" t="n"/>
      <c r="I485" s="24" t="n"/>
      <c r="J485" s="43" t="n"/>
      <c r="K485" s="22" t="n"/>
      <c r="L485" s="22" t="n"/>
      <c r="M485" s="42" t="n"/>
      <c r="N485" s="42" t="n"/>
      <c r="O485" s="42" t="n"/>
      <c r="P485" s="42" t="n"/>
      <c r="Q485" s="43" t="n"/>
      <c r="R485" s="24" t="n"/>
      <c r="S485" s="24" t="n"/>
      <c r="T485" s="26">
        <f>IF($A485="","",IF($E485="","",MAX(0,IF($P485&lt;&gt;"",$P485,Dashboard!$B$3)-$E485)))</f>
        <v/>
      </c>
      <c r="U485" s="27">
        <f>IF($A485="","",IF($T485="","",IF($T485&lt;=30,"0-30 days",IF($T485&lt;=60,"31-60 days",IF($T485&lt;=90,"61-90 days","91+ days")))))</f>
        <v/>
      </c>
      <c r="V485" s="28">
        <f>IF($A485="","",IF($X485=0,"Closed",IF($M485="","Due date missing",IF($N485&lt;&gt;"",IF($N485&lt;=$M485,"Submitted on time","Submitted late"),IF(Dashboard!$B$3&gt;$M485,"Overdue",IF($M485-Dashboard!$B$3&lt;=7,"Due in 7 days","On track"))))))</f>
        <v/>
      </c>
      <c r="W485" s="44">
        <f>IF($A485="","",MAX(0,$J485-IF($Q485="",0,$Q485)))</f>
        <v/>
      </c>
      <c r="X485" s="26">
        <f>IF($A485="","",IF(OR($L485="Resolved - Paid",$L485="Resolved - No Payment",$L485="Closed - Other"),0,1))</f>
        <v/>
      </c>
      <c r="Y485" s="28">
        <f>IF($A485="","",IF(OR($E485="",NOT(ISNUMBER($E485)),$E485&gt;Dashboard!$B$3),"No","Yes"))</f>
        <v/>
      </c>
      <c r="Z485" s="28">
        <f>IF($A485="","",IF(COUNTIF($A$2:$A$501,$A485)&gt;1,"Duplicate Denial ID",IF(OR($B485="",$C485="",$E485="",$F485="",$G485="",$J485="",$K485="",$L485=""),"Missing required field",IF(OR(NOT(ISNUMBER($J485)),$J485&lt;0,AND($Q485&lt;&gt;"",OR(NOT(ISNUMBER($Q485)),$Q485&lt;0))),"Invalid amount",IF(AND($D485&lt;&gt;"",$E485&lt;$D485),"Received before service",IF(AND($P485&lt;&gt;"",$P485&lt;$E485),"Resolution before receipt",IF(AND($N485&lt;&gt;"",$M485&lt;&gt;"",$N485&gt;$M485),"Appeal submitted late",IF(AND($X485=0,$P485=""),"Resolution date missing",IF(AND($X485=1,$P485&lt;&gt;""),"Open status has resolution date",IF(AND($X485=1,$R485=""),"Next action missing","")))))))))</f>
        <v/>
      </c>
    </row>
    <row r="486">
      <c r="A486" s="22" t="n"/>
      <c r="B486" s="22" t="n"/>
      <c r="C486" s="22" t="n"/>
      <c r="D486" s="42" t="n"/>
      <c r="E486" s="42" t="n"/>
      <c r="F486" s="22" t="n"/>
      <c r="G486" s="22" t="n"/>
      <c r="H486" s="24" t="n"/>
      <c r="I486" s="24" t="n"/>
      <c r="J486" s="43" t="n"/>
      <c r="K486" s="22" t="n"/>
      <c r="L486" s="22" t="n"/>
      <c r="M486" s="42" t="n"/>
      <c r="N486" s="42" t="n"/>
      <c r="O486" s="42" t="n"/>
      <c r="P486" s="42" t="n"/>
      <c r="Q486" s="43" t="n"/>
      <c r="R486" s="24" t="n"/>
      <c r="S486" s="24" t="n"/>
      <c r="T486" s="26">
        <f>IF($A486="","",IF($E486="","",MAX(0,IF($P486&lt;&gt;"",$P486,Dashboard!$B$3)-$E486)))</f>
        <v/>
      </c>
      <c r="U486" s="27">
        <f>IF($A486="","",IF($T486="","",IF($T486&lt;=30,"0-30 days",IF($T486&lt;=60,"31-60 days",IF($T486&lt;=90,"61-90 days","91+ days")))))</f>
        <v/>
      </c>
      <c r="V486" s="28">
        <f>IF($A486="","",IF($X486=0,"Closed",IF($M486="","Due date missing",IF($N486&lt;&gt;"",IF($N486&lt;=$M486,"Submitted on time","Submitted late"),IF(Dashboard!$B$3&gt;$M486,"Overdue",IF($M486-Dashboard!$B$3&lt;=7,"Due in 7 days","On track"))))))</f>
        <v/>
      </c>
      <c r="W486" s="44">
        <f>IF($A486="","",MAX(0,$J486-IF($Q486="",0,$Q486)))</f>
        <v/>
      </c>
      <c r="X486" s="26">
        <f>IF($A486="","",IF(OR($L486="Resolved - Paid",$L486="Resolved - No Payment",$L486="Closed - Other"),0,1))</f>
        <v/>
      </c>
      <c r="Y486" s="28">
        <f>IF($A486="","",IF(OR($E486="",NOT(ISNUMBER($E486)),$E486&gt;Dashboard!$B$3),"No","Yes"))</f>
        <v/>
      </c>
      <c r="Z486" s="28">
        <f>IF($A486="","",IF(COUNTIF($A$2:$A$501,$A486)&gt;1,"Duplicate Denial ID",IF(OR($B486="",$C486="",$E486="",$F486="",$G486="",$J486="",$K486="",$L486=""),"Missing required field",IF(OR(NOT(ISNUMBER($J486)),$J486&lt;0,AND($Q486&lt;&gt;"",OR(NOT(ISNUMBER($Q486)),$Q486&lt;0))),"Invalid amount",IF(AND($D486&lt;&gt;"",$E486&lt;$D486),"Received before service",IF(AND($P486&lt;&gt;"",$P486&lt;$E486),"Resolution before receipt",IF(AND($N486&lt;&gt;"",$M486&lt;&gt;"",$N486&gt;$M486),"Appeal submitted late",IF(AND($X486=0,$P486=""),"Resolution date missing",IF(AND($X486=1,$P486&lt;&gt;""),"Open status has resolution date",IF(AND($X486=1,$R486=""),"Next action missing","")))))))))</f>
        <v/>
      </c>
    </row>
    <row r="487">
      <c r="A487" s="22" t="n"/>
      <c r="B487" s="22" t="n"/>
      <c r="C487" s="22" t="n"/>
      <c r="D487" s="42" t="n"/>
      <c r="E487" s="42" t="n"/>
      <c r="F487" s="22" t="n"/>
      <c r="G487" s="22" t="n"/>
      <c r="H487" s="24" t="n"/>
      <c r="I487" s="24" t="n"/>
      <c r="J487" s="43" t="n"/>
      <c r="K487" s="22" t="n"/>
      <c r="L487" s="22" t="n"/>
      <c r="M487" s="42" t="n"/>
      <c r="N487" s="42" t="n"/>
      <c r="O487" s="42" t="n"/>
      <c r="P487" s="42" t="n"/>
      <c r="Q487" s="43" t="n"/>
      <c r="R487" s="24" t="n"/>
      <c r="S487" s="24" t="n"/>
      <c r="T487" s="26">
        <f>IF($A487="","",IF($E487="","",MAX(0,IF($P487&lt;&gt;"",$P487,Dashboard!$B$3)-$E487)))</f>
        <v/>
      </c>
      <c r="U487" s="27">
        <f>IF($A487="","",IF($T487="","",IF($T487&lt;=30,"0-30 days",IF($T487&lt;=60,"31-60 days",IF($T487&lt;=90,"61-90 days","91+ days")))))</f>
        <v/>
      </c>
      <c r="V487" s="28">
        <f>IF($A487="","",IF($X487=0,"Closed",IF($M487="","Due date missing",IF($N487&lt;&gt;"",IF($N487&lt;=$M487,"Submitted on time","Submitted late"),IF(Dashboard!$B$3&gt;$M487,"Overdue",IF($M487-Dashboard!$B$3&lt;=7,"Due in 7 days","On track"))))))</f>
        <v/>
      </c>
      <c r="W487" s="44">
        <f>IF($A487="","",MAX(0,$J487-IF($Q487="",0,$Q487)))</f>
        <v/>
      </c>
      <c r="X487" s="26">
        <f>IF($A487="","",IF(OR($L487="Resolved - Paid",$L487="Resolved - No Payment",$L487="Closed - Other"),0,1))</f>
        <v/>
      </c>
      <c r="Y487" s="28">
        <f>IF($A487="","",IF(OR($E487="",NOT(ISNUMBER($E487)),$E487&gt;Dashboard!$B$3),"No","Yes"))</f>
        <v/>
      </c>
      <c r="Z487" s="28">
        <f>IF($A487="","",IF(COUNTIF($A$2:$A$501,$A487)&gt;1,"Duplicate Denial ID",IF(OR($B487="",$C487="",$E487="",$F487="",$G487="",$J487="",$K487="",$L487=""),"Missing required field",IF(OR(NOT(ISNUMBER($J487)),$J487&lt;0,AND($Q487&lt;&gt;"",OR(NOT(ISNUMBER($Q487)),$Q487&lt;0))),"Invalid amount",IF(AND($D487&lt;&gt;"",$E487&lt;$D487),"Received before service",IF(AND($P487&lt;&gt;"",$P487&lt;$E487),"Resolution before receipt",IF(AND($N487&lt;&gt;"",$M487&lt;&gt;"",$N487&gt;$M487),"Appeal submitted late",IF(AND($X487=0,$P487=""),"Resolution date missing",IF(AND($X487=1,$P487&lt;&gt;""),"Open status has resolution date",IF(AND($X487=1,$R487=""),"Next action missing","")))))))))</f>
        <v/>
      </c>
    </row>
    <row r="488">
      <c r="A488" s="22" t="n"/>
      <c r="B488" s="22" t="n"/>
      <c r="C488" s="22" t="n"/>
      <c r="D488" s="42" t="n"/>
      <c r="E488" s="42" t="n"/>
      <c r="F488" s="22" t="n"/>
      <c r="G488" s="22" t="n"/>
      <c r="H488" s="24" t="n"/>
      <c r="I488" s="24" t="n"/>
      <c r="J488" s="43" t="n"/>
      <c r="K488" s="22" t="n"/>
      <c r="L488" s="22" t="n"/>
      <c r="M488" s="42" t="n"/>
      <c r="N488" s="42" t="n"/>
      <c r="O488" s="42" t="n"/>
      <c r="P488" s="42" t="n"/>
      <c r="Q488" s="43" t="n"/>
      <c r="R488" s="24" t="n"/>
      <c r="S488" s="24" t="n"/>
      <c r="T488" s="26">
        <f>IF($A488="","",IF($E488="","",MAX(0,IF($P488&lt;&gt;"",$P488,Dashboard!$B$3)-$E488)))</f>
        <v/>
      </c>
      <c r="U488" s="27">
        <f>IF($A488="","",IF($T488="","",IF($T488&lt;=30,"0-30 days",IF($T488&lt;=60,"31-60 days",IF($T488&lt;=90,"61-90 days","91+ days")))))</f>
        <v/>
      </c>
      <c r="V488" s="28">
        <f>IF($A488="","",IF($X488=0,"Closed",IF($M488="","Due date missing",IF($N488&lt;&gt;"",IF($N488&lt;=$M488,"Submitted on time","Submitted late"),IF(Dashboard!$B$3&gt;$M488,"Overdue",IF($M488-Dashboard!$B$3&lt;=7,"Due in 7 days","On track"))))))</f>
        <v/>
      </c>
      <c r="W488" s="44">
        <f>IF($A488="","",MAX(0,$J488-IF($Q488="",0,$Q488)))</f>
        <v/>
      </c>
      <c r="X488" s="26">
        <f>IF($A488="","",IF(OR($L488="Resolved - Paid",$L488="Resolved - No Payment",$L488="Closed - Other"),0,1))</f>
        <v/>
      </c>
      <c r="Y488" s="28">
        <f>IF($A488="","",IF(OR($E488="",NOT(ISNUMBER($E488)),$E488&gt;Dashboard!$B$3),"No","Yes"))</f>
        <v/>
      </c>
      <c r="Z488" s="28">
        <f>IF($A488="","",IF(COUNTIF($A$2:$A$501,$A488)&gt;1,"Duplicate Denial ID",IF(OR($B488="",$C488="",$E488="",$F488="",$G488="",$J488="",$K488="",$L488=""),"Missing required field",IF(OR(NOT(ISNUMBER($J488)),$J488&lt;0,AND($Q488&lt;&gt;"",OR(NOT(ISNUMBER($Q488)),$Q488&lt;0))),"Invalid amount",IF(AND($D488&lt;&gt;"",$E488&lt;$D488),"Received before service",IF(AND($P488&lt;&gt;"",$P488&lt;$E488),"Resolution before receipt",IF(AND($N488&lt;&gt;"",$M488&lt;&gt;"",$N488&gt;$M488),"Appeal submitted late",IF(AND($X488=0,$P488=""),"Resolution date missing",IF(AND($X488=1,$P488&lt;&gt;""),"Open status has resolution date",IF(AND($X488=1,$R488=""),"Next action missing","")))))))))</f>
        <v/>
      </c>
    </row>
    <row r="489">
      <c r="A489" s="22" t="n"/>
      <c r="B489" s="22" t="n"/>
      <c r="C489" s="22" t="n"/>
      <c r="D489" s="42" t="n"/>
      <c r="E489" s="42" t="n"/>
      <c r="F489" s="22" t="n"/>
      <c r="G489" s="22" t="n"/>
      <c r="H489" s="24" t="n"/>
      <c r="I489" s="24" t="n"/>
      <c r="J489" s="43" t="n"/>
      <c r="K489" s="22" t="n"/>
      <c r="L489" s="22" t="n"/>
      <c r="M489" s="42" t="n"/>
      <c r="N489" s="42" t="n"/>
      <c r="O489" s="42" t="n"/>
      <c r="P489" s="42" t="n"/>
      <c r="Q489" s="43" t="n"/>
      <c r="R489" s="24" t="n"/>
      <c r="S489" s="24" t="n"/>
      <c r="T489" s="26">
        <f>IF($A489="","",IF($E489="","",MAX(0,IF($P489&lt;&gt;"",$P489,Dashboard!$B$3)-$E489)))</f>
        <v/>
      </c>
      <c r="U489" s="27">
        <f>IF($A489="","",IF($T489="","",IF($T489&lt;=30,"0-30 days",IF($T489&lt;=60,"31-60 days",IF($T489&lt;=90,"61-90 days","91+ days")))))</f>
        <v/>
      </c>
      <c r="V489" s="28">
        <f>IF($A489="","",IF($X489=0,"Closed",IF($M489="","Due date missing",IF($N489&lt;&gt;"",IF($N489&lt;=$M489,"Submitted on time","Submitted late"),IF(Dashboard!$B$3&gt;$M489,"Overdue",IF($M489-Dashboard!$B$3&lt;=7,"Due in 7 days","On track"))))))</f>
        <v/>
      </c>
      <c r="W489" s="44">
        <f>IF($A489="","",MAX(0,$J489-IF($Q489="",0,$Q489)))</f>
        <v/>
      </c>
      <c r="X489" s="26">
        <f>IF($A489="","",IF(OR($L489="Resolved - Paid",$L489="Resolved - No Payment",$L489="Closed - Other"),0,1))</f>
        <v/>
      </c>
      <c r="Y489" s="28">
        <f>IF($A489="","",IF(OR($E489="",NOT(ISNUMBER($E489)),$E489&gt;Dashboard!$B$3),"No","Yes"))</f>
        <v/>
      </c>
      <c r="Z489" s="28">
        <f>IF($A489="","",IF(COUNTIF($A$2:$A$501,$A489)&gt;1,"Duplicate Denial ID",IF(OR($B489="",$C489="",$E489="",$F489="",$G489="",$J489="",$K489="",$L489=""),"Missing required field",IF(OR(NOT(ISNUMBER($J489)),$J489&lt;0,AND($Q489&lt;&gt;"",OR(NOT(ISNUMBER($Q489)),$Q489&lt;0))),"Invalid amount",IF(AND($D489&lt;&gt;"",$E489&lt;$D489),"Received before service",IF(AND($P489&lt;&gt;"",$P489&lt;$E489),"Resolution before receipt",IF(AND($N489&lt;&gt;"",$M489&lt;&gt;"",$N489&gt;$M489),"Appeal submitted late",IF(AND($X489=0,$P489=""),"Resolution date missing",IF(AND($X489=1,$P489&lt;&gt;""),"Open status has resolution date",IF(AND($X489=1,$R489=""),"Next action missing","")))))))))</f>
        <v/>
      </c>
    </row>
    <row r="490">
      <c r="A490" s="22" t="n"/>
      <c r="B490" s="22" t="n"/>
      <c r="C490" s="22" t="n"/>
      <c r="D490" s="42" t="n"/>
      <c r="E490" s="42" t="n"/>
      <c r="F490" s="22" t="n"/>
      <c r="G490" s="22" t="n"/>
      <c r="H490" s="24" t="n"/>
      <c r="I490" s="24" t="n"/>
      <c r="J490" s="43" t="n"/>
      <c r="K490" s="22" t="n"/>
      <c r="L490" s="22" t="n"/>
      <c r="M490" s="42" t="n"/>
      <c r="N490" s="42" t="n"/>
      <c r="O490" s="42" t="n"/>
      <c r="P490" s="42" t="n"/>
      <c r="Q490" s="43" t="n"/>
      <c r="R490" s="24" t="n"/>
      <c r="S490" s="24" t="n"/>
      <c r="T490" s="26">
        <f>IF($A490="","",IF($E490="","",MAX(0,IF($P490&lt;&gt;"",$P490,Dashboard!$B$3)-$E490)))</f>
        <v/>
      </c>
      <c r="U490" s="27">
        <f>IF($A490="","",IF($T490="","",IF($T490&lt;=30,"0-30 days",IF($T490&lt;=60,"31-60 days",IF($T490&lt;=90,"61-90 days","91+ days")))))</f>
        <v/>
      </c>
      <c r="V490" s="28">
        <f>IF($A490="","",IF($X490=0,"Closed",IF($M490="","Due date missing",IF($N490&lt;&gt;"",IF($N490&lt;=$M490,"Submitted on time","Submitted late"),IF(Dashboard!$B$3&gt;$M490,"Overdue",IF($M490-Dashboard!$B$3&lt;=7,"Due in 7 days","On track"))))))</f>
        <v/>
      </c>
      <c r="W490" s="44">
        <f>IF($A490="","",MAX(0,$J490-IF($Q490="",0,$Q490)))</f>
        <v/>
      </c>
      <c r="X490" s="26">
        <f>IF($A490="","",IF(OR($L490="Resolved - Paid",$L490="Resolved - No Payment",$L490="Closed - Other"),0,1))</f>
        <v/>
      </c>
      <c r="Y490" s="28">
        <f>IF($A490="","",IF(OR($E490="",NOT(ISNUMBER($E490)),$E490&gt;Dashboard!$B$3),"No","Yes"))</f>
        <v/>
      </c>
      <c r="Z490" s="28">
        <f>IF($A490="","",IF(COUNTIF($A$2:$A$501,$A490)&gt;1,"Duplicate Denial ID",IF(OR($B490="",$C490="",$E490="",$F490="",$G490="",$J490="",$K490="",$L490=""),"Missing required field",IF(OR(NOT(ISNUMBER($J490)),$J490&lt;0,AND($Q490&lt;&gt;"",OR(NOT(ISNUMBER($Q490)),$Q490&lt;0))),"Invalid amount",IF(AND($D490&lt;&gt;"",$E490&lt;$D490),"Received before service",IF(AND($P490&lt;&gt;"",$P490&lt;$E490),"Resolution before receipt",IF(AND($N490&lt;&gt;"",$M490&lt;&gt;"",$N490&gt;$M490),"Appeal submitted late",IF(AND($X490=0,$P490=""),"Resolution date missing",IF(AND($X490=1,$P490&lt;&gt;""),"Open status has resolution date",IF(AND($X490=1,$R490=""),"Next action missing","")))))))))</f>
        <v/>
      </c>
    </row>
    <row r="491">
      <c r="A491" s="22" t="n"/>
      <c r="B491" s="22" t="n"/>
      <c r="C491" s="22" t="n"/>
      <c r="D491" s="42" t="n"/>
      <c r="E491" s="42" t="n"/>
      <c r="F491" s="22" t="n"/>
      <c r="G491" s="22" t="n"/>
      <c r="H491" s="24" t="n"/>
      <c r="I491" s="24" t="n"/>
      <c r="J491" s="43" t="n"/>
      <c r="K491" s="22" t="n"/>
      <c r="L491" s="22" t="n"/>
      <c r="M491" s="42" t="n"/>
      <c r="N491" s="42" t="n"/>
      <c r="O491" s="42" t="n"/>
      <c r="P491" s="42" t="n"/>
      <c r="Q491" s="43" t="n"/>
      <c r="R491" s="24" t="n"/>
      <c r="S491" s="24" t="n"/>
      <c r="T491" s="26">
        <f>IF($A491="","",IF($E491="","",MAX(0,IF($P491&lt;&gt;"",$P491,Dashboard!$B$3)-$E491)))</f>
        <v/>
      </c>
      <c r="U491" s="27">
        <f>IF($A491="","",IF($T491="","",IF($T491&lt;=30,"0-30 days",IF($T491&lt;=60,"31-60 days",IF($T491&lt;=90,"61-90 days","91+ days")))))</f>
        <v/>
      </c>
      <c r="V491" s="28">
        <f>IF($A491="","",IF($X491=0,"Closed",IF($M491="","Due date missing",IF($N491&lt;&gt;"",IF($N491&lt;=$M491,"Submitted on time","Submitted late"),IF(Dashboard!$B$3&gt;$M491,"Overdue",IF($M491-Dashboard!$B$3&lt;=7,"Due in 7 days","On track"))))))</f>
        <v/>
      </c>
      <c r="W491" s="44">
        <f>IF($A491="","",MAX(0,$J491-IF($Q491="",0,$Q491)))</f>
        <v/>
      </c>
      <c r="X491" s="26">
        <f>IF($A491="","",IF(OR($L491="Resolved - Paid",$L491="Resolved - No Payment",$L491="Closed - Other"),0,1))</f>
        <v/>
      </c>
      <c r="Y491" s="28">
        <f>IF($A491="","",IF(OR($E491="",NOT(ISNUMBER($E491)),$E491&gt;Dashboard!$B$3),"No","Yes"))</f>
        <v/>
      </c>
      <c r="Z491" s="28">
        <f>IF($A491="","",IF(COUNTIF($A$2:$A$501,$A491)&gt;1,"Duplicate Denial ID",IF(OR($B491="",$C491="",$E491="",$F491="",$G491="",$J491="",$K491="",$L491=""),"Missing required field",IF(OR(NOT(ISNUMBER($J491)),$J491&lt;0,AND($Q491&lt;&gt;"",OR(NOT(ISNUMBER($Q491)),$Q491&lt;0))),"Invalid amount",IF(AND($D491&lt;&gt;"",$E491&lt;$D491),"Received before service",IF(AND($P491&lt;&gt;"",$P491&lt;$E491),"Resolution before receipt",IF(AND($N491&lt;&gt;"",$M491&lt;&gt;"",$N491&gt;$M491),"Appeal submitted late",IF(AND($X491=0,$P491=""),"Resolution date missing",IF(AND($X491=1,$P491&lt;&gt;""),"Open status has resolution date",IF(AND($X491=1,$R491=""),"Next action missing","")))))))))</f>
        <v/>
      </c>
    </row>
    <row r="492">
      <c r="A492" s="22" t="n"/>
      <c r="B492" s="22" t="n"/>
      <c r="C492" s="22" t="n"/>
      <c r="D492" s="42" t="n"/>
      <c r="E492" s="42" t="n"/>
      <c r="F492" s="22" t="n"/>
      <c r="G492" s="22" t="n"/>
      <c r="H492" s="24" t="n"/>
      <c r="I492" s="24" t="n"/>
      <c r="J492" s="43" t="n"/>
      <c r="K492" s="22" t="n"/>
      <c r="L492" s="22" t="n"/>
      <c r="M492" s="42" t="n"/>
      <c r="N492" s="42" t="n"/>
      <c r="O492" s="42" t="n"/>
      <c r="P492" s="42" t="n"/>
      <c r="Q492" s="43" t="n"/>
      <c r="R492" s="24" t="n"/>
      <c r="S492" s="24" t="n"/>
      <c r="T492" s="26">
        <f>IF($A492="","",IF($E492="","",MAX(0,IF($P492&lt;&gt;"",$P492,Dashboard!$B$3)-$E492)))</f>
        <v/>
      </c>
      <c r="U492" s="27">
        <f>IF($A492="","",IF($T492="","",IF($T492&lt;=30,"0-30 days",IF($T492&lt;=60,"31-60 days",IF($T492&lt;=90,"61-90 days","91+ days")))))</f>
        <v/>
      </c>
      <c r="V492" s="28">
        <f>IF($A492="","",IF($X492=0,"Closed",IF($M492="","Due date missing",IF($N492&lt;&gt;"",IF($N492&lt;=$M492,"Submitted on time","Submitted late"),IF(Dashboard!$B$3&gt;$M492,"Overdue",IF($M492-Dashboard!$B$3&lt;=7,"Due in 7 days","On track"))))))</f>
        <v/>
      </c>
      <c r="W492" s="44">
        <f>IF($A492="","",MAX(0,$J492-IF($Q492="",0,$Q492)))</f>
        <v/>
      </c>
      <c r="X492" s="26">
        <f>IF($A492="","",IF(OR($L492="Resolved - Paid",$L492="Resolved - No Payment",$L492="Closed - Other"),0,1))</f>
        <v/>
      </c>
      <c r="Y492" s="28">
        <f>IF($A492="","",IF(OR($E492="",NOT(ISNUMBER($E492)),$E492&gt;Dashboard!$B$3),"No","Yes"))</f>
        <v/>
      </c>
      <c r="Z492" s="28">
        <f>IF($A492="","",IF(COUNTIF($A$2:$A$501,$A492)&gt;1,"Duplicate Denial ID",IF(OR($B492="",$C492="",$E492="",$F492="",$G492="",$J492="",$K492="",$L492=""),"Missing required field",IF(OR(NOT(ISNUMBER($J492)),$J492&lt;0,AND($Q492&lt;&gt;"",OR(NOT(ISNUMBER($Q492)),$Q492&lt;0))),"Invalid amount",IF(AND($D492&lt;&gt;"",$E492&lt;$D492),"Received before service",IF(AND($P492&lt;&gt;"",$P492&lt;$E492),"Resolution before receipt",IF(AND($N492&lt;&gt;"",$M492&lt;&gt;"",$N492&gt;$M492),"Appeal submitted late",IF(AND($X492=0,$P492=""),"Resolution date missing",IF(AND($X492=1,$P492&lt;&gt;""),"Open status has resolution date",IF(AND($X492=1,$R492=""),"Next action missing","")))))))))</f>
        <v/>
      </c>
    </row>
    <row r="493">
      <c r="A493" s="22" t="n"/>
      <c r="B493" s="22" t="n"/>
      <c r="C493" s="22" t="n"/>
      <c r="D493" s="42" t="n"/>
      <c r="E493" s="42" t="n"/>
      <c r="F493" s="22" t="n"/>
      <c r="G493" s="22" t="n"/>
      <c r="H493" s="24" t="n"/>
      <c r="I493" s="24" t="n"/>
      <c r="J493" s="43" t="n"/>
      <c r="K493" s="22" t="n"/>
      <c r="L493" s="22" t="n"/>
      <c r="M493" s="42" t="n"/>
      <c r="N493" s="42" t="n"/>
      <c r="O493" s="42" t="n"/>
      <c r="P493" s="42" t="n"/>
      <c r="Q493" s="43" t="n"/>
      <c r="R493" s="24" t="n"/>
      <c r="S493" s="24" t="n"/>
      <c r="T493" s="26">
        <f>IF($A493="","",IF($E493="","",MAX(0,IF($P493&lt;&gt;"",$P493,Dashboard!$B$3)-$E493)))</f>
        <v/>
      </c>
      <c r="U493" s="27">
        <f>IF($A493="","",IF($T493="","",IF($T493&lt;=30,"0-30 days",IF($T493&lt;=60,"31-60 days",IF($T493&lt;=90,"61-90 days","91+ days")))))</f>
        <v/>
      </c>
      <c r="V493" s="28">
        <f>IF($A493="","",IF($X493=0,"Closed",IF($M493="","Due date missing",IF($N493&lt;&gt;"",IF($N493&lt;=$M493,"Submitted on time","Submitted late"),IF(Dashboard!$B$3&gt;$M493,"Overdue",IF($M493-Dashboard!$B$3&lt;=7,"Due in 7 days","On track"))))))</f>
        <v/>
      </c>
      <c r="W493" s="44">
        <f>IF($A493="","",MAX(0,$J493-IF($Q493="",0,$Q493)))</f>
        <v/>
      </c>
      <c r="X493" s="26">
        <f>IF($A493="","",IF(OR($L493="Resolved - Paid",$L493="Resolved - No Payment",$L493="Closed - Other"),0,1))</f>
        <v/>
      </c>
      <c r="Y493" s="28">
        <f>IF($A493="","",IF(OR($E493="",NOT(ISNUMBER($E493)),$E493&gt;Dashboard!$B$3),"No","Yes"))</f>
        <v/>
      </c>
      <c r="Z493" s="28">
        <f>IF($A493="","",IF(COUNTIF($A$2:$A$501,$A493)&gt;1,"Duplicate Denial ID",IF(OR($B493="",$C493="",$E493="",$F493="",$G493="",$J493="",$K493="",$L493=""),"Missing required field",IF(OR(NOT(ISNUMBER($J493)),$J493&lt;0,AND($Q493&lt;&gt;"",OR(NOT(ISNUMBER($Q493)),$Q493&lt;0))),"Invalid amount",IF(AND($D493&lt;&gt;"",$E493&lt;$D493),"Received before service",IF(AND($P493&lt;&gt;"",$P493&lt;$E493),"Resolution before receipt",IF(AND($N493&lt;&gt;"",$M493&lt;&gt;"",$N493&gt;$M493),"Appeal submitted late",IF(AND($X493=0,$P493=""),"Resolution date missing",IF(AND($X493=1,$P493&lt;&gt;""),"Open status has resolution date",IF(AND($X493=1,$R493=""),"Next action missing","")))))))))</f>
        <v/>
      </c>
    </row>
    <row r="494">
      <c r="A494" s="22" t="n"/>
      <c r="B494" s="22" t="n"/>
      <c r="C494" s="22" t="n"/>
      <c r="D494" s="42" t="n"/>
      <c r="E494" s="42" t="n"/>
      <c r="F494" s="22" t="n"/>
      <c r="G494" s="22" t="n"/>
      <c r="H494" s="24" t="n"/>
      <c r="I494" s="24" t="n"/>
      <c r="J494" s="43" t="n"/>
      <c r="K494" s="22" t="n"/>
      <c r="L494" s="22" t="n"/>
      <c r="M494" s="42" t="n"/>
      <c r="N494" s="42" t="n"/>
      <c r="O494" s="42" t="n"/>
      <c r="P494" s="42" t="n"/>
      <c r="Q494" s="43" t="n"/>
      <c r="R494" s="24" t="n"/>
      <c r="S494" s="24" t="n"/>
      <c r="T494" s="26">
        <f>IF($A494="","",IF($E494="","",MAX(0,IF($P494&lt;&gt;"",$P494,Dashboard!$B$3)-$E494)))</f>
        <v/>
      </c>
      <c r="U494" s="27">
        <f>IF($A494="","",IF($T494="","",IF($T494&lt;=30,"0-30 days",IF($T494&lt;=60,"31-60 days",IF($T494&lt;=90,"61-90 days","91+ days")))))</f>
        <v/>
      </c>
      <c r="V494" s="28">
        <f>IF($A494="","",IF($X494=0,"Closed",IF($M494="","Due date missing",IF($N494&lt;&gt;"",IF($N494&lt;=$M494,"Submitted on time","Submitted late"),IF(Dashboard!$B$3&gt;$M494,"Overdue",IF($M494-Dashboard!$B$3&lt;=7,"Due in 7 days","On track"))))))</f>
        <v/>
      </c>
      <c r="W494" s="44">
        <f>IF($A494="","",MAX(0,$J494-IF($Q494="",0,$Q494)))</f>
        <v/>
      </c>
      <c r="X494" s="26">
        <f>IF($A494="","",IF(OR($L494="Resolved - Paid",$L494="Resolved - No Payment",$L494="Closed - Other"),0,1))</f>
        <v/>
      </c>
      <c r="Y494" s="28">
        <f>IF($A494="","",IF(OR($E494="",NOT(ISNUMBER($E494)),$E494&gt;Dashboard!$B$3),"No","Yes"))</f>
        <v/>
      </c>
      <c r="Z494" s="28">
        <f>IF($A494="","",IF(COUNTIF($A$2:$A$501,$A494)&gt;1,"Duplicate Denial ID",IF(OR($B494="",$C494="",$E494="",$F494="",$G494="",$J494="",$K494="",$L494=""),"Missing required field",IF(OR(NOT(ISNUMBER($J494)),$J494&lt;0,AND($Q494&lt;&gt;"",OR(NOT(ISNUMBER($Q494)),$Q494&lt;0))),"Invalid amount",IF(AND($D494&lt;&gt;"",$E494&lt;$D494),"Received before service",IF(AND($P494&lt;&gt;"",$P494&lt;$E494),"Resolution before receipt",IF(AND($N494&lt;&gt;"",$M494&lt;&gt;"",$N494&gt;$M494),"Appeal submitted late",IF(AND($X494=0,$P494=""),"Resolution date missing",IF(AND($X494=1,$P494&lt;&gt;""),"Open status has resolution date",IF(AND($X494=1,$R494=""),"Next action missing","")))))))))</f>
        <v/>
      </c>
    </row>
    <row r="495">
      <c r="A495" s="22" t="n"/>
      <c r="B495" s="22" t="n"/>
      <c r="C495" s="22" t="n"/>
      <c r="D495" s="42" t="n"/>
      <c r="E495" s="42" t="n"/>
      <c r="F495" s="22" t="n"/>
      <c r="G495" s="22" t="n"/>
      <c r="H495" s="24" t="n"/>
      <c r="I495" s="24" t="n"/>
      <c r="J495" s="43" t="n"/>
      <c r="K495" s="22" t="n"/>
      <c r="L495" s="22" t="n"/>
      <c r="M495" s="42" t="n"/>
      <c r="N495" s="42" t="n"/>
      <c r="O495" s="42" t="n"/>
      <c r="P495" s="42" t="n"/>
      <c r="Q495" s="43" t="n"/>
      <c r="R495" s="24" t="n"/>
      <c r="S495" s="24" t="n"/>
      <c r="T495" s="26">
        <f>IF($A495="","",IF($E495="","",MAX(0,IF($P495&lt;&gt;"",$P495,Dashboard!$B$3)-$E495)))</f>
        <v/>
      </c>
      <c r="U495" s="27">
        <f>IF($A495="","",IF($T495="","",IF($T495&lt;=30,"0-30 days",IF($T495&lt;=60,"31-60 days",IF($T495&lt;=90,"61-90 days","91+ days")))))</f>
        <v/>
      </c>
      <c r="V495" s="28">
        <f>IF($A495="","",IF($X495=0,"Closed",IF($M495="","Due date missing",IF($N495&lt;&gt;"",IF($N495&lt;=$M495,"Submitted on time","Submitted late"),IF(Dashboard!$B$3&gt;$M495,"Overdue",IF($M495-Dashboard!$B$3&lt;=7,"Due in 7 days","On track"))))))</f>
        <v/>
      </c>
      <c r="W495" s="44">
        <f>IF($A495="","",MAX(0,$J495-IF($Q495="",0,$Q495)))</f>
        <v/>
      </c>
      <c r="X495" s="26">
        <f>IF($A495="","",IF(OR($L495="Resolved - Paid",$L495="Resolved - No Payment",$L495="Closed - Other"),0,1))</f>
        <v/>
      </c>
      <c r="Y495" s="28">
        <f>IF($A495="","",IF(OR($E495="",NOT(ISNUMBER($E495)),$E495&gt;Dashboard!$B$3),"No","Yes"))</f>
        <v/>
      </c>
      <c r="Z495" s="28">
        <f>IF($A495="","",IF(COUNTIF($A$2:$A$501,$A495)&gt;1,"Duplicate Denial ID",IF(OR($B495="",$C495="",$E495="",$F495="",$G495="",$J495="",$K495="",$L495=""),"Missing required field",IF(OR(NOT(ISNUMBER($J495)),$J495&lt;0,AND($Q495&lt;&gt;"",OR(NOT(ISNUMBER($Q495)),$Q495&lt;0))),"Invalid amount",IF(AND($D495&lt;&gt;"",$E495&lt;$D495),"Received before service",IF(AND($P495&lt;&gt;"",$P495&lt;$E495),"Resolution before receipt",IF(AND($N495&lt;&gt;"",$M495&lt;&gt;"",$N495&gt;$M495),"Appeal submitted late",IF(AND($X495=0,$P495=""),"Resolution date missing",IF(AND($X495=1,$P495&lt;&gt;""),"Open status has resolution date",IF(AND($X495=1,$R495=""),"Next action missing","")))))))))</f>
        <v/>
      </c>
    </row>
    <row r="496">
      <c r="A496" s="22" t="n"/>
      <c r="B496" s="22" t="n"/>
      <c r="C496" s="22" t="n"/>
      <c r="D496" s="42" t="n"/>
      <c r="E496" s="42" t="n"/>
      <c r="F496" s="22" t="n"/>
      <c r="G496" s="22" t="n"/>
      <c r="H496" s="24" t="n"/>
      <c r="I496" s="24" t="n"/>
      <c r="J496" s="43" t="n"/>
      <c r="K496" s="22" t="n"/>
      <c r="L496" s="22" t="n"/>
      <c r="M496" s="42" t="n"/>
      <c r="N496" s="42" t="n"/>
      <c r="O496" s="42" t="n"/>
      <c r="P496" s="42" t="n"/>
      <c r="Q496" s="43" t="n"/>
      <c r="R496" s="24" t="n"/>
      <c r="S496" s="24" t="n"/>
      <c r="T496" s="26">
        <f>IF($A496="","",IF($E496="","",MAX(0,IF($P496&lt;&gt;"",$P496,Dashboard!$B$3)-$E496)))</f>
        <v/>
      </c>
      <c r="U496" s="27">
        <f>IF($A496="","",IF($T496="","",IF($T496&lt;=30,"0-30 days",IF($T496&lt;=60,"31-60 days",IF($T496&lt;=90,"61-90 days","91+ days")))))</f>
        <v/>
      </c>
      <c r="V496" s="28">
        <f>IF($A496="","",IF($X496=0,"Closed",IF($M496="","Due date missing",IF($N496&lt;&gt;"",IF($N496&lt;=$M496,"Submitted on time","Submitted late"),IF(Dashboard!$B$3&gt;$M496,"Overdue",IF($M496-Dashboard!$B$3&lt;=7,"Due in 7 days","On track"))))))</f>
        <v/>
      </c>
      <c r="W496" s="44">
        <f>IF($A496="","",MAX(0,$J496-IF($Q496="",0,$Q496)))</f>
        <v/>
      </c>
      <c r="X496" s="26">
        <f>IF($A496="","",IF(OR($L496="Resolved - Paid",$L496="Resolved - No Payment",$L496="Closed - Other"),0,1))</f>
        <v/>
      </c>
      <c r="Y496" s="28">
        <f>IF($A496="","",IF(OR($E496="",NOT(ISNUMBER($E496)),$E496&gt;Dashboard!$B$3),"No","Yes"))</f>
        <v/>
      </c>
      <c r="Z496" s="28">
        <f>IF($A496="","",IF(COUNTIF($A$2:$A$501,$A496)&gt;1,"Duplicate Denial ID",IF(OR($B496="",$C496="",$E496="",$F496="",$G496="",$J496="",$K496="",$L496=""),"Missing required field",IF(OR(NOT(ISNUMBER($J496)),$J496&lt;0,AND($Q496&lt;&gt;"",OR(NOT(ISNUMBER($Q496)),$Q496&lt;0))),"Invalid amount",IF(AND($D496&lt;&gt;"",$E496&lt;$D496),"Received before service",IF(AND($P496&lt;&gt;"",$P496&lt;$E496),"Resolution before receipt",IF(AND($N496&lt;&gt;"",$M496&lt;&gt;"",$N496&gt;$M496),"Appeal submitted late",IF(AND($X496=0,$P496=""),"Resolution date missing",IF(AND($X496=1,$P496&lt;&gt;""),"Open status has resolution date",IF(AND($X496=1,$R496=""),"Next action missing","")))))))))</f>
        <v/>
      </c>
    </row>
    <row r="497">
      <c r="A497" s="22" t="n"/>
      <c r="B497" s="22" t="n"/>
      <c r="C497" s="22" t="n"/>
      <c r="D497" s="42" t="n"/>
      <c r="E497" s="42" t="n"/>
      <c r="F497" s="22" t="n"/>
      <c r="G497" s="22" t="n"/>
      <c r="H497" s="24" t="n"/>
      <c r="I497" s="24" t="n"/>
      <c r="J497" s="43" t="n"/>
      <c r="K497" s="22" t="n"/>
      <c r="L497" s="22" t="n"/>
      <c r="M497" s="42" t="n"/>
      <c r="N497" s="42" t="n"/>
      <c r="O497" s="42" t="n"/>
      <c r="P497" s="42" t="n"/>
      <c r="Q497" s="43" t="n"/>
      <c r="R497" s="24" t="n"/>
      <c r="S497" s="24" t="n"/>
      <c r="T497" s="26">
        <f>IF($A497="","",IF($E497="","",MAX(0,IF($P497&lt;&gt;"",$P497,Dashboard!$B$3)-$E497)))</f>
        <v/>
      </c>
      <c r="U497" s="27">
        <f>IF($A497="","",IF($T497="","",IF($T497&lt;=30,"0-30 days",IF($T497&lt;=60,"31-60 days",IF($T497&lt;=90,"61-90 days","91+ days")))))</f>
        <v/>
      </c>
      <c r="V497" s="28">
        <f>IF($A497="","",IF($X497=0,"Closed",IF($M497="","Due date missing",IF($N497&lt;&gt;"",IF($N497&lt;=$M497,"Submitted on time","Submitted late"),IF(Dashboard!$B$3&gt;$M497,"Overdue",IF($M497-Dashboard!$B$3&lt;=7,"Due in 7 days","On track"))))))</f>
        <v/>
      </c>
      <c r="W497" s="44">
        <f>IF($A497="","",MAX(0,$J497-IF($Q497="",0,$Q497)))</f>
        <v/>
      </c>
      <c r="X497" s="26">
        <f>IF($A497="","",IF(OR($L497="Resolved - Paid",$L497="Resolved - No Payment",$L497="Closed - Other"),0,1))</f>
        <v/>
      </c>
      <c r="Y497" s="28">
        <f>IF($A497="","",IF(OR($E497="",NOT(ISNUMBER($E497)),$E497&gt;Dashboard!$B$3),"No","Yes"))</f>
        <v/>
      </c>
      <c r="Z497" s="28">
        <f>IF($A497="","",IF(COUNTIF($A$2:$A$501,$A497)&gt;1,"Duplicate Denial ID",IF(OR($B497="",$C497="",$E497="",$F497="",$G497="",$J497="",$K497="",$L497=""),"Missing required field",IF(OR(NOT(ISNUMBER($J497)),$J497&lt;0,AND($Q497&lt;&gt;"",OR(NOT(ISNUMBER($Q497)),$Q497&lt;0))),"Invalid amount",IF(AND($D497&lt;&gt;"",$E497&lt;$D497),"Received before service",IF(AND($P497&lt;&gt;"",$P497&lt;$E497),"Resolution before receipt",IF(AND($N497&lt;&gt;"",$M497&lt;&gt;"",$N497&gt;$M497),"Appeal submitted late",IF(AND($X497=0,$P497=""),"Resolution date missing",IF(AND($X497=1,$P497&lt;&gt;""),"Open status has resolution date",IF(AND($X497=1,$R497=""),"Next action missing","")))))))))</f>
        <v/>
      </c>
    </row>
    <row r="498">
      <c r="A498" s="22" t="n"/>
      <c r="B498" s="22" t="n"/>
      <c r="C498" s="22" t="n"/>
      <c r="D498" s="42" t="n"/>
      <c r="E498" s="42" t="n"/>
      <c r="F498" s="22" t="n"/>
      <c r="G498" s="22" t="n"/>
      <c r="H498" s="24" t="n"/>
      <c r="I498" s="24" t="n"/>
      <c r="J498" s="43" t="n"/>
      <c r="K498" s="22" t="n"/>
      <c r="L498" s="22" t="n"/>
      <c r="M498" s="42" t="n"/>
      <c r="N498" s="42" t="n"/>
      <c r="O498" s="42" t="n"/>
      <c r="P498" s="42" t="n"/>
      <c r="Q498" s="43" t="n"/>
      <c r="R498" s="24" t="n"/>
      <c r="S498" s="24" t="n"/>
      <c r="T498" s="26">
        <f>IF($A498="","",IF($E498="","",MAX(0,IF($P498&lt;&gt;"",$P498,Dashboard!$B$3)-$E498)))</f>
        <v/>
      </c>
      <c r="U498" s="27">
        <f>IF($A498="","",IF($T498="","",IF($T498&lt;=30,"0-30 days",IF($T498&lt;=60,"31-60 days",IF($T498&lt;=90,"61-90 days","91+ days")))))</f>
        <v/>
      </c>
      <c r="V498" s="28">
        <f>IF($A498="","",IF($X498=0,"Closed",IF($M498="","Due date missing",IF($N498&lt;&gt;"",IF($N498&lt;=$M498,"Submitted on time","Submitted late"),IF(Dashboard!$B$3&gt;$M498,"Overdue",IF($M498-Dashboard!$B$3&lt;=7,"Due in 7 days","On track"))))))</f>
        <v/>
      </c>
      <c r="W498" s="44">
        <f>IF($A498="","",MAX(0,$J498-IF($Q498="",0,$Q498)))</f>
        <v/>
      </c>
      <c r="X498" s="26">
        <f>IF($A498="","",IF(OR($L498="Resolved - Paid",$L498="Resolved - No Payment",$L498="Closed - Other"),0,1))</f>
        <v/>
      </c>
      <c r="Y498" s="28">
        <f>IF($A498="","",IF(OR($E498="",NOT(ISNUMBER($E498)),$E498&gt;Dashboard!$B$3),"No","Yes"))</f>
        <v/>
      </c>
      <c r="Z498" s="28">
        <f>IF($A498="","",IF(COUNTIF($A$2:$A$501,$A498)&gt;1,"Duplicate Denial ID",IF(OR($B498="",$C498="",$E498="",$F498="",$G498="",$J498="",$K498="",$L498=""),"Missing required field",IF(OR(NOT(ISNUMBER($J498)),$J498&lt;0,AND($Q498&lt;&gt;"",OR(NOT(ISNUMBER($Q498)),$Q498&lt;0))),"Invalid amount",IF(AND($D498&lt;&gt;"",$E498&lt;$D498),"Received before service",IF(AND($P498&lt;&gt;"",$P498&lt;$E498),"Resolution before receipt",IF(AND($N498&lt;&gt;"",$M498&lt;&gt;"",$N498&gt;$M498),"Appeal submitted late",IF(AND($X498=0,$P498=""),"Resolution date missing",IF(AND($X498=1,$P498&lt;&gt;""),"Open status has resolution date",IF(AND($X498=1,$R498=""),"Next action missing","")))))))))</f>
        <v/>
      </c>
    </row>
    <row r="499">
      <c r="A499" s="22" t="n"/>
      <c r="B499" s="22" t="n"/>
      <c r="C499" s="22" t="n"/>
      <c r="D499" s="42" t="n"/>
      <c r="E499" s="42" t="n"/>
      <c r="F499" s="22" t="n"/>
      <c r="G499" s="22" t="n"/>
      <c r="H499" s="24" t="n"/>
      <c r="I499" s="24" t="n"/>
      <c r="J499" s="43" t="n"/>
      <c r="K499" s="22" t="n"/>
      <c r="L499" s="22" t="n"/>
      <c r="M499" s="42" t="n"/>
      <c r="N499" s="42" t="n"/>
      <c r="O499" s="42" t="n"/>
      <c r="P499" s="42" t="n"/>
      <c r="Q499" s="43" t="n"/>
      <c r="R499" s="24" t="n"/>
      <c r="S499" s="24" t="n"/>
      <c r="T499" s="26">
        <f>IF($A499="","",IF($E499="","",MAX(0,IF($P499&lt;&gt;"",$P499,Dashboard!$B$3)-$E499)))</f>
        <v/>
      </c>
      <c r="U499" s="27">
        <f>IF($A499="","",IF($T499="","",IF($T499&lt;=30,"0-30 days",IF($T499&lt;=60,"31-60 days",IF($T499&lt;=90,"61-90 days","91+ days")))))</f>
        <v/>
      </c>
      <c r="V499" s="28">
        <f>IF($A499="","",IF($X499=0,"Closed",IF($M499="","Due date missing",IF($N499&lt;&gt;"",IF($N499&lt;=$M499,"Submitted on time","Submitted late"),IF(Dashboard!$B$3&gt;$M499,"Overdue",IF($M499-Dashboard!$B$3&lt;=7,"Due in 7 days","On track"))))))</f>
        <v/>
      </c>
      <c r="W499" s="44">
        <f>IF($A499="","",MAX(0,$J499-IF($Q499="",0,$Q499)))</f>
        <v/>
      </c>
      <c r="X499" s="26">
        <f>IF($A499="","",IF(OR($L499="Resolved - Paid",$L499="Resolved - No Payment",$L499="Closed - Other"),0,1))</f>
        <v/>
      </c>
      <c r="Y499" s="28">
        <f>IF($A499="","",IF(OR($E499="",NOT(ISNUMBER($E499)),$E499&gt;Dashboard!$B$3),"No","Yes"))</f>
        <v/>
      </c>
      <c r="Z499" s="28">
        <f>IF($A499="","",IF(COUNTIF($A$2:$A$501,$A499)&gt;1,"Duplicate Denial ID",IF(OR($B499="",$C499="",$E499="",$F499="",$G499="",$J499="",$K499="",$L499=""),"Missing required field",IF(OR(NOT(ISNUMBER($J499)),$J499&lt;0,AND($Q499&lt;&gt;"",OR(NOT(ISNUMBER($Q499)),$Q499&lt;0))),"Invalid amount",IF(AND($D499&lt;&gt;"",$E499&lt;$D499),"Received before service",IF(AND($P499&lt;&gt;"",$P499&lt;$E499),"Resolution before receipt",IF(AND($N499&lt;&gt;"",$M499&lt;&gt;"",$N499&gt;$M499),"Appeal submitted late",IF(AND($X499=0,$P499=""),"Resolution date missing",IF(AND($X499=1,$P499&lt;&gt;""),"Open status has resolution date",IF(AND($X499=1,$R499=""),"Next action missing","")))))))))</f>
        <v/>
      </c>
    </row>
    <row r="500">
      <c r="A500" s="22" t="n"/>
      <c r="B500" s="22" t="n"/>
      <c r="C500" s="22" t="n"/>
      <c r="D500" s="42" t="n"/>
      <c r="E500" s="42" t="n"/>
      <c r="F500" s="22" t="n"/>
      <c r="G500" s="22" t="n"/>
      <c r="H500" s="24" t="n"/>
      <c r="I500" s="24" t="n"/>
      <c r="J500" s="43" t="n"/>
      <c r="K500" s="22" t="n"/>
      <c r="L500" s="22" t="n"/>
      <c r="M500" s="42" t="n"/>
      <c r="N500" s="42" t="n"/>
      <c r="O500" s="42" t="n"/>
      <c r="P500" s="42" t="n"/>
      <c r="Q500" s="43" t="n"/>
      <c r="R500" s="24" t="n"/>
      <c r="S500" s="24" t="n"/>
      <c r="T500" s="26">
        <f>IF($A500="","",IF($E500="","",MAX(0,IF($P500&lt;&gt;"",$P500,Dashboard!$B$3)-$E500)))</f>
        <v/>
      </c>
      <c r="U500" s="27">
        <f>IF($A500="","",IF($T500="","",IF($T500&lt;=30,"0-30 days",IF($T500&lt;=60,"31-60 days",IF($T500&lt;=90,"61-90 days","91+ days")))))</f>
        <v/>
      </c>
      <c r="V500" s="28">
        <f>IF($A500="","",IF($X500=0,"Closed",IF($M500="","Due date missing",IF($N500&lt;&gt;"",IF($N500&lt;=$M500,"Submitted on time","Submitted late"),IF(Dashboard!$B$3&gt;$M500,"Overdue",IF($M500-Dashboard!$B$3&lt;=7,"Due in 7 days","On track"))))))</f>
        <v/>
      </c>
      <c r="W500" s="44">
        <f>IF($A500="","",MAX(0,$J500-IF($Q500="",0,$Q500)))</f>
        <v/>
      </c>
      <c r="X500" s="26">
        <f>IF($A500="","",IF(OR($L500="Resolved - Paid",$L500="Resolved - No Payment",$L500="Closed - Other"),0,1))</f>
        <v/>
      </c>
      <c r="Y500" s="28">
        <f>IF($A500="","",IF(OR($E500="",NOT(ISNUMBER($E500)),$E500&gt;Dashboard!$B$3),"No","Yes"))</f>
        <v/>
      </c>
      <c r="Z500" s="28">
        <f>IF($A500="","",IF(COUNTIF($A$2:$A$501,$A500)&gt;1,"Duplicate Denial ID",IF(OR($B500="",$C500="",$E500="",$F500="",$G500="",$J500="",$K500="",$L500=""),"Missing required field",IF(OR(NOT(ISNUMBER($J500)),$J500&lt;0,AND($Q500&lt;&gt;"",OR(NOT(ISNUMBER($Q500)),$Q500&lt;0))),"Invalid amount",IF(AND($D500&lt;&gt;"",$E500&lt;$D500),"Received before service",IF(AND($P500&lt;&gt;"",$P500&lt;$E500),"Resolution before receipt",IF(AND($N500&lt;&gt;"",$M500&lt;&gt;"",$N500&gt;$M500),"Appeal submitted late",IF(AND($X500=0,$P500=""),"Resolution date missing",IF(AND($X500=1,$P500&lt;&gt;""),"Open status has resolution date",IF(AND($X500=1,$R500=""),"Next action missing","")))))))))</f>
        <v/>
      </c>
    </row>
    <row r="501">
      <c r="A501" s="22" t="n"/>
      <c r="B501" s="22" t="n"/>
      <c r="C501" s="22" t="n"/>
      <c r="D501" s="42" t="n"/>
      <c r="E501" s="42" t="n"/>
      <c r="F501" s="22" t="n"/>
      <c r="G501" s="22" t="n"/>
      <c r="H501" s="24" t="n"/>
      <c r="I501" s="24" t="n"/>
      <c r="J501" s="43" t="n"/>
      <c r="K501" s="22" t="n"/>
      <c r="L501" s="22" t="n"/>
      <c r="M501" s="42" t="n"/>
      <c r="N501" s="42" t="n"/>
      <c r="O501" s="42" t="n"/>
      <c r="P501" s="42" t="n"/>
      <c r="Q501" s="43" t="n"/>
      <c r="R501" s="24" t="n"/>
      <c r="S501" s="24" t="n"/>
      <c r="T501" s="26">
        <f>IF($A501="","",IF($E501="","",MAX(0,IF($P501&lt;&gt;"",$P501,Dashboard!$B$3)-$E501)))</f>
        <v/>
      </c>
      <c r="U501" s="27">
        <f>IF($A501="","",IF($T501="","",IF($T501&lt;=30,"0-30 days",IF($T501&lt;=60,"31-60 days",IF($T501&lt;=90,"61-90 days","91+ days")))))</f>
        <v/>
      </c>
      <c r="V501" s="28">
        <f>IF($A501="","",IF($X501=0,"Closed",IF($M501="","Due date missing",IF($N501&lt;&gt;"",IF($N501&lt;=$M501,"Submitted on time","Submitted late"),IF(Dashboard!$B$3&gt;$M501,"Overdue",IF($M501-Dashboard!$B$3&lt;=7,"Due in 7 days","On track"))))))</f>
        <v/>
      </c>
      <c r="W501" s="44">
        <f>IF($A501="","",MAX(0,$J501-IF($Q501="",0,$Q501)))</f>
        <v/>
      </c>
      <c r="X501" s="26">
        <f>IF($A501="","",IF(OR($L501="Resolved - Paid",$L501="Resolved - No Payment",$L501="Closed - Other"),0,1))</f>
        <v/>
      </c>
      <c r="Y501" s="28">
        <f>IF($A501="","",IF(OR($E501="",NOT(ISNUMBER($E501)),$E501&gt;Dashboard!$B$3),"No","Yes"))</f>
        <v/>
      </c>
      <c r="Z501" s="28">
        <f>IF($A501="","",IF(COUNTIF($A$2:$A$501,$A501)&gt;1,"Duplicate Denial ID",IF(OR($B501="",$C501="",$E501="",$F501="",$G501="",$J501="",$K501="",$L501=""),"Missing required field",IF(OR(NOT(ISNUMBER($J501)),$J501&lt;0,AND($Q501&lt;&gt;"",OR(NOT(ISNUMBER($Q501)),$Q501&lt;0))),"Invalid amount",IF(AND($D501&lt;&gt;"",$E501&lt;$D501),"Received before service",IF(AND($P501&lt;&gt;"",$P501&lt;$E501),"Resolution before receipt",IF(AND($N501&lt;&gt;"",$M501&lt;&gt;"",$N501&gt;$M501),"Appeal submitted late",IF(AND($X501=0,$P501=""),"Resolution date missing",IF(AND($X501=1,$P501&lt;&gt;""),"Open status has resolution date",IF(AND($X501=1,$R501=""),"Next action missing","")))))))))</f>
        <v/>
      </c>
    </row>
  </sheetData>
  <autoFilter ref="A1:Z501"/>
  <conditionalFormatting sqref="A2:Z501">
    <cfRule type="expression" priority="1" dxfId="1">
      <formula>$Z2&lt;&gt;""</formula>
    </cfRule>
  </conditionalFormatting>
  <conditionalFormatting sqref="M2:M501">
    <cfRule type="expression" priority="2" dxfId="2">
      <formula>AND($A2&lt;&gt;"",$X2=1,$V2="Overdue")</formula>
    </cfRule>
    <cfRule type="expression" priority="3" dxfId="3">
      <formula>AND($A2&lt;&gt;"",$X2=1,$V2="Due in 7 days")</formula>
    </cfRule>
  </conditionalFormatting>
  <conditionalFormatting sqref="L2:W501">
    <cfRule type="expression" priority="4" dxfId="4">
      <formula>$L2="Resolved - Paid"</formula>
    </cfRule>
  </conditionalFormatting>
  <conditionalFormatting sqref="J2:J501">
    <cfRule type="expression" priority="5" dxfId="5">
      <formula>AND($A2&lt;&gt;"",$X2=1,$W2&gt;=5000)</formula>
    </cfRule>
  </conditionalFormatting>
  <conditionalFormatting sqref="A2:A501">
    <cfRule type="expression" priority="6" dxfId="2">
      <formula>AND($A2&lt;&gt;"",COUNTIF($A$2:$A$501,$A2)&gt;1)</formula>
    </cfRule>
  </conditionalFormatting>
  <dataValidations count="14">
    <dataValidation sqref="A2:A501" showDropDown="0" showInputMessage="0" showErrorMessage="1" allowBlank="0" errorTitle="Invalid Denial ID" error="Enter 1 to 30 characters." type="textLength" operator="between">
      <formula1>1</formula1>
      <formula2>30</formula2>
    </dataValidation>
    <dataValidation sqref="C2:C501" showDropDown="0" showInputMessage="0" showErrorMessage="1" allowBlank="0" errorTitle="Invalid claim reference" error="Enter 1 to 30 characters without patient-identifying information." type="textLength" operator="between">
      <formula1>1</formula1>
      <formula2>30</formula2>
    </dataValidation>
    <dataValidation sqref="B2:B501" showDropDown="0" showInputMessage="0" showErrorMessage="1" allowBlank="0" errorTitle="Invalid clinic" error="Select a clinic from the list." type="list" errorStyle="stop">
      <formula1>'Lists'!$A$2:$A$6</formula1>
    </dataValidation>
    <dataValidation sqref="F2:F501" showDropDown="0" showInputMessage="0" showErrorMessage="1" allowBlank="0" errorTitle="Invalid payer" error="Select a payer from the list." type="list" errorStyle="stop">
      <formula1>'Lists'!$B$2:$B$7</formula1>
    </dataValidation>
    <dataValidation sqref="G2:G501" showDropDown="0" showInputMessage="0" showErrorMessage="1" allowBlank="0" errorTitle="Invalid denial category" error="Select a denial category from the list." type="list" errorStyle="stop">
      <formula1>'Lists'!$C$2:$C$9</formula1>
    </dataValidation>
    <dataValidation sqref="K2:K501" showDropDown="0" showInputMessage="0" showErrorMessage="1" allowBlank="0" errorTitle="Invalid owner" error="Select a owner from the list." type="list" errorStyle="stop">
      <formula1>'Lists'!$D$2:$D$7</formula1>
    </dataValidation>
    <dataValidation sqref="L2:L501" showDropDown="0" showInputMessage="0" showErrorMessage="1" allowBlank="0" errorTitle="Invalid status" error="Select a status from the list." type="list" errorStyle="stop">
      <formula1>'Lists'!$E$2:$E$9</formula1>
    </dataValidation>
    <dataValidation sqref="D2:D501 M2:P501" showDropDown="0" showInputMessage="0" showErrorMessage="1" allowBlank="0" errorTitle="Invalid date" error="Enter a date from 01/01/2020 through 12/31/2100 or leave the cell blank." type="date" operator="between">
      <formula1>DATE(2020,1,1)</formula1>
      <formula2>DATE(2100,12,31)</formula2>
    </dataValidation>
    <dataValidation sqref="E2:E501" showDropDown="0" showInputMessage="0" showErrorMessage="1" allowBlank="0" errorTitle="Invalid denial received date" error="Enter a date from 01/01/2020 through 12/31/2100." type="date" operator="between">
      <formula1>DATE(2020,1,1)</formula1>
      <formula2>DATE(2100,12,31)</formula2>
    </dataValidation>
    <dataValidation sqref="J2:J501 Q2:Q501" showDropDown="0" showInputMessage="0" showErrorMessage="1" allowBlank="0" errorTitle="Invalid amount" error="Enter an amount from 0 through 10000000." type="decimal" operator="between">
      <formula1>0</formula1>
      <formula2>10000000</formula2>
    </dataValidation>
    <dataValidation sqref="H2:H501" showDropDown="0" showInputMessage="0" showErrorMessage="1" allowBlank="0" errorTitle="Text is too long" error="Enter no more than 20 characters." type="textLength" operator="lessThanOrEqual">
      <formula1>20</formula1>
    </dataValidation>
    <dataValidation sqref="I2:I501" showDropDown="0" showInputMessage="0" showErrorMessage="1" allowBlank="0" errorTitle="Text is too long" error="Enter no more than 120 characters." type="textLength" operator="lessThanOrEqual">
      <formula1>120</formula1>
    </dataValidation>
    <dataValidation sqref="R2:R501" showDropDown="0" showInputMessage="0" showErrorMessage="1" allowBlank="0" errorTitle="Text is too long" error="Enter no more than 120 characters." type="textLength" operator="lessThanOrEqual">
      <formula1>120</formula1>
    </dataValidation>
    <dataValidation sqref="S2:S501" showDropDown="0" showInputMessage="0" showErrorMessage="1" allowBlank="0" errorTitle="Text is too long" error="Enter no more than 250 characters." type="textLength" operator="lessThanOrEqual">
      <formula1>250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M9"/>
  <sheetViews>
    <sheetView showGridLines="0" workbookViewId="0">
      <pane ySplit="1" topLeftCell="A2" activePane="bottomLeft" state="frozen"/>
      <selection pane="bottomLeft" activeCell="A1" sqref="A1"/>
    </sheetView>
  </sheetViews>
  <sheetFormatPr baseColWidth="8" defaultRowHeight="15"/>
  <cols>
    <col width="29" customWidth="1" min="1" max="1"/>
    <col width="29" customWidth="1" min="2" max="2"/>
    <col width="29" customWidth="1" min="3" max="3"/>
    <col width="29" customWidth="1" min="4" max="4"/>
    <col width="29" customWidth="1" min="5" max="5"/>
    <col width="29" customWidth="1" min="6" max="6"/>
    <col width="29" customWidth="1" min="7" max="7"/>
    <col width="3" customWidth="1" min="8" max="8"/>
    <col width="3" customWidth="1" min="9" max="9"/>
    <col width="29" customWidth="1" min="10" max="10"/>
    <col width="29" customWidth="1" min="11" max="11"/>
    <col width="72" customWidth="1" min="13" max="13"/>
  </cols>
  <sheetData>
    <row r="1">
      <c r="A1" s="10" t="inlineStr">
        <is>
          <t>Clinics</t>
        </is>
      </c>
      <c r="B1" s="10" t="inlineStr">
        <is>
          <t>Payers</t>
        </is>
      </c>
      <c r="C1" s="10" t="inlineStr">
        <is>
          <t>Denial Categories</t>
        </is>
      </c>
      <c r="D1" s="10" t="inlineStr">
        <is>
          <t>Owners</t>
        </is>
      </c>
      <c r="E1" s="10" t="inlineStr">
        <is>
          <t>Statuses</t>
        </is>
      </c>
      <c r="F1" s="10" t="inlineStr">
        <is>
          <t>Age Buckets</t>
        </is>
      </c>
      <c r="G1" s="10" t="inlineStr">
        <is>
          <t>Timely Action Statuses</t>
        </is>
      </c>
      <c r="J1" s="10" t="inlineStr">
        <is>
          <t>Dashboard Clinic Filter</t>
        </is>
      </c>
      <c r="K1" s="10" t="inlineStr">
        <is>
          <t>Dashboard Payer Filter</t>
        </is>
      </c>
      <c r="M1" s="30" t="inlineStr">
        <is>
          <t>Workbook Lists and Settings</t>
        </is>
      </c>
    </row>
    <row r="2" ht="42" customHeight="1">
      <c r="A2" s="31" t="inlineStr">
        <is>
          <t>Pinebrook Family Clinic</t>
        </is>
      </c>
      <c r="B2" s="31" t="inlineStr">
        <is>
          <t>Horizon Grove Health</t>
        </is>
      </c>
      <c r="C2" s="31" t="inlineStr">
        <is>
          <t>Authorization</t>
        </is>
      </c>
      <c r="D2" s="31" t="inlineStr">
        <is>
          <t>Avery Stone</t>
        </is>
      </c>
      <c r="E2" s="31" t="inlineStr">
        <is>
          <t>New</t>
        </is>
      </c>
      <c r="F2" s="31" t="inlineStr">
        <is>
          <t>0-30 days</t>
        </is>
      </c>
      <c r="G2" s="31" t="inlineStr">
        <is>
          <t>Closed</t>
        </is>
      </c>
      <c r="J2" s="31" t="inlineStr">
        <is>
          <t>All Clinics</t>
        </is>
      </c>
      <c r="K2" s="31" t="inlineStr">
        <is>
          <t>All Payers</t>
        </is>
      </c>
      <c r="M2" s="32" t="inlineStr">
        <is>
          <t>Edit list values carefully. Existing records are not automatically changed when a list item is renamed.</t>
        </is>
      </c>
    </row>
    <row r="3">
      <c r="A3" s="31" t="inlineStr">
        <is>
          <t>Harborview Medical Office</t>
        </is>
      </c>
      <c r="B3" s="31" t="inlineStr">
        <is>
          <t>Pioneer Choice Plan</t>
        </is>
      </c>
      <c r="C3" s="31" t="inlineStr">
        <is>
          <t>Coding</t>
        </is>
      </c>
      <c r="D3" s="31" t="inlineStr">
        <is>
          <t>Jordan Reed</t>
        </is>
      </c>
      <c r="E3" s="31" t="inlineStr">
        <is>
          <t>Under Review</t>
        </is>
      </c>
      <c r="F3" s="31" t="inlineStr">
        <is>
          <t>31-60 days</t>
        </is>
      </c>
      <c r="G3" s="31" t="inlineStr">
        <is>
          <t>Due date missing</t>
        </is>
      </c>
      <c r="J3" s="31" t="inlineStr">
        <is>
          <t>Pinebrook Family Clinic</t>
        </is>
      </c>
      <c r="K3" s="31" t="inlineStr">
        <is>
          <t>Horizon Grove Health</t>
        </is>
      </c>
    </row>
    <row r="4">
      <c r="A4" s="31" t="inlineStr">
        <is>
          <t>Red Maple Internal Medicine</t>
        </is>
      </c>
      <c r="B4" s="31" t="inlineStr">
        <is>
          <t>Summit Harbor Insurance</t>
        </is>
      </c>
      <c r="C4" s="31" t="inlineStr">
        <is>
          <t>Coverage</t>
        </is>
      </c>
      <c r="D4" s="31" t="inlineStr">
        <is>
          <t>Morgan Lake</t>
        </is>
      </c>
      <c r="E4" s="31" t="inlineStr">
        <is>
          <t>Appeal Planned</t>
        </is>
      </c>
      <c r="F4" s="31" t="inlineStr">
        <is>
          <t>61-90 days</t>
        </is>
      </c>
      <c r="G4" s="31" t="inlineStr">
        <is>
          <t>Submitted on time</t>
        </is>
      </c>
      <c r="J4" s="31" t="inlineStr">
        <is>
          <t>Harborview Medical Office</t>
        </is>
      </c>
      <c r="K4" s="31" t="inlineStr">
        <is>
          <t>Pioneer Choice Plan</t>
        </is>
      </c>
    </row>
    <row r="5">
      <c r="A5" s="31" t="inlineStr">
        <is>
          <t>Desert Willow Clinic</t>
        </is>
      </c>
      <c r="B5" s="31" t="inlineStr">
        <is>
          <t>Cedar Valley Benefit Plan</t>
        </is>
      </c>
      <c r="C5" s="31" t="inlineStr">
        <is>
          <t>Duplicate Claim</t>
        </is>
      </c>
      <c r="D5" s="31" t="inlineStr">
        <is>
          <t>Casey North</t>
        </is>
      </c>
      <c r="E5" s="31" t="inlineStr">
        <is>
          <t>Appeal Submitted</t>
        </is>
      </c>
      <c r="F5" s="31" t="inlineStr">
        <is>
          <t>91+ days</t>
        </is>
      </c>
      <c r="G5" s="31" t="inlineStr">
        <is>
          <t>Submitted late</t>
        </is>
      </c>
      <c r="J5" s="31" t="inlineStr">
        <is>
          <t>Red Maple Internal Medicine</t>
        </is>
      </c>
      <c r="K5" s="31" t="inlineStr">
        <is>
          <t>Summit Harbor Insurance</t>
        </is>
      </c>
    </row>
    <row r="6">
      <c r="A6" s="31" t="inlineStr">
        <is>
          <t>Lakeside Community Practice</t>
        </is>
      </c>
      <c r="B6" s="31" t="inlineStr">
        <is>
          <t>Northstar Community Health</t>
        </is>
      </c>
      <c r="C6" s="31" t="inlineStr">
        <is>
          <t>Medical Necessity</t>
        </is>
      </c>
      <c r="D6" s="31" t="inlineStr">
        <is>
          <t>Taylor Brook</t>
        </is>
      </c>
      <c r="E6" s="31" t="inlineStr">
        <is>
          <t>Pending Payer</t>
        </is>
      </c>
      <c r="G6" s="31" t="inlineStr">
        <is>
          <t>Overdue</t>
        </is>
      </c>
      <c r="J6" s="31" t="inlineStr">
        <is>
          <t>Desert Willow Clinic</t>
        </is>
      </c>
      <c r="K6" s="31" t="inlineStr">
        <is>
          <t>Cedar Valley Benefit Plan</t>
        </is>
      </c>
    </row>
    <row r="7">
      <c r="B7" s="31" t="inlineStr">
        <is>
          <t>Blue Mesa Administrators</t>
        </is>
      </c>
      <c r="C7" s="31" t="inlineStr">
        <is>
          <t>Missing Information</t>
        </is>
      </c>
      <c r="D7" s="31" t="inlineStr">
        <is>
          <t>Riley West</t>
        </is>
      </c>
      <c r="E7" s="31" t="inlineStr">
        <is>
          <t>Resolved - Paid</t>
        </is>
      </c>
      <c r="G7" s="31" t="inlineStr">
        <is>
          <t>Due in 7 days</t>
        </is>
      </c>
      <c r="J7" s="31" t="inlineStr">
        <is>
          <t>Lakeside Community Practice</t>
        </is>
      </c>
      <c r="K7" s="31" t="inlineStr">
        <is>
          <t>Northstar Community Health</t>
        </is>
      </c>
    </row>
    <row r="8">
      <c r="C8" s="31" t="inlineStr">
        <is>
          <t>Timely Filing</t>
        </is>
      </c>
      <c r="E8" s="31" t="inlineStr">
        <is>
          <t>Resolved - No Payment</t>
        </is>
      </c>
      <c r="G8" s="31" t="inlineStr">
        <is>
          <t>On track</t>
        </is>
      </c>
      <c r="K8" s="31" t="inlineStr">
        <is>
          <t>Blue Mesa Administrators</t>
        </is>
      </c>
    </row>
    <row r="9">
      <c r="C9" s="31" t="inlineStr">
        <is>
          <t>Other</t>
        </is>
      </c>
      <c r="E9" s="31" t="inlineStr">
        <is>
          <t>Closed - Other</t>
        </is>
      </c>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H22"/>
  <sheetViews>
    <sheetView showGridLines="0" workbookViewId="0">
      <pane ySplit="2" topLeftCell="A3" activePane="bottomLeft" state="frozen"/>
      <selection pane="bottomLeft" activeCell="A1" sqref="A1"/>
    </sheetView>
  </sheetViews>
  <sheetFormatPr baseColWidth="8" defaultRowHeight="15"/>
  <cols>
    <col width="34" customWidth="1" min="1" max="1"/>
    <col width="12" customWidth="1" min="2" max="2"/>
    <col width="12" customWidth="1" min="3" max="3"/>
    <col width="12" customWidth="1" min="4" max="4"/>
    <col width="12" customWidth="1" min="5" max="5"/>
    <col width="12" customWidth="1" min="6" max="6"/>
    <col width="12" customWidth="1" min="7" max="7"/>
    <col width="12" customWidth="1" min="8" max="8"/>
  </cols>
  <sheetData>
    <row r="1" ht="28" customHeight="1">
      <c r="A1" s="1" t="inlineStr">
        <is>
          <t>Insurance Denial Tracker Instructions</t>
        </is>
      </c>
    </row>
    <row r="3">
      <c r="A3" s="33" t="inlineStr">
        <is>
          <t>Section 1: Getting Started</t>
        </is>
      </c>
      <c r="B3" s="33" t="n"/>
      <c r="C3" s="33" t="n"/>
      <c r="D3" s="33" t="n"/>
      <c r="E3" s="33" t="n"/>
      <c r="F3" s="33" t="n"/>
      <c r="G3" s="33" t="n"/>
      <c r="H3" s="33" t="n"/>
    </row>
    <row r="4" ht="90" customHeight="1">
      <c r="A4" s="34" t="inlineStr">
        <is>
          <t>1. Set the Dashboard As of Date.
2. Select a clinic and payer filter, or leave both at their All values.
3. Add one denial per row on the Denials sheet.
4. Enter values only in the entry columns.
5. Do not overwrite formula columns T through Z.
6. Review red and yellow alerts before beginning follow-up work.</t>
        </is>
      </c>
      <c r="B4" s="34" t="n"/>
      <c r="C4" s="34" t="n"/>
      <c r="D4" s="34" t="n"/>
      <c r="E4" s="34" t="n"/>
      <c r="F4" s="34" t="n"/>
      <c r="G4" s="34" t="n"/>
      <c r="H4" s="34" t="n"/>
    </row>
    <row r="6">
      <c r="A6" s="33" t="inlineStr">
        <is>
          <t>Section 2: Minimum Data to Enter</t>
        </is>
      </c>
      <c r="B6" s="33" t="n"/>
      <c r="C6" s="33" t="n"/>
      <c r="D6" s="33" t="n"/>
      <c r="E6" s="33" t="n"/>
      <c r="F6" s="33" t="n"/>
      <c r="G6" s="33" t="n"/>
      <c r="H6" s="33" t="n"/>
    </row>
    <row r="7" ht="195" customHeight="1">
      <c r="A7" s="34" t="inlineStr">
        <is>
          <t>Each populated record should include:
• Denial ID
• Clinic
• Claim Reference
• Denial Received Date
• Payer
• Denial Category
• Denied Amount
• Owner
• Status
For open records, also enter an appeal due date, follow-up date, and next action.
For closed records, enter a resolution date and recovered amount, including zero when no payment was recovered.</t>
        </is>
      </c>
      <c r="B7" s="34" t="n"/>
      <c r="C7" s="34" t="n"/>
      <c r="D7" s="34" t="n"/>
      <c r="E7" s="34" t="n"/>
      <c r="F7" s="34" t="n"/>
      <c r="G7" s="34" t="n"/>
      <c r="H7" s="34" t="n"/>
    </row>
    <row r="9">
      <c r="A9" s="33" t="inlineStr">
        <is>
          <t>Section 3: Status Definitions</t>
        </is>
      </c>
      <c r="B9" s="33" t="n"/>
      <c r="C9" s="33" t="n"/>
      <c r="D9" s="33" t="n"/>
      <c r="E9" s="33" t="n"/>
      <c r="F9" s="33" t="n"/>
      <c r="G9" s="33" t="n"/>
      <c r="H9" s="33" t="n"/>
    </row>
    <row r="10" ht="120" customHeight="1">
      <c r="A10" s="34" t="inlineStr">
        <is>
          <t>New: The denial has been logged but not reviewed.
Under Review: Staff are evaluating the denial and available documentation.
Appeal Planned: An appeal or reconsideration is planned but not submitted.
Appeal Submitted: An appeal has been sent.
Pending Payer: Requested material has been sent and a payer response is pending.
Resolved - Paid: The denial was resolved with a recovery.
Resolved - No Payment: The denial was closed without a recovery.
Closed - Other: The item was closed for another documented reason.</t>
        </is>
      </c>
      <c r="B10" s="34" t="n"/>
      <c r="C10" s="34" t="n"/>
      <c r="D10" s="34" t="n"/>
      <c r="E10" s="34" t="n"/>
      <c r="F10" s="34" t="n"/>
      <c r="G10" s="34" t="n"/>
      <c r="H10" s="34" t="n"/>
    </row>
    <row r="12">
      <c r="A12" s="33" t="inlineStr">
        <is>
          <t>Section 4: Alert Definitions</t>
        </is>
      </c>
      <c r="B12" s="33" t="n"/>
      <c r="C12" s="33" t="n"/>
      <c r="D12" s="33" t="n"/>
      <c r="E12" s="33" t="n"/>
      <c r="F12" s="33" t="n"/>
      <c r="G12" s="33" t="n"/>
      <c r="H12" s="33" t="n"/>
    </row>
    <row r="13" ht="60" customHeight="1">
      <c r="A13" s="34" t="inlineStr">
        <is>
          <t>Overdue means the selected as-of date is later than the appeal due date and no appeal submitted date is present.
Due in 7 days means the appeal due date falls from the selected as-of date through seven days later.
Submitted late means the appeal submitted date is later than the appeal due date.
Data Quality Alert identifies missing, duplicated, inconsistent, or invalid information.</t>
        </is>
      </c>
      <c r="B13" s="34" t="n"/>
      <c r="C13" s="34" t="n"/>
      <c r="D13" s="34" t="n"/>
      <c r="E13" s="34" t="n"/>
      <c r="F13" s="34" t="n"/>
      <c r="G13" s="34" t="n"/>
      <c r="H13" s="34" t="n"/>
    </row>
    <row r="15">
      <c r="A15" s="33" t="inlineStr">
        <is>
          <t>Section 5: Data Handling</t>
        </is>
      </c>
      <c r="B15" s="33" t="n"/>
      <c r="C15" s="33" t="n"/>
      <c r="D15" s="33" t="n"/>
      <c r="E15" s="33" t="n"/>
      <c r="F15" s="33" t="n"/>
      <c r="G15" s="33" t="n"/>
      <c r="H15" s="33" t="n"/>
    </row>
    <row r="16" ht="45" customHeight="1">
      <c r="A16" s="34" t="inlineStr">
        <is>
          <t>Use only the minimum information needed for denial follow-up. Do not enter patient names, dates of birth, addresses, diagnoses, medical record numbers, subscriber IDs, or full member IDs.
Use fictional or internally approved claim references in demonstrations. Store the workbook only in approved locations. Verify payer-specific requirements using approved sources.</t>
        </is>
      </c>
      <c r="B16" s="34" t="n"/>
      <c r="C16" s="34" t="n"/>
      <c r="D16" s="34" t="n"/>
      <c r="E16" s="34" t="n"/>
      <c r="F16" s="34" t="n"/>
      <c r="G16" s="34" t="n"/>
      <c r="H16" s="34" t="n"/>
    </row>
    <row r="18">
      <c r="A18" s="33" t="inlineStr">
        <is>
          <t>Section 6: Blank-Safe Behavior</t>
        </is>
      </c>
      <c r="B18" s="33" t="n"/>
      <c r="C18" s="33" t="n"/>
      <c r="D18" s="33" t="n"/>
      <c r="E18" s="33" t="n"/>
      <c r="F18" s="33" t="n"/>
      <c r="G18" s="33" t="n"/>
      <c r="H18" s="33" t="n"/>
    </row>
    <row r="19" ht="75" customHeight="1">
      <c r="A19" s="34" t="inlineStr">
        <is>
          <t>Completely blank prepared rows are excluded from counts and alerts.
Formula columns remain visually blank until a Denial ID is entered.
Missing required information is reported in the Data Quality Alert column.
Dashboard metrics exclude records received after the selected as-of date.
Blank recovered amounts are treated as zero.</t>
        </is>
      </c>
      <c r="B19" s="34" t="n"/>
      <c r="C19" s="34" t="n"/>
      <c r="D19" s="34" t="n"/>
      <c r="E19" s="34" t="n"/>
      <c r="F19" s="34" t="n"/>
      <c r="G19" s="34" t="n"/>
      <c r="H19" s="34" t="n"/>
    </row>
    <row r="21">
      <c r="A21" s="33" t="inlineStr">
        <is>
          <t>Section 7: Adding Capacity</t>
        </is>
      </c>
      <c r="B21" s="33" t="n"/>
      <c r="C21" s="33" t="n"/>
      <c r="D21" s="33" t="n"/>
      <c r="E21" s="33" t="n"/>
      <c r="F21" s="33" t="n"/>
      <c r="G21" s="33" t="n"/>
      <c r="H21" s="33" t="n"/>
    </row>
    <row r="22" ht="60" customHeight="1">
      <c r="A22" s="34" t="inlineStr">
        <is>
          <t>The workbook includes 500 prepared denial rows.
Insert rows within the existing table if more capacity is needed.
Copy formulas and validations from the preceding prepared row.
No macros are required.</t>
        </is>
      </c>
      <c r="B22" s="34" t="n"/>
      <c r="C22" s="34" t="n"/>
      <c r="D22" s="34" t="n"/>
      <c r="E22" s="34" t="n"/>
      <c r="F22" s="34" t="n"/>
      <c r="G22" s="34" t="n"/>
      <c r="H22" s="34" t="n"/>
    </row>
  </sheetData>
  <mergeCells count="1">
    <mergeCell ref="A1:H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2026-09-06T12:10:26Z</dcterms:created>
  <dcterms:modified xmlns:dcterms="http://purl.org/dc/terms/" xmlns:xsi="http://www.w3.org/2001/XMLSchema-instance" xsi:type="dcterms:W3CDTF">2026-09-06T12:10:28+00:00Z</dcterms:modified>
</cp:coreProperties>
</file>