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Transactions" sheetId="2" state="visible" r:id="rId2"/>
    <sheet xmlns:r="http://schemas.openxmlformats.org/officeDocument/2006/relationships" name="Deposits" sheetId="3" state="visible" r:id="rId3"/>
    <sheet xmlns:r="http://schemas.openxmlformats.org/officeDocument/2006/relationships" name="Instructions" sheetId="4" state="visible" r:id="rId4"/>
  </sheets>
  <definedNames>
    <definedName name="_xlnm.Print_Area" localSheetId="0">'Dashboard'!$A$1:$N$47</definedName>
    <definedName name="_xlnm._FilterDatabase" localSheetId="1" hidden="1">'Transactions'!$A$1:$T$501</definedName>
    <definedName name="_xlnm._FilterDatabase" localSheetId="2" hidden="1">'Deposits'!$A$1:$K$201</definedName>
    <definedName name="_xlnm.Print_Area" localSheetId="3">'Instructions'!$A$1:$T$40</definedName>
  </definedNames>
  <calcPr calcId="124519" calcMode="auto" fullCalcOnLoad="1" forceFullCalc="1"/>
</workbook>
</file>

<file path=xl/styles.xml><?xml version="1.0" encoding="utf-8"?>
<styleSheet xmlns="http://schemas.openxmlformats.org/spreadsheetml/2006/main">
  <numFmts count="3">
    <numFmt numFmtId="164" formatCode="mm/dd/yyyy"/>
    <numFmt numFmtId="165" formatCode="$#,##0.00;[Red]-$#,##0.00"/>
    <numFmt numFmtId="166" formatCode="0.0%"/>
  </numFmts>
  <fonts count="7">
    <font>
      <name val="Calibri"/>
      <family val="2"/>
      <color theme="1"/>
      <sz val="11"/>
      <scheme val="minor"/>
    </font>
    <font>
      <name val="Calibri"/>
      <b val="1"/>
      <color rgb="00FFFFFF"/>
      <sz val="18"/>
    </font>
    <font>
      <name val="Calibri"/>
      <b val="1"/>
      <color rgb="0020343B"/>
      <sz val="10"/>
    </font>
    <font>
      <name val="Calibri"/>
      <b val="1"/>
      <color rgb="00FFFFFF"/>
      <sz val="10"/>
    </font>
    <font>
      <name val="Calibri"/>
      <color rgb="0020343B"/>
      <sz val="10"/>
    </font>
    <font>
      <name val="Calibri"/>
      <b val="1"/>
      <color rgb="00B7473A"/>
      <sz val="10"/>
    </font>
    <font>
      <name val="Calibri"/>
      <b val="1"/>
      <color rgb="00FFFFFF"/>
      <sz val="11"/>
    </font>
  </fonts>
  <fills count="10">
    <fill>
      <patternFill/>
    </fill>
    <fill>
      <patternFill patternType="gray125"/>
    </fill>
    <fill>
      <patternFill patternType="solid">
        <fgColor rgb="00183B4E"/>
      </patternFill>
    </fill>
    <fill>
      <patternFill patternType="solid">
        <fgColor rgb="002F6F73"/>
      </patternFill>
    </fill>
    <fill>
      <patternFill patternType="solid">
        <fgColor rgb="00FFF1C9"/>
      </patternFill>
    </fill>
    <fill>
      <patternFill patternType="solid">
        <fgColor rgb="00FCE4D6"/>
      </patternFill>
    </fill>
    <fill>
      <patternFill patternType="solid">
        <fgColor rgb="00F3F7F6"/>
      </patternFill>
    </fill>
    <fill>
      <patternFill patternType="solid">
        <fgColor rgb="00E7ECEE"/>
      </patternFill>
    </fill>
    <fill>
      <patternFill patternType="solid">
        <fgColor rgb="00FFFFFF"/>
      </patternFill>
    </fill>
    <fill>
      <patternFill patternType="solid">
        <fgColor rgb="00FFF6DD"/>
      </patternFill>
    </fill>
  </fills>
  <borders count="6">
    <border>
      <left/>
      <right/>
      <top/>
      <bottom/>
      <diagonal/>
    </border>
    <border>
      <left style="thin">
        <color rgb="00C9D7D9"/>
      </left>
      <right style="thin">
        <color rgb="00C9D7D9"/>
      </right>
      <top style="thin">
        <color rgb="00C9D7D9"/>
      </top>
      <bottom style="thin">
        <color rgb="00C9D7D9"/>
      </bottom>
    </border>
    <border>
      <left/>
      <right/>
      <top style="thin">
        <color rgb="00C9D7D9"/>
      </top>
      <bottom/>
      <diagonal/>
    </border>
    <border>
      <left/>
      <right style="thin">
        <color rgb="00C9D7D9"/>
      </right>
      <top style="thin">
        <color rgb="00C9D7D9"/>
      </top>
      <bottom/>
      <diagonal/>
    </border>
    <border>
      <left/>
      <right/>
      <top style="thin">
        <color rgb="00C9D7D9"/>
      </top>
      <bottom style="thin">
        <color rgb="00C9D7D9"/>
      </bottom>
      <diagonal/>
    </border>
    <border>
      <left/>
      <right style="thin">
        <color rgb="00C9D7D9"/>
      </right>
      <top style="thin">
        <color rgb="00C9D7D9"/>
      </top>
      <bottom style="thin">
        <color rgb="00C9D7D9"/>
      </bottom>
      <diagonal/>
    </border>
  </borders>
  <cellStyleXfs count="1">
    <xf numFmtId="0" fontId="0" fillId="0" borderId="0"/>
  </cellStyleXfs>
  <cellXfs count="42">
    <xf numFmtId="0" fontId="0" fillId="0" borderId="0" pivotButton="0" quotePrefix="0" xfId="0"/>
    <xf numFmtId="0" fontId="1" fillId="2" borderId="0" applyAlignment="1" pivotButton="0" quotePrefix="0" xfId="0">
      <alignment horizontal="left" vertical="center"/>
    </xf>
    <xf numFmtId="0" fontId="3" fillId="3" borderId="1" pivotButton="0" quotePrefix="0" xfId="0"/>
    <xf numFmtId="164" fontId="4" fillId="4" borderId="1" pivotButton="0" quotePrefix="0" xfId="0"/>
    <xf numFmtId="0" fontId="5" fillId="5" borderId="1" applyAlignment="1" pivotButton="0" quotePrefix="0" xfId="0">
      <alignment horizontal="left" vertical="top" wrapText="1"/>
    </xf>
    <xf numFmtId="0" fontId="4" fillId="4" borderId="1" pivotButton="0" quotePrefix="0" xfId="0"/>
    <xf numFmtId="0" fontId="6" fillId="3" borderId="0" applyAlignment="1" pivotButton="0" quotePrefix="0" xfId="0">
      <alignment horizontal="left" vertical="center"/>
    </xf>
    <xf numFmtId="0" fontId="0" fillId="3" borderId="0" pivotButton="0" quotePrefix="0" xfId="0"/>
    <xf numFmtId="0" fontId="2" fillId="6" borderId="1" pivotButton="0" quotePrefix="0" xfId="0"/>
    <xf numFmtId="165" fontId="2" fillId="7" borderId="1" pivotButton="0" quotePrefix="0" xfId="0"/>
    <xf numFmtId="166" fontId="2" fillId="7" borderId="1" pivotButton="0" quotePrefix="0" xfId="0"/>
    <xf numFmtId="1" fontId="2" fillId="7" borderId="1" pivotButton="0" quotePrefix="0" xfId="0"/>
    <xf numFmtId="0" fontId="3" fillId="2" borderId="1" applyAlignment="1" pivotButton="0" quotePrefix="0" xfId="0">
      <alignment horizontal="center" vertical="center"/>
    </xf>
    <xf numFmtId="0" fontId="0" fillId="6" borderId="1" pivotButton="0" quotePrefix="0" xfId="0"/>
    <xf numFmtId="165" fontId="0" fillId="6" borderId="1" pivotButton="0" quotePrefix="0" xfId="0"/>
    <xf numFmtId="0" fontId="0" fillId="8" borderId="1" pivotButton="0" quotePrefix="0" xfId="0"/>
    <xf numFmtId="165" fontId="0" fillId="8" borderId="1" pivotButton="0" quotePrefix="0" xfId="0"/>
    <xf numFmtId="0" fontId="0" fillId="0" borderId="1" pivotButton="0" quotePrefix="0" xfId="0"/>
    <xf numFmtId="1" fontId="0" fillId="0" borderId="1" pivotButton="0" quotePrefix="0" xfId="0"/>
    <xf numFmtId="0" fontId="6" fillId="3" borderId="0" pivotButton="0" quotePrefix="0" xfId="0"/>
    <xf numFmtId="1" fontId="0" fillId="7" borderId="1" pivotButton="0" quotePrefix="0" xfId="0"/>
    <xf numFmtId="0" fontId="4" fillId="9" borderId="1" pivotButton="0" quotePrefix="0" xfId="0"/>
    <xf numFmtId="164" fontId="4" fillId="9" borderId="1" pivotButton="0" quotePrefix="0" xfId="0"/>
    <xf numFmtId="165" fontId="4" fillId="9" borderId="1" pivotButton="0" quotePrefix="0" xfId="0"/>
    <xf numFmtId="165" fontId="4" fillId="7" borderId="1" pivotButton="0" quotePrefix="0" xfId="0"/>
    <xf numFmtId="0" fontId="4" fillId="7" borderId="1" pivotButton="0" quotePrefix="0" xfId="0"/>
    <xf numFmtId="1" fontId="4" fillId="7" borderId="1" pivotButton="0" quotePrefix="0" xfId="0"/>
    <xf numFmtId="165" fontId="4" fillId="4" borderId="1" pivotButton="0" quotePrefix="0" xfId="0"/>
    <xf numFmtId="0" fontId="6" fillId="3" borderId="1" pivotButton="0" quotePrefix="0" xfId="0"/>
    <xf numFmtId="0" fontId="0" fillId="0" borderId="4" pivotButton="0" quotePrefix="0" xfId="0"/>
    <xf numFmtId="0" fontId="0" fillId="0" borderId="5" pivotButton="0" quotePrefix="0" xfId="0"/>
    <xf numFmtId="0" fontId="4" fillId="6" borderId="1" pivotButton="0" quotePrefix="0" xfId="0"/>
    <xf numFmtId="0" fontId="4" fillId="0" borderId="1" applyAlignment="1" pivotButton="0" quotePrefix="0" xfId="0">
      <alignment horizontal="left" vertical="top" wrapText="1"/>
    </xf>
    <xf numFmtId="0" fontId="4" fillId="8" borderId="1" pivotButton="0" quotePrefix="0" xfId="0"/>
    <xf numFmtId="164" fontId="4" fillId="4" borderId="1" pivotButton="0" quotePrefix="0" xfId="0"/>
    <xf numFmtId="165" fontId="2" fillId="7" borderId="1" pivotButton="0" quotePrefix="0" xfId="0"/>
    <xf numFmtId="165" fontId="0" fillId="6" borderId="1" pivotButton="0" quotePrefix="0" xfId="0"/>
    <xf numFmtId="165" fontId="0" fillId="8" borderId="1" pivotButton="0" quotePrefix="0" xfId="0"/>
    <xf numFmtId="164" fontId="4" fillId="9" borderId="1" pivotButton="0" quotePrefix="0" xfId="0"/>
    <xf numFmtId="165" fontId="4" fillId="9" borderId="1" pivotButton="0" quotePrefix="0" xfId="0"/>
    <xf numFmtId="165" fontId="4" fillId="7" borderId="1" pivotButton="0" quotePrefix="0" xfId="0"/>
    <xf numFmtId="165" fontId="4" fillId="4" borderId="1" pivotButton="0" quotePrefix="0" xfId="0"/>
  </cellXfs>
  <cellStyles count="1">
    <cellStyle name="Normal" xfId="0" builtinId="0" hidden="0"/>
  </cellStyles>
  <dxfs count="9">
    <dxf>
      <font>
        <name val="Calibri"/>
        <b val="1"/>
        <color rgb="00B7473A"/>
        <sz val="10"/>
      </font>
      <fill>
        <patternFill patternType="solid">
          <fgColor rgb="00FCE4D6"/>
        </patternFill>
      </fill>
    </dxf>
    <dxf>
      <font>
        <name val="Calibri"/>
        <b val="1"/>
        <color rgb="002F7D5B"/>
        <sz val="10"/>
      </font>
      <fill>
        <patternFill patternType="solid">
          <fgColor rgb="00E2F0D9"/>
        </patternFill>
      </fill>
    </dxf>
    <dxf>
      <fill>
        <patternFill patternType="solid">
          <fgColor rgb="00E7E6E6"/>
        </patternFill>
      </fill>
    </dxf>
    <dxf>
      <fill>
        <patternFill patternType="solid">
          <fgColor rgb="00FFF2CC"/>
        </patternFill>
      </fill>
    </dxf>
    <dxf>
      <font>
        <name val="Calibri"/>
        <b val="1"/>
        <color rgb="009C5700"/>
        <sz val="10"/>
      </font>
      <fill>
        <patternFill patternType="solid">
          <fgColor rgb="00F4B183"/>
        </patternFill>
      </fill>
    </dxf>
    <dxf>
      <fill>
        <patternFill patternType="solid">
          <fgColor rgb="00E2F0D9"/>
        </patternFill>
      </fill>
    </dxf>
    <dxf>
      <font>
        <name val="Calibri"/>
        <b val="1"/>
        <color rgb="009C5700"/>
        <sz val="10"/>
      </font>
      <fill>
        <patternFill patternType="solid">
          <fgColor rgb="00FFF2CC"/>
        </patternFill>
      </fill>
    </dxf>
    <dxf>
      <font>
        <name val="Calibri"/>
        <b val="1"/>
        <color rgb="00B7473A"/>
        <sz val="10"/>
      </font>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Expected Copay and Net Collected by Clinic</a:t>
            </a:r>
          </a:p>
        </rich>
      </tx>
    </title>
    <plotArea>
      <barChart>
        <barDir val="col"/>
        <grouping val="clustered"/>
        <ser>
          <idx val="0"/>
          <order val="0"/>
          <tx>
            <strRef>
              <f>'Dashboard'!B17</f>
            </strRef>
          </tx>
          <spPr>
            <a:ln xmlns:a="http://schemas.openxmlformats.org/drawingml/2006/main">
              <a:prstDash val="solid"/>
            </a:ln>
          </spPr>
          <cat>
            <numRef>
              <f>'Dashboard'!$A$18:$A$21</f>
            </numRef>
          </cat>
          <val>
            <numRef>
              <f>'Dashboard'!$B$18:$B$21</f>
            </numRef>
          </val>
        </ser>
        <ser>
          <idx val="1"/>
          <order val="1"/>
          <tx>
            <strRef>
              <f>'Dashboard'!C17</f>
            </strRef>
          </tx>
          <spPr>
            <a:ln xmlns:a="http://schemas.openxmlformats.org/drawingml/2006/main">
              <a:prstDash val="solid"/>
            </a:ln>
          </spPr>
          <cat>
            <numRef>
              <f>'Dashboard'!$A$18:$A$21</f>
            </numRef>
          </cat>
          <val>
            <numRef>
              <f>'Dashboard'!$C$18:$C$21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Clinic</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Amount</a:t>
                </a:r>
              </a:p>
            </rich>
          </tx>
        </title>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Deposit Batch Status</a:t>
            </a:r>
          </a:p>
        </rich>
      </tx>
    </title>
    <plotArea>
      <barChart>
        <barDir val="col"/>
        <grouping val="clustered"/>
        <ser>
          <idx val="0"/>
          <order val="0"/>
          <tx>
            <strRef>
              <f>'Dashboard'!B24</f>
            </strRef>
          </tx>
          <spPr>
            <a:ln xmlns:a="http://schemas.openxmlformats.org/drawingml/2006/main">
              <a:prstDash val="solid"/>
            </a:ln>
          </spPr>
          <cat>
            <numRef>
              <f>'Dashboard'!$A$25:$A$27</f>
            </numRef>
          </cat>
          <val>
            <numRef>
              <f>'Dashboard'!$B$25:$B$27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Batches</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5</col>
      <colOff>0</colOff>
      <row>16</row>
      <rowOff>0</rowOff>
    </from>
    <ext cx="55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5</col>
      <colOff>0</colOff>
      <row>32</row>
      <rowOff>0</rowOff>
    </from>
    <ext cx="450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H101"/>
  <sheetViews>
    <sheetView showGridLines="0" workbookViewId="0">
      <pane ySplit="7" topLeftCell="A8" activePane="bottomLeft" state="frozen"/>
      <selection pane="bottomLeft" activeCell="A1" sqref="A1"/>
    </sheetView>
  </sheetViews>
  <sheetFormatPr baseColWidth="8" defaultRowHeight="15"/>
  <cols>
    <col width="32" customWidth="1" min="1" max="1"/>
    <col width="17" customWidth="1" min="2" max="2"/>
    <col width="17" customWidth="1" min="3" max="3"/>
    <col width="20" customWidth="1" min="4" max="4"/>
    <col width="34" customWidth="1" min="5" max="5"/>
    <col width="18" customWidth="1" min="6" max="6"/>
    <col width="16" customWidth="1" min="7" max="7"/>
    <col width="16" customWidth="1" min="8" max="8"/>
  </cols>
  <sheetData>
    <row r="1" ht="28" customHeight="1">
      <c r="A1" s="1" t="inlineStr">
        <is>
          <t>Copay Collection Reconciliation Dashboard</t>
        </is>
      </c>
    </row>
    <row r="2"/>
    <row r="3">
      <c r="A3" s="2" t="inlineStr">
        <is>
          <t>Report Start Date</t>
        </is>
      </c>
      <c r="B3" s="34" t="n">
        <v>46235</v>
      </c>
      <c r="D3" s="4">
        <f>IF(OR($B$3="",$B$4=""),"Enter a report start and end date.",IF($B$3&gt;$B$4,"Alert: Report start date is after report end date.",""))</f>
        <v/>
      </c>
    </row>
    <row r="4">
      <c r="A4" s="2" t="inlineStr">
        <is>
          <t>Report End Date</t>
        </is>
      </c>
      <c r="B4" s="34" t="n">
        <v>46265</v>
      </c>
    </row>
    <row r="5">
      <c r="A5" s="2" t="inlineStr">
        <is>
          <t>As-of Date</t>
        </is>
      </c>
      <c r="B5" s="34" t="n">
        <v>46271</v>
      </c>
    </row>
    <row r="6">
      <c r="A6" s="2" t="inlineStr">
        <is>
          <t>Clinic Filter</t>
        </is>
      </c>
      <c r="B6" s="5" t="inlineStr">
        <is>
          <t>All Clinics</t>
        </is>
      </c>
    </row>
    <row r="7"/>
    <row r="8">
      <c r="A8" s="6" t="inlineStr">
        <is>
          <t>Collection Performance</t>
        </is>
      </c>
      <c r="B8" s="7" t="n"/>
      <c r="C8" s="7" t="n"/>
      <c r="D8" s="7" t="n"/>
      <c r="E8" s="6" t="inlineStr">
        <is>
          <t>Deposit Reconciliation</t>
        </is>
      </c>
      <c r="F8" s="7" t="n"/>
      <c r="G8" s="7" t="n"/>
      <c r="H8" s="7" t="n"/>
    </row>
    <row r="9">
      <c r="A9" s="8" t="inlineStr">
        <is>
          <t>Expected Copay</t>
        </is>
      </c>
      <c r="B9" s="35">
        <f>IF(OR($B$3="",$B$4=""),"",IF($B$6="All Clinics",SUMIFS(Transactions!$H$2:$H$501,Transactions!$B$2:$B$501,"&gt;="&amp;$B$3,Transactions!$B$2:$B$501,"&lt;="&amp;$B$4),SUMIFS(Transactions!$H$2:$H$501,Transactions!$B$2:$B$501,"&gt;="&amp;$B$3,Transactions!$B$2:$B$501,"&lt;="&amp;$B$4,Transactions!$D$2:$D$501,$B$6)))</f>
        <v/>
      </c>
      <c r="E9" s="8" t="inlineStr">
        <is>
          <t>Deposit Detail Total</t>
        </is>
      </c>
      <c r="F9" s="35">
        <f>IF(OR($B$3="",$B$4=""),"",IF($B$6="All Clinics",SUMIFS(Deposits!$G$2:$G$201,Deposits!$B$2:$B$201,"&gt;="&amp;$B$3,Deposits!$B$2:$B$201,"&lt;="&amp;$B$4),SUMIFS(Deposits!$G$2:$G$201,Deposits!$B$2:$B$201,"&gt;="&amp;$B$3,Deposits!$B$2:$B$201,"&lt;="&amp;$B$4,Deposits!$C$2:$C$201,$B$6)))</f>
        <v/>
      </c>
    </row>
    <row r="10">
      <c r="A10" s="8" t="inlineStr">
        <is>
          <t>Net Collected</t>
        </is>
      </c>
      <c r="B10" s="35">
        <f>IF(OR($B$3="",$B$4=""),"",IF($B$6="All Clinics",SUMIFS(Transactions!$M$2:$M$501,Transactions!$B$2:$B$501,"&gt;="&amp;$B$3,Transactions!$B$2:$B$501,"&lt;="&amp;$B$4),SUMIFS(Transactions!$M$2:$M$501,Transactions!$B$2:$B$501,"&gt;="&amp;$B$3,Transactions!$B$2:$B$501,"&lt;="&amp;$B$4,Transactions!$D$2:$D$501,$B$6)))</f>
        <v/>
      </c>
      <c r="E10" s="8" t="inlineStr">
        <is>
          <t>Deposit Statement Total</t>
        </is>
      </c>
      <c r="F10" s="35">
        <f>IF(OR($B$3="",$B$4=""),"",IF($B$6="All Clinics",SUMIFS(Deposits!$E$2:$E$201,Deposits!$B$2:$B$201,"&gt;="&amp;$B$3,Deposits!$B$2:$B$201,"&lt;="&amp;$B$4),SUMIFS(Deposits!$E$2:$E$201,Deposits!$B$2:$B$201,"&gt;="&amp;$B$3,Deposits!$B$2:$B$201,"&lt;="&amp;$B$4,Deposits!$C$2:$C$201,$B$6)))</f>
        <v/>
      </c>
    </row>
    <row r="11">
      <c r="A11" s="8" t="inlineStr">
        <is>
          <t>Collection Variance</t>
        </is>
      </c>
      <c r="B11" s="35">
        <f>IF(OR($B$3="",$B$4=""),"",IF($B$6="All Clinics",SUMIFS(Transactions!$N$2:$N$501,Transactions!$B$2:$B$501,"&gt;="&amp;$B$3,Transactions!$B$2:$B$501,"&lt;="&amp;$B$4),SUMIFS(Transactions!$N$2:$N$501,Transactions!$B$2:$B$501,"&gt;="&amp;$B$3,Transactions!$B$2:$B$501,"&lt;="&amp;$B$4,Transactions!$D$2:$D$501,$B$6)))</f>
        <v/>
      </c>
      <c r="E11" s="8" t="inlineStr">
        <is>
          <t>Deposit Variance</t>
        </is>
      </c>
      <c r="F11" s="35">
        <f>IF(OR($B$3="",$B$4=""),"",IF($B$6="All Clinics",SUMIFS(Deposits!$H$2:$H$201,Deposits!$B$2:$B$201,"&gt;="&amp;$B$3,Deposits!$B$2:$B$201,"&lt;="&amp;$B$4),SUMIFS(Deposits!$H$2:$H$201,Deposits!$B$2:$B$201,"&gt;="&amp;$B$3,Deposits!$B$2:$B$201,"&lt;="&amp;$B$4,Deposits!$C$2:$C$201,$B$6)))</f>
        <v/>
      </c>
    </row>
    <row r="12">
      <c r="A12" s="8" t="inlineStr">
        <is>
          <t>Collection Rate</t>
        </is>
      </c>
      <c r="B12" s="10">
        <f>IF(OR($B$3="",$B$4=""),"",IFERROR($B$10/$B$9,0))</f>
        <v/>
      </c>
      <c r="E12" s="8" t="inlineStr">
        <is>
          <t>Batches Requiring Review</t>
        </is>
      </c>
      <c r="F12" s="11">
        <f>IF(OR($B$3="",$B$4=""),"",IF($B$6="All Clinics",COUNTIFS(Deposits!$B$2:$B$201,"&gt;="&amp;$B$3,Deposits!$B$2:$B$201,"&lt;="&amp;$B$4,Deposits!$I$2:$I$201,"Review")+COUNTIFS(Deposits!$B$2:$B$201,"&gt;="&amp;$B$3,Deposits!$B$2:$B$201,"&lt;="&amp;$B$4,Deposits!$I$2:$I$201,"Missing Detail"),COUNTIFS(Deposits!$B$2:$B$201,"&gt;="&amp;$B$3,Deposits!$B$2:$B$201,"&lt;="&amp;$B$4,Deposits!$C$2:$C$201,$B$6,Deposits!$I$2:$I$201,"Review")+COUNTIFS(Deposits!$B$2:$B$201,"&gt;="&amp;$B$3,Deposits!$B$2:$B$201,"&lt;="&amp;$B$4,Deposits!$C$2:$C$201,$B$6,Deposits!$I$2:$I$201,"Missing Detail")))</f>
        <v/>
      </c>
    </row>
    <row r="13">
      <c r="A13" s="8" t="inlineStr">
        <is>
          <t>Outstanding Amount</t>
        </is>
      </c>
      <c r="B13" s="35">
        <f>IF(OR($B$3="",$B$4=""),"",IF($B$6="All Clinics",SUMIFS(Transactions!$R$2:$R$501,Transactions!$B$2:$B$501,"&gt;="&amp;$B$3,Transactions!$B$2:$B$501,"&lt;="&amp;$B$4),SUMIFS(Transactions!$R$2:$R$501,Transactions!$B$2:$B$501,"&gt;="&amp;$B$3,Transactions!$B$2:$B$501,"&lt;="&amp;$B$4,Transactions!$D$2:$D$501,$B$6)))</f>
        <v/>
      </c>
      <c r="E13" s="8" t="inlineStr">
        <is>
          <t>Unassigned or Missing Deposit Amount</t>
        </is>
      </c>
      <c r="F13" s="35">
        <f>IF(OR($B$3="",$B$4=""),"",IF($B$6="All Clinics",SUMIFS(Transactions!$M$2:$M$501,Transactions!$B$2:$B$501,"&gt;="&amp;$B$3,Transactions!$B$2:$B$501,"&lt;="&amp;$B$4,Transactions!$P$2:$P$501,"Missing Batch ID")+SUMIFS(Transactions!$M$2:$M$501,Transactions!$B$2:$B$501,"&gt;="&amp;$B$3,Transactions!$B$2:$B$501,"&lt;="&amp;$B$4,Transactions!$P$2:$P$501,"Missing Deposit"),SUMIFS(Transactions!$M$2:$M$501,Transactions!$B$2:$B$501,"&gt;="&amp;$B$3,Transactions!$B$2:$B$501,"&lt;="&amp;$B$4,Transactions!$D$2:$D$501,$B$6,Transactions!$P$2:$P$501,"Missing Batch ID")+SUMIFS(Transactions!$M$2:$M$501,Transactions!$B$2:$B$501,"&gt;="&amp;$B$3,Transactions!$B$2:$B$501,"&lt;="&amp;$B$4,Transactions!$D$2:$D$501,$B$6,Transactions!$P$2:$P$501,"Missing Deposit")))</f>
        <v/>
      </c>
    </row>
    <row r="14">
      <c r="A14" s="8" t="inlineStr">
        <is>
          <t>Records Requiring Follow-up</t>
        </is>
      </c>
      <c r="B14" s="11">
        <f>IF(OR($B$3="",$B$4=""),"",IF($B$6="All Clinics",COUNTIFS(Transactions!$B$2:$B$501,"&gt;="&amp;$B$3,Transactions!$B$2:$B$501,"&lt;="&amp;$B$4,Transactions!$S$2:$S$501,"Follow Up"),COUNTIFS(Transactions!$B$2:$B$501,"&gt;="&amp;$B$3,Transactions!$B$2:$B$501,"&lt;="&amp;$B$4,Transactions!$D$2:$D$501,$B$6,Transactions!$S$2:$S$501,"Follow Up")))</f>
        <v/>
      </c>
      <c r="E14" s="8" t="inlineStr">
        <is>
          <t>Balanced Batch Rate</t>
        </is>
      </c>
      <c r="F14" s="10">
        <f>IF(OR($B$3="",$B$4=""),"",IFERROR(IF($B$6="All Clinics",COUNTIFS(Deposits!$B$2:$B$201,"&gt;="&amp;$B$3,Deposits!$B$2:$B$201,"&lt;="&amp;$B$4,Deposits!$I$2:$I$201,"Balanced")/COUNTIFS(Deposits!$B$2:$B$201,"&gt;="&amp;$B$3,Deposits!$B$2:$B$201,"&lt;="&amp;$B$4,Deposits!$A$2:$A$201,"&lt;&gt;"),COUNTIFS(Deposits!$B$2:$B$201,"&gt;="&amp;$B$3,Deposits!$B$2:$B$201,"&lt;="&amp;$B$4,Deposits!$C$2:$C$201,$B$6,Deposits!$I$2:$I$201,"Balanced")/COUNTIFS(Deposits!$B$2:$B$201,"&gt;="&amp;$B$3,Deposits!$B$2:$B$201,"&lt;="&amp;$B$4,Deposits!$C$2:$C$201,$B$6,Deposits!$A$2:$A$201,"&lt;&gt;")),0))</f>
        <v/>
      </c>
    </row>
    <row r="15">
      <c r="F15">
        <f>""</f>
        <v/>
      </c>
    </row>
    <row r="16">
      <c r="F16">
        <f>""</f>
        <v/>
      </c>
    </row>
    <row r="17">
      <c r="A17" s="12" t="inlineStr">
        <is>
          <t>Clinic</t>
        </is>
      </c>
      <c r="B17" s="12" t="inlineStr">
        <is>
          <t>Expected Copay</t>
        </is>
      </c>
      <c r="C17" s="12" t="inlineStr">
        <is>
          <t>Net Collected</t>
        </is>
      </c>
      <c r="D17" s="12" t="inlineStr">
        <is>
          <t>Outstanding Amount</t>
        </is>
      </c>
      <c r="F17">
        <f>""</f>
        <v/>
      </c>
    </row>
    <row r="18">
      <c r="A18" s="13" t="inlineStr">
        <is>
          <t>Northgate Family Clinic</t>
        </is>
      </c>
      <c r="B18" s="36">
        <f>IF(OR($B$3="",$B$4=""),"",SUMIFS(Transactions!$H$2:$H$501,Transactions!$B$2:$B$501,"&gt;="&amp;$B$3,Transactions!$B$2:$B$501,"&lt;="&amp;$B$4,Transactions!$D$2:$D$501,$A18))</f>
        <v/>
      </c>
      <c r="C18" s="36">
        <f>IF(OR($B$3="",$B$4=""),"",SUMIFS(Transactions!$M$2:$M$501,Transactions!$B$2:$B$501,"&gt;="&amp;$B$3,Transactions!$B$2:$B$501,"&lt;="&amp;$B$4,Transactions!$D$2:$D$501,$A18))</f>
        <v/>
      </c>
      <c r="D18" s="36">
        <f>IF(OR($B$3="",$B$4=""),"",SUMIFS(Transactions!$R$2:$R$501,Transactions!$B$2:$B$501,"&gt;="&amp;$B$3,Transactions!$B$2:$B$501,"&lt;="&amp;$B$4,Transactions!$D$2:$D$501,$A18))</f>
        <v/>
      </c>
      <c r="F18">
        <f>""</f>
        <v/>
      </c>
    </row>
    <row r="19">
      <c r="A19" s="15" t="inlineStr">
        <is>
          <t>Eastbrook Medical Office</t>
        </is>
      </c>
      <c r="B19" s="37">
        <f>IF(OR($B$3="",$B$4=""),"",SUMIFS(Transactions!$H$2:$H$501,Transactions!$B$2:$B$501,"&gt;="&amp;$B$3,Transactions!$B$2:$B$501,"&lt;="&amp;$B$4,Transactions!$D$2:$D$501,$A19))</f>
        <v/>
      </c>
      <c r="C19" s="37">
        <f>IF(OR($B$3="",$B$4=""),"",SUMIFS(Transactions!$M$2:$M$501,Transactions!$B$2:$B$501,"&gt;="&amp;$B$3,Transactions!$B$2:$B$501,"&lt;="&amp;$B$4,Transactions!$D$2:$D$501,$A19))</f>
        <v/>
      </c>
      <c r="D19" s="37">
        <f>IF(OR($B$3="",$B$4=""),"",SUMIFS(Transactions!$R$2:$R$501,Transactions!$B$2:$B$501,"&gt;="&amp;$B$3,Transactions!$B$2:$B$501,"&lt;="&amp;$B$4,Transactions!$D$2:$D$501,$A19))</f>
        <v/>
      </c>
      <c r="F19">
        <f>""</f>
        <v/>
      </c>
    </row>
    <row r="20">
      <c r="A20" s="13" t="inlineStr">
        <is>
          <t>Lakeside Primary Care</t>
        </is>
      </c>
      <c r="B20" s="36">
        <f>IF(OR($B$3="",$B$4=""),"",SUMIFS(Transactions!$H$2:$H$501,Transactions!$B$2:$B$501,"&gt;="&amp;$B$3,Transactions!$B$2:$B$501,"&lt;="&amp;$B$4,Transactions!$D$2:$D$501,$A20))</f>
        <v/>
      </c>
      <c r="C20" s="36">
        <f>IF(OR($B$3="",$B$4=""),"",SUMIFS(Transactions!$M$2:$M$501,Transactions!$B$2:$B$501,"&gt;="&amp;$B$3,Transactions!$B$2:$B$501,"&lt;="&amp;$B$4,Transactions!$D$2:$D$501,$A20))</f>
        <v/>
      </c>
      <c r="D20" s="36">
        <f>IF(OR($B$3="",$B$4=""),"",SUMIFS(Transactions!$R$2:$R$501,Transactions!$B$2:$B$501,"&gt;="&amp;$B$3,Transactions!$B$2:$B$501,"&lt;="&amp;$B$4,Transactions!$D$2:$D$501,$A20))</f>
        <v/>
      </c>
      <c r="F20">
        <f>""</f>
        <v/>
      </c>
    </row>
    <row r="21">
      <c r="A21" s="15" t="inlineStr">
        <is>
          <t>Westfield Health Center</t>
        </is>
      </c>
      <c r="B21" s="37">
        <f>IF(OR($B$3="",$B$4=""),"",SUMIFS(Transactions!$H$2:$H$501,Transactions!$B$2:$B$501,"&gt;="&amp;$B$3,Transactions!$B$2:$B$501,"&lt;="&amp;$B$4,Transactions!$D$2:$D$501,$A21))</f>
        <v/>
      </c>
      <c r="C21" s="37">
        <f>IF(OR($B$3="",$B$4=""),"",SUMIFS(Transactions!$M$2:$M$501,Transactions!$B$2:$B$501,"&gt;="&amp;$B$3,Transactions!$B$2:$B$501,"&lt;="&amp;$B$4,Transactions!$D$2:$D$501,$A21))</f>
        <v/>
      </c>
      <c r="D21" s="37">
        <f>IF(OR($B$3="",$B$4=""),"",SUMIFS(Transactions!$R$2:$R$501,Transactions!$B$2:$B$501,"&gt;="&amp;$B$3,Transactions!$B$2:$B$501,"&lt;="&amp;$B$4,Transactions!$D$2:$D$501,$A21))</f>
        <v/>
      </c>
      <c r="F21">
        <f>""</f>
        <v/>
      </c>
    </row>
    <row r="22">
      <c r="C22">
        <f>""</f>
        <v/>
      </c>
      <c r="D22">
        <f>""</f>
        <v/>
      </c>
      <c r="F22">
        <f>""</f>
        <v/>
      </c>
    </row>
    <row r="23">
      <c r="C23">
        <f>""</f>
        <v/>
      </c>
      <c r="D23">
        <f>""</f>
        <v/>
      </c>
      <c r="F23">
        <f>""</f>
        <v/>
      </c>
    </row>
    <row r="24">
      <c r="A24" s="12" t="inlineStr">
        <is>
          <t>Deposit Status</t>
        </is>
      </c>
      <c r="B24" s="12" t="inlineStr">
        <is>
          <t>Batch Count</t>
        </is>
      </c>
      <c r="C24">
        <f>""</f>
        <v/>
      </c>
      <c r="D24">
        <f>""</f>
        <v/>
      </c>
      <c r="F24">
        <f>""</f>
        <v/>
      </c>
    </row>
    <row r="25">
      <c r="A25" s="17" t="inlineStr">
        <is>
          <t>Balanced</t>
        </is>
      </c>
      <c r="B25" s="18">
        <f>IF(OR($B$3="",$B$4=""),"",IF($B$6="All Clinics",COUNTIFS(Deposits!$B$2:$B$201,"&gt;="&amp;$B$3,Deposits!$B$2:$B$201,"&lt;="&amp;$B$4,Deposits!$I$2:$I$201,$A25),COUNTIFS(Deposits!$B$2:$B$201,"&gt;="&amp;$B$3,Deposits!$B$2:$B$201,"&lt;="&amp;$B$4,Deposits!$C$2:$C$201,$B$6,Deposits!$I$2:$I$201,$A25)))</f>
        <v/>
      </c>
      <c r="C25">
        <f>""</f>
        <v/>
      </c>
      <c r="D25">
        <f>""</f>
        <v/>
      </c>
      <c r="F25">
        <f>""</f>
        <v/>
      </c>
    </row>
    <row r="26">
      <c r="A26" s="17" t="inlineStr">
        <is>
          <t>Review</t>
        </is>
      </c>
      <c r="B26" s="18">
        <f>IF(OR($B$3="",$B$4=""),"",IF($B$6="All Clinics",COUNTIFS(Deposits!$B$2:$B$201,"&gt;="&amp;$B$3,Deposits!$B$2:$B$201,"&lt;="&amp;$B$4,Deposits!$I$2:$I$201,$A26),COUNTIFS(Deposits!$B$2:$B$201,"&gt;="&amp;$B$3,Deposits!$B$2:$B$201,"&lt;="&amp;$B$4,Deposits!$C$2:$C$201,$B$6,Deposits!$I$2:$I$201,$A26)))</f>
        <v/>
      </c>
      <c r="C26">
        <f>""</f>
        <v/>
      </c>
      <c r="D26">
        <f>""</f>
        <v/>
      </c>
      <c r="F26">
        <f>""</f>
        <v/>
      </c>
    </row>
    <row r="27">
      <c r="A27" s="17" t="inlineStr">
        <is>
          <t>Missing Detail</t>
        </is>
      </c>
      <c r="B27" s="18">
        <f>IF(OR($B$3="",$B$4=""),"",IF($B$6="All Clinics",COUNTIFS(Deposits!$B$2:$B$201,"&gt;="&amp;$B$3,Deposits!$B$2:$B$201,"&lt;="&amp;$B$4,Deposits!$I$2:$I$201,$A27),COUNTIFS(Deposits!$B$2:$B$201,"&gt;="&amp;$B$3,Deposits!$B$2:$B$201,"&lt;="&amp;$B$4,Deposits!$C$2:$C$201,$B$6,Deposits!$I$2:$I$201,$A27)))</f>
        <v/>
      </c>
      <c r="C27">
        <f>""</f>
        <v/>
      </c>
      <c r="D27">
        <f>""</f>
        <v/>
      </c>
      <c r="F27">
        <f>""</f>
        <v/>
      </c>
    </row>
    <row r="28">
      <c r="C28">
        <f>""</f>
        <v/>
      </c>
      <c r="D28">
        <f>""</f>
        <v/>
      </c>
      <c r="F28">
        <f>""</f>
        <v/>
      </c>
    </row>
    <row r="29">
      <c r="C29">
        <f>""</f>
        <v/>
      </c>
      <c r="D29">
        <f>""</f>
        <v/>
      </c>
      <c r="F29">
        <f>""</f>
        <v/>
      </c>
    </row>
    <row r="30">
      <c r="C30">
        <f>""</f>
        <v/>
      </c>
      <c r="D30">
        <f>""</f>
        <v/>
      </c>
      <c r="F30">
        <f>""</f>
        <v/>
      </c>
    </row>
    <row r="31">
      <c r="A31" s="19" t="inlineStr">
        <is>
          <t>Exception Review</t>
        </is>
      </c>
      <c r="B31" s="7" t="n"/>
      <c r="C31">
        <f>""</f>
        <v/>
      </c>
      <c r="D31">
        <f>""</f>
        <v/>
      </c>
      <c r="F31">
        <f>""</f>
        <v/>
      </c>
    </row>
    <row r="32">
      <c r="A32" s="13" t="inlineStr">
        <is>
          <t>Duplicate Transaction IDs</t>
        </is>
      </c>
      <c r="B32" s="20">
        <f>COUNTIF(Transactions!$T$2:$T$501,"Duplicate ID")</f>
        <v/>
      </c>
      <c r="C32">
        <f>""</f>
        <v/>
      </c>
      <c r="D32">
        <f>""</f>
        <v/>
      </c>
      <c r="F32">
        <f>""</f>
        <v/>
      </c>
    </row>
    <row r="33">
      <c r="A33" s="13" t="inlineStr">
        <is>
          <t>Duplicate Deposit Batch IDs</t>
        </is>
      </c>
      <c r="B33" s="20">
        <f>COUNTIF(Deposits!$K$2:$K$201,"Duplicate Batch ID")</f>
        <v/>
      </c>
      <c r="C33">
        <f>""</f>
        <v/>
      </c>
      <c r="D33">
        <f>""</f>
        <v/>
      </c>
      <c r="F33">
        <f>""</f>
        <v/>
      </c>
    </row>
    <row r="34">
      <c r="A34" s="13" t="inlineStr">
        <is>
          <t>Missing Deposit Batch IDs</t>
        </is>
      </c>
      <c r="B34" s="20">
        <f>COUNTIF(Transactions!$P$2:$P$501,"Missing Batch ID")</f>
        <v/>
      </c>
      <c r="C34">
        <f>""</f>
        <v/>
      </c>
      <c r="D34">
        <f>""</f>
        <v/>
      </c>
      <c r="F34">
        <f>""</f>
        <v/>
      </c>
    </row>
    <row r="35">
      <c r="A35" s="13" t="inlineStr">
        <is>
          <t>Deposit IDs Not Found</t>
        </is>
      </c>
      <c r="B35" s="20">
        <f>COUNTIF(Transactions!$P$2:$P$501,"Missing Deposit")</f>
        <v/>
      </c>
      <c r="C35">
        <f>""</f>
        <v/>
      </c>
      <c r="D35">
        <f>""</f>
        <v/>
      </c>
      <c r="F35">
        <f>""</f>
        <v/>
      </c>
    </row>
    <row r="36">
      <c r="A36" s="13" t="inlineStr">
        <is>
          <t>Deposit Batches Requiring Review</t>
        </is>
      </c>
      <c r="B36" s="20">
        <f>COUNTIF(Deposits!$I$2:$I$201,"Review")+COUNTIF(Deposits!$I$2:$I$201,"Missing Detail")</f>
        <v/>
      </c>
      <c r="C36">
        <f>""</f>
        <v/>
      </c>
      <c r="D36">
        <f>""</f>
        <v/>
      </c>
      <c r="F36">
        <f>""</f>
        <v/>
      </c>
    </row>
    <row r="37">
      <c r="A37" s="13" t="inlineStr">
        <is>
          <t>Invalid Date Range</t>
        </is>
      </c>
      <c r="B37" s="20">
        <f>IF(AND($B$3&lt;&gt;"",$B$4&lt;&gt;"",$B$3&gt;$B$4),1,0)</f>
        <v/>
      </c>
      <c r="C37">
        <f>""</f>
        <v/>
      </c>
      <c r="D37">
        <f>""</f>
        <v/>
      </c>
      <c r="F37">
        <f>""</f>
        <v/>
      </c>
    </row>
    <row r="38">
      <c r="B38">
        <f>""</f>
        <v/>
      </c>
      <c r="C38">
        <f>""</f>
        <v/>
      </c>
      <c r="D38">
        <f>""</f>
        <v/>
      </c>
      <c r="F38">
        <f>""</f>
        <v/>
      </c>
    </row>
    <row r="39">
      <c r="B39">
        <f>""</f>
        <v/>
      </c>
      <c r="C39">
        <f>""</f>
        <v/>
      </c>
      <c r="D39">
        <f>""</f>
        <v/>
      </c>
      <c r="F39">
        <f>""</f>
        <v/>
      </c>
    </row>
    <row r="40">
      <c r="B40">
        <f>""</f>
        <v/>
      </c>
      <c r="C40">
        <f>""</f>
        <v/>
      </c>
      <c r="D40">
        <f>""</f>
        <v/>
      </c>
      <c r="F40">
        <f>""</f>
        <v/>
      </c>
    </row>
    <row r="41">
      <c r="B41">
        <f>""</f>
        <v/>
      </c>
      <c r="C41">
        <f>""</f>
        <v/>
      </c>
      <c r="D41">
        <f>""</f>
        <v/>
      </c>
      <c r="F41">
        <f>""</f>
        <v/>
      </c>
    </row>
    <row r="42">
      <c r="B42">
        <f>""</f>
        <v/>
      </c>
      <c r="C42">
        <f>""</f>
        <v/>
      </c>
      <c r="D42">
        <f>""</f>
        <v/>
      </c>
      <c r="F42">
        <f>""</f>
        <v/>
      </c>
    </row>
    <row r="43">
      <c r="B43">
        <f>""</f>
        <v/>
      </c>
      <c r="C43">
        <f>""</f>
        <v/>
      </c>
      <c r="D43">
        <f>""</f>
        <v/>
      </c>
      <c r="F43">
        <f>""</f>
        <v/>
      </c>
    </row>
    <row r="44">
      <c r="B44">
        <f>""</f>
        <v/>
      </c>
      <c r="C44">
        <f>""</f>
        <v/>
      </c>
      <c r="D44">
        <f>""</f>
        <v/>
      </c>
      <c r="F44">
        <f>""</f>
        <v/>
      </c>
    </row>
    <row r="45">
      <c r="B45">
        <f>""</f>
        <v/>
      </c>
      <c r="C45">
        <f>""</f>
        <v/>
      </c>
      <c r="D45">
        <f>""</f>
        <v/>
      </c>
      <c r="F45">
        <f>""</f>
        <v/>
      </c>
    </row>
    <row r="46">
      <c r="B46">
        <f>""</f>
        <v/>
      </c>
      <c r="C46">
        <f>""</f>
        <v/>
      </c>
      <c r="D46">
        <f>""</f>
        <v/>
      </c>
      <c r="F46">
        <f>""</f>
        <v/>
      </c>
    </row>
    <row r="47">
      <c r="B47">
        <f>""</f>
        <v/>
      </c>
      <c r="C47">
        <f>""</f>
        <v/>
      </c>
      <c r="D47">
        <f>""</f>
        <v/>
      </c>
      <c r="F47">
        <f>""</f>
        <v/>
      </c>
    </row>
    <row r="48">
      <c r="B48">
        <f>""</f>
        <v/>
      </c>
      <c r="C48">
        <f>""</f>
        <v/>
      </c>
      <c r="D48">
        <f>""</f>
        <v/>
      </c>
      <c r="F48">
        <f>""</f>
        <v/>
      </c>
    </row>
    <row r="49">
      <c r="B49">
        <f>""</f>
        <v/>
      </c>
      <c r="C49">
        <f>""</f>
        <v/>
      </c>
      <c r="D49">
        <f>""</f>
        <v/>
      </c>
      <c r="F49">
        <f>""</f>
        <v/>
      </c>
    </row>
    <row r="50">
      <c r="B50">
        <f>""</f>
        <v/>
      </c>
      <c r="C50">
        <f>""</f>
        <v/>
      </c>
      <c r="D50">
        <f>""</f>
        <v/>
      </c>
      <c r="F50">
        <f>""</f>
        <v/>
      </c>
    </row>
    <row r="51">
      <c r="B51">
        <f>""</f>
        <v/>
      </c>
      <c r="C51">
        <f>""</f>
        <v/>
      </c>
      <c r="D51">
        <f>""</f>
        <v/>
      </c>
      <c r="F51">
        <f>""</f>
        <v/>
      </c>
    </row>
    <row r="52">
      <c r="B52">
        <f>""</f>
        <v/>
      </c>
      <c r="C52">
        <f>""</f>
        <v/>
      </c>
      <c r="D52">
        <f>""</f>
        <v/>
      </c>
      <c r="F52">
        <f>""</f>
        <v/>
      </c>
    </row>
    <row r="53">
      <c r="B53">
        <f>""</f>
        <v/>
      </c>
      <c r="C53">
        <f>""</f>
        <v/>
      </c>
      <c r="D53">
        <f>""</f>
        <v/>
      </c>
      <c r="F53">
        <f>""</f>
        <v/>
      </c>
    </row>
    <row r="54">
      <c r="B54">
        <f>""</f>
        <v/>
      </c>
      <c r="C54">
        <f>""</f>
        <v/>
      </c>
      <c r="D54">
        <f>""</f>
        <v/>
      </c>
      <c r="F54">
        <f>""</f>
        <v/>
      </c>
    </row>
    <row r="55">
      <c r="B55">
        <f>""</f>
        <v/>
      </c>
      <c r="C55">
        <f>""</f>
        <v/>
      </c>
      <c r="D55">
        <f>""</f>
        <v/>
      </c>
      <c r="F55">
        <f>""</f>
        <v/>
      </c>
    </row>
    <row r="56">
      <c r="B56">
        <f>""</f>
        <v/>
      </c>
      <c r="C56">
        <f>""</f>
        <v/>
      </c>
      <c r="D56">
        <f>""</f>
        <v/>
      </c>
      <c r="F56">
        <f>""</f>
        <v/>
      </c>
    </row>
    <row r="57">
      <c r="B57">
        <f>""</f>
        <v/>
      </c>
      <c r="C57">
        <f>""</f>
        <v/>
      </c>
      <c r="D57">
        <f>""</f>
        <v/>
      </c>
      <c r="F57">
        <f>""</f>
        <v/>
      </c>
    </row>
    <row r="58">
      <c r="B58">
        <f>""</f>
        <v/>
      </c>
      <c r="C58">
        <f>""</f>
        <v/>
      </c>
      <c r="D58">
        <f>""</f>
        <v/>
      </c>
      <c r="F58">
        <f>""</f>
        <v/>
      </c>
    </row>
    <row r="59">
      <c r="B59">
        <f>""</f>
        <v/>
      </c>
      <c r="C59">
        <f>""</f>
        <v/>
      </c>
      <c r="D59">
        <f>""</f>
        <v/>
      </c>
      <c r="F59">
        <f>""</f>
        <v/>
      </c>
    </row>
    <row r="60">
      <c r="B60">
        <f>""</f>
        <v/>
      </c>
      <c r="C60">
        <f>""</f>
        <v/>
      </c>
      <c r="D60">
        <f>""</f>
        <v/>
      </c>
      <c r="F60">
        <f>""</f>
        <v/>
      </c>
    </row>
    <row r="61">
      <c r="B61">
        <f>""</f>
        <v/>
      </c>
      <c r="C61">
        <f>""</f>
        <v/>
      </c>
      <c r="D61">
        <f>""</f>
        <v/>
      </c>
      <c r="F61">
        <f>""</f>
        <v/>
      </c>
    </row>
    <row r="62">
      <c r="B62">
        <f>""</f>
        <v/>
      </c>
      <c r="C62">
        <f>""</f>
        <v/>
      </c>
      <c r="D62">
        <f>""</f>
        <v/>
      </c>
      <c r="F62">
        <f>""</f>
        <v/>
      </c>
    </row>
    <row r="63">
      <c r="B63">
        <f>""</f>
        <v/>
      </c>
      <c r="C63">
        <f>""</f>
        <v/>
      </c>
      <c r="D63">
        <f>""</f>
        <v/>
      </c>
      <c r="F63">
        <f>""</f>
        <v/>
      </c>
    </row>
    <row r="64">
      <c r="B64">
        <f>""</f>
        <v/>
      </c>
      <c r="C64">
        <f>""</f>
        <v/>
      </c>
      <c r="D64">
        <f>""</f>
        <v/>
      </c>
      <c r="F64">
        <f>""</f>
        <v/>
      </c>
    </row>
    <row r="65">
      <c r="B65">
        <f>""</f>
        <v/>
      </c>
      <c r="C65">
        <f>""</f>
        <v/>
      </c>
      <c r="D65">
        <f>""</f>
        <v/>
      </c>
      <c r="F65">
        <f>""</f>
        <v/>
      </c>
    </row>
    <row r="66">
      <c r="B66">
        <f>""</f>
        <v/>
      </c>
      <c r="C66">
        <f>""</f>
        <v/>
      </c>
      <c r="D66">
        <f>""</f>
        <v/>
      </c>
      <c r="F66">
        <f>""</f>
        <v/>
      </c>
    </row>
    <row r="67">
      <c r="B67">
        <f>""</f>
        <v/>
      </c>
      <c r="C67">
        <f>""</f>
        <v/>
      </c>
      <c r="D67">
        <f>""</f>
        <v/>
      </c>
      <c r="F67">
        <f>""</f>
        <v/>
      </c>
    </row>
    <row r="68">
      <c r="B68">
        <f>""</f>
        <v/>
      </c>
      <c r="C68">
        <f>""</f>
        <v/>
      </c>
      <c r="D68">
        <f>""</f>
        <v/>
      </c>
      <c r="F68">
        <f>""</f>
        <v/>
      </c>
    </row>
    <row r="69">
      <c r="B69">
        <f>""</f>
        <v/>
      </c>
      <c r="C69">
        <f>""</f>
        <v/>
      </c>
      <c r="D69">
        <f>""</f>
        <v/>
      </c>
      <c r="F69">
        <f>""</f>
        <v/>
      </c>
    </row>
    <row r="70">
      <c r="B70">
        <f>""</f>
        <v/>
      </c>
      <c r="C70">
        <f>""</f>
        <v/>
      </c>
      <c r="D70">
        <f>""</f>
        <v/>
      </c>
      <c r="F70">
        <f>""</f>
        <v/>
      </c>
    </row>
    <row r="71">
      <c r="B71">
        <f>""</f>
        <v/>
      </c>
      <c r="C71">
        <f>""</f>
        <v/>
      </c>
      <c r="D71">
        <f>""</f>
        <v/>
      </c>
      <c r="F71">
        <f>""</f>
        <v/>
      </c>
    </row>
    <row r="72">
      <c r="B72">
        <f>""</f>
        <v/>
      </c>
      <c r="C72">
        <f>""</f>
        <v/>
      </c>
      <c r="D72">
        <f>""</f>
        <v/>
      </c>
      <c r="F72">
        <f>""</f>
        <v/>
      </c>
    </row>
    <row r="73">
      <c r="B73">
        <f>""</f>
        <v/>
      </c>
      <c r="C73">
        <f>""</f>
        <v/>
      </c>
      <c r="D73">
        <f>""</f>
        <v/>
      </c>
      <c r="F73">
        <f>""</f>
        <v/>
      </c>
    </row>
    <row r="74">
      <c r="B74">
        <f>""</f>
        <v/>
      </c>
      <c r="C74">
        <f>""</f>
        <v/>
      </c>
      <c r="D74">
        <f>""</f>
        <v/>
      </c>
      <c r="F74">
        <f>""</f>
        <v/>
      </c>
    </row>
    <row r="75">
      <c r="B75">
        <f>""</f>
        <v/>
      </c>
      <c r="C75">
        <f>""</f>
        <v/>
      </c>
      <c r="D75">
        <f>""</f>
        <v/>
      </c>
      <c r="F75">
        <f>""</f>
        <v/>
      </c>
    </row>
    <row r="76">
      <c r="B76">
        <f>""</f>
        <v/>
      </c>
      <c r="C76">
        <f>""</f>
        <v/>
      </c>
      <c r="D76">
        <f>""</f>
        <v/>
      </c>
      <c r="F76">
        <f>""</f>
        <v/>
      </c>
    </row>
    <row r="77">
      <c r="B77">
        <f>""</f>
        <v/>
      </c>
      <c r="C77">
        <f>""</f>
        <v/>
      </c>
      <c r="D77">
        <f>""</f>
        <v/>
      </c>
      <c r="F77">
        <f>""</f>
        <v/>
      </c>
    </row>
    <row r="78">
      <c r="B78">
        <f>""</f>
        <v/>
      </c>
      <c r="C78">
        <f>""</f>
        <v/>
      </c>
      <c r="D78">
        <f>""</f>
        <v/>
      </c>
      <c r="F78">
        <f>""</f>
        <v/>
      </c>
    </row>
    <row r="79">
      <c r="B79">
        <f>""</f>
        <v/>
      </c>
      <c r="C79">
        <f>""</f>
        <v/>
      </c>
      <c r="D79">
        <f>""</f>
        <v/>
      </c>
      <c r="F79">
        <f>""</f>
        <v/>
      </c>
    </row>
    <row r="80">
      <c r="B80">
        <f>""</f>
        <v/>
      </c>
      <c r="C80">
        <f>""</f>
        <v/>
      </c>
      <c r="D80">
        <f>""</f>
        <v/>
      </c>
      <c r="F80">
        <f>""</f>
        <v/>
      </c>
    </row>
    <row r="81">
      <c r="B81">
        <f>""</f>
        <v/>
      </c>
      <c r="C81">
        <f>""</f>
        <v/>
      </c>
      <c r="D81">
        <f>""</f>
        <v/>
      </c>
      <c r="F81">
        <f>""</f>
        <v/>
      </c>
    </row>
    <row r="82">
      <c r="B82">
        <f>""</f>
        <v/>
      </c>
      <c r="C82">
        <f>""</f>
        <v/>
      </c>
      <c r="D82">
        <f>""</f>
        <v/>
      </c>
      <c r="F82">
        <f>""</f>
        <v/>
      </c>
    </row>
    <row r="83">
      <c r="B83">
        <f>""</f>
        <v/>
      </c>
      <c r="C83">
        <f>""</f>
        <v/>
      </c>
      <c r="D83">
        <f>""</f>
        <v/>
      </c>
      <c r="F83">
        <f>""</f>
        <v/>
      </c>
    </row>
    <row r="84">
      <c r="B84">
        <f>""</f>
        <v/>
      </c>
      <c r="C84">
        <f>""</f>
        <v/>
      </c>
      <c r="D84">
        <f>""</f>
        <v/>
      </c>
      <c r="F84">
        <f>""</f>
        <v/>
      </c>
    </row>
    <row r="85">
      <c r="B85">
        <f>""</f>
        <v/>
      </c>
      <c r="C85">
        <f>""</f>
        <v/>
      </c>
      <c r="D85">
        <f>""</f>
        <v/>
      </c>
      <c r="F85">
        <f>""</f>
        <v/>
      </c>
    </row>
    <row r="86">
      <c r="B86">
        <f>""</f>
        <v/>
      </c>
      <c r="C86">
        <f>""</f>
        <v/>
      </c>
      <c r="D86">
        <f>""</f>
        <v/>
      </c>
      <c r="F86">
        <f>""</f>
        <v/>
      </c>
    </row>
    <row r="87">
      <c r="B87">
        <f>""</f>
        <v/>
      </c>
      <c r="C87">
        <f>""</f>
        <v/>
      </c>
      <c r="D87">
        <f>""</f>
        <v/>
      </c>
      <c r="F87">
        <f>""</f>
        <v/>
      </c>
    </row>
    <row r="88">
      <c r="B88">
        <f>""</f>
        <v/>
      </c>
      <c r="C88">
        <f>""</f>
        <v/>
      </c>
      <c r="D88">
        <f>""</f>
        <v/>
      </c>
      <c r="F88">
        <f>""</f>
        <v/>
      </c>
    </row>
    <row r="89">
      <c r="B89">
        <f>""</f>
        <v/>
      </c>
      <c r="C89">
        <f>""</f>
        <v/>
      </c>
      <c r="D89">
        <f>""</f>
        <v/>
      </c>
      <c r="F89">
        <f>""</f>
        <v/>
      </c>
    </row>
    <row r="90">
      <c r="B90">
        <f>""</f>
        <v/>
      </c>
      <c r="C90">
        <f>""</f>
        <v/>
      </c>
      <c r="D90">
        <f>""</f>
        <v/>
      </c>
      <c r="F90">
        <f>""</f>
        <v/>
      </c>
    </row>
    <row r="91">
      <c r="B91">
        <f>""</f>
        <v/>
      </c>
      <c r="C91">
        <f>""</f>
        <v/>
      </c>
      <c r="D91">
        <f>""</f>
        <v/>
      </c>
      <c r="F91">
        <f>""</f>
        <v/>
      </c>
    </row>
    <row r="92">
      <c r="B92">
        <f>""</f>
        <v/>
      </c>
      <c r="C92">
        <f>""</f>
        <v/>
      </c>
      <c r="D92">
        <f>""</f>
        <v/>
      </c>
      <c r="F92">
        <f>""</f>
        <v/>
      </c>
    </row>
    <row r="93">
      <c r="B93">
        <f>""</f>
        <v/>
      </c>
      <c r="C93">
        <f>""</f>
        <v/>
      </c>
      <c r="D93">
        <f>""</f>
        <v/>
      </c>
      <c r="F93">
        <f>""</f>
        <v/>
      </c>
    </row>
    <row r="94">
      <c r="B94">
        <f>""</f>
        <v/>
      </c>
      <c r="C94">
        <f>""</f>
        <v/>
      </c>
      <c r="D94">
        <f>""</f>
        <v/>
      </c>
      <c r="F94">
        <f>""</f>
        <v/>
      </c>
    </row>
    <row r="95">
      <c r="B95">
        <f>""</f>
        <v/>
      </c>
      <c r="C95">
        <f>""</f>
        <v/>
      </c>
      <c r="D95">
        <f>""</f>
        <v/>
      </c>
      <c r="F95">
        <f>""</f>
        <v/>
      </c>
    </row>
    <row r="96">
      <c r="B96">
        <f>""</f>
        <v/>
      </c>
      <c r="C96">
        <f>""</f>
        <v/>
      </c>
      <c r="D96">
        <f>""</f>
        <v/>
      </c>
      <c r="F96">
        <f>""</f>
        <v/>
      </c>
    </row>
    <row r="97">
      <c r="B97">
        <f>""</f>
        <v/>
      </c>
      <c r="C97">
        <f>""</f>
        <v/>
      </c>
      <c r="D97">
        <f>""</f>
        <v/>
      </c>
      <c r="F97">
        <f>""</f>
        <v/>
      </c>
    </row>
    <row r="98">
      <c r="B98">
        <f>""</f>
        <v/>
      </c>
      <c r="C98">
        <f>""</f>
        <v/>
      </c>
      <c r="D98">
        <f>""</f>
        <v/>
      </c>
      <c r="F98">
        <f>""</f>
        <v/>
      </c>
    </row>
    <row r="99">
      <c r="B99">
        <f>""</f>
        <v/>
      </c>
      <c r="C99">
        <f>""</f>
        <v/>
      </c>
      <c r="D99">
        <f>""</f>
        <v/>
      </c>
      <c r="F99">
        <f>""</f>
        <v/>
      </c>
    </row>
    <row r="100">
      <c r="B100">
        <f>""</f>
        <v/>
      </c>
      <c r="C100">
        <f>""</f>
        <v/>
      </c>
      <c r="D100">
        <f>""</f>
        <v/>
      </c>
      <c r="F100">
        <f>""</f>
        <v/>
      </c>
    </row>
    <row r="101">
      <c r="B101">
        <f>""</f>
        <v/>
      </c>
      <c r="C101">
        <f>""</f>
        <v/>
      </c>
      <c r="D101">
        <f>""</f>
        <v/>
      </c>
      <c r="F101">
        <f>""</f>
        <v/>
      </c>
    </row>
  </sheetData>
  <mergeCells count="1">
    <mergeCell ref="A1:H1"/>
  </mergeCells>
  <conditionalFormatting sqref="D3:H3">
    <cfRule type="expression" priority="1" dxfId="0">
      <formula>$D$3&lt;&gt;""</formula>
    </cfRule>
  </conditionalFormatting>
  <conditionalFormatting sqref="B32:B37">
    <cfRule type="cellIs" priority="2" operator="equal" dxfId="1">
      <formula>0</formula>
    </cfRule>
    <cfRule type="cellIs" priority="3" operator="greaterThan" dxfId="0">
      <formula>0</formula>
    </cfRule>
  </conditionalFormatting>
  <dataValidations count="2">
    <dataValidation sqref="B3:B5" showDropDown="0" showInputMessage="0" showErrorMessage="1" allowBlank="0" errorTitle="Invalid date" error="Enter a date from 01/01/2020 through 12/31/2100." type="date" operator="between">
      <formula1>DATE(2020,1,1)</formula1>
      <formula2>DATE(2100,12,31)</formula2>
    </dataValidation>
    <dataValidation sqref="B6" showDropDown="0" showInputMessage="0" showErrorMessage="1" allowBlank="0" error="Select a clinic from the list." type="list">
      <formula1>"All Clinics,Northgate Family Clinic,Eastbrook Medical Office,Lakeside Primary Care,Westfield Health Center"</formula1>
    </dataValidation>
  </dataValidations>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T501"/>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15" customWidth="1" min="3" max="3"/>
    <col width="27" customWidth="1" min="4" max="4"/>
    <col width="18" customWidth="1" min="5" max="5"/>
    <col width="16" customWidth="1" min="6" max="6"/>
    <col width="16" customWidth="1" min="7" max="7"/>
    <col width="15" customWidth="1" min="8" max="8"/>
    <col width="16" customWidth="1" min="9" max="9"/>
    <col width="18" customWidth="1" min="10" max="10"/>
    <col width="18" customWidth="1" min="11" max="11"/>
    <col width="21" customWidth="1" min="12" max="12"/>
    <col width="15" customWidth="1" min="13" max="13"/>
    <col width="18" customWidth="1" min="14" max="14"/>
    <col width="18" customWidth="1" min="15" max="15"/>
    <col width="18" customWidth="1" min="16" max="16"/>
    <col width="17" customWidth="1" min="17" max="17"/>
    <col width="18" customWidth="1" min="18" max="18"/>
    <col width="17" customWidth="1" min="19" max="19"/>
    <col width="18" customWidth="1" min="20" max="20"/>
  </cols>
  <sheetData>
    <row r="1" ht="32" customHeight="1">
      <c r="A1" s="12" t="inlineStr">
        <is>
          <t>Transaction ID</t>
        </is>
      </c>
      <c r="B1" s="12" t="inlineStr">
        <is>
          <t>Service Date</t>
        </is>
      </c>
      <c r="C1" s="12" t="inlineStr">
        <is>
          <t>Collection Date</t>
        </is>
      </c>
      <c r="D1" s="12" t="inlineStr">
        <is>
          <t>Clinic</t>
        </is>
      </c>
      <c r="E1" s="12" t="inlineStr">
        <is>
          <t>Collected By</t>
        </is>
      </c>
      <c r="F1" s="12" t="inlineStr">
        <is>
          <t>Visit Reference</t>
        </is>
      </c>
      <c r="G1" s="12" t="inlineStr">
        <is>
          <t>Payer Category</t>
        </is>
      </c>
      <c r="H1" s="12" t="inlineStr">
        <is>
          <t>Expected Copay</t>
        </is>
      </c>
      <c r="I1" s="12" t="inlineStr">
        <is>
          <t>Amount Collected</t>
        </is>
      </c>
      <c r="J1" s="12" t="inlineStr">
        <is>
          <t>Payment Method</t>
        </is>
      </c>
      <c r="K1" s="12" t="inlineStr">
        <is>
          <t>Deposit Batch ID</t>
        </is>
      </c>
      <c r="L1" s="12" t="inlineStr">
        <is>
          <t>Refund or Void Amount</t>
        </is>
      </c>
      <c r="M1" s="12" t="inlineStr">
        <is>
          <t>Net Collected</t>
        </is>
      </c>
      <c r="N1" s="12" t="inlineStr">
        <is>
          <t>Collection Variance</t>
        </is>
      </c>
      <c r="O1" s="12" t="inlineStr">
        <is>
          <t>Collection Status</t>
        </is>
      </c>
      <c r="P1" s="12" t="inlineStr">
        <is>
          <t>Deposit Status</t>
        </is>
      </c>
      <c r="Q1" s="12" t="inlineStr">
        <is>
          <t>Days Outstanding</t>
        </is>
      </c>
      <c r="R1" s="12" t="inlineStr">
        <is>
          <t>Outstanding Amount</t>
        </is>
      </c>
      <c r="S1" s="12" t="inlineStr">
        <is>
          <t>Follow-up Flag</t>
        </is>
      </c>
      <c r="T1" s="12" t="inlineStr">
        <is>
          <t>Duplicate ID Check</t>
        </is>
      </c>
    </row>
    <row r="2">
      <c r="A2" s="21" t="inlineStr">
        <is>
          <t>CPY-260001</t>
        </is>
      </c>
      <c r="B2" s="38" t="n">
        <v>46237</v>
      </c>
      <c r="C2" s="38" t="n">
        <v>46237</v>
      </c>
      <c r="D2" s="21" t="inlineStr">
        <is>
          <t>Northgate Family Clinic</t>
        </is>
      </c>
      <c r="E2" s="21" t="inlineStr">
        <is>
          <t>Avery Stone</t>
        </is>
      </c>
      <c r="F2" s="21" t="inlineStr">
        <is>
          <t>VIS-F1001</t>
        </is>
      </c>
      <c r="G2" s="21" t="inlineStr">
        <is>
          <t>Commercial</t>
        </is>
      </c>
      <c r="H2" s="39" t="n">
        <v>25</v>
      </c>
      <c r="I2" s="39" t="n">
        <v>25</v>
      </c>
      <c r="J2" s="21" t="inlineStr">
        <is>
          <t>Credit Card</t>
        </is>
      </c>
      <c r="K2" s="21" t="inlineStr">
        <is>
          <t>DEP-260801</t>
        </is>
      </c>
      <c r="L2" s="39" t="n">
        <v>0</v>
      </c>
      <c r="M2" s="40">
        <f>IF($A2="","",ROUND(IF(ISNUMBER($I2),$I2,0)-IF(ISNUMBER($L2),$L2,0),2))</f>
        <v/>
      </c>
      <c r="N2" s="40">
        <f>IF($A2="","",ROUND($M2-IF(ISNUMBER($H2),$H2,0),2))</f>
        <v/>
      </c>
      <c r="O2" s="25">
        <f>IF($A2="","",IF(IF(ISNUMBER($H2),$H2,0)=0,"Not Due",IF($M2=0,"Outstanding",IF($M2&lt;IF(ISNUMBER($H2),$H2,0),"Partial",IF($M2=IF(ISNUMBER($H2),$H2,0),"Collected","Overcollected")))))</f>
        <v/>
      </c>
      <c r="P2" s="25">
        <f>IF($A2="","",IF($M2&lt;=0,"Not Applicable",IF($K2="","Missing Batch ID",IF(COUNTIF(Deposits!$A$2:$A$201,$K2)=0,"Missing Deposit",IF(INDEX(Deposits!$I$2:$I$201,MATCH($K2,Deposits!$A$2:$A$201,0))="Balanced","Matched","Review Batch")))))</f>
        <v/>
      </c>
      <c r="Q2" s="26">
        <f>IF($A2="","",IF($R2&lt;=0,0,IF(OR($B2="",Dashboard!$B$5=""),"",MAX(0,Dashboard!$B$5-$B2))))</f>
        <v/>
      </c>
      <c r="R2" s="40">
        <f>IF($A2="","",MAX(0,ROUND(IF(ISNUMBER($H2),$H2,0)-$M2,2)))</f>
        <v/>
      </c>
      <c r="S2" s="25">
        <f>IF($A2="","",IF(OR($R2&gt;0,$N2&gt;0,$P2="Missing Batch ID",$P2="Missing Deposit",$P2="Review Batch"),"Follow Up","No Follow-up"))</f>
        <v/>
      </c>
      <c r="T2" s="25">
        <f>IF($A2="","",IF(COUNTIF($A$2:$A$501,$A2)&gt;1,"Duplicate ID",""))</f>
        <v/>
      </c>
    </row>
    <row r="3">
      <c r="A3" s="5" t="inlineStr">
        <is>
          <t>CPY-260002</t>
        </is>
      </c>
      <c r="B3" s="34" t="n">
        <v>46237</v>
      </c>
      <c r="C3" s="34" t="n">
        <v>46237</v>
      </c>
      <c r="D3" s="5" t="inlineStr">
        <is>
          <t>Eastbrook Medical Office</t>
        </is>
      </c>
      <c r="E3" s="5" t="inlineStr">
        <is>
          <t>Jordan Lane</t>
        </is>
      </c>
      <c r="F3" s="5" t="inlineStr">
        <is>
          <t>VIS-F1002</t>
        </is>
      </c>
      <c r="G3" s="5" t="inlineStr">
        <is>
          <t>Commercial</t>
        </is>
      </c>
      <c r="H3" s="41" t="n">
        <v>40</v>
      </c>
      <c r="I3" s="41" t="n">
        <v>20</v>
      </c>
      <c r="J3" s="5" t="inlineStr">
        <is>
          <t>Credit Card</t>
        </is>
      </c>
      <c r="K3" s="5" t="inlineStr">
        <is>
          <t>DEP-260802</t>
        </is>
      </c>
      <c r="L3" s="41" t="n">
        <v>0</v>
      </c>
      <c r="M3" s="40">
        <f>IF($A3="","",ROUND(IF(ISNUMBER($I3),$I3,0)-IF(ISNUMBER($L3),$L3,0),2))</f>
        <v/>
      </c>
      <c r="N3" s="40">
        <f>IF($A3="","",ROUND($M3-IF(ISNUMBER($H3),$H3,0),2))</f>
        <v/>
      </c>
      <c r="O3" s="25">
        <f>IF($A3="","",IF(IF(ISNUMBER($H3),$H3,0)=0,"Not Due",IF($M3=0,"Outstanding",IF($M3&lt;IF(ISNUMBER($H3),$H3,0),"Partial",IF($M3=IF(ISNUMBER($H3),$H3,0),"Collected","Overcollected")))))</f>
        <v/>
      </c>
      <c r="P3" s="25">
        <f>IF($A3="","",IF($M3&lt;=0,"Not Applicable",IF($K3="","Missing Batch ID",IF(COUNTIF(Deposits!$A$2:$A$201,$K3)=0,"Missing Deposit",IF(INDEX(Deposits!$I$2:$I$201,MATCH($K3,Deposits!$A$2:$A$201,0))="Balanced","Matched","Review Batch")))))</f>
        <v/>
      </c>
      <c r="Q3" s="26">
        <f>IF($A3="","",IF($R3&lt;=0,0,IF(OR($B3="",Dashboard!$B$5=""),"",MAX(0,Dashboard!$B$5-$B3))))</f>
        <v/>
      </c>
      <c r="R3" s="40">
        <f>IF($A3="","",MAX(0,ROUND(IF(ISNUMBER($H3),$H3,0)-$M3,2)))</f>
        <v/>
      </c>
      <c r="S3" s="25">
        <f>IF($A3="","",IF(OR($R3&gt;0,$N3&gt;0,$P3="Missing Batch ID",$P3="Missing Deposit",$P3="Review Batch"),"Follow Up","No Follow-up"))</f>
        <v/>
      </c>
      <c r="T3" s="25">
        <f>IF($A3="","",IF(COUNTIF($A$2:$A$501,$A3)&gt;1,"Duplicate ID",""))</f>
        <v/>
      </c>
    </row>
    <row r="4">
      <c r="A4" s="21" t="inlineStr">
        <is>
          <t>CPY-260003</t>
        </is>
      </c>
      <c r="B4" s="38" t="n">
        <v>46238</v>
      </c>
      <c r="C4" s="38" t="n"/>
      <c r="D4" s="21" t="inlineStr">
        <is>
          <t>Lakeside Primary Care</t>
        </is>
      </c>
      <c r="E4" s="21" t="inlineStr">
        <is>
          <t>Morgan Reed</t>
        </is>
      </c>
      <c r="F4" s="21" t="inlineStr">
        <is>
          <t>VIS-F1003</t>
        </is>
      </c>
      <c r="G4" s="21" t="inlineStr">
        <is>
          <t>Medicare</t>
        </is>
      </c>
      <c r="H4" s="39" t="n">
        <v>30</v>
      </c>
      <c r="I4" s="39" t="n">
        <v>0</v>
      </c>
      <c r="J4" s="21" t="inlineStr">
        <is>
          <t>Not Collected</t>
        </is>
      </c>
      <c r="K4" s="21" t="n"/>
      <c r="L4" s="39" t="n">
        <v>0</v>
      </c>
      <c r="M4" s="40">
        <f>IF($A4="","",ROUND(IF(ISNUMBER($I4),$I4,0)-IF(ISNUMBER($L4),$L4,0),2))</f>
        <v/>
      </c>
      <c r="N4" s="40">
        <f>IF($A4="","",ROUND($M4-IF(ISNUMBER($H4),$H4,0),2))</f>
        <v/>
      </c>
      <c r="O4" s="25">
        <f>IF($A4="","",IF(IF(ISNUMBER($H4),$H4,0)=0,"Not Due",IF($M4=0,"Outstanding",IF($M4&lt;IF(ISNUMBER($H4),$H4,0),"Partial",IF($M4=IF(ISNUMBER($H4),$H4,0),"Collected","Overcollected")))))</f>
        <v/>
      </c>
      <c r="P4" s="25">
        <f>IF($A4="","",IF($M4&lt;=0,"Not Applicable",IF($K4="","Missing Batch ID",IF(COUNTIF(Deposits!$A$2:$A$201,$K4)=0,"Missing Deposit",IF(INDEX(Deposits!$I$2:$I$201,MATCH($K4,Deposits!$A$2:$A$201,0))="Balanced","Matched","Review Batch")))))</f>
        <v/>
      </c>
      <c r="Q4" s="26">
        <f>IF($A4="","",IF($R4&lt;=0,0,IF(OR($B4="",Dashboard!$B$5=""),"",MAX(0,Dashboard!$B$5-$B4))))</f>
        <v/>
      </c>
      <c r="R4" s="40">
        <f>IF($A4="","",MAX(0,ROUND(IF(ISNUMBER($H4),$H4,0)-$M4,2)))</f>
        <v/>
      </c>
      <c r="S4" s="25">
        <f>IF($A4="","",IF(OR($R4&gt;0,$N4&gt;0,$P4="Missing Batch ID",$P4="Missing Deposit",$P4="Review Batch"),"Follow Up","No Follow-up"))</f>
        <v/>
      </c>
      <c r="T4" s="25">
        <f>IF($A4="","",IF(COUNTIF($A$2:$A$501,$A4)&gt;1,"Duplicate ID",""))</f>
        <v/>
      </c>
    </row>
    <row r="5">
      <c r="A5" s="5" t="inlineStr">
        <is>
          <t>CPY-260004</t>
        </is>
      </c>
      <c r="B5" s="34" t="n">
        <v>46239</v>
      </c>
      <c r="C5" s="34" t="n"/>
      <c r="D5" s="5" t="inlineStr">
        <is>
          <t>Northgate Family Clinic</t>
        </is>
      </c>
      <c r="E5" s="5" t="inlineStr">
        <is>
          <t>Casey Brooks</t>
        </is>
      </c>
      <c r="F5" s="5" t="inlineStr">
        <is>
          <t>VIS-F1004</t>
        </is>
      </c>
      <c r="G5" s="5" t="inlineStr">
        <is>
          <t>Medicaid</t>
        </is>
      </c>
      <c r="H5" s="41" t="n">
        <v>0</v>
      </c>
      <c r="I5" s="41" t="n">
        <v>0</v>
      </c>
      <c r="J5" s="5" t="inlineStr">
        <is>
          <t>Not Collected</t>
        </is>
      </c>
      <c r="K5" s="5" t="n"/>
      <c r="L5" s="41" t="n">
        <v>0</v>
      </c>
      <c r="M5" s="40">
        <f>IF($A5="","",ROUND(IF(ISNUMBER($I5),$I5,0)-IF(ISNUMBER($L5),$L5,0),2))</f>
        <v/>
      </c>
      <c r="N5" s="40">
        <f>IF($A5="","",ROUND($M5-IF(ISNUMBER($H5),$H5,0),2))</f>
        <v/>
      </c>
      <c r="O5" s="25">
        <f>IF($A5="","",IF(IF(ISNUMBER($H5),$H5,0)=0,"Not Due",IF($M5=0,"Outstanding",IF($M5&lt;IF(ISNUMBER($H5),$H5,0),"Partial",IF($M5=IF(ISNUMBER($H5),$H5,0),"Collected","Overcollected")))))</f>
        <v/>
      </c>
      <c r="P5" s="25">
        <f>IF($A5="","",IF($M5&lt;=0,"Not Applicable",IF($K5="","Missing Batch ID",IF(COUNTIF(Deposits!$A$2:$A$201,$K5)=0,"Missing Deposit",IF(INDEX(Deposits!$I$2:$I$201,MATCH($K5,Deposits!$A$2:$A$201,0))="Balanced","Matched","Review Batch")))))</f>
        <v/>
      </c>
      <c r="Q5" s="26">
        <f>IF($A5="","",IF($R5&lt;=0,0,IF(OR($B5="",Dashboard!$B$5=""),"",MAX(0,Dashboard!$B$5-$B5))))</f>
        <v/>
      </c>
      <c r="R5" s="40">
        <f>IF($A5="","",MAX(0,ROUND(IF(ISNUMBER($H5),$H5,0)-$M5,2)))</f>
        <v/>
      </c>
      <c r="S5" s="25">
        <f>IF($A5="","",IF(OR($R5&gt;0,$N5&gt;0,$P5="Missing Batch ID",$P5="Missing Deposit",$P5="Review Batch"),"Follow Up","No Follow-up"))</f>
        <v/>
      </c>
      <c r="T5" s="25">
        <f>IF($A5="","",IF(COUNTIF($A$2:$A$501,$A5)&gt;1,"Duplicate ID",""))</f>
        <v/>
      </c>
    </row>
    <row r="6">
      <c r="A6" s="21" t="inlineStr">
        <is>
          <t>CPY-260005</t>
        </is>
      </c>
      <c r="B6" s="38" t="n">
        <v>46240</v>
      </c>
      <c r="C6" s="38" t="n">
        <v>46240</v>
      </c>
      <c r="D6" s="21" t="inlineStr">
        <is>
          <t>Westfield Health Center</t>
        </is>
      </c>
      <c r="E6" s="21" t="inlineStr">
        <is>
          <t>Riley Quinn</t>
        </is>
      </c>
      <c r="F6" s="21" t="inlineStr">
        <is>
          <t>VIS-F1005</t>
        </is>
      </c>
      <c r="G6" s="21" t="inlineStr">
        <is>
          <t>Self-Pay</t>
        </is>
      </c>
      <c r="H6" s="39" t="n">
        <v>50</v>
      </c>
      <c r="I6" s="39" t="n">
        <v>50</v>
      </c>
      <c r="J6" s="21" t="inlineStr">
        <is>
          <t>Check</t>
        </is>
      </c>
      <c r="K6" s="21" t="inlineStr">
        <is>
          <t>DEP-260803</t>
        </is>
      </c>
      <c r="L6" s="39" t="n">
        <v>0</v>
      </c>
      <c r="M6" s="40">
        <f>IF($A6="","",ROUND(IF(ISNUMBER($I6),$I6,0)-IF(ISNUMBER($L6),$L6,0),2))</f>
        <v/>
      </c>
      <c r="N6" s="40">
        <f>IF($A6="","",ROUND($M6-IF(ISNUMBER($H6),$H6,0),2))</f>
        <v/>
      </c>
      <c r="O6" s="25">
        <f>IF($A6="","",IF(IF(ISNUMBER($H6),$H6,0)=0,"Not Due",IF($M6=0,"Outstanding",IF($M6&lt;IF(ISNUMBER($H6),$H6,0),"Partial",IF($M6=IF(ISNUMBER($H6),$H6,0),"Collected","Overcollected")))))</f>
        <v/>
      </c>
      <c r="P6" s="25">
        <f>IF($A6="","",IF($M6&lt;=0,"Not Applicable",IF($K6="","Missing Batch ID",IF(COUNTIF(Deposits!$A$2:$A$201,$K6)=0,"Missing Deposit",IF(INDEX(Deposits!$I$2:$I$201,MATCH($K6,Deposits!$A$2:$A$201,0))="Balanced","Matched","Review Batch")))))</f>
        <v/>
      </c>
      <c r="Q6" s="26">
        <f>IF($A6="","",IF($R6&lt;=0,0,IF(OR($B6="",Dashboard!$B$5=""),"",MAX(0,Dashboard!$B$5-$B6))))</f>
        <v/>
      </c>
      <c r="R6" s="40">
        <f>IF($A6="","",MAX(0,ROUND(IF(ISNUMBER($H6),$H6,0)-$M6,2)))</f>
        <v/>
      </c>
      <c r="S6" s="25">
        <f>IF($A6="","",IF(OR($R6&gt;0,$N6&gt;0,$P6="Missing Batch ID",$P6="Missing Deposit",$P6="Review Batch"),"Follow Up","No Follow-up"))</f>
        <v/>
      </c>
      <c r="T6" s="25">
        <f>IF($A6="","",IF(COUNTIF($A$2:$A$501,$A6)&gt;1,"Duplicate ID",""))</f>
        <v/>
      </c>
    </row>
    <row r="7">
      <c r="A7" s="5" t="inlineStr">
        <is>
          <t>CPY-260006</t>
        </is>
      </c>
      <c r="B7" s="34" t="n">
        <v>46241</v>
      </c>
      <c r="C7" s="34" t="n">
        <v>46241</v>
      </c>
      <c r="D7" s="5" t="inlineStr">
        <is>
          <t>Eastbrook Medical Office</t>
        </is>
      </c>
      <c r="E7" s="5" t="inlineStr">
        <is>
          <t>Jordan Lane</t>
        </is>
      </c>
      <c r="F7" s="5" t="inlineStr">
        <is>
          <t>VIS-F1006</t>
        </is>
      </c>
      <c r="G7" s="5" t="inlineStr">
        <is>
          <t>Commercial</t>
        </is>
      </c>
      <c r="H7" s="41" t="n">
        <v>25</v>
      </c>
      <c r="I7" s="41" t="n">
        <v>30</v>
      </c>
      <c r="J7" s="5" t="inlineStr">
        <is>
          <t>Credit Card</t>
        </is>
      </c>
      <c r="K7" s="5" t="inlineStr">
        <is>
          <t>DEP-260802</t>
        </is>
      </c>
      <c r="L7" s="41" t="n">
        <v>0</v>
      </c>
      <c r="M7" s="40">
        <f>IF($A7="","",ROUND(IF(ISNUMBER($I7),$I7,0)-IF(ISNUMBER($L7),$L7,0),2))</f>
        <v/>
      </c>
      <c r="N7" s="40">
        <f>IF($A7="","",ROUND($M7-IF(ISNUMBER($H7),$H7,0),2))</f>
        <v/>
      </c>
      <c r="O7" s="25">
        <f>IF($A7="","",IF(IF(ISNUMBER($H7),$H7,0)=0,"Not Due",IF($M7=0,"Outstanding",IF($M7&lt;IF(ISNUMBER($H7),$H7,0),"Partial",IF($M7=IF(ISNUMBER($H7),$H7,0),"Collected","Overcollected")))))</f>
        <v/>
      </c>
      <c r="P7" s="25">
        <f>IF($A7="","",IF($M7&lt;=0,"Not Applicable",IF($K7="","Missing Batch ID",IF(COUNTIF(Deposits!$A$2:$A$201,$K7)=0,"Missing Deposit",IF(INDEX(Deposits!$I$2:$I$201,MATCH($K7,Deposits!$A$2:$A$201,0))="Balanced","Matched","Review Batch")))))</f>
        <v/>
      </c>
      <c r="Q7" s="26">
        <f>IF($A7="","",IF($R7&lt;=0,0,IF(OR($B7="",Dashboard!$B$5=""),"",MAX(0,Dashboard!$B$5-$B7))))</f>
        <v/>
      </c>
      <c r="R7" s="40">
        <f>IF($A7="","",MAX(0,ROUND(IF(ISNUMBER($H7),$H7,0)-$M7,2)))</f>
        <v/>
      </c>
      <c r="S7" s="25">
        <f>IF($A7="","",IF(OR($R7&gt;0,$N7&gt;0,$P7="Missing Batch ID",$P7="Missing Deposit",$P7="Review Batch"),"Follow Up","No Follow-up"))</f>
        <v/>
      </c>
      <c r="T7" s="25">
        <f>IF($A7="","",IF(COUNTIF($A$2:$A$501,$A7)&gt;1,"Duplicate ID",""))</f>
        <v/>
      </c>
    </row>
    <row r="8">
      <c r="A8" s="21" t="inlineStr">
        <is>
          <t>CPY-260007</t>
        </is>
      </c>
      <c r="B8" s="38" t="n">
        <v>46242</v>
      </c>
      <c r="C8" s="38" t="n">
        <v>46242</v>
      </c>
      <c r="D8" s="21" t="inlineStr">
        <is>
          <t>Lakeside Primary Care</t>
        </is>
      </c>
      <c r="E8" s="21" t="inlineStr">
        <is>
          <t>Morgan Reed</t>
        </is>
      </c>
      <c r="F8" s="21" t="inlineStr">
        <is>
          <t>VIS-F1007</t>
        </is>
      </c>
      <c r="G8" s="21" t="inlineStr">
        <is>
          <t>Other</t>
        </is>
      </c>
      <c r="H8" s="39" t="n">
        <v>35</v>
      </c>
      <c r="I8" s="39" t="n">
        <v>35</v>
      </c>
      <c r="J8" s="21" t="inlineStr">
        <is>
          <t>Cash</t>
        </is>
      </c>
      <c r="K8" s="21" t="inlineStr">
        <is>
          <t>DEP-260804</t>
        </is>
      </c>
      <c r="L8" s="39" t="n">
        <v>0</v>
      </c>
      <c r="M8" s="40">
        <f>IF($A8="","",ROUND(IF(ISNUMBER($I8),$I8,0)-IF(ISNUMBER($L8),$L8,0),2))</f>
        <v/>
      </c>
      <c r="N8" s="40">
        <f>IF($A8="","",ROUND($M8-IF(ISNUMBER($H8),$H8,0),2))</f>
        <v/>
      </c>
      <c r="O8" s="25">
        <f>IF($A8="","",IF(IF(ISNUMBER($H8),$H8,0)=0,"Not Due",IF($M8=0,"Outstanding",IF($M8&lt;IF(ISNUMBER($H8),$H8,0),"Partial",IF($M8=IF(ISNUMBER($H8),$H8,0),"Collected","Overcollected")))))</f>
        <v/>
      </c>
      <c r="P8" s="25">
        <f>IF($A8="","",IF($M8&lt;=0,"Not Applicable",IF($K8="","Missing Batch ID",IF(COUNTIF(Deposits!$A$2:$A$201,$K8)=0,"Missing Deposit",IF(INDEX(Deposits!$I$2:$I$201,MATCH($K8,Deposits!$A$2:$A$201,0))="Balanced","Matched","Review Batch")))))</f>
        <v/>
      </c>
      <c r="Q8" s="26">
        <f>IF($A8="","",IF($R8&lt;=0,0,IF(OR($B8="",Dashboard!$B$5=""),"",MAX(0,Dashboard!$B$5-$B8))))</f>
        <v/>
      </c>
      <c r="R8" s="40">
        <f>IF($A8="","",MAX(0,ROUND(IF(ISNUMBER($H8),$H8,0)-$M8,2)))</f>
        <v/>
      </c>
      <c r="S8" s="25">
        <f>IF($A8="","",IF(OR($R8&gt;0,$N8&gt;0,$P8="Missing Batch ID",$P8="Missing Deposit",$P8="Review Batch"),"Follow Up","No Follow-up"))</f>
        <v/>
      </c>
      <c r="T8" s="25">
        <f>IF($A8="","",IF(COUNTIF($A$2:$A$501,$A8)&gt;1,"Duplicate ID",""))</f>
        <v/>
      </c>
    </row>
    <row r="9">
      <c r="A9" s="5" t="inlineStr">
        <is>
          <t>CPY-260008</t>
        </is>
      </c>
      <c r="B9" s="34" t="n">
        <v>46244</v>
      </c>
      <c r="C9" s="34" t="n">
        <v>46244</v>
      </c>
      <c r="D9" s="5" t="inlineStr">
        <is>
          <t>Northgate Family Clinic</t>
        </is>
      </c>
      <c r="E9" s="5" t="inlineStr">
        <is>
          <t>Avery Stone</t>
        </is>
      </c>
      <c r="F9" s="5" t="inlineStr">
        <is>
          <t>VIS-F1008</t>
        </is>
      </c>
      <c r="G9" s="5" t="inlineStr">
        <is>
          <t>Commercial</t>
        </is>
      </c>
      <c r="H9" s="41" t="n">
        <v>20</v>
      </c>
      <c r="I9" s="41" t="n">
        <v>20</v>
      </c>
      <c r="J9" s="5" t="inlineStr">
        <is>
          <t>Credit Card</t>
        </is>
      </c>
      <c r="K9" s="5" t="inlineStr">
        <is>
          <t>DEP-260805</t>
        </is>
      </c>
      <c r="L9" s="41" t="n">
        <v>20</v>
      </c>
      <c r="M9" s="40">
        <f>IF($A9="","",ROUND(IF(ISNUMBER($I9),$I9,0)-IF(ISNUMBER($L9),$L9,0),2))</f>
        <v/>
      </c>
      <c r="N9" s="40">
        <f>IF($A9="","",ROUND($M9-IF(ISNUMBER($H9),$H9,0),2))</f>
        <v/>
      </c>
      <c r="O9" s="25">
        <f>IF($A9="","",IF(IF(ISNUMBER($H9),$H9,0)=0,"Not Due",IF($M9=0,"Outstanding",IF($M9&lt;IF(ISNUMBER($H9),$H9,0),"Partial",IF($M9=IF(ISNUMBER($H9),$H9,0),"Collected","Overcollected")))))</f>
        <v/>
      </c>
      <c r="P9" s="25">
        <f>IF($A9="","",IF($M9&lt;=0,"Not Applicable",IF($K9="","Missing Batch ID",IF(COUNTIF(Deposits!$A$2:$A$201,$K9)=0,"Missing Deposit",IF(INDEX(Deposits!$I$2:$I$201,MATCH($K9,Deposits!$A$2:$A$201,0))="Balanced","Matched","Review Batch")))))</f>
        <v/>
      </c>
      <c r="Q9" s="26">
        <f>IF($A9="","",IF($R9&lt;=0,0,IF(OR($B9="",Dashboard!$B$5=""),"",MAX(0,Dashboard!$B$5-$B9))))</f>
        <v/>
      </c>
      <c r="R9" s="40">
        <f>IF($A9="","",MAX(0,ROUND(IF(ISNUMBER($H9),$H9,0)-$M9,2)))</f>
        <v/>
      </c>
      <c r="S9" s="25">
        <f>IF($A9="","",IF(OR($R9&gt;0,$N9&gt;0,$P9="Missing Batch ID",$P9="Missing Deposit",$P9="Review Batch"),"Follow Up","No Follow-up"))</f>
        <v/>
      </c>
      <c r="T9" s="25">
        <f>IF($A9="","",IF(COUNTIF($A$2:$A$501,$A9)&gt;1,"Duplicate ID",""))</f>
        <v/>
      </c>
    </row>
    <row r="10">
      <c r="A10" s="21" t="inlineStr">
        <is>
          <t>CPY-260009</t>
        </is>
      </c>
      <c r="B10" s="38" t="n">
        <v>46245</v>
      </c>
      <c r="C10" s="38" t="n">
        <v>46245</v>
      </c>
      <c r="D10" s="21" t="inlineStr">
        <is>
          <t>Westfield Health Center</t>
        </is>
      </c>
      <c r="E10" s="21" t="inlineStr">
        <is>
          <t>Riley Quinn</t>
        </is>
      </c>
      <c r="F10" s="21" t="inlineStr">
        <is>
          <t>VIS-F1009</t>
        </is>
      </c>
      <c r="G10" s="21" t="inlineStr">
        <is>
          <t>Commercial</t>
        </is>
      </c>
      <c r="H10" s="39" t="n">
        <v>45</v>
      </c>
      <c r="I10" s="39" t="n">
        <v>45</v>
      </c>
      <c r="J10" s="21" t="inlineStr">
        <is>
          <t>Debit Card</t>
        </is>
      </c>
      <c r="K10" s="21" t="inlineStr">
        <is>
          <t>DEP-269999</t>
        </is>
      </c>
      <c r="L10" s="39" t="n">
        <v>0</v>
      </c>
      <c r="M10" s="40">
        <f>IF($A10="","",ROUND(IF(ISNUMBER($I10),$I10,0)-IF(ISNUMBER($L10),$L10,0),2))</f>
        <v/>
      </c>
      <c r="N10" s="40">
        <f>IF($A10="","",ROUND($M10-IF(ISNUMBER($H10),$H10,0),2))</f>
        <v/>
      </c>
      <c r="O10" s="25">
        <f>IF($A10="","",IF(IF(ISNUMBER($H10),$H10,0)=0,"Not Due",IF($M10=0,"Outstanding",IF($M10&lt;IF(ISNUMBER($H10),$H10,0),"Partial",IF($M10=IF(ISNUMBER($H10),$H10,0),"Collected","Overcollected")))))</f>
        <v/>
      </c>
      <c r="P10" s="25">
        <f>IF($A10="","",IF($M10&lt;=0,"Not Applicable",IF($K10="","Missing Batch ID",IF(COUNTIF(Deposits!$A$2:$A$201,$K10)=0,"Missing Deposit",IF(INDEX(Deposits!$I$2:$I$201,MATCH($K10,Deposits!$A$2:$A$201,0))="Balanced","Matched","Review Batch")))))</f>
        <v/>
      </c>
      <c r="Q10" s="26">
        <f>IF($A10="","",IF($R10&lt;=0,0,IF(OR($B10="",Dashboard!$B$5=""),"",MAX(0,Dashboard!$B$5-$B10))))</f>
        <v/>
      </c>
      <c r="R10" s="40">
        <f>IF($A10="","",MAX(0,ROUND(IF(ISNUMBER($H10),$H10,0)-$M10,2)))</f>
        <v/>
      </c>
      <c r="S10" s="25">
        <f>IF($A10="","",IF(OR($R10&gt;0,$N10&gt;0,$P10="Missing Batch ID",$P10="Missing Deposit",$P10="Review Batch"),"Follow Up","No Follow-up"))</f>
        <v/>
      </c>
      <c r="T10" s="25">
        <f>IF($A10="","",IF(COUNTIF($A$2:$A$501,$A10)&gt;1,"Duplicate ID",""))</f>
        <v/>
      </c>
    </row>
    <row r="11">
      <c r="A11" s="5" t="inlineStr">
        <is>
          <t>CPY-260010</t>
        </is>
      </c>
      <c r="B11" s="34" t="n">
        <v>46246</v>
      </c>
      <c r="C11" s="34" t="n">
        <v>46246</v>
      </c>
      <c r="D11" s="5" t="inlineStr">
        <is>
          <t>Eastbrook Medical Office</t>
        </is>
      </c>
      <c r="E11" s="5" t="inlineStr">
        <is>
          <t>Casey Brooks</t>
        </is>
      </c>
      <c r="F11" s="5" t="inlineStr">
        <is>
          <t>VIS-F1010</t>
        </is>
      </c>
      <c r="G11" s="5" t="inlineStr">
        <is>
          <t>Self-Pay</t>
        </is>
      </c>
      <c r="H11" s="41" t="n">
        <v>15</v>
      </c>
      <c r="I11" s="41" t="n">
        <v>15</v>
      </c>
      <c r="J11" s="5" t="inlineStr">
        <is>
          <t>Cash</t>
        </is>
      </c>
      <c r="K11" s="5" t="inlineStr">
        <is>
          <t>DEP-260806</t>
        </is>
      </c>
      <c r="L11" s="41" t="n">
        <v>0</v>
      </c>
      <c r="M11" s="40">
        <f>IF($A11="","",ROUND(IF(ISNUMBER($I11),$I11,0)-IF(ISNUMBER($L11),$L11,0),2))</f>
        <v/>
      </c>
      <c r="N11" s="40">
        <f>IF($A11="","",ROUND($M11-IF(ISNUMBER($H11),$H11,0),2))</f>
        <v/>
      </c>
      <c r="O11" s="25">
        <f>IF($A11="","",IF(IF(ISNUMBER($H11),$H11,0)=0,"Not Due",IF($M11=0,"Outstanding",IF($M11&lt;IF(ISNUMBER($H11),$H11,0),"Partial",IF($M11=IF(ISNUMBER($H11),$H11,0),"Collected","Overcollected")))))</f>
        <v/>
      </c>
      <c r="P11" s="25">
        <f>IF($A11="","",IF($M11&lt;=0,"Not Applicable",IF($K11="","Missing Batch ID",IF(COUNTIF(Deposits!$A$2:$A$201,$K11)=0,"Missing Deposit",IF(INDEX(Deposits!$I$2:$I$201,MATCH($K11,Deposits!$A$2:$A$201,0))="Balanced","Matched","Review Batch")))))</f>
        <v/>
      </c>
      <c r="Q11" s="26">
        <f>IF($A11="","",IF($R11&lt;=0,0,IF(OR($B11="",Dashboard!$B$5=""),"",MAX(0,Dashboard!$B$5-$B11))))</f>
        <v/>
      </c>
      <c r="R11" s="40">
        <f>IF($A11="","",MAX(0,ROUND(IF(ISNUMBER($H11),$H11,0)-$M11,2)))</f>
        <v/>
      </c>
      <c r="S11" s="25">
        <f>IF($A11="","",IF(OR($R11&gt;0,$N11&gt;0,$P11="Missing Batch ID",$P11="Missing Deposit",$P11="Review Batch"),"Follow Up","No Follow-up"))</f>
        <v/>
      </c>
      <c r="T11" s="25">
        <f>IF($A11="","",IF(COUNTIF($A$2:$A$501,$A11)&gt;1,"Duplicate ID",""))</f>
        <v/>
      </c>
    </row>
    <row r="12">
      <c r="A12" s="21" t="n"/>
      <c r="B12" s="38" t="n"/>
      <c r="C12" s="38" t="n"/>
      <c r="D12" s="21" t="n"/>
      <c r="E12" s="21" t="n"/>
      <c r="F12" s="21" t="n"/>
      <c r="G12" s="21" t="n"/>
      <c r="H12" s="39" t="n"/>
      <c r="I12" s="39" t="n"/>
      <c r="J12" s="21" t="n"/>
      <c r="K12" s="21" t="n"/>
      <c r="L12" s="39" t="n"/>
      <c r="M12" s="40">
        <f>IF($A12="","",ROUND(IF(ISNUMBER($I12),$I12,0)-IF(ISNUMBER($L12),$L12,0),2))</f>
        <v/>
      </c>
      <c r="N12" s="40">
        <f>IF($A12="","",ROUND($M12-IF(ISNUMBER($H12),$H12,0),2))</f>
        <v/>
      </c>
      <c r="O12" s="25">
        <f>IF($A12="","",IF(IF(ISNUMBER($H12),$H12,0)=0,"Not Due",IF($M12=0,"Outstanding",IF($M12&lt;IF(ISNUMBER($H12),$H12,0),"Partial",IF($M12=IF(ISNUMBER($H12),$H12,0),"Collected","Overcollected")))))</f>
        <v/>
      </c>
      <c r="P12" s="25">
        <f>IF($A12="","",IF($M12&lt;=0,"Not Applicable",IF($K12="","Missing Batch ID",IF(COUNTIF(Deposits!$A$2:$A$201,$K12)=0,"Missing Deposit",IF(INDEX(Deposits!$I$2:$I$201,MATCH($K12,Deposits!$A$2:$A$201,0))="Balanced","Matched","Review Batch")))))</f>
        <v/>
      </c>
      <c r="Q12" s="26">
        <f>IF($A12="","",IF($R12&lt;=0,0,IF(OR($B12="",Dashboard!$B$5=""),"",MAX(0,Dashboard!$B$5-$B12))))</f>
        <v/>
      </c>
      <c r="R12" s="40">
        <f>IF($A12="","",MAX(0,ROUND(IF(ISNUMBER($H12),$H12,0)-$M12,2)))</f>
        <v/>
      </c>
      <c r="S12" s="25">
        <f>IF($A12="","",IF(OR($R12&gt;0,$N12&gt;0,$P12="Missing Batch ID",$P12="Missing Deposit",$P12="Review Batch"),"Follow Up","No Follow-up"))</f>
        <v/>
      </c>
      <c r="T12" s="25">
        <f>IF($A12="","",IF(COUNTIF($A$2:$A$501,$A12)&gt;1,"Duplicate ID",""))</f>
        <v/>
      </c>
    </row>
    <row r="13">
      <c r="A13" s="5" t="n"/>
      <c r="B13" s="34" t="n"/>
      <c r="C13" s="34" t="n"/>
      <c r="D13" s="5" t="n"/>
      <c r="E13" s="5" t="n"/>
      <c r="F13" s="5" t="n"/>
      <c r="G13" s="5" t="n"/>
      <c r="H13" s="41" t="n"/>
      <c r="I13" s="41" t="n"/>
      <c r="J13" s="5" t="n"/>
      <c r="K13" s="5" t="n"/>
      <c r="L13" s="41" t="n"/>
      <c r="M13" s="40">
        <f>IF($A13="","",ROUND(IF(ISNUMBER($I13),$I13,0)-IF(ISNUMBER($L13),$L13,0),2))</f>
        <v/>
      </c>
      <c r="N13" s="40">
        <f>IF($A13="","",ROUND($M13-IF(ISNUMBER($H13),$H13,0),2))</f>
        <v/>
      </c>
      <c r="O13" s="25">
        <f>IF($A13="","",IF(IF(ISNUMBER($H13),$H13,0)=0,"Not Due",IF($M13=0,"Outstanding",IF($M13&lt;IF(ISNUMBER($H13),$H13,0),"Partial",IF($M13=IF(ISNUMBER($H13),$H13,0),"Collected","Overcollected")))))</f>
        <v/>
      </c>
      <c r="P13" s="25">
        <f>IF($A13="","",IF($M13&lt;=0,"Not Applicable",IF($K13="","Missing Batch ID",IF(COUNTIF(Deposits!$A$2:$A$201,$K13)=0,"Missing Deposit",IF(INDEX(Deposits!$I$2:$I$201,MATCH($K13,Deposits!$A$2:$A$201,0))="Balanced","Matched","Review Batch")))))</f>
        <v/>
      </c>
      <c r="Q13" s="26">
        <f>IF($A13="","",IF($R13&lt;=0,0,IF(OR($B13="",Dashboard!$B$5=""),"",MAX(0,Dashboard!$B$5-$B13))))</f>
        <v/>
      </c>
      <c r="R13" s="40">
        <f>IF($A13="","",MAX(0,ROUND(IF(ISNUMBER($H13),$H13,0)-$M13,2)))</f>
        <v/>
      </c>
      <c r="S13" s="25">
        <f>IF($A13="","",IF(OR($R13&gt;0,$N13&gt;0,$P13="Missing Batch ID",$P13="Missing Deposit",$P13="Review Batch"),"Follow Up","No Follow-up"))</f>
        <v/>
      </c>
      <c r="T13" s="25">
        <f>IF($A13="","",IF(COUNTIF($A$2:$A$501,$A13)&gt;1,"Duplicate ID",""))</f>
        <v/>
      </c>
    </row>
    <row r="14">
      <c r="A14" s="21" t="n"/>
      <c r="B14" s="38" t="n"/>
      <c r="C14" s="38" t="n"/>
      <c r="D14" s="21" t="n"/>
      <c r="E14" s="21" t="n"/>
      <c r="F14" s="21" t="n"/>
      <c r="G14" s="21" t="n"/>
      <c r="H14" s="39" t="n"/>
      <c r="I14" s="39" t="n"/>
      <c r="J14" s="21" t="n"/>
      <c r="K14" s="21" t="n"/>
      <c r="L14" s="39" t="n"/>
      <c r="M14" s="40">
        <f>IF($A14="","",ROUND(IF(ISNUMBER($I14),$I14,0)-IF(ISNUMBER($L14),$L14,0),2))</f>
        <v/>
      </c>
      <c r="N14" s="40">
        <f>IF($A14="","",ROUND($M14-IF(ISNUMBER($H14),$H14,0),2))</f>
        <v/>
      </c>
      <c r="O14" s="25">
        <f>IF($A14="","",IF(IF(ISNUMBER($H14),$H14,0)=0,"Not Due",IF($M14=0,"Outstanding",IF($M14&lt;IF(ISNUMBER($H14),$H14,0),"Partial",IF($M14=IF(ISNUMBER($H14),$H14,0),"Collected","Overcollected")))))</f>
        <v/>
      </c>
      <c r="P14" s="25">
        <f>IF($A14="","",IF($M14&lt;=0,"Not Applicable",IF($K14="","Missing Batch ID",IF(COUNTIF(Deposits!$A$2:$A$201,$K14)=0,"Missing Deposit",IF(INDEX(Deposits!$I$2:$I$201,MATCH($K14,Deposits!$A$2:$A$201,0))="Balanced","Matched","Review Batch")))))</f>
        <v/>
      </c>
      <c r="Q14" s="26">
        <f>IF($A14="","",IF($R14&lt;=0,0,IF(OR($B14="",Dashboard!$B$5=""),"",MAX(0,Dashboard!$B$5-$B14))))</f>
        <v/>
      </c>
      <c r="R14" s="40">
        <f>IF($A14="","",MAX(0,ROUND(IF(ISNUMBER($H14),$H14,0)-$M14,2)))</f>
        <v/>
      </c>
      <c r="S14" s="25">
        <f>IF($A14="","",IF(OR($R14&gt;0,$N14&gt;0,$P14="Missing Batch ID",$P14="Missing Deposit",$P14="Review Batch"),"Follow Up","No Follow-up"))</f>
        <v/>
      </c>
      <c r="T14" s="25">
        <f>IF($A14="","",IF(COUNTIF($A$2:$A$501,$A14)&gt;1,"Duplicate ID",""))</f>
        <v/>
      </c>
    </row>
    <row r="15">
      <c r="A15" s="5" t="n"/>
      <c r="B15" s="34" t="n"/>
      <c r="C15" s="34" t="n"/>
      <c r="D15" s="5" t="n"/>
      <c r="E15" s="5" t="n"/>
      <c r="F15" s="5" t="n"/>
      <c r="G15" s="5" t="n"/>
      <c r="H15" s="41" t="n"/>
      <c r="I15" s="41" t="n"/>
      <c r="J15" s="5" t="n"/>
      <c r="K15" s="5" t="n"/>
      <c r="L15" s="41" t="n"/>
      <c r="M15" s="40">
        <f>IF($A15="","",ROUND(IF(ISNUMBER($I15),$I15,0)-IF(ISNUMBER($L15),$L15,0),2))</f>
        <v/>
      </c>
      <c r="N15" s="40">
        <f>IF($A15="","",ROUND($M15-IF(ISNUMBER($H15),$H15,0),2))</f>
        <v/>
      </c>
      <c r="O15" s="25">
        <f>IF($A15="","",IF(IF(ISNUMBER($H15),$H15,0)=0,"Not Due",IF($M15=0,"Outstanding",IF($M15&lt;IF(ISNUMBER($H15),$H15,0),"Partial",IF($M15=IF(ISNUMBER($H15),$H15,0),"Collected","Overcollected")))))</f>
        <v/>
      </c>
      <c r="P15" s="25">
        <f>IF($A15="","",IF($M15&lt;=0,"Not Applicable",IF($K15="","Missing Batch ID",IF(COUNTIF(Deposits!$A$2:$A$201,$K15)=0,"Missing Deposit",IF(INDEX(Deposits!$I$2:$I$201,MATCH($K15,Deposits!$A$2:$A$201,0))="Balanced","Matched","Review Batch")))))</f>
        <v/>
      </c>
      <c r="Q15" s="26">
        <f>IF($A15="","",IF($R15&lt;=0,0,IF(OR($B15="",Dashboard!$B$5=""),"",MAX(0,Dashboard!$B$5-$B15))))</f>
        <v/>
      </c>
      <c r="R15" s="40">
        <f>IF($A15="","",MAX(0,ROUND(IF(ISNUMBER($H15),$H15,0)-$M15,2)))</f>
        <v/>
      </c>
      <c r="S15" s="25">
        <f>IF($A15="","",IF(OR($R15&gt;0,$N15&gt;0,$P15="Missing Batch ID",$P15="Missing Deposit",$P15="Review Batch"),"Follow Up","No Follow-up"))</f>
        <v/>
      </c>
      <c r="T15" s="25">
        <f>IF($A15="","",IF(COUNTIF($A$2:$A$501,$A15)&gt;1,"Duplicate ID",""))</f>
        <v/>
      </c>
    </row>
    <row r="16">
      <c r="A16" s="21" t="n"/>
      <c r="B16" s="38" t="n"/>
      <c r="C16" s="38" t="n"/>
      <c r="D16" s="21" t="n"/>
      <c r="E16" s="21" t="n"/>
      <c r="F16" s="21" t="n"/>
      <c r="G16" s="21" t="n"/>
      <c r="H16" s="39" t="n"/>
      <c r="I16" s="39" t="n"/>
      <c r="J16" s="21" t="n"/>
      <c r="K16" s="21" t="n"/>
      <c r="L16" s="39" t="n"/>
      <c r="M16" s="40">
        <f>IF($A16="","",ROUND(IF(ISNUMBER($I16),$I16,0)-IF(ISNUMBER($L16),$L16,0),2))</f>
        <v/>
      </c>
      <c r="N16" s="40">
        <f>IF($A16="","",ROUND($M16-IF(ISNUMBER($H16),$H16,0),2))</f>
        <v/>
      </c>
      <c r="O16" s="25">
        <f>IF($A16="","",IF(IF(ISNUMBER($H16),$H16,0)=0,"Not Due",IF($M16=0,"Outstanding",IF($M16&lt;IF(ISNUMBER($H16),$H16,0),"Partial",IF($M16=IF(ISNUMBER($H16),$H16,0),"Collected","Overcollected")))))</f>
        <v/>
      </c>
      <c r="P16" s="25">
        <f>IF($A16="","",IF($M16&lt;=0,"Not Applicable",IF($K16="","Missing Batch ID",IF(COUNTIF(Deposits!$A$2:$A$201,$K16)=0,"Missing Deposit",IF(INDEX(Deposits!$I$2:$I$201,MATCH($K16,Deposits!$A$2:$A$201,0))="Balanced","Matched","Review Batch")))))</f>
        <v/>
      </c>
      <c r="Q16" s="26">
        <f>IF($A16="","",IF($R16&lt;=0,0,IF(OR($B16="",Dashboard!$B$5=""),"",MAX(0,Dashboard!$B$5-$B16))))</f>
        <v/>
      </c>
      <c r="R16" s="40">
        <f>IF($A16="","",MAX(0,ROUND(IF(ISNUMBER($H16),$H16,0)-$M16,2)))</f>
        <v/>
      </c>
      <c r="S16" s="25">
        <f>IF($A16="","",IF(OR($R16&gt;0,$N16&gt;0,$P16="Missing Batch ID",$P16="Missing Deposit",$P16="Review Batch"),"Follow Up","No Follow-up"))</f>
        <v/>
      </c>
      <c r="T16" s="25">
        <f>IF($A16="","",IF(COUNTIF($A$2:$A$501,$A16)&gt;1,"Duplicate ID",""))</f>
        <v/>
      </c>
    </row>
    <row r="17">
      <c r="A17" s="5" t="n"/>
      <c r="B17" s="34" t="n"/>
      <c r="C17" s="34" t="n"/>
      <c r="D17" s="5" t="n"/>
      <c r="E17" s="5" t="n"/>
      <c r="F17" s="5" t="n"/>
      <c r="G17" s="5" t="n"/>
      <c r="H17" s="41" t="n"/>
      <c r="I17" s="41" t="n"/>
      <c r="J17" s="5" t="n"/>
      <c r="K17" s="5" t="n"/>
      <c r="L17" s="41" t="n"/>
      <c r="M17" s="40">
        <f>IF($A17="","",ROUND(IF(ISNUMBER($I17),$I17,0)-IF(ISNUMBER($L17),$L17,0),2))</f>
        <v/>
      </c>
      <c r="N17" s="40">
        <f>IF($A17="","",ROUND($M17-IF(ISNUMBER($H17),$H17,0),2))</f>
        <v/>
      </c>
      <c r="O17" s="25">
        <f>IF($A17="","",IF(IF(ISNUMBER($H17),$H17,0)=0,"Not Due",IF($M17=0,"Outstanding",IF($M17&lt;IF(ISNUMBER($H17),$H17,0),"Partial",IF($M17=IF(ISNUMBER($H17),$H17,0),"Collected","Overcollected")))))</f>
        <v/>
      </c>
      <c r="P17" s="25">
        <f>IF($A17="","",IF($M17&lt;=0,"Not Applicable",IF($K17="","Missing Batch ID",IF(COUNTIF(Deposits!$A$2:$A$201,$K17)=0,"Missing Deposit",IF(INDEX(Deposits!$I$2:$I$201,MATCH($K17,Deposits!$A$2:$A$201,0))="Balanced","Matched","Review Batch")))))</f>
        <v/>
      </c>
      <c r="Q17" s="26">
        <f>IF($A17="","",IF($R17&lt;=0,0,IF(OR($B17="",Dashboard!$B$5=""),"",MAX(0,Dashboard!$B$5-$B17))))</f>
        <v/>
      </c>
      <c r="R17" s="40">
        <f>IF($A17="","",MAX(0,ROUND(IF(ISNUMBER($H17),$H17,0)-$M17,2)))</f>
        <v/>
      </c>
      <c r="S17" s="25">
        <f>IF($A17="","",IF(OR($R17&gt;0,$N17&gt;0,$P17="Missing Batch ID",$P17="Missing Deposit",$P17="Review Batch"),"Follow Up","No Follow-up"))</f>
        <v/>
      </c>
      <c r="T17" s="25">
        <f>IF($A17="","",IF(COUNTIF($A$2:$A$501,$A17)&gt;1,"Duplicate ID",""))</f>
        <v/>
      </c>
    </row>
    <row r="18">
      <c r="A18" s="21" t="n"/>
      <c r="B18" s="38" t="n"/>
      <c r="C18" s="38" t="n"/>
      <c r="D18" s="21" t="n"/>
      <c r="E18" s="21" t="n"/>
      <c r="F18" s="21" t="n"/>
      <c r="G18" s="21" t="n"/>
      <c r="H18" s="39" t="n"/>
      <c r="I18" s="39" t="n"/>
      <c r="J18" s="21" t="n"/>
      <c r="K18" s="21" t="n"/>
      <c r="L18" s="39" t="n"/>
      <c r="M18" s="40">
        <f>IF($A18="","",ROUND(IF(ISNUMBER($I18),$I18,0)-IF(ISNUMBER($L18),$L18,0),2))</f>
        <v/>
      </c>
      <c r="N18" s="40">
        <f>IF($A18="","",ROUND($M18-IF(ISNUMBER($H18),$H18,0),2))</f>
        <v/>
      </c>
      <c r="O18" s="25">
        <f>IF($A18="","",IF(IF(ISNUMBER($H18),$H18,0)=0,"Not Due",IF($M18=0,"Outstanding",IF($M18&lt;IF(ISNUMBER($H18),$H18,0),"Partial",IF($M18=IF(ISNUMBER($H18),$H18,0),"Collected","Overcollected")))))</f>
        <v/>
      </c>
      <c r="P18" s="25">
        <f>IF($A18="","",IF($M18&lt;=0,"Not Applicable",IF($K18="","Missing Batch ID",IF(COUNTIF(Deposits!$A$2:$A$201,$K18)=0,"Missing Deposit",IF(INDEX(Deposits!$I$2:$I$201,MATCH($K18,Deposits!$A$2:$A$201,0))="Balanced","Matched","Review Batch")))))</f>
        <v/>
      </c>
      <c r="Q18" s="26">
        <f>IF($A18="","",IF($R18&lt;=0,0,IF(OR($B18="",Dashboard!$B$5=""),"",MAX(0,Dashboard!$B$5-$B18))))</f>
        <v/>
      </c>
      <c r="R18" s="40">
        <f>IF($A18="","",MAX(0,ROUND(IF(ISNUMBER($H18),$H18,0)-$M18,2)))</f>
        <v/>
      </c>
      <c r="S18" s="25">
        <f>IF($A18="","",IF(OR($R18&gt;0,$N18&gt;0,$P18="Missing Batch ID",$P18="Missing Deposit",$P18="Review Batch"),"Follow Up","No Follow-up"))</f>
        <v/>
      </c>
      <c r="T18" s="25">
        <f>IF($A18="","",IF(COUNTIF($A$2:$A$501,$A18)&gt;1,"Duplicate ID",""))</f>
        <v/>
      </c>
    </row>
    <row r="19">
      <c r="A19" s="5" t="n"/>
      <c r="B19" s="34" t="n"/>
      <c r="C19" s="34" t="n"/>
      <c r="D19" s="5" t="n"/>
      <c r="E19" s="5" t="n"/>
      <c r="F19" s="5" t="n"/>
      <c r="G19" s="5" t="n"/>
      <c r="H19" s="41" t="n"/>
      <c r="I19" s="41" t="n"/>
      <c r="J19" s="5" t="n"/>
      <c r="K19" s="5" t="n"/>
      <c r="L19" s="41" t="n"/>
      <c r="M19" s="40">
        <f>IF($A19="","",ROUND(IF(ISNUMBER($I19),$I19,0)-IF(ISNUMBER($L19),$L19,0),2))</f>
        <v/>
      </c>
      <c r="N19" s="40">
        <f>IF($A19="","",ROUND($M19-IF(ISNUMBER($H19),$H19,0),2))</f>
        <v/>
      </c>
      <c r="O19" s="25">
        <f>IF($A19="","",IF(IF(ISNUMBER($H19),$H19,0)=0,"Not Due",IF($M19=0,"Outstanding",IF($M19&lt;IF(ISNUMBER($H19),$H19,0),"Partial",IF($M19=IF(ISNUMBER($H19),$H19,0),"Collected","Overcollected")))))</f>
        <v/>
      </c>
      <c r="P19" s="25">
        <f>IF($A19="","",IF($M19&lt;=0,"Not Applicable",IF($K19="","Missing Batch ID",IF(COUNTIF(Deposits!$A$2:$A$201,$K19)=0,"Missing Deposit",IF(INDEX(Deposits!$I$2:$I$201,MATCH($K19,Deposits!$A$2:$A$201,0))="Balanced","Matched","Review Batch")))))</f>
        <v/>
      </c>
      <c r="Q19" s="26">
        <f>IF($A19="","",IF($R19&lt;=0,0,IF(OR($B19="",Dashboard!$B$5=""),"",MAX(0,Dashboard!$B$5-$B19))))</f>
        <v/>
      </c>
      <c r="R19" s="40">
        <f>IF($A19="","",MAX(0,ROUND(IF(ISNUMBER($H19),$H19,0)-$M19,2)))</f>
        <v/>
      </c>
      <c r="S19" s="25">
        <f>IF($A19="","",IF(OR($R19&gt;0,$N19&gt;0,$P19="Missing Batch ID",$P19="Missing Deposit",$P19="Review Batch"),"Follow Up","No Follow-up"))</f>
        <v/>
      </c>
      <c r="T19" s="25">
        <f>IF($A19="","",IF(COUNTIF($A$2:$A$501,$A19)&gt;1,"Duplicate ID",""))</f>
        <v/>
      </c>
    </row>
    <row r="20">
      <c r="A20" s="21" t="n"/>
      <c r="B20" s="38" t="n"/>
      <c r="C20" s="38" t="n"/>
      <c r="D20" s="21" t="n"/>
      <c r="E20" s="21" t="n"/>
      <c r="F20" s="21" t="n"/>
      <c r="G20" s="21" t="n"/>
      <c r="H20" s="39" t="n"/>
      <c r="I20" s="39" t="n"/>
      <c r="J20" s="21" t="n"/>
      <c r="K20" s="21" t="n"/>
      <c r="L20" s="39" t="n"/>
      <c r="M20" s="40">
        <f>IF($A20="","",ROUND(IF(ISNUMBER($I20),$I20,0)-IF(ISNUMBER($L20),$L20,0),2))</f>
        <v/>
      </c>
      <c r="N20" s="40">
        <f>IF($A20="","",ROUND($M20-IF(ISNUMBER($H20),$H20,0),2))</f>
        <v/>
      </c>
      <c r="O20" s="25">
        <f>IF($A20="","",IF(IF(ISNUMBER($H20),$H20,0)=0,"Not Due",IF($M20=0,"Outstanding",IF($M20&lt;IF(ISNUMBER($H20),$H20,0),"Partial",IF($M20=IF(ISNUMBER($H20),$H20,0),"Collected","Overcollected")))))</f>
        <v/>
      </c>
      <c r="P20" s="25">
        <f>IF($A20="","",IF($M20&lt;=0,"Not Applicable",IF($K20="","Missing Batch ID",IF(COUNTIF(Deposits!$A$2:$A$201,$K20)=0,"Missing Deposit",IF(INDEX(Deposits!$I$2:$I$201,MATCH($K20,Deposits!$A$2:$A$201,0))="Balanced","Matched","Review Batch")))))</f>
        <v/>
      </c>
      <c r="Q20" s="26">
        <f>IF($A20="","",IF($R20&lt;=0,0,IF(OR($B20="",Dashboard!$B$5=""),"",MAX(0,Dashboard!$B$5-$B20))))</f>
        <v/>
      </c>
      <c r="R20" s="40">
        <f>IF($A20="","",MAX(0,ROUND(IF(ISNUMBER($H20),$H20,0)-$M20,2)))</f>
        <v/>
      </c>
      <c r="S20" s="25">
        <f>IF($A20="","",IF(OR($R20&gt;0,$N20&gt;0,$P20="Missing Batch ID",$P20="Missing Deposit",$P20="Review Batch"),"Follow Up","No Follow-up"))</f>
        <v/>
      </c>
      <c r="T20" s="25">
        <f>IF($A20="","",IF(COUNTIF($A$2:$A$501,$A20)&gt;1,"Duplicate ID",""))</f>
        <v/>
      </c>
    </row>
    <row r="21">
      <c r="A21" s="5" t="n"/>
      <c r="B21" s="34" t="n"/>
      <c r="C21" s="34" t="n"/>
      <c r="D21" s="5" t="n"/>
      <c r="E21" s="5" t="n"/>
      <c r="F21" s="5" t="n"/>
      <c r="G21" s="5" t="n"/>
      <c r="H21" s="41" t="n"/>
      <c r="I21" s="41" t="n"/>
      <c r="J21" s="5" t="n"/>
      <c r="K21" s="5" t="n"/>
      <c r="L21" s="41" t="n"/>
      <c r="M21" s="40">
        <f>IF($A21="","",ROUND(IF(ISNUMBER($I21),$I21,0)-IF(ISNUMBER($L21),$L21,0),2))</f>
        <v/>
      </c>
      <c r="N21" s="40">
        <f>IF($A21="","",ROUND($M21-IF(ISNUMBER($H21),$H21,0),2))</f>
        <v/>
      </c>
      <c r="O21" s="25">
        <f>IF($A21="","",IF(IF(ISNUMBER($H21),$H21,0)=0,"Not Due",IF($M21=0,"Outstanding",IF($M21&lt;IF(ISNUMBER($H21),$H21,0),"Partial",IF($M21=IF(ISNUMBER($H21),$H21,0),"Collected","Overcollected")))))</f>
        <v/>
      </c>
      <c r="P21" s="25">
        <f>IF($A21="","",IF($M21&lt;=0,"Not Applicable",IF($K21="","Missing Batch ID",IF(COUNTIF(Deposits!$A$2:$A$201,$K21)=0,"Missing Deposit",IF(INDEX(Deposits!$I$2:$I$201,MATCH($K21,Deposits!$A$2:$A$201,0))="Balanced","Matched","Review Batch")))))</f>
        <v/>
      </c>
      <c r="Q21" s="26">
        <f>IF($A21="","",IF($R21&lt;=0,0,IF(OR($B21="",Dashboard!$B$5=""),"",MAX(0,Dashboard!$B$5-$B21))))</f>
        <v/>
      </c>
      <c r="R21" s="40">
        <f>IF($A21="","",MAX(0,ROUND(IF(ISNUMBER($H21),$H21,0)-$M21,2)))</f>
        <v/>
      </c>
      <c r="S21" s="25">
        <f>IF($A21="","",IF(OR($R21&gt;0,$N21&gt;0,$P21="Missing Batch ID",$P21="Missing Deposit",$P21="Review Batch"),"Follow Up","No Follow-up"))</f>
        <v/>
      </c>
      <c r="T21" s="25">
        <f>IF($A21="","",IF(COUNTIF($A$2:$A$501,$A21)&gt;1,"Duplicate ID",""))</f>
        <v/>
      </c>
    </row>
    <row r="22">
      <c r="A22" s="21" t="n"/>
      <c r="B22" s="38" t="n"/>
      <c r="C22" s="38" t="n"/>
      <c r="D22" s="21" t="n"/>
      <c r="E22" s="21" t="n"/>
      <c r="F22" s="21" t="n"/>
      <c r="G22" s="21" t="n"/>
      <c r="H22" s="39" t="n"/>
      <c r="I22" s="39" t="n"/>
      <c r="J22" s="21" t="n"/>
      <c r="K22" s="21" t="n"/>
      <c r="L22" s="39" t="n"/>
      <c r="M22" s="40">
        <f>IF($A22="","",ROUND(IF(ISNUMBER($I22),$I22,0)-IF(ISNUMBER($L22),$L22,0),2))</f>
        <v/>
      </c>
      <c r="N22" s="40">
        <f>IF($A22="","",ROUND($M22-IF(ISNUMBER($H22),$H22,0),2))</f>
        <v/>
      </c>
      <c r="O22" s="25">
        <f>IF($A22="","",IF(IF(ISNUMBER($H22),$H22,0)=0,"Not Due",IF($M22=0,"Outstanding",IF($M22&lt;IF(ISNUMBER($H22),$H22,0),"Partial",IF($M22=IF(ISNUMBER($H22),$H22,0),"Collected","Overcollected")))))</f>
        <v/>
      </c>
      <c r="P22" s="25">
        <f>IF($A22="","",IF($M22&lt;=0,"Not Applicable",IF($K22="","Missing Batch ID",IF(COUNTIF(Deposits!$A$2:$A$201,$K22)=0,"Missing Deposit",IF(INDEX(Deposits!$I$2:$I$201,MATCH($K22,Deposits!$A$2:$A$201,0))="Balanced","Matched","Review Batch")))))</f>
        <v/>
      </c>
      <c r="Q22" s="26">
        <f>IF($A22="","",IF($R22&lt;=0,0,IF(OR($B22="",Dashboard!$B$5=""),"",MAX(0,Dashboard!$B$5-$B22))))</f>
        <v/>
      </c>
      <c r="R22" s="40">
        <f>IF($A22="","",MAX(0,ROUND(IF(ISNUMBER($H22),$H22,0)-$M22,2)))</f>
        <v/>
      </c>
      <c r="S22" s="25">
        <f>IF($A22="","",IF(OR($R22&gt;0,$N22&gt;0,$P22="Missing Batch ID",$P22="Missing Deposit",$P22="Review Batch"),"Follow Up","No Follow-up"))</f>
        <v/>
      </c>
      <c r="T22" s="25">
        <f>IF($A22="","",IF(COUNTIF($A$2:$A$501,$A22)&gt;1,"Duplicate ID",""))</f>
        <v/>
      </c>
    </row>
    <row r="23">
      <c r="A23" s="5" t="n"/>
      <c r="B23" s="34" t="n"/>
      <c r="C23" s="34" t="n"/>
      <c r="D23" s="5" t="n"/>
      <c r="E23" s="5" t="n"/>
      <c r="F23" s="5" t="n"/>
      <c r="G23" s="5" t="n"/>
      <c r="H23" s="41" t="n"/>
      <c r="I23" s="41" t="n"/>
      <c r="J23" s="5" t="n"/>
      <c r="K23" s="5" t="n"/>
      <c r="L23" s="41" t="n"/>
      <c r="M23" s="40">
        <f>IF($A23="","",ROUND(IF(ISNUMBER($I23),$I23,0)-IF(ISNUMBER($L23),$L23,0),2))</f>
        <v/>
      </c>
      <c r="N23" s="40">
        <f>IF($A23="","",ROUND($M23-IF(ISNUMBER($H23),$H23,0),2))</f>
        <v/>
      </c>
      <c r="O23" s="25">
        <f>IF($A23="","",IF(IF(ISNUMBER($H23),$H23,0)=0,"Not Due",IF($M23=0,"Outstanding",IF($M23&lt;IF(ISNUMBER($H23),$H23,0),"Partial",IF($M23=IF(ISNUMBER($H23),$H23,0),"Collected","Overcollected")))))</f>
        <v/>
      </c>
      <c r="P23" s="25">
        <f>IF($A23="","",IF($M23&lt;=0,"Not Applicable",IF($K23="","Missing Batch ID",IF(COUNTIF(Deposits!$A$2:$A$201,$K23)=0,"Missing Deposit",IF(INDEX(Deposits!$I$2:$I$201,MATCH($K23,Deposits!$A$2:$A$201,0))="Balanced","Matched","Review Batch")))))</f>
        <v/>
      </c>
      <c r="Q23" s="26">
        <f>IF($A23="","",IF($R23&lt;=0,0,IF(OR($B23="",Dashboard!$B$5=""),"",MAX(0,Dashboard!$B$5-$B23))))</f>
        <v/>
      </c>
      <c r="R23" s="40">
        <f>IF($A23="","",MAX(0,ROUND(IF(ISNUMBER($H23),$H23,0)-$M23,2)))</f>
        <v/>
      </c>
      <c r="S23" s="25">
        <f>IF($A23="","",IF(OR($R23&gt;0,$N23&gt;0,$P23="Missing Batch ID",$P23="Missing Deposit",$P23="Review Batch"),"Follow Up","No Follow-up"))</f>
        <v/>
      </c>
      <c r="T23" s="25">
        <f>IF($A23="","",IF(COUNTIF($A$2:$A$501,$A23)&gt;1,"Duplicate ID",""))</f>
        <v/>
      </c>
    </row>
    <row r="24">
      <c r="A24" s="21" t="n"/>
      <c r="B24" s="38" t="n"/>
      <c r="C24" s="38" t="n"/>
      <c r="D24" s="21" t="n"/>
      <c r="E24" s="21" t="n"/>
      <c r="F24" s="21" t="n"/>
      <c r="G24" s="21" t="n"/>
      <c r="H24" s="39" t="n"/>
      <c r="I24" s="39" t="n"/>
      <c r="J24" s="21" t="n"/>
      <c r="K24" s="21" t="n"/>
      <c r="L24" s="39" t="n"/>
      <c r="M24" s="40">
        <f>IF($A24="","",ROUND(IF(ISNUMBER($I24),$I24,0)-IF(ISNUMBER($L24),$L24,0),2))</f>
        <v/>
      </c>
      <c r="N24" s="40">
        <f>IF($A24="","",ROUND($M24-IF(ISNUMBER($H24),$H24,0),2))</f>
        <v/>
      </c>
      <c r="O24" s="25">
        <f>IF($A24="","",IF(IF(ISNUMBER($H24),$H24,0)=0,"Not Due",IF($M24=0,"Outstanding",IF($M24&lt;IF(ISNUMBER($H24),$H24,0),"Partial",IF($M24=IF(ISNUMBER($H24),$H24,0),"Collected","Overcollected")))))</f>
        <v/>
      </c>
      <c r="P24" s="25">
        <f>IF($A24="","",IF($M24&lt;=0,"Not Applicable",IF($K24="","Missing Batch ID",IF(COUNTIF(Deposits!$A$2:$A$201,$K24)=0,"Missing Deposit",IF(INDEX(Deposits!$I$2:$I$201,MATCH($K24,Deposits!$A$2:$A$201,0))="Balanced","Matched","Review Batch")))))</f>
        <v/>
      </c>
      <c r="Q24" s="26">
        <f>IF($A24="","",IF($R24&lt;=0,0,IF(OR($B24="",Dashboard!$B$5=""),"",MAX(0,Dashboard!$B$5-$B24))))</f>
        <v/>
      </c>
      <c r="R24" s="40">
        <f>IF($A24="","",MAX(0,ROUND(IF(ISNUMBER($H24),$H24,0)-$M24,2)))</f>
        <v/>
      </c>
      <c r="S24" s="25">
        <f>IF($A24="","",IF(OR($R24&gt;0,$N24&gt;0,$P24="Missing Batch ID",$P24="Missing Deposit",$P24="Review Batch"),"Follow Up","No Follow-up"))</f>
        <v/>
      </c>
      <c r="T24" s="25">
        <f>IF($A24="","",IF(COUNTIF($A$2:$A$501,$A24)&gt;1,"Duplicate ID",""))</f>
        <v/>
      </c>
    </row>
    <row r="25">
      <c r="A25" s="5" t="n"/>
      <c r="B25" s="34" t="n"/>
      <c r="C25" s="34" t="n"/>
      <c r="D25" s="5" t="n"/>
      <c r="E25" s="5" t="n"/>
      <c r="F25" s="5" t="n"/>
      <c r="G25" s="5" t="n"/>
      <c r="H25" s="41" t="n"/>
      <c r="I25" s="41" t="n"/>
      <c r="J25" s="5" t="n"/>
      <c r="K25" s="5" t="n"/>
      <c r="L25" s="41" t="n"/>
      <c r="M25" s="40">
        <f>IF($A25="","",ROUND(IF(ISNUMBER($I25),$I25,0)-IF(ISNUMBER($L25),$L25,0),2))</f>
        <v/>
      </c>
      <c r="N25" s="40">
        <f>IF($A25="","",ROUND($M25-IF(ISNUMBER($H25),$H25,0),2))</f>
        <v/>
      </c>
      <c r="O25" s="25">
        <f>IF($A25="","",IF(IF(ISNUMBER($H25),$H25,0)=0,"Not Due",IF($M25=0,"Outstanding",IF($M25&lt;IF(ISNUMBER($H25),$H25,0),"Partial",IF($M25=IF(ISNUMBER($H25),$H25,0),"Collected","Overcollected")))))</f>
        <v/>
      </c>
      <c r="P25" s="25">
        <f>IF($A25="","",IF($M25&lt;=0,"Not Applicable",IF($K25="","Missing Batch ID",IF(COUNTIF(Deposits!$A$2:$A$201,$K25)=0,"Missing Deposit",IF(INDEX(Deposits!$I$2:$I$201,MATCH($K25,Deposits!$A$2:$A$201,0))="Balanced","Matched","Review Batch")))))</f>
        <v/>
      </c>
      <c r="Q25" s="26">
        <f>IF($A25="","",IF($R25&lt;=0,0,IF(OR($B25="",Dashboard!$B$5=""),"",MAX(0,Dashboard!$B$5-$B25))))</f>
        <v/>
      </c>
      <c r="R25" s="40">
        <f>IF($A25="","",MAX(0,ROUND(IF(ISNUMBER($H25),$H25,0)-$M25,2)))</f>
        <v/>
      </c>
      <c r="S25" s="25">
        <f>IF($A25="","",IF(OR($R25&gt;0,$N25&gt;0,$P25="Missing Batch ID",$P25="Missing Deposit",$P25="Review Batch"),"Follow Up","No Follow-up"))</f>
        <v/>
      </c>
      <c r="T25" s="25">
        <f>IF($A25="","",IF(COUNTIF($A$2:$A$501,$A25)&gt;1,"Duplicate ID",""))</f>
        <v/>
      </c>
    </row>
    <row r="26">
      <c r="A26" s="21" t="n"/>
      <c r="B26" s="38" t="n"/>
      <c r="C26" s="38" t="n"/>
      <c r="D26" s="21" t="n"/>
      <c r="E26" s="21" t="n"/>
      <c r="F26" s="21" t="n"/>
      <c r="G26" s="21" t="n"/>
      <c r="H26" s="39" t="n"/>
      <c r="I26" s="39" t="n"/>
      <c r="J26" s="21" t="n"/>
      <c r="K26" s="21" t="n"/>
      <c r="L26" s="39" t="n"/>
      <c r="M26" s="40">
        <f>IF($A26="","",ROUND(IF(ISNUMBER($I26),$I26,0)-IF(ISNUMBER($L26),$L26,0),2))</f>
        <v/>
      </c>
      <c r="N26" s="40">
        <f>IF($A26="","",ROUND($M26-IF(ISNUMBER($H26),$H26,0),2))</f>
        <v/>
      </c>
      <c r="O26" s="25">
        <f>IF($A26="","",IF(IF(ISNUMBER($H26),$H26,0)=0,"Not Due",IF($M26=0,"Outstanding",IF($M26&lt;IF(ISNUMBER($H26),$H26,0),"Partial",IF($M26=IF(ISNUMBER($H26),$H26,0),"Collected","Overcollected")))))</f>
        <v/>
      </c>
      <c r="P26" s="25">
        <f>IF($A26="","",IF($M26&lt;=0,"Not Applicable",IF($K26="","Missing Batch ID",IF(COUNTIF(Deposits!$A$2:$A$201,$K26)=0,"Missing Deposit",IF(INDEX(Deposits!$I$2:$I$201,MATCH($K26,Deposits!$A$2:$A$201,0))="Balanced","Matched","Review Batch")))))</f>
        <v/>
      </c>
      <c r="Q26" s="26">
        <f>IF($A26="","",IF($R26&lt;=0,0,IF(OR($B26="",Dashboard!$B$5=""),"",MAX(0,Dashboard!$B$5-$B26))))</f>
        <v/>
      </c>
      <c r="R26" s="40">
        <f>IF($A26="","",MAX(0,ROUND(IF(ISNUMBER($H26),$H26,0)-$M26,2)))</f>
        <v/>
      </c>
      <c r="S26" s="25">
        <f>IF($A26="","",IF(OR($R26&gt;0,$N26&gt;0,$P26="Missing Batch ID",$P26="Missing Deposit",$P26="Review Batch"),"Follow Up","No Follow-up"))</f>
        <v/>
      </c>
      <c r="T26" s="25">
        <f>IF($A26="","",IF(COUNTIF($A$2:$A$501,$A26)&gt;1,"Duplicate ID",""))</f>
        <v/>
      </c>
    </row>
    <row r="27">
      <c r="A27" s="5" t="n"/>
      <c r="B27" s="34" t="n"/>
      <c r="C27" s="34" t="n"/>
      <c r="D27" s="5" t="n"/>
      <c r="E27" s="5" t="n"/>
      <c r="F27" s="5" t="n"/>
      <c r="G27" s="5" t="n"/>
      <c r="H27" s="41" t="n"/>
      <c r="I27" s="41" t="n"/>
      <c r="J27" s="5" t="n"/>
      <c r="K27" s="5" t="n"/>
      <c r="L27" s="41" t="n"/>
      <c r="M27" s="40">
        <f>IF($A27="","",ROUND(IF(ISNUMBER($I27),$I27,0)-IF(ISNUMBER($L27),$L27,0),2))</f>
        <v/>
      </c>
      <c r="N27" s="40">
        <f>IF($A27="","",ROUND($M27-IF(ISNUMBER($H27),$H27,0),2))</f>
        <v/>
      </c>
      <c r="O27" s="25">
        <f>IF($A27="","",IF(IF(ISNUMBER($H27),$H27,0)=0,"Not Due",IF($M27=0,"Outstanding",IF($M27&lt;IF(ISNUMBER($H27),$H27,0),"Partial",IF($M27=IF(ISNUMBER($H27),$H27,0),"Collected","Overcollected")))))</f>
        <v/>
      </c>
      <c r="P27" s="25">
        <f>IF($A27="","",IF($M27&lt;=0,"Not Applicable",IF($K27="","Missing Batch ID",IF(COUNTIF(Deposits!$A$2:$A$201,$K27)=0,"Missing Deposit",IF(INDEX(Deposits!$I$2:$I$201,MATCH($K27,Deposits!$A$2:$A$201,0))="Balanced","Matched","Review Batch")))))</f>
        <v/>
      </c>
      <c r="Q27" s="26">
        <f>IF($A27="","",IF($R27&lt;=0,0,IF(OR($B27="",Dashboard!$B$5=""),"",MAX(0,Dashboard!$B$5-$B27))))</f>
        <v/>
      </c>
      <c r="R27" s="40">
        <f>IF($A27="","",MAX(0,ROUND(IF(ISNUMBER($H27),$H27,0)-$M27,2)))</f>
        <v/>
      </c>
      <c r="S27" s="25">
        <f>IF($A27="","",IF(OR($R27&gt;0,$N27&gt;0,$P27="Missing Batch ID",$P27="Missing Deposit",$P27="Review Batch"),"Follow Up","No Follow-up"))</f>
        <v/>
      </c>
      <c r="T27" s="25">
        <f>IF($A27="","",IF(COUNTIF($A$2:$A$501,$A27)&gt;1,"Duplicate ID",""))</f>
        <v/>
      </c>
    </row>
    <row r="28">
      <c r="A28" s="21" t="n"/>
      <c r="B28" s="38" t="n"/>
      <c r="C28" s="38" t="n"/>
      <c r="D28" s="21" t="n"/>
      <c r="E28" s="21" t="n"/>
      <c r="F28" s="21" t="n"/>
      <c r="G28" s="21" t="n"/>
      <c r="H28" s="39" t="n"/>
      <c r="I28" s="39" t="n"/>
      <c r="J28" s="21" t="n"/>
      <c r="K28" s="21" t="n"/>
      <c r="L28" s="39" t="n"/>
      <c r="M28" s="40">
        <f>IF($A28="","",ROUND(IF(ISNUMBER($I28),$I28,0)-IF(ISNUMBER($L28),$L28,0),2))</f>
        <v/>
      </c>
      <c r="N28" s="40">
        <f>IF($A28="","",ROUND($M28-IF(ISNUMBER($H28),$H28,0),2))</f>
        <v/>
      </c>
      <c r="O28" s="25">
        <f>IF($A28="","",IF(IF(ISNUMBER($H28),$H28,0)=0,"Not Due",IF($M28=0,"Outstanding",IF($M28&lt;IF(ISNUMBER($H28),$H28,0),"Partial",IF($M28=IF(ISNUMBER($H28),$H28,0),"Collected","Overcollected")))))</f>
        <v/>
      </c>
      <c r="P28" s="25">
        <f>IF($A28="","",IF($M28&lt;=0,"Not Applicable",IF($K28="","Missing Batch ID",IF(COUNTIF(Deposits!$A$2:$A$201,$K28)=0,"Missing Deposit",IF(INDEX(Deposits!$I$2:$I$201,MATCH($K28,Deposits!$A$2:$A$201,0))="Balanced","Matched","Review Batch")))))</f>
        <v/>
      </c>
      <c r="Q28" s="26">
        <f>IF($A28="","",IF($R28&lt;=0,0,IF(OR($B28="",Dashboard!$B$5=""),"",MAX(0,Dashboard!$B$5-$B28))))</f>
        <v/>
      </c>
      <c r="R28" s="40">
        <f>IF($A28="","",MAX(0,ROUND(IF(ISNUMBER($H28),$H28,0)-$M28,2)))</f>
        <v/>
      </c>
      <c r="S28" s="25">
        <f>IF($A28="","",IF(OR($R28&gt;0,$N28&gt;0,$P28="Missing Batch ID",$P28="Missing Deposit",$P28="Review Batch"),"Follow Up","No Follow-up"))</f>
        <v/>
      </c>
      <c r="T28" s="25">
        <f>IF($A28="","",IF(COUNTIF($A$2:$A$501,$A28)&gt;1,"Duplicate ID",""))</f>
        <v/>
      </c>
    </row>
    <row r="29">
      <c r="A29" s="5" t="n"/>
      <c r="B29" s="34" t="n"/>
      <c r="C29" s="34" t="n"/>
      <c r="D29" s="5" t="n"/>
      <c r="E29" s="5" t="n"/>
      <c r="F29" s="5" t="n"/>
      <c r="G29" s="5" t="n"/>
      <c r="H29" s="41" t="n"/>
      <c r="I29" s="41" t="n"/>
      <c r="J29" s="5" t="n"/>
      <c r="K29" s="5" t="n"/>
      <c r="L29" s="41" t="n"/>
      <c r="M29" s="40">
        <f>IF($A29="","",ROUND(IF(ISNUMBER($I29),$I29,0)-IF(ISNUMBER($L29),$L29,0),2))</f>
        <v/>
      </c>
      <c r="N29" s="40">
        <f>IF($A29="","",ROUND($M29-IF(ISNUMBER($H29),$H29,0),2))</f>
        <v/>
      </c>
      <c r="O29" s="25">
        <f>IF($A29="","",IF(IF(ISNUMBER($H29),$H29,0)=0,"Not Due",IF($M29=0,"Outstanding",IF($M29&lt;IF(ISNUMBER($H29),$H29,0),"Partial",IF($M29=IF(ISNUMBER($H29),$H29,0),"Collected","Overcollected")))))</f>
        <v/>
      </c>
      <c r="P29" s="25">
        <f>IF($A29="","",IF($M29&lt;=0,"Not Applicable",IF($K29="","Missing Batch ID",IF(COUNTIF(Deposits!$A$2:$A$201,$K29)=0,"Missing Deposit",IF(INDEX(Deposits!$I$2:$I$201,MATCH($K29,Deposits!$A$2:$A$201,0))="Balanced","Matched","Review Batch")))))</f>
        <v/>
      </c>
      <c r="Q29" s="26">
        <f>IF($A29="","",IF($R29&lt;=0,0,IF(OR($B29="",Dashboard!$B$5=""),"",MAX(0,Dashboard!$B$5-$B29))))</f>
        <v/>
      </c>
      <c r="R29" s="40">
        <f>IF($A29="","",MAX(0,ROUND(IF(ISNUMBER($H29),$H29,0)-$M29,2)))</f>
        <v/>
      </c>
      <c r="S29" s="25">
        <f>IF($A29="","",IF(OR($R29&gt;0,$N29&gt;0,$P29="Missing Batch ID",$P29="Missing Deposit",$P29="Review Batch"),"Follow Up","No Follow-up"))</f>
        <v/>
      </c>
      <c r="T29" s="25">
        <f>IF($A29="","",IF(COUNTIF($A$2:$A$501,$A29)&gt;1,"Duplicate ID",""))</f>
        <v/>
      </c>
    </row>
    <row r="30">
      <c r="A30" s="21" t="n"/>
      <c r="B30" s="38" t="n"/>
      <c r="C30" s="38" t="n"/>
      <c r="D30" s="21" t="n"/>
      <c r="E30" s="21" t="n"/>
      <c r="F30" s="21" t="n"/>
      <c r="G30" s="21" t="n"/>
      <c r="H30" s="39" t="n"/>
      <c r="I30" s="39" t="n"/>
      <c r="J30" s="21" t="n"/>
      <c r="K30" s="21" t="n"/>
      <c r="L30" s="39" t="n"/>
      <c r="M30" s="40">
        <f>IF($A30="","",ROUND(IF(ISNUMBER($I30),$I30,0)-IF(ISNUMBER($L30),$L30,0),2))</f>
        <v/>
      </c>
      <c r="N30" s="40">
        <f>IF($A30="","",ROUND($M30-IF(ISNUMBER($H30),$H30,0),2))</f>
        <v/>
      </c>
      <c r="O30" s="25">
        <f>IF($A30="","",IF(IF(ISNUMBER($H30),$H30,0)=0,"Not Due",IF($M30=0,"Outstanding",IF($M30&lt;IF(ISNUMBER($H30),$H30,0),"Partial",IF($M30=IF(ISNUMBER($H30),$H30,0),"Collected","Overcollected")))))</f>
        <v/>
      </c>
      <c r="P30" s="25">
        <f>IF($A30="","",IF($M30&lt;=0,"Not Applicable",IF($K30="","Missing Batch ID",IF(COUNTIF(Deposits!$A$2:$A$201,$K30)=0,"Missing Deposit",IF(INDEX(Deposits!$I$2:$I$201,MATCH($K30,Deposits!$A$2:$A$201,0))="Balanced","Matched","Review Batch")))))</f>
        <v/>
      </c>
      <c r="Q30" s="26">
        <f>IF($A30="","",IF($R30&lt;=0,0,IF(OR($B30="",Dashboard!$B$5=""),"",MAX(0,Dashboard!$B$5-$B30))))</f>
        <v/>
      </c>
      <c r="R30" s="40">
        <f>IF($A30="","",MAX(0,ROUND(IF(ISNUMBER($H30),$H30,0)-$M30,2)))</f>
        <v/>
      </c>
      <c r="S30" s="25">
        <f>IF($A30="","",IF(OR($R30&gt;0,$N30&gt;0,$P30="Missing Batch ID",$P30="Missing Deposit",$P30="Review Batch"),"Follow Up","No Follow-up"))</f>
        <v/>
      </c>
      <c r="T30" s="25">
        <f>IF($A30="","",IF(COUNTIF($A$2:$A$501,$A30)&gt;1,"Duplicate ID",""))</f>
        <v/>
      </c>
    </row>
    <row r="31">
      <c r="A31" s="5" t="n"/>
      <c r="B31" s="34" t="n"/>
      <c r="C31" s="34" t="n"/>
      <c r="D31" s="5" t="n"/>
      <c r="E31" s="5" t="n"/>
      <c r="F31" s="5" t="n"/>
      <c r="G31" s="5" t="n"/>
      <c r="H31" s="41" t="n"/>
      <c r="I31" s="41" t="n"/>
      <c r="J31" s="5" t="n"/>
      <c r="K31" s="5" t="n"/>
      <c r="L31" s="41" t="n"/>
      <c r="M31" s="40">
        <f>IF($A31="","",ROUND(IF(ISNUMBER($I31),$I31,0)-IF(ISNUMBER($L31),$L31,0),2))</f>
        <v/>
      </c>
      <c r="N31" s="40">
        <f>IF($A31="","",ROUND($M31-IF(ISNUMBER($H31),$H31,0),2))</f>
        <v/>
      </c>
      <c r="O31" s="25">
        <f>IF($A31="","",IF(IF(ISNUMBER($H31),$H31,0)=0,"Not Due",IF($M31=0,"Outstanding",IF($M31&lt;IF(ISNUMBER($H31),$H31,0),"Partial",IF($M31=IF(ISNUMBER($H31),$H31,0),"Collected","Overcollected")))))</f>
        <v/>
      </c>
      <c r="P31" s="25">
        <f>IF($A31="","",IF($M31&lt;=0,"Not Applicable",IF($K31="","Missing Batch ID",IF(COUNTIF(Deposits!$A$2:$A$201,$K31)=0,"Missing Deposit",IF(INDEX(Deposits!$I$2:$I$201,MATCH($K31,Deposits!$A$2:$A$201,0))="Balanced","Matched","Review Batch")))))</f>
        <v/>
      </c>
      <c r="Q31" s="26">
        <f>IF($A31="","",IF($R31&lt;=0,0,IF(OR($B31="",Dashboard!$B$5=""),"",MAX(0,Dashboard!$B$5-$B31))))</f>
        <v/>
      </c>
      <c r="R31" s="40">
        <f>IF($A31="","",MAX(0,ROUND(IF(ISNUMBER($H31),$H31,0)-$M31,2)))</f>
        <v/>
      </c>
      <c r="S31" s="25">
        <f>IF($A31="","",IF(OR($R31&gt;0,$N31&gt;0,$P31="Missing Batch ID",$P31="Missing Deposit",$P31="Review Batch"),"Follow Up","No Follow-up"))</f>
        <v/>
      </c>
      <c r="T31" s="25">
        <f>IF($A31="","",IF(COUNTIF($A$2:$A$501,$A31)&gt;1,"Duplicate ID",""))</f>
        <v/>
      </c>
    </row>
    <row r="32">
      <c r="A32" s="21" t="n"/>
      <c r="B32" s="38" t="n"/>
      <c r="C32" s="38" t="n"/>
      <c r="D32" s="21" t="n"/>
      <c r="E32" s="21" t="n"/>
      <c r="F32" s="21" t="n"/>
      <c r="G32" s="21" t="n"/>
      <c r="H32" s="39" t="n"/>
      <c r="I32" s="39" t="n"/>
      <c r="J32" s="21" t="n"/>
      <c r="K32" s="21" t="n"/>
      <c r="L32" s="39" t="n"/>
      <c r="M32" s="40">
        <f>IF($A32="","",ROUND(IF(ISNUMBER($I32),$I32,0)-IF(ISNUMBER($L32),$L32,0),2))</f>
        <v/>
      </c>
      <c r="N32" s="40">
        <f>IF($A32="","",ROUND($M32-IF(ISNUMBER($H32),$H32,0),2))</f>
        <v/>
      </c>
      <c r="O32" s="25">
        <f>IF($A32="","",IF(IF(ISNUMBER($H32),$H32,0)=0,"Not Due",IF($M32=0,"Outstanding",IF($M32&lt;IF(ISNUMBER($H32),$H32,0),"Partial",IF($M32=IF(ISNUMBER($H32),$H32,0),"Collected","Overcollected")))))</f>
        <v/>
      </c>
      <c r="P32" s="25">
        <f>IF($A32="","",IF($M32&lt;=0,"Not Applicable",IF($K32="","Missing Batch ID",IF(COUNTIF(Deposits!$A$2:$A$201,$K32)=0,"Missing Deposit",IF(INDEX(Deposits!$I$2:$I$201,MATCH($K32,Deposits!$A$2:$A$201,0))="Balanced","Matched","Review Batch")))))</f>
        <v/>
      </c>
      <c r="Q32" s="26">
        <f>IF($A32="","",IF($R32&lt;=0,0,IF(OR($B32="",Dashboard!$B$5=""),"",MAX(0,Dashboard!$B$5-$B32))))</f>
        <v/>
      </c>
      <c r="R32" s="40">
        <f>IF($A32="","",MAX(0,ROUND(IF(ISNUMBER($H32),$H32,0)-$M32,2)))</f>
        <v/>
      </c>
      <c r="S32" s="25">
        <f>IF($A32="","",IF(OR($R32&gt;0,$N32&gt;0,$P32="Missing Batch ID",$P32="Missing Deposit",$P32="Review Batch"),"Follow Up","No Follow-up"))</f>
        <v/>
      </c>
      <c r="T32" s="25">
        <f>IF($A32="","",IF(COUNTIF($A$2:$A$501,$A32)&gt;1,"Duplicate ID",""))</f>
        <v/>
      </c>
    </row>
    <row r="33">
      <c r="A33" s="5" t="n"/>
      <c r="B33" s="34" t="n"/>
      <c r="C33" s="34" t="n"/>
      <c r="D33" s="5" t="n"/>
      <c r="E33" s="5" t="n"/>
      <c r="F33" s="5" t="n"/>
      <c r="G33" s="5" t="n"/>
      <c r="H33" s="41" t="n"/>
      <c r="I33" s="41" t="n"/>
      <c r="J33" s="5" t="n"/>
      <c r="K33" s="5" t="n"/>
      <c r="L33" s="41" t="n"/>
      <c r="M33" s="40">
        <f>IF($A33="","",ROUND(IF(ISNUMBER($I33),$I33,0)-IF(ISNUMBER($L33),$L33,0),2))</f>
        <v/>
      </c>
      <c r="N33" s="40">
        <f>IF($A33="","",ROUND($M33-IF(ISNUMBER($H33),$H33,0),2))</f>
        <v/>
      </c>
      <c r="O33" s="25">
        <f>IF($A33="","",IF(IF(ISNUMBER($H33),$H33,0)=0,"Not Due",IF($M33=0,"Outstanding",IF($M33&lt;IF(ISNUMBER($H33),$H33,0),"Partial",IF($M33=IF(ISNUMBER($H33),$H33,0),"Collected","Overcollected")))))</f>
        <v/>
      </c>
      <c r="P33" s="25">
        <f>IF($A33="","",IF($M33&lt;=0,"Not Applicable",IF($K33="","Missing Batch ID",IF(COUNTIF(Deposits!$A$2:$A$201,$K33)=0,"Missing Deposit",IF(INDEX(Deposits!$I$2:$I$201,MATCH($K33,Deposits!$A$2:$A$201,0))="Balanced","Matched","Review Batch")))))</f>
        <v/>
      </c>
      <c r="Q33" s="26">
        <f>IF($A33="","",IF($R33&lt;=0,0,IF(OR($B33="",Dashboard!$B$5=""),"",MAX(0,Dashboard!$B$5-$B33))))</f>
        <v/>
      </c>
      <c r="R33" s="40">
        <f>IF($A33="","",MAX(0,ROUND(IF(ISNUMBER($H33),$H33,0)-$M33,2)))</f>
        <v/>
      </c>
      <c r="S33" s="25">
        <f>IF($A33="","",IF(OR($R33&gt;0,$N33&gt;0,$P33="Missing Batch ID",$P33="Missing Deposit",$P33="Review Batch"),"Follow Up","No Follow-up"))</f>
        <v/>
      </c>
      <c r="T33" s="25">
        <f>IF($A33="","",IF(COUNTIF($A$2:$A$501,$A33)&gt;1,"Duplicate ID",""))</f>
        <v/>
      </c>
    </row>
    <row r="34">
      <c r="A34" s="21" t="n"/>
      <c r="B34" s="38" t="n"/>
      <c r="C34" s="38" t="n"/>
      <c r="D34" s="21" t="n"/>
      <c r="E34" s="21" t="n"/>
      <c r="F34" s="21" t="n"/>
      <c r="G34" s="21" t="n"/>
      <c r="H34" s="39" t="n"/>
      <c r="I34" s="39" t="n"/>
      <c r="J34" s="21" t="n"/>
      <c r="K34" s="21" t="n"/>
      <c r="L34" s="39" t="n"/>
      <c r="M34" s="40">
        <f>IF($A34="","",ROUND(IF(ISNUMBER($I34),$I34,0)-IF(ISNUMBER($L34),$L34,0),2))</f>
        <v/>
      </c>
      <c r="N34" s="40">
        <f>IF($A34="","",ROUND($M34-IF(ISNUMBER($H34),$H34,0),2))</f>
        <v/>
      </c>
      <c r="O34" s="25">
        <f>IF($A34="","",IF(IF(ISNUMBER($H34),$H34,0)=0,"Not Due",IF($M34=0,"Outstanding",IF($M34&lt;IF(ISNUMBER($H34),$H34,0),"Partial",IF($M34=IF(ISNUMBER($H34),$H34,0),"Collected","Overcollected")))))</f>
        <v/>
      </c>
      <c r="P34" s="25">
        <f>IF($A34="","",IF($M34&lt;=0,"Not Applicable",IF($K34="","Missing Batch ID",IF(COUNTIF(Deposits!$A$2:$A$201,$K34)=0,"Missing Deposit",IF(INDEX(Deposits!$I$2:$I$201,MATCH($K34,Deposits!$A$2:$A$201,0))="Balanced","Matched","Review Batch")))))</f>
        <v/>
      </c>
      <c r="Q34" s="26">
        <f>IF($A34="","",IF($R34&lt;=0,0,IF(OR($B34="",Dashboard!$B$5=""),"",MAX(0,Dashboard!$B$5-$B34))))</f>
        <v/>
      </c>
      <c r="R34" s="40">
        <f>IF($A34="","",MAX(0,ROUND(IF(ISNUMBER($H34),$H34,0)-$M34,2)))</f>
        <v/>
      </c>
      <c r="S34" s="25">
        <f>IF($A34="","",IF(OR($R34&gt;0,$N34&gt;0,$P34="Missing Batch ID",$P34="Missing Deposit",$P34="Review Batch"),"Follow Up","No Follow-up"))</f>
        <v/>
      </c>
      <c r="T34" s="25">
        <f>IF($A34="","",IF(COUNTIF($A$2:$A$501,$A34)&gt;1,"Duplicate ID",""))</f>
        <v/>
      </c>
    </row>
    <row r="35">
      <c r="A35" s="5" t="n"/>
      <c r="B35" s="34" t="n"/>
      <c r="C35" s="34" t="n"/>
      <c r="D35" s="5" t="n"/>
      <c r="E35" s="5" t="n"/>
      <c r="F35" s="5" t="n"/>
      <c r="G35" s="5" t="n"/>
      <c r="H35" s="41" t="n"/>
      <c r="I35" s="41" t="n"/>
      <c r="J35" s="5" t="n"/>
      <c r="K35" s="5" t="n"/>
      <c r="L35" s="41" t="n"/>
      <c r="M35" s="40">
        <f>IF($A35="","",ROUND(IF(ISNUMBER($I35),$I35,0)-IF(ISNUMBER($L35),$L35,0),2))</f>
        <v/>
      </c>
      <c r="N35" s="40">
        <f>IF($A35="","",ROUND($M35-IF(ISNUMBER($H35),$H35,0),2))</f>
        <v/>
      </c>
      <c r="O35" s="25">
        <f>IF($A35="","",IF(IF(ISNUMBER($H35),$H35,0)=0,"Not Due",IF($M35=0,"Outstanding",IF($M35&lt;IF(ISNUMBER($H35),$H35,0),"Partial",IF($M35=IF(ISNUMBER($H35),$H35,0),"Collected","Overcollected")))))</f>
        <v/>
      </c>
      <c r="P35" s="25">
        <f>IF($A35="","",IF($M35&lt;=0,"Not Applicable",IF($K35="","Missing Batch ID",IF(COUNTIF(Deposits!$A$2:$A$201,$K35)=0,"Missing Deposit",IF(INDEX(Deposits!$I$2:$I$201,MATCH($K35,Deposits!$A$2:$A$201,0))="Balanced","Matched","Review Batch")))))</f>
        <v/>
      </c>
      <c r="Q35" s="26">
        <f>IF($A35="","",IF($R35&lt;=0,0,IF(OR($B35="",Dashboard!$B$5=""),"",MAX(0,Dashboard!$B$5-$B35))))</f>
        <v/>
      </c>
      <c r="R35" s="40">
        <f>IF($A35="","",MAX(0,ROUND(IF(ISNUMBER($H35),$H35,0)-$M35,2)))</f>
        <v/>
      </c>
      <c r="S35" s="25">
        <f>IF($A35="","",IF(OR($R35&gt;0,$N35&gt;0,$P35="Missing Batch ID",$P35="Missing Deposit",$P35="Review Batch"),"Follow Up","No Follow-up"))</f>
        <v/>
      </c>
      <c r="T35" s="25">
        <f>IF($A35="","",IF(COUNTIF($A$2:$A$501,$A35)&gt;1,"Duplicate ID",""))</f>
        <v/>
      </c>
    </row>
    <row r="36">
      <c r="A36" s="21" t="n"/>
      <c r="B36" s="38" t="n"/>
      <c r="C36" s="38" t="n"/>
      <c r="D36" s="21" t="n"/>
      <c r="E36" s="21" t="n"/>
      <c r="F36" s="21" t="n"/>
      <c r="G36" s="21" t="n"/>
      <c r="H36" s="39" t="n"/>
      <c r="I36" s="39" t="n"/>
      <c r="J36" s="21" t="n"/>
      <c r="K36" s="21" t="n"/>
      <c r="L36" s="39" t="n"/>
      <c r="M36" s="40">
        <f>IF($A36="","",ROUND(IF(ISNUMBER($I36),$I36,0)-IF(ISNUMBER($L36),$L36,0),2))</f>
        <v/>
      </c>
      <c r="N36" s="40">
        <f>IF($A36="","",ROUND($M36-IF(ISNUMBER($H36),$H36,0),2))</f>
        <v/>
      </c>
      <c r="O36" s="25">
        <f>IF($A36="","",IF(IF(ISNUMBER($H36),$H36,0)=0,"Not Due",IF($M36=0,"Outstanding",IF($M36&lt;IF(ISNUMBER($H36),$H36,0),"Partial",IF($M36=IF(ISNUMBER($H36),$H36,0),"Collected","Overcollected")))))</f>
        <v/>
      </c>
      <c r="P36" s="25">
        <f>IF($A36="","",IF($M36&lt;=0,"Not Applicable",IF($K36="","Missing Batch ID",IF(COUNTIF(Deposits!$A$2:$A$201,$K36)=0,"Missing Deposit",IF(INDEX(Deposits!$I$2:$I$201,MATCH($K36,Deposits!$A$2:$A$201,0))="Balanced","Matched","Review Batch")))))</f>
        <v/>
      </c>
      <c r="Q36" s="26">
        <f>IF($A36="","",IF($R36&lt;=0,0,IF(OR($B36="",Dashboard!$B$5=""),"",MAX(0,Dashboard!$B$5-$B36))))</f>
        <v/>
      </c>
      <c r="R36" s="40">
        <f>IF($A36="","",MAX(0,ROUND(IF(ISNUMBER($H36),$H36,0)-$M36,2)))</f>
        <v/>
      </c>
      <c r="S36" s="25">
        <f>IF($A36="","",IF(OR($R36&gt;0,$N36&gt;0,$P36="Missing Batch ID",$P36="Missing Deposit",$P36="Review Batch"),"Follow Up","No Follow-up"))</f>
        <v/>
      </c>
      <c r="T36" s="25">
        <f>IF($A36="","",IF(COUNTIF($A$2:$A$501,$A36)&gt;1,"Duplicate ID",""))</f>
        <v/>
      </c>
    </row>
    <row r="37">
      <c r="A37" s="5" t="n"/>
      <c r="B37" s="34" t="n"/>
      <c r="C37" s="34" t="n"/>
      <c r="D37" s="5" t="n"/>
      <c r="E37" s="5" t="n"/>
      <c r="F37" s="5" t="n"/>
      <c r="G37" s="5" t="n"/>
      <c r="H37" s="41" t="n"/>
      <c r="I37" s="41" t="n"/>
      <c r="J37" s="5" t="n"/>
      <c r="K37" s="5" t="n"/>
      <c r="L37" s="41" t="n"/>
      <c r="M37" s="40">
        <f>IF($A37="","",ROUND(IF(ISNUMBER($I37),$I37,0)-IF(ISNUMBER($L37),$L37,0),2))</f>
        <v/>
      </c>
      <c r="N37" s="40">
        <f>IF($A37="","",ROUND($M37-IF(ISNUMBER($H37),$H37,0),2))</f>
        <v/>
      </c>
      <c r="O37" s="25">
        <f>IF($A37="","",IF(IF(ISNUMBER($H37),$H37,0)=0,"Not Due",IF($M37=0,"Outstanding",IF($M37&lt;IF(ISNUMBER($H37),$H37,0),"Partial",IF($M37=IF(ISNUMBER($H37),$H37,0),"Collected","Overcollected")))))</f>
        <v/>
      </c>
      <c r="P37" s="25">
        <f>IF($A37="","",IF($M37&lt;=0,"Not Applicable",IF($K37="","Missing Batch ID",IF(COUNTIF(Deposits!$A$2:$A$201,$K37)=0,"Missing Deposit",IF(INDEX(Deposits!$I$2:$I$201,MATCH($K37,Deposits!$A$2:$A$201,0))="Balanced","Matched","Review Batch")))))</f>
        <v/>
      </c>
      <c r="Q37" s="26">
        <f>IF($A37="","",IF($R37&lt;=0,0,IF(OR($B37="",Dashboard!$B$5=""),"",MAX(0,Dashboard!$B$5-$B37))))</f>
        <v/>
      </c>
      <c r="R37" s="40">
        <f>IF($A37="","",MAX(0,ROUND(IF(ISNUMBER($H37),$H37,0)-$M37,2)))</f>
        <v/>
      </c>
      <c r="S37" s="25">
        <f>IF($A37="","",IF(OR($R37&gt;0,$N37&gt;0,$P37="Missing Batch ID",$P37="Missing Deposit",$P37="Review Batch"),"Follow Up","No Follow-up"))</f>
        <v/>
      </c>
      <c r="T37" s="25">
        <f>IF($A37="","",IF(COUNTIF($A$2:$A$501,$A37)&gt;1,"Duplicate ID",""))</f>
        <v/>
      </c>
    </row>
    <row r="38">
      <c r="A38" s="21" t="n"/>
      <c r="B38" s="38" t="n"/>
      <c r="C38" s="38" t="n"/>
      <c r="D38" s="21" t="n"/>
      <c r="E38" s="21" t="n"/>
      <c r="F38" s="21" t="n"/>
      <c r="G38" s="21" t="n"/>
      <c r="H38" s="39" t="n"/>
      <c r="I38" s="39" t="n"/>
      <c r="J38" s="21" t="n"/>
      <c r="K38" s="21" t="n"/>
      <c r="L38" s="39" t="n"/>
      <c r="M38" s="40">
        <f>IF($A38="","",ROUND(IF(ISNUMBER($I38),$I38,0)-IF(ISNUMBER($L38),$L38,0),2))</f>
        <v/>
      </c>
      <c r="N38" s="40">
        <f>IF($A38="","",ROUND($M38-IF(ISNUMBER($H38),$H38,0),2))</f>
        <v/>
      </c>
      <c r="O38" s="25">
        <f>IF($A38="","",IF(IF(ISNUMBER($H38),$H38,0)=0,"Not Due",IF($M38=0,"Outstanding",IF($M38&lt;IF(ISNUMBER($H38),$H38,0),"Partial",IF($M38=IF(ISNUMBER($H38),$H38,0),"Collected","Overcollected")))))</f>
        <v/>
      </c>
      <c r="P38" s="25">
        <f>IF($A38="","",IF($M38&lt;=0,"Not Applicable",IF($K38="","Missing Batch ID",IF(COUNTIF(Deposits!$A$2:$A$201,$K38)=0,"Missing Deposit",IF(INDEX(Deposits!$I$2:$I$201,MATCH($K38,Deposits!$A$2:$A$201,0))="Balanced","Matched","Review Batch")))))</f>
        <v/>
      </c>
      <c r="Q38" s="26">
        <f>IF($A38="","",IF($R38&lt;=0,0,IF(OR($B38="",Dashboard!$B$5=""),"",MAX(0,Dashboard!$B$5-$B38))))</f>
        <v/>
      </c>
      <c r="R38" s="40">
        <f>IF($A38="","",MAX(0,ROUND(IF(ISNUMBER($H38),$H38,0)-$M38,2)))</f>
        <v/>
      </c>
      <c r="S38" s="25">
        <f>IF($A38="","",IF(OR($R38&gt;0,$N38&gt;0,$P38="Missing Batch ID",$P38="Missing Deposit",$P38="Review Batch"),"Follow Up","No Follow-up"))</f>
        <v/>
      </c>
      <c r="T38" s="25">
        <f>IF($A38="","",IF(COUNTIF($A$2:$A$501,$A38)&gt;1,"Duplicate ID",""))</f>
        <v/>
      </c>
    </row>
    <row r="39">
      <c r="A39" s="5" t="n"/>
      <c r="B39" s="34" t="n"/>
      <c r="C39" s="34" t="n"/>
      <c r="D39" s="5" t="n"/>
      <c r="E39" s="5" t="n"/>
      <c r="F39" s="5" t="n"/>
      <c r="G39" s="5" t="n"/>
      <c r="H39" s="41" t="n"/>
      <c r="I39" s="41" t="n"/>
      <c r="J39" s="5" t="n"/>
      <c r="K39" s="5" t="n"/>
      <c r="L39" s="41" t="n"/>
      <c r="M39" s="40">
        <f>IF($A39="","",ROUND(IF(ISNUMBER($I39),$I39,0)-IF(ISNUMBER($L39),$L39,0),2))</f>
        <v/>
      </c>
      <c r="N39" s="40">
        <f>IF($A39="","",ROUND($M39-IF(ISNUMBER($H39),$H39,0),2))</f>
        <v/>
      </c>
      <c r="O39" s="25">
        <f>IF($A39="","",IF(IF(ISNUMBER($H39),$H39,0)=0,"Not Due",IF($M39=0,"Outstanding",IF($M39&lt;IF(ISNUMBER($H39),$H39,0),"Partial",IF($M39=IF(ISNUMBER($H39),$H39,0),"Collected","Overcollected")))))</f>
        <v/>
      </c>
      <c r="P39" s="25">
        <f>IF($A39="","",IF($M39&lt;=0,"Not Applicable",IF($K39="","Missing Batch ID",IF(COUNTIF(Deposits!$A$2:$A$201,$K39)=0,"Missing Deposit",IF(INDEX(Deposits!$I$2:$I$201,MATCH($K39,Deposits!$A$2:$A$201,0))="Balanced","Matched","Review Batch")))))</f>
        <v/>
      </c>
      <c r="Q39" s="26">
        <f>IF($A39="","",IF($R39&lt;=0,0,IF(OR($B39="",Dashboard!$B$5=""),"",MAX(0,Dashboard!$B$5-$B39))))</f>
        <v/>
      </c>
      <c r="R39" s="40">
        <f>IF($A39="","",MAX(0,ROUND(IF(ISNUMBER($H39),$H39,0)-$M39,2)))</f>
        <v/>
      </c>
      <c r="S39" s="25">
        <f>IF($A39="","",IF(OR($R39&gt;0,$N39&gt;0,$P39="Missing Batch ID",$P39="Missing Deposit",$P39="Review Batch"),"Follow Up","No Follow-up"))</f>
        <v/>
      </c>
      <c r="T39" s="25">
        <f>IF($A39="","",IF(COUNTIF($A$2:$A$501,$A39)&gt;1,"Duplicate ID",""))</f>
        <v/>
      </c>
    </row>
    <row r="40">
      <c r="A40" s="21" t="n"/>
      <c r="B40" s="38" t="n"/>
      <c r="C40" s="38" t="n"/>
      <c r="D40" s="21" t="n"/>
      <c r="E40" s="21" t="n"/>
      <c r="F40" s="21" t="n"/>
      <c r="G40" s="21" t="n"/>
      <c r="H40" s="39" t="n"/>
      <c r="I40" s="39" t="n"/>
      <c r="J40" s="21" t="n"/>
      <c r="K40" s="21" t="n"/>
      <c r="L40" s="39" t="n"/>
      <c r="M40" s="40">
        <f>IF($A40="","",ROUND(IF(ISNUMBER($I40),$I40,0)-IF(ISNUMBER($L40),$L40,0),2))</f>
        <v/>
      </c>
      <c r="N40" s="40">
        <f>IF($A40="","",ROUND($M40-IF(ISNUMBER($H40),$H40,0),2))</f>
        <v/>
      </c>
      <c r="O40" s="25">
        <f>IF($A40="","",IF(IF(ISNUMBER($H40),$H40,0)=0,"Not Due",IF($M40=0,"Outstanding",IF($M40&lt;IF(ISNUMBER($H40),$H40,0),"Partial",IF($M40=IF(ISNUMBER($H40),$H40,0),"Collected","Overcollected")))))</f>
        <v/>
      </c>
      <c r="P40" s="25">
        <f>IF($A40="","",IF($M40&lt;=0,"Not Applicable",IF($K40="","Missing Batch ID",IF(COUNTIF(Deposits!$A$2:$A$201,$K40)=0,"Missing Deposit",IF(INDEX(Deposits!$I$2:$I$201,MATCH($K40,Deposits!$A$2:$A$201,0))="Balanced","Matched","Review Batch")))))</f>
        <v/>
      </c>
      <c r="Q40" s="26">
        <f>IF($A40="","",IF($R40&lt;=0,0,IF(OR($B40="",Dashboard!$B$5=""),"",MAX(0,Dashboard!$B$5-$B40))))</f>
        <v/>
      </c>
      <c r="R40" s="40">
        <f>IF($A40="","",MAX(0,ROUND(IF(ISNUMBER($H40),$H40,0)-$M40,2)))</f>
        <v/>
      </c>
      <c r="S40" s="25">
        <f>IF($A40="","",IF(OR($R40&gt;0,$N40&gt;0,$P40="Missing Batch ID",$P40="Missing Deposit",$P40="Review Batch"),"Follow Up","No Follow-up"))</f>
        <v/>
      </c>
      <c r="T40" s="25">
        <f>IF($A40="","",IF(COUNTIF($A$2:$A$501,$A40)&gt;1,"Duplicate ID",""))</f>
        <v/>
      </c>
    </row>
    <row r="41">
      <c r="A41" s="5" t="n"/>
      <c r="B41" s="34" t="n"/>
      <c r="C41" s="34" t="n"/>
      <c r="D41" s="5" t="n"/>
      <c r="E41" s="5" t="n"/>
      <c r="F41" s="5" t="n"/>
      <c r="G41" s="5" t="n"/>
      <c r="H41" s="41" t="n"/>
      <c r="I41" s="41" t="n"/>
      <c r="J41" s="5" t="n"/>
      <c r="K41" s="5" t="n"/>
      <c r="L41" s="41" t="n"/>
      <c r="M41" s="40">
        <f>IF($A41="","",ROUND(IF(ISNUMBER($I41),$I41,0)-IF(ISNUMBER($L41),$L41,0),2))</f>
        <v/>
      </c>
      <c r="N41" s="40">
        <f>IF($A41="","",ROUND($M41-IF(ISNUMBER($H41),$H41,0),2))</f>
        <v/>
      </c>
      <c r="O41" s="25">
        <f>IF($A41="","",IF(IF(ISNUMBER($H41),$H41,0)=0,"Not Due",IF($M41=0,"Outstanding",IF($M41&lt;IF(ISNUMBER($H41),$H41,0),"Partial",IF($M41=IF(ISNUMBER($H41),$H41,0),"Collected","Overcollected")))))</f>
        <v/>
      </c>
      <c r="P41" s="25">
        <f>IF($A41="","",IF($M41&lt;=0,"Not Applicable",IF($K41="","Missing Batch ID",IF(COUNTIF(Deposits!$A$2:$A$201,$K41)=0,"Missing Deposit",IF(INDEX(Deposits!$I$2:$I$201,MATCH($K41,Deposits!$A$2:$A$201,0))="Balanced","Matched","Review Batch")))))</f>
        <v/>
      </c>
      <c r="Q41" s="26">
        <f>IF($A41="","",IF($R41&lt;=0,0,IF(OR($B41="",Dashboard!$B$5=""),"",MAX(0,Dashboard!$B$5-$B41))))</f>
        <v/>
      </c>
      <c r="R41" s="40">
        <f>IF($A41="","",MAX(0,ROUND(IF(ISNUMBER($H41),$H41,0)-$M41,2)))</f>
        <v/>
      </c>
      <c r="S41" s="25">
        <f>IF($A41="","",IF(OR($R41&gt;0,$N41&gt;0,$P41="Missing Batch ID",$P41="Missing Deposit",$P41="Review Batch"),"Follow Up","No Follow-up"))</f>
        <v/>
      </c>
      <c r="T41" s="25">
        <f>IF($A41="","",IF(COUNTIF($A$2:$A$501,$A41)&gt;1,"Duplicate ID",""))</f>
        <v/>
      </c>
    </row>
    <row r="42">
      <c r="A42" s="21" t="n"/>
      <c r="B42" s="38" t="n"/>
      <c r="C42" s="38" t="n"/>
      <c r="D42" s="21" t="n"/>
      <c r="E42" s="21" t="n"/>
      <c r="F42" s="21" t="n"/>
      <c r="G42" s="21" t="n"/>
      <c r="H42" s="39" t="n"/>
      <c r="I42" s="39" t="n"/>
      <c r="J42" s="21" t="n"/>
      <c r="K42" s="21" t="n"/>
      <c r="L42" s="39" t="n"/>
      <c r="M42" s="40">
        <f>IF($A42="","",ROUND(IF(ISNUMBER($I42),$I42,0)-IF(ISNUMBER($L42),$L42,0),2))</f>
        <v/>
      </c>
      <c r="N42" s="40">
        <f>IF($A42="","",ROUND($M42-IF(ISNUMBER($H42),$H42,0),2))</f>
        <v/>
      </c>
      <c r="O42" s="25">
        <f>IF($A42="","",IF(IF(ISNUMBER($H42),$H42,0)=0,"Not Due",IF($M42=0,"Outstanding",IF($M42&lt;IF(ISNUMBER($H42),$H42,0),"Partial",IF($M42=IF(ISNUMBER($H42),$H42,0),"Collected","Overcollected")))))</f>
        <v/>
      </c>
      <c r="P42" s="25">
        <f>IF($A42="","",IF($M42&lt;=0,"Not Applicable",IF($K42="","Missing Batch ID",IF(COUNTIF(Deposits!$A$2:$A$201,$K42)=0,"Missing Deposit",IF(INDEX(Deposits!$I$2:$I$201,MATCH($K42,Deposits!$A$2:$A$201,0))="Balanced","Matched","Review Batch")))))</f>
        <v/>
      </c>
      <c r="Q42" s="26">
        <f>IF($A42="","",IF($R42&lt;=0,0,IF(OR($B42="",Dashboard!$B$5=""),"",MAX(0,Dashboard!$B$5-$B42))))</f>
        <v/>
      </c>
      <c r="R42" s="40">
        <f>IF($A42="","",MAX(0,ROUND(IF(ISNUMBER($H42),$H42,0)-$M42,2)))</f>
        <v/>
      </c>
      <c r="S42" s="25">
        <f>IF($A42="","",IF(OR($R42&gt;0,$N42&gt;0,$P42="Missing Batch ID",$P42="Missing Deposit",$P42="Review Batch"),"Follow Up","No Follow-up"))</f>
        <v/>
      </c>
      <c r="T42" s="25">
        <f>IF($A42="","",IF(COUNTIF($A$2:$A$501,$A42)&gt;1,"Duplicate ID",""))</f>
        <v/>
      </c>
    </row>
    <row r="43">
      <c r="A43" s="5" t="n"/>
      <c r="B43" s="34" t="n"/>
      <c r="C43" s="34" t="n"/>
      <c r="D43" s="5" t="n"/>
      <c r="E43" s="5" t="n"/>
      <c r="F43" s="5" t="n"/>
      <c r="G43" s="5" t="n"/>
      <c r="H43" s="41" t="n"/>
      <c r="I43" s="41" t="n"/>
      <c r="J43" s="5" t="n"/>
      <c r="K43" s="5" t="n"/>
      <c r="L43" s="41" t="n"/>
      <c r="M43" s="40">
        <f>IF($A43="","",ROUND(IF(ISNUMBER($I43),$I43,0)-IF(ISNUMBER($L43),$L43,0),2))</f>
        <v/>
      </c>
      <c r="N43" s="40">
        <f>IF($A43="","",ROUND($M43-IF(ISNUMBER($H43),$H43,0),2))</f>
        <v/>
      </c>
      <c r="O43" s="25">
        <f>IF($A43="","",IF(IF(ISNUMBER($H43),$H43,0)=0,"Not Due",IF($M43=0,"Outstanding",IF($M43&lt;IF(ISNUMBER($H43),$H43,0),"Partial",IF($M43=IF(ISNUMBER($H43),$H43,0),"Collected","Overcollected")))))</f>
        <v/>
      </c>
      <c r="P43" s="25">
        <f>IF($A43="","",IF($M43&lt;=0,"Not Applicable",IF($K43="","Missing Batch ID",IF(COUNTIF(Deposits!$A$2:$A$201,$K43)=0,"Missing Deposit",IF(INDEX(Deposits!$I$2:$I$201,MATCH($K43,Deposits!$A$2:$A$201,0))="Balanced","Matched","Review Batch")))))</f>
        <v/>
      </c>
      <c r="Q43" s="26">
        <f>IF($A43="","",IF($R43&lt;=0,0,IF(OR($B43="",Dashboard!$B$5=""),"",MAX(0,Dashboard!$B$5-$B43))))</f>
        <v/>
      </c>
      <c r="R43" s="40">
        <f>IF($A43="","",MAX(0,ROUND(IF(ISNUMBER($H43),$H43,0)-$M43,2)))</f>
        <v/>
      </c>
      <c r="S43" s="25">
        <f>IF($A43="","",IF(OR($R43&gt;0,$N43&gt;0,$P43="Missing Batch ID",$P43="Missing Deposit",$P43="Review Batch"),"Follow Up","No Follow-up"))</f>
        <v/>
      </c>
      <c r="T43" s="25">
        <f>IF($A43="","",IF(COUNTIF($A$2:$A$501,$A43)&gt;1,"Duplicate ID",""))</f>
        <v/>
      </c>
    </row>
    <row r="44">
      <c r="A44" s="21" t="n"/>
      <c r="B44" s="38" t="n"/>
      <c r="C44" s="38" t="n"/>
      <c r="D44" s="21" t="n"/>
      <c r="E44" s="21" t="n"/>
      <c r="F44" s="21" t="n"/>
      <c r="G44" s="21" t="n"/>
      <c r="H44" s="39" t="n"/>
      <c r="I44" s="39" t="n"/>
      <c r="J44" s="21" t="n"/>
      <c r="K44" s="21" t="n"/>
      <c r="L44" s="39" t="n"/>
      <c r="M44" s="40">
        <f>IF($A44="","",ROUND(IF(ISNUMBER($I44),$I44,0)-IF(ISNUMBER($L44),$L44,0),2))</f>
        <v/>
      </c>
      <c r="N44" s="40">
        <f>IF($A44="","",ROUND($M44-IF(ISNUMBER($H44),$H44,0),2))</f>
        <v/>
      </c>
      <c r="O44" s="25">
        <f>IF($A44="","",IF(IF(ISNUMBER($H44),$H44,0)=0,"Not Due",IF($M44=0,"Outstanding",IF($M44&lt;IF(ISNUMBER($H44),$H44,0),"Partial",IF($M44=IF(ISNUMBER($H44),$H44,0),"Collected","Overcollected")))))</f>
        <v/>
      </c>
      <c r="P44" s="25">
        <f>IF($A44="","",IF($M44&lt;=0,"Not Applicable",IF($K44="","Missing Batch ID",IF(COUNTIF(Deposits!$A$2:$A$201,$K44)=0,"Missing Deposit",IF(INDEX(Deposits!$I$2:$I$201,MATCH($K44,Deposits!$A$2:$A$201,0))="Balanced","Matched","Review Batch")))))</f>
        <v/>
      </c>
      <c r="Q44" s="26">
        <f>IF($A44="","",IF($R44&lt;=0,0,IF(OR($B44="",Dashboard!$B$5=""),"",MAX(0,Dashboard!$B$5-$B44))))</f>
        <v/>
      </c>
      <c r="R44" s="40">
        <f>IF($A44="","",MAX(0,ROUND(IF(ISNUMBER($H44),$H44,0)-$M44,2)))</f>
        <v/>
      </c>
      <c r="S44" s="25">
        <f>IF($A44="","",IF(OR($R44&gt;0,$N44&gt;0,$P44="Missing Batch ID",$P44="Missing Deposit",$P44="Review Batch"),"Follow Up","No Follow-up"))</f>
        <v/>
      </c>
      <c r="T44" s="25">
        <f>IF($A44="","",IF(COUNTIF($A$2:$A$501,$A44)&gt;1,"Duplicate ID",""))</f>
        <v/>
      </c>
    </row>
    <row r="45">
      <c r="A45" s="5" t="n"/>
      <c r="B45" s="34" t="n"/>
      <c r="C45" s="34" t="n"/>
      <c r="D45" s="5" t="n"/>
      <c r="E45" s="5" t="n"/>
      <c r="F45" s="5" t="n"/>
      <c r="G45" s="5" t="n"/>
      <c r="H45" s="41" t="n"/>
      <c r="I45" s="41" t="n"/>
      <c r="J45" s="5" t="n"/>
      <c r="K45" s="5" t="n"/>
      <c r="L45" s="41" t="n"/>
      <c r="M45" s="40">
        <f>IF($A45="","",ROUND(IF(ISNUMBER($I45),$I45,0)-IF(ISNUMBER($L45),$L45,0),2))</f>
        <v/>
      </c>
      <c r="N45" s="40">
        <f>IF($A45="","",ROUND($M45-IF(ISNUMBER($H45),$H45,0),2))</f>
        <v/>
      </c>
      <c r="O45" s="25">
        <f>IF($A45="","",IF(IF(ISNUMBER($H45),$H45,0)=0,"Not Due",IF($M45=0,"Outstanding",IF($M45&lt;IF(ISNUMBER($H45),$H45,0),"Partial",IF($M45=IF(ISNUMBER($H45),$H45,0),"Collected","Overcollected")))))</f>
        <v/>
      </c>
      <c r="P45" s="25">
        <f>IF($A45="","",IF($M45&lt;=0,"Not Applicable",IF($K45="","Missing Batch ID",IF(COUNTIF(Deposits!$A$2:$A$201,$K45)=0,"Missing Deposit",IF(INDEX(Deposits!$I$2:$I$201,MATCH($K45,Deposits!$A$2:$A$201,0))="Balanced","Matched","Review Batch")))))</f>
        <v/>
      </c>
      <c r="Q45" s="26">
        <f>IF($A45="","",IF($R45&lt;=0,0,IF(OR($B45="",Dashboard!$B$5=""),"",MAX(0,Dashboard!$B$5-$B45))))</f>
        <v/>
      </c>
      <c r="R45" s="40">
        <f>IF($A45="","",MAX(0,ROUND(IF(ISNUMBER($H45),$H45,0)-$M45,2)))</f>
        <v/>
      </c>
      <c r="S45" s="25">
        <f>IF($A45="","",IF(OR($R45&gt;0,$N45&gt;0,$P45="Missing Batch ID",$P45="Missing Deposit",$P45="Review Batch"),"Follow Up","No Follow-up"))</f>
        <v/>
      </c>
      <c r="T45" s="25">
        <f>IF($A45="","",IF(COUNTIF($A$2:$A$501,$A45)&gt;1,"Duplicate ID",""))</f>
        <v/>
      </c>
    </row>
    <row r="46">
      <c r="A46" s="21" t="n"/>
      <c r="B46" s="38" t="n"/>
      <c r="C46" s="38" t="n"/>
      <c r="D46" s="21" t="n"/>
      <c r="E46" s="21" t="n"/>
      <c r="F46" s="21" t="n"/>
      <c r="G46" s="21" t="n"/>
      <c r="H46" s="39" t="n"/>
      <c r="I46" s="39" t="n"/>
      <c r="J46" s="21" t="n"/>
      <c r="K46" s="21" t="n"/>
      <c r="L46" s="39" t="n"/>
      <c r="M46" s="40">
        <f>IF($A46="","",ROUND(IF(ISNUMBER($I46),$I46,0)-IF(ISNUMBER($L46),$L46,0),2))</f>
        <v/>
      </c>
      <c r="N46" s="40">
        <f>IF($A46="","",ROUND($M46-IF(ISNUMBER($H46),$H46,0),2))</f>
        <v/>
      </c>
      <c r="O46" s="25">
        <f>IF($A46="","",IF(IF(ISNUMBER($H46),$H46,0)=0,"Not Due",IF($M46=0,"Outstanding",IF($M46&lt;IF(ISNUMBER($H46),$H46,0),"Partial",IF($M46=IF(ISNUMBER($H46),$H46,0),"Collected","Overcollected")))))</f>
        <v/>
      </c>
      <c r="P46" s="25">
        <f>IF($A46="","",IF($M46&lt;=0,"Not Applicable",IF($K46="","Missing Batch ID",IF(COUNTIF(Deposits!$A$2:$A$201,$K46)=0,"Missing Deposit",IF(INDEX(Deposits!$I$2:$I$201,MATCH($K46,Deposits!$A$2:$A$201,0))="Balanced","Matched","Review Batch")))))</f>
        <v/>
      </c>
      <c r="Q46" s="26">
        <f>IF($A46="","",IF($R46&lt;=0,0,IF(OR($B46="",Dashboard!$B$5=""),"",MAX(0,Dashboard!$B$5-$B46))))</f>
        <v/>
      </c>
      <c r="R46" s="40">
        <f>IF($A46="","",MAX(0,ROUND(IF(ISNUMBER($H46),$H46,0)-$M46,2)))</f>
        <v/>
      </c>
      <c r="S46" s="25">
        <f>IF($A46="","",IF(OR($R46&gt;0,$N46&gt;0,$P46="Missing Batch ID",$P46="Missing Deposit",$P46="Review Batch"),"Follow Up","No Follow-up"))</f>
        <v/>
      </c>
      <c r="T46" s="25">
        <f>IF($A46="","",IF(COUNTIF($A$2:$A$501,$A46)&gt;1,"Duplicate ID",""))</f>
        <v/>
      </c>
    </row>
    <row r="47">
      <c r="A47" s="5" t="n"/>
      <c r="B47" s="34" t="n"/>
      <c r="C47" s="34" t="n"/>
      <c r="D47" s="5" t="n"/>
      <c r="E47" s="5" t="n"/>
      <c r="F47" s="5" t="n"/>
      <c r="G47" s="5" t="n"/>
      <c r="H47" s="41" t="n"/>
      <c r="I47" s="41" t="n"/>
      <c r="J47" s="5" t="n"/>
      <c r="K47" s="5" t="n"/>
      <c r="L47" s="41" t="n"/>
      <c r="M47" s="40">
        <f>IF($A47="","",ROUND(IF(ISNUMBER($I47),$I47,0)-IF(ISNUMBER($L47),$L47,0),2))</f>
        <v/>
      </c>
      <c r="N47" s="40">
        <f>IF($A47="","",ROUND($M47-IF(ISNUMBER($H47),$H47,0),2))</f>
        <v/>
      </c>
      <c r="O47" s="25">
        <f>IF($A47="","",IF(IF(ISNUMBER($H47),$H47,0)=0,"Not Due",IF($M47=0,"Outstanding",IF($M47&lt;IF(ISNUMBER($H47),$H47,0),"Partial",IF($M47=IF(ISNUMBER($H47),$H47,0),"Collected","Overcollected")))))</f>
        <v/>
      </c>
      <c r="P47" s="25">
        <f>IF($A47="","",IF($M47&lt;=0,"Not Applicable",IF($K47="","Missing Batch ID",IF(COUNTIF(Deposits!$A$2:$A$201,$K47)=0,"Missing Deposit",IF(INDEX(Deposits!$I$2:$I$201,MATCH($K47,Deposits!$A$2:$A$201,0))="Balanced","Matched","Review Batch")))))</f>
        <v/>
      </c>
      <c r="Q47" s="26">
        <f>IF($A47="","",IF($R47&lt;=0,0,IF(OR($B47="",Dashboard!$B$5=""),"",MAX(0,Dashboard!$B$5-$B47))))</f>
        <v/>
      </c>
      <c r="R47" s="40">
        <f>IF($A47="","",MAX(0,ROUND(IF(ISNUMBER($H47),$H47,0)-$M47,2)))</f>
        <v/>
      </c>
      <c r="S47" s="25">
        <f>IF($A47="","",IF(OR($R47&gt;0,$N47&gt;0,$P47="Missing Batch ID",$P47="Missing Deposit",$P47="Review Batch"),"Follow Up","No Follow-up"))</f>
        <v/>
      </c>
      <c r="T47" s="25">
        <f>IF($A47="","",IF(COUNTIF($A$2:$A$501,$A47)&gt;1,"Duplicate ID",""))</f>
        <v/>
      </c>
    </row>
    <row r="48">
      <c r="A48" s="21" t="n"/>
      <c r="B48" s="38" t="n"/>
      <c r="C48" s="38" t="n"/>
      <c r="D48" s="21" t="n"/>
      <c r="E48" s="21" t="n"/>
      <c r="F48" s="21" t="n"/>
      <c r="G48" s="21" t="n"/>
      <c r="H48" s="39" t="n"/>
      <c r="I48" s="39" t="n"/>
      <c r="J48" s="21" t="n"/>
      <c r="K48" s="21" t="n"/>
      <c r="L48" s="39" t="n"/>
      <c r="M48" s="40">
        <f>IF($A48="","",ROUND(IF(ISNUMBER($I48),$I48,0)-IF(ISNUMBER($L48),$L48,0),2))</f>
        <v/>
      </c>
      <c r="N48" s="40">
        <f>IF($A48="","",ROUND($M48-IF(ISNUMBER($H48),$H48,0),2))</f>
        <v/>
      </c>
      <c r="O48" s="25">
        <f>IF($A48="","",IF(IF(ISNUMBER($H48),$H48,0)=0,"Not Due",IF($M48=0,"Outstanding",IF($M48&lt;IF(ISNUMBER($H48),$H48,0),"Partial",IF($M48=IF(ISNUMBER($H48),$H48,0),"Collected","Overcollected")))))</f>
        <v/>
      </c>
      <c r="P48" s="25">
        <f>IF($A48="","",IF($M48&lt;=0,"Not Applicable",IF($K48="","Missing Batch ID",IF(COUNTIF(Deposits!$A$2:$A$201,$K48)=0,"Missing Deposit",IF(INDEX(Deposits!$I$2:$I$201,MATCH($K48,Deposits!$A$2:$A$201,0))="Balanced","Matched","Review Batch")))))</f>
        <v/>
      </c>
      <c r="Q48" s="26">
        <f>IF($A48="","",IF($R48&lt;=0,0,IF(OR($B48="",Dashboard!$B$5=""),"",MAX(0,Dashboard!$B$5-$B48))))</f>
        <v/>
      </c>
      <c r="R48" s="40">
        <f>IF($A48="","",MAX(0,ROUND(IF(ISNUMBER($H48),$H48,0)-$M48,2)))</f>
        <v/>
      </c>
      <c r="S48" s="25">
        <f>IF($A48="","",IF(OR($R48&gt;0,$N48&gt;0,$P48="Missing Batch ID",$P48="Missing Deposit",$P48="Review Batch"),"Follow Up","No Follow-up"))</f>
        <v/>
      </c>
      <c r="T48" s="25">
        <f>IF($A48="","",IF(COUNTIF($A$2:$A$501,$A48)&gt;1,"Duplicate ID",""))</f>
        <v/>
      </c>
    </row>
    <row r="49">
      <c r="A49" s="5" t="n"/>
      <c r="B49" s="34" t="n"/>
      <c r="C49" s="34" t="n"/>
      <c r="D49" s="5" t="n"/>
      <c r="E49" s="5" t="n"/>
      <c r="F49" s="5" t="n"/>
      <c r="G49" s="5" t="n"/>
      <c r="H49" s="41" t="n"/>
      <c r="I49" s="41" t="n"/>
      <c r="J49" s="5" t="n"/>
      <c r="K49" s="5" t="n"/>
      <c r="L49" s="41" t="n"/>
      <c r="M49" s="40">
        <f>IF($A49="","",ROUND(IF(ISNUMBER($I49),$I49,0)-IF(ISNUMBER($L49),$L49,0),2))</f>
        <v/>
      </c>
      <c r="N49" s="40">
        <f>IF($A49="","",ROUND($M49-IF(ISNUMBER($H49),$H49,0),2))</f>
        <v/>
      </c>
      <c r="O49" s="25">
        <f>IF($A49="","",IF(IF(ISNUMBER($H49),$H49,0)=0,"Not Due",IF($M49=0,"Outstanding",IF($M49&lt;IF(ISNUMBER($H49),$H49,0),"Partial",IF($M49=IF(ISNUMBER($H49),$H49,0),"Collected","Overcollected")))))</f>
        <v/>
      </c>
      <c r="P49" s="25">
        <f>IF($A49="","",IF($M49&lt;=0,"Not Applicable",IF($K49="","Missing Batch ID",IF(COUNTIF(Deposits!$A$2:$A$201,$K49)=0,"Missing Deposit",IF(INDEX(Deposits!$I$2:$I$201,MATCH($K49,Deposits!$A$2:$A$201,0))="Balanced","Matched","Review Batch")))))</f>
        <v/>
      </c>
      <c r="Q49" s="26">
        <f>IF($A49="","",IF($R49&lt;=0,0,IF(OR($B49="",Dashboard!$B$5=""),"",MAX(0,Dashboard!$B$5-$B49))))</f>
        <v/>
      </c>
      <c r="R49" s="40">
        <f>IF($A49="","",MAX(0,ROUND(IF(ISNUMBER($H49),$H49,0)-$M49,2)))</f>
        <v/>
      </c>
      <c r="S49" s="25">
        <f>IF($A49="","",IF(OR($R49&gt;0,$N49&gt;0,$P49="Missing Batch ID",$P49="Missing Deposit",$P49="Review Batch"),"Follow Up","No Follow-up"))</f>
        <v/>
      </c>
      <c r="T49" s="25">
        <f>IF($A49="","",IF(COUNTIF($A$2:$A$501,$A49)&gt;1,"Duplicate ID",""))</f>
        <v/>
      </c>
    </row>
    <row r="50">
      <c r="A50" s="21" t="n"/>
      <c r="B50" s="38" t="n"/>
      <c r="C50" s="38" t="n"/>
      <c r="D50" s="21" t="n"/>
      <c r="E50" s="21" t="n"/>
      <c r="F50" s="21" t="n"/>
      <c r="G50" s="21" t="n"/>
      <c r="H50" s="39" t="n"/>
      <c r="I50" s="39" t="n"/>
      <c r="J50" s="21" t="n"/>
      <c r="K50" s="21" t="n"/>
      <c r="L50" s="39" t="n"/>
      <c r="M50" s="40">
        <f>IF($A50="","",ROUND(IF(ISNUMBER($I50),$I50,0)-IF(ISNUMBER($L50),$L50,0),2))</f>
        <v/>
      </c>
      <c r="N50" s="40">
        <f>IF($A50="","",ROUND($M50-IF(ISNUMBER($H50),$H50,0),2))</f>
        <v/>
      </c>
      <c r="O50" s="25">
        <f>IF($A50="","",IF(IF(ISNUMBER($H50),$H50,0)=0,"Not Due",IF($M50=0,"Outstanding",IF($M50&lt;IF(ISNUMBER($H50),$H50,0),"Partial",IF($M50=IF(ISNUMBER($H50),$H50,0),"Collected","Overcollected")))))</f>
        <v/>
      </c>
      <c r="P50" s="25">
        <f>IF($A50="","",IF($M50&lt;=0,"Not Applicable",IF($K50="","Missing Batch ID",IF(COUNTIF(Deposits!$A$2:$A$201,$K50)=0,"Missing Deposit",IF(INDEX(Deposits!$I$2:$I$201,MATCH($K50,Deposits!$A$2:$A$201,0))="Balanced","Matched","Review Batch")))))</f>
        <v/>
      </c>
      <c r="Q50" s="26">
        <f>IF($A50="","",IF($R50&lt;=0,0,IF(OR($B50="",Dashboard!$B$5=""),"",MAX(0,Dashboard!$B$5-$B50))))</f>
        <v/>
      </c>
      <c r="R50" s="40">
        <f>IF($A50="","",MAX(0,ROUND(IF(ISNUMBER($H50),$H50,0)-$M50,2)))</f>
        <v/>
      </c>
      <c r="S50" s="25">
        <f>IF($A50="","",IF(OR($R50&gt;0,$N50&gt;0,$P50="Missing Batch ID",$P50="Missing Deposit",$P50="Review Batch"),"Follow Up","No Follow-up"))</f>
        <v/>
      </c>
      <c r="T50" s="25">
        <f>IF($A50="","",IF(COUNTIF($A$2:$A$501,$A50)&gt;1,"Duplicate ID",""))</f>
        <v/>
      </c>
    </row>
    <row r="51">
      <c r="A51" s="5" t="n"/>
      <c r="B51" s="34" t="n"/>
      <c r="C51" s="34" t="n"/>
      <c r="D51" s="5" t="n"/>
      <c r="E51" s="5" t="n"/>
      <c r="F51" s="5" t="n"/>
      <c r="G51" s="5" t="n"/>
      <c r="H51" s="41" t="n"/>
      <c r="I51" s="41" t="n"/>
      <c r="J51" s="5" t="n"/>
      <c r="K51" s="5" t="n"/>
      <c r="L51" s="41" t="n"/>
      <c r="M51" s="40">
        <f>IF($A51="","",ROUND(IF(ISNUMBER($I51),$I51,0)-IF(ISNUMBER($L51),$L51,0),2))</f>
        <v/>
      </c>
      <c r="N51" s="40">
        <f>IF($A51="","",ROUND($M51-IF(ISNUMBER($H51),$H51,0),2))</f>
        <v/>
      </c>
      <c r="O51" s="25">
        <f>IF($A51="","",IF(IF(ISNUMBER($H51),$H51,0)=0,"Not Due",IF($M51=0,"Outstanding",IF($M51&lt;IF(ISNUMBER($H51),$H51,0),"Partial",IF($M51=IF(ISNUMBER($H51),$H51,0),"Collected","Overcollected")))))</f>
        <v/>
      </c>
      <c r="P51" s="25">
        <f>IF($A51="","",IF($M51&lt;=0,"Not Applicable",IF($K51="","Missing Batch ID",IF(COUNTIF(Deposits!$A$2:$A$201,$K51)=0,"Missing Deposit",IF(INDEX(Deposits!$I$2:$I$201,MATCH($K51,Deposits!$A$2:$A$201,0))="Balanced","Matched","Review Batch")))))</f>
        <v/>
      </c>
      <c r="Q51" s="26">
        <f>IF($A51="","",IF($R51&lt;=0,0,IF(OR($B51="",Dashboard!$B$5=""),"",MAX(0,Dashboard!$B$5-$B51))))</f>
        <v/>
      </c>
      <c r="R51" s="40">
        <f>IF($A51="","",MAX(0,ROUND(IF(ISNUMBER($H51),$H51,0)-$M51,2)))</f>
        <v/>
      </c>
      <c r="S51" s="25">
        <f>IF($A51="","",IF(OR($R51&gt;0,$N51&gt;0,$P51="Missing Batch ID",$P51="Missing Deposit",$P51="Review Batch"),"Follow Up","No Follow-up"))</f>
        <v/>
      </c>
      <c r="T51" s="25">
        <f>IF($A51="","",IF(COUNTIF($A$2:$A$501,$A51)&gt;1,"Duplicate ID",""))</f>
        <v/>
      </c>
    </row>
    <row r="52">
      <c r="A52" s="21" t="n"/>
      <c r="B52" s="38" t="n"/>
      <c r="C52" s="38" t="n"/>
      <c r="D52" s="21" t="n"/>
      <c r="E52" s="21" t="n"/>
      <c r="F52" s="21" t="n"/>
      <c r="G52" s="21" t="n"/>
      <c r="H52" s="39" t="n"/>
      <c r="I52" s="39" t="n"/>
      <c r="J52" s="21" t="n"/>
      <c r="K52" s="21" t="n"/>
      <c r="L52" s="39" t="n"/>
      <c r="M52" s="40">
        <f>IF($A52="","",ROUND(IF(ISNUMBER($I52),$I52,0)-IF(ISNUMBER($L52),$L52,0),2))</f>
        <v/>
      </c>
      <c r="N52" s="40">
        <f>IF($A52="","",ROUND($M52-IF(ISNUMBER($H52),$H52,0),2))</f>
        <v/>
      </c>
      <c r="O52" s="25">
        <f>IF($A52="","",IF(IF(ISNUMBER($H52),$H52,0)=0,"Not Due",IF($M52=0,"Outstanding",IF($M52&lt;IF(ISNUMBER($H52),$H52,0),"Partial",IF($M52=IF(ISNUMBER($H52),$H52,0),"Collected","Overcollected")))))</f>
        <v/>
      </c>
      <c r="P52" s="25">
        <f>IF($A52="","",IF($M52&lt;=0,"Not Applicable",IF($K52="","Missing Batch ID",IF(COUNTIF(Deposits!$A$2:$A$201,$K52)=0,"Missing Deposit",IF(INDEX(Deposits!$I$2:$I$201,MATCH($K52,Deposits!$A$2:$A$201,0))="Balanced","Matched","Review Batch")))))</f>
        <v/>
      </c>
      <c r="Q52" s="26">
        <f>IF($A52="","",IF($R52&lt;=0,0,IF(OR($B52="",Dashboard!$B$5=""),"",MAX(0,Dashboard!$B$5-$B52))))</f>
        <v/>
      </c>
      <c r="R52" s="40">
        <f>IF($A52="","",MAX(0,ROUND(IF(ISNUMBER($H52),$H52,0)-$M52,2)))</f>
        <v/>
      </c>
      <c r="S52" s="25">
        <f>IF($A52="","",IF(OR($R52&gt;0,$N52&gt;0,$P52="Missing Batch ID",$P52="Missing Deposit",$P52="Review Batch"),"Follow Up","No Follow-up"))</f>
        <v/>
      </c>
      <c r="T52" s="25">
        <f>IF($A52="","",IF(COUNTIF($A$2:$A$501,$A52)&gt;1,"Duplicate ID",""))</f>
        <v/>
      </c>
    </row>
    <row r="53">
      <c r="A53" s="5" t="n"/>
      <c r="B53" s="34" t="n"/>
      <c r="C53" s="34" t="n"/>
      <c r="D53" s="5" t="n"/>
      <c r="E53" s="5" t="n"/>
      <c r="F53" s="5" t="n"/>
      <c r="G53" s="5" t="n"/>
      <c r="H53" s="41" t="n"/>
      <c r="I53" s="41" t="n"/>
      <c r="J53" s="5" t="n"/>
      <c r="K53" s="5" t="n"/>
      <c r="L53" s="41" t="n"/>
      <c r="M53" s="40">
        <f>IF($A53="","",ROUND(IF(ISNUMBER($I53),$I53,0)-IF(ISNUMBER($L53),$L53,0),2))</f>
        <v/>
      </c>
      <c r="N53" s="40">
        <f>IF($A53="","",ROUND($M53-IF(ISNUMBER($H53),$H53,0),2))</f>
        <v/>
      </c>
      <c r="O53" s="25">
        <f>IF($A53="","",IF(IF(ISNUMBER($H53),$H53,0)=0,"Not Due",IF($M53=0,"Outstanding",IF($M53&lt;IF(ISNUMBER($H53),$H53,0),"Partial",IF($M53=IF(ISNUMBER($H53),$H53,0),"Collected","Overcollected")))))</f>
        <v/>
      </c>
      <c r="P53" s="25">
        <f>IF($A53="","",IF($M53&lt;=0,"Not Applicable",IF($K53="","Missing Batch ID",IF(COUNTIF(Deposits!$A$2:$A$201,$K53)=0,"Missing Deposit",IF(INDEX(Deposits!$I$2:$I$201,MATCH($K53,Deposits!$A$2:$A$201,0))="Balanced","Matched","Review Batch")))))</f>
        <v/>
      </c>
      <c r="Q53" s="26">
        <f>IF($A53="","",IF($R53&lt;=0,0,IF(OR($B53="",Dashboard!$B$5=""),"",MAX(0,Dashboard!$B$5-$B53))))</f>
        <v/>
      </c>
      <c r="R53" s="40">
        <f>IF($A53="","",MAX(0,ROUND(IF(ISNUMBER($H53),$H53,0)-$M53,2)))</f>
        <v/>
      </c>
      <c r="S53" s="25">
        <f>IF($A53="","",IF(OR($R53&gt;0,$N53&gt;0,$P53="Missing Batch ID",$P53="Missing Deposit",$P53="Review Batch"),"Follow Up","No Follow-up"))</f>
        <v/>
      </c>
      <c r="T53" s="25">
        <f>IF($A53="","",IF(COUNTIF($A$2:$A$501,$A53)&gt;1,"Duplicate ID",""))</f>
        <v/>
      </c>
    </row>
    <row r="54">
      <c r="A54" s="21" t="n"/>
      <c r="B54" s="38" t="n"/>
      <c r="C54" s="38" t="n"/>
      <c r="D54" s="21" t="n"/>
      <c r="E54" s="21" t="n"/>
      <c r="F54" s="21" t="n"/>
      <c r="G54" s="21" t="n"/>
      <c r="H54" s="39" t="n"/>
      <c r="I54" s="39" t="n"/>
      <c r="J54" s="21" t="n"/>
      <c r="K54" s="21" t="n"/>
      <c r="L54" s="39" t="n"/>
      <c r="M54" s="40">
        <f>IF($A54="","",ROUND(IF(ISNUMBER($I54),$I54,0)-IF(ISNUMBER($L54),$L54,0),2))</f>
        <v/>
      </c>
      <c r="N54" s="40">
        <f>IF($A54="","",ROUND($M54-IF(ISNUMBER($H54),$H54,0),2))</f>
        <v/>
      </c>
      <c r="O54" s="25">
        <f>IF($A54="","",IF(IF(ISNUMBER($H54),$H54,0)=0,"Not Due",IF($M54=0,"Outstanding",IF($M54&lt;IF(ISNUMBER($H54),$H54,0),"Partial",IF($M54=IF(ISNUMBER($H54),$H54,0),"Collected","Overcollected")))))</f>
        <v/>
      </c>
      <c r="P54" s="25">
        <f>IF($A54="","",IF($M54&lt;=0,"Not Applicable",IF($K54="","Missing Batch ID",IF(COUNTIF(Deposits!$A$2:$A$201,$K54)=0,"Missing Deposit",IF(INDEX(Deposits!$I$2:$I$201,MATCH($K54,Deposits!$A$2:$A$201,0))="Balanced","Matched","Review Batch")))))</f>
        <v/>
      </c>
      <c r="Q54" s="26">
        <f>IF($A54="","",IF($R54&lt;=0,0,IF(OR($B54="",Dashboard!$B$5=""),"",MAX(0,Dashboard!$B$5-$B54))))</f>
        <v/>
      </c>
      <c r="R54" s="40">
        <f>IF($A54="","",MAX(0,ROUND(IF(ISNUMBER($H54),$H54,0)-$M54,2)))</f>
        <v/>
      </c>
      <c r="S54" s="25">
        <f>IF($A54="","",IF(OR($R54&gt;0,$N54&gt;0,$P54="Missing Batch ID",$P54="Missing Deposit",$P54="Review Batch"),"Follow Up","No Follow-up"))</f>
        <v/>
      </c>
      <c r="T54" s="25">
        <f>IF($A54="","",IF(COUNTIF($A$2:$A$501,$A54)&gt;1,"Duplicate ID",""))</f>
        <v/>
      </c>
    </row>
    <row r="55">
      <c r="A55" s="5" t="n"/>
      <c r="B55" s="34" t="n"/>
      <c r="C55" s="34" t="n"/>
      <c r="D55" s="5" t="n"/>
      <c r="E55" s="5" t="n"/>
      <c r="F55" s="5" t="n"/>
      <c r="G55" s="5" t="n"/>
      <c r="H55" s="41" t="n"/>
      <c r="I55" s="41" t="n"/>
      <c r="J55" s="5" t="n"/>
      <c r="K55" s="5" t="n"/>
      <c r="L55" s="41" t="n"/>
      <c r="M55" s="40">
        <f>IF($A55="","",ROUND(IF(ISNUMBER($I55),$I55,0)-IF(ISNUMBER($L55),$L55,0),2))</f>
        <v/>
      </c>
      <c r="N55" s="40">
        <f>IF($A55="","",ROUND($M55-IF(ISNUMBER($H55),$H55,0),2))</f>
        <v/>
      </c>
      <c r="O55" s="25">
        <f>IF($A55="","",IF(IF(ISNUMBER($H55),$H55,0)=0,"Not Due",IF($M55=0,"Outstanding",IF($M55&lt;IF(ISNUMBER($H55),$H55,0),"Partial",IF($M55=IF(ISNUMBER($H55),$H55,0),"Collected","Overcollected")))))</f>
        <v/>
      </c>
      <c r="P55" s="25">
        <f>IF($A55="","",IF($M55&lt;=0,"Not Applicable",IF($K55="","Missing Batch ID",IF(COUNTIF(Deposits!$A$2:$A$201,$K55)=0,"Missing Deposit",IF(INDEX(Deposits!$I$2:$I$201,MATCH($K55,Deposits!$A$2:$A$201,0))="Balanced","Matched","Review Batch")))))</f>
        <v/>
      </c>
      <c r="Q55" s="26">
        <f>IF($A55="","",IF($R55&lt;=0,0,IF(OR($B55="",Dashboard!$B$5=""),"",MAX(0,Dashboard!$B$5-$B55))))</f>
        <v/>
      </c>
      <c r="R55" s="40">
        <f>IF($A55="","",MAX(0,ROUND(IF(ISNUMBER($H55),$H55,0)-$M55,2)))</f>
        <v/>
      </c>
      <c r="S55" s="25">
        <f>IF($A55="","",IF(OR($R55&gt;0,$N55&gt;0,$P55="Missing Batch ID",$P55="Missing Deposit",$P55="Review Batch"),"Follow Up","No Follow-up"))</f>
        <v/>
      </c>
      <c r="T55" s="25">
        <f>IF($A55="","",IF(COUNTIF($A$2:$A$501,$A55)&gt;1,"Duplicate ID",""))</f>
        <v/>
      </c>
    </row>
    <row r="56">
      <c r="A56" s="21" t="n"/>
      <c r="B56" s="38" t="n"/>
      <c r="C56" s="38" t="n"/>
      <c r="D56" s="21" t="n"/>
      <c r="E56" s="21" t="n"/>
      <c r="F56" s="21" t="n"/>
      <c r="G56" s="21" t="n"/>
      <c r="H56" s="39" t="n"/>
      <c r="I56" s="39" t="n"/>
      <c r="J56" s="21" t="n"/>
      <c r="K56" s="21" t="n"/>
      <c r="L56" s="39" t="n"/>
      <c r="M56" s="40">
        <f>IF($A56="","",ROUND(IF(ISNUMBER($I56),$I56,0)-IF(ISNUMBER($L56),$L56,0),2))</f>
        <v/>
      </c>
      <c r="N56" s="40">
        <f>IF($A56="","",ROUND($M56-IF(ISNUMBER($H56),$H56,0),2))</f>
        <v/>
      </c>
      <c r="O56" s="25">
        <f>IF($A56="","",IF(IF(ISNUMBER($H56),$H56,0)=0,"Not Due",IF($M56=0,"Outstanding",IF($M56&lt;IF(ISNUMBER($H56),$H56,0),"Partial",IF($M56=IF(ISNUMBER($H56),$H56,0),"Collected","Overcollected")))))</f>
        <v/>
      </c>
      <c r="P56" s="25">
        <f>IF($A56="","",IF($M56&lt;=0,"Not Applicable",IF($K56="","Missing Batch ID",IF(COUNTIF(Deposits!$A$2:$A$201,$K56)=0,"Missing Deposit",IF(INDEX(Deposits!$I$2:$I$201,MATCH($K56,Deposits!$A$2:$A$201,0))="Balanced","Matched","Review Batch")))))</f>
        <v/>
      </c>
      <c r="Q56" s="26">
        <f>IF($A56="","",IF($R56&lt;=0,0,IF(OR($B56="",Dashboard!$B$5=""),"",MAX(0,Dashboard!$B$5-$B56))))</f>
        <v/>
      </c>
      <c r="R56" s="40">
        <f>IF($A56="","",MAX(0,ROUND(IF(ISNUMBER($H56),$H56,0)-$M56,2)))</f>
        <v/>
      </c>
      <c r="S56" s="25">
        <f>IF($A56="","",IF(OR($R56&gt;0,$N56&gt;0,$P56="Missing Batch ID",$P56="Missing Deposit",$P56="Review Batch"),"Follow Up","No Follow-up"))</f>
        <v/>
      </c>
      <c r="T56" s="25">
        <f>IF($A56="","",IF(COUNTIF($A$2:$A$501,$A56)&gt;1,"Duplicate ID",""))</f>
        <v/>
      </c>
    </row>
    <row r="57">
      <c r="A57" s="5" t="n"/>
      <c r="B57" s="34" t="n"/>
      <c r="C57" s="34" t="n"/>
      <c r="D57" s="5" t="n"/>
      <c r="E57" s="5" t="n"/>
      <c r="F57" s="5" t="n"/>
      <c r="G57" s="5" t="n"/>
      <c r="H57" s="41" t="n"/>
      <c r="I57" s="41" t="n"/>
      <c r="J57" s="5" t="n"/>
      <c r="K57" s="5" t="n"/>
      <c r="L57" s="41" t="n"/>
      <c r="M57" s="40">
        <f>IF($A57="","",ROUND(IF(ISNUMBER($I57),$I57,0)-IF(ISNUMBER($L57),$L57,0),2))</f>
        <v/>
      </c>
      <c r="N57" s="40">
        <f>IF($A57="","",ROUND($M57-IF(ISNUMBER($H57),$H57,0),2))</f>
        <v/>
      </c>
      <c r="O57" s="25">
        <f>IF($A57="","",IF(IF(ISNUMBER($H57),$H57,0)=0,"Not Due",IF($M57=0,"Outstanding",IF($M57&lt;IF(ISNUMBER($H57),$H57,0),"Partial",IF($M57=IF(ISNUMBER($H57),$H57,0),"Collected","Overcollected")))))</f>
        <v/>
      </c>
      <c r="P57" s="25">
        <f>IF($A57="","",IF($M57&lt;=0,"Not Applicable",IF($K57="","Missing Batch ID",IF(COUNTIF(Deposits!$A$2:$A$201,$K57)=0,"Missing Deposit",IF(INDEX(Deposits!$I$2:$I$201,MATCH($K57,Deposits!$A$2:$A$201,0))="Balanced","Matched","Review Batch")))))</f>
        <v/>
      </c>
      <c r="Q57" s="26">
        <f>IF($A57="","",IF($R57&lt;=0,0,IF(OR($B57="",Dashboard!$B$5=""),"",MAX(0,Dashboard!$B$5-$B57))))</f>
        <v/>
      </c>
      <c r="R57" s="40">
        <f>IF($A57="","",MAX(0,ROUND(IF(ISNUMBER($H57),$H57,0)-$M57,2)))</f>
        <v/>
      </c>
      <c r="S57" s="25">
        <f>IF($A57="","",IF(OR($R57&gt;0,$N57&gt;0,$P57="Missing Batch ID",$P57="Missing Deposit",$P57="Review Batch"),"Follow Up","No Follow-up"))</f>
        <v/>
      </c>
      <c r="T57" s="25">
        <f>IF($A57="","",IF(COUNTIF($A$2:$A$501,$A57)&gt;1,"Duplicate ID",""))</f>
        <v/>
      </c>
    </row>
    <row r="58">
      <c r="A58" s="21" t="n"/>
      <c r="B58" s="38" t="n"/>
      <c r="C58" s="38" t="n"/>
      <c r="D58" s="21" t="n"/>
      <c r="E58" s="21" t="n"/>
      <c r="F58" s="21" t="n"/>
      <c r="G58" s="21" t="n"/>
      <c r="H58" s="39" t="n"/>
      <c r="I58" s="39" t="n"/>
      <c r="J58" s="21" t="n"/>
      <c r="K58" s="21" t="n"/>
      <c r="L58" s="39" t="n"/>
      <c r="M58" s="40">
        <f>IF($A58="","",ROUND(IF(ISNUMBER($I58),$I58,0)-IF(ISNUMBER($L58),$L58,0),2))</f>
        <v/>
      </c>
      <c r="N58" s="40">
        <f>IF($A58="","",ROUND($M58-IF(ISNUMBER($H58),$H58,0),2))</f>
        <v/>
      </c>
      <c r="O58" s="25">
        <f>IF($A58="","",IF(IF(ISNUMBER($H58),$H58,0)=0,"Not Due",IF($M58=0,"Outstanding",IF($M58&lt;IF(ISNUMBER($H58),$H58,0),"Partial",IF($M58=IF(ISNUMBER($H58),$H58,0),"Collected","Overcollected")))))</f>
        <v/>
      </c>
      <c r="P58" s="25">
        <f>IF($A58="","",IF($M58&lt;=0,"Not Applicable",IF($K58="","Missing Batch ID",IF(COUNTIF(Deposits!$A$2:$A$201,$K58)=0,"Missing Deposit",IF(INDEX(Deposits!$I$2:$I$201,MATCH($K58,Deposits!$A$2:$A$201,0))="Balanced","Matched","Review Batch")))))</f>
        <v/>
      </c>
      <c r="Q58" s="26">
        <f>IF($A58="","",IF($R58&lt;=0,0,IF(OR($B58="",Dashboard!$B$5=""),"",MAX(0,Dashboard!$B$5-$B58))))</f>
        <v/>
      </c>
      <c r="R58" s="40">
        <f>IF($A58="","",MAX(0,ROUND(IF(ISNUMBER($H58),$H58,0)-$M58,2)))</f>
        <v/>
      </c>
      <c r="S58" s="25">
        <f>IF($A58="","",IF(OR($R58&gt;0,$N58&gt;0,$P58="Missing Batch ID",$P58="Missing Deposit",$P58="Review Batch"),"Follow Up","No Follow-up"))</f>
        <v/>
      </c>
      <c r="T58" s="25">
        <f>IF($A58="","",IF(COUNTIF($A$2:$A$501,$A58)&gt;1,"Duplicate ID",""))</f>
        <v/>
      </c>
    </row>
    <row r="59">
      <c r="A59" s="5" t="n"/>
      <c r="B59" s="34" t="n"/>
      <c r="C59" s="34" t="n"/>
      <c r="D59" s="5" t="n"/>
      <c r="E59" s="5" t="n"/>
      <c r="F59" s="5" t="n"/>
      <c r="G59" s="5" t="n"/>
      <c r="H59" s="41" t="n"/>
      <c r="I59" s="41" t="n"/>
      <c r="J59" s="5" t="n"/>
      <c r="K59" s="5" t="n"/>
      <c r="L59" s="41" t="n"/>
      <c r="M59" s="40">
        <f>IF($A59="","",ROUND(IF(ISNUMBER($I59),$I59,0)-IF(ISNUMBER($L59),$L59,0),2))</f>
        <v/>
      </c>
      <c r="N59" s="40">
        <f>IF($A59="","",ROUND($M59-IF(ISNUMBER($H59),$H59,0),2))</f>
        <v/>
      </c>
      <c r="O59" s="25">
        <f>IF($A59="","",IF(IF(ISNUMBER($H59),$H59,0)=0,"Not Due",IF($M59=0,"Outstanding",IF($M59&lt;IF(ISNUMBER($H59),$H59,0),"Partial",IF($M59=IF(ISNUMBER($H59),$H59,0),"Collected","Overcollected")))))</f>
        <v/>
      </c>
      <c r="P59" s="25">
        <f>IF($A59="","",IF($M59&lt;=0,"Not Applicable",IF($K59="","Missing Batch ID",IF(COUNTIF(Deposits!$A$2:$A$201,$K59)=0,"Missing Deposit",IF(INDEX(Deposits!$I$2:$I$201,MATCH($K59,Deposits!$A$2:$A$201,0))="Balanced","Matched","Review Batch")))))</f>
        <v/>
      </c>
      <c r="Q59" s="26">
        <f>IF($A59="","",IF($R59&lt;=0,0,IF(OR($B59="",Dashboard!$B$5=""),"",MAX(0,Dashboard!$B$5-$B59))))</f>
        <v/>
      </c>
      <c r="R59" s="40">
        <f>IF($A59="","",MAX(0,ROUND(IF(ISNUMBER($H59),$H59,0)-$M59,2)))</f>
        <v/>
      </c>
      <c r="S59" s="25">
        <f>IF($A59="","",IF(OR($R59&gt;0,$N59&gt;0,$P59="Missing Batch ID",$P59="Missing Deposit",$P59="Review Batch"),"Follow Up","No Follow-up"))</f>
        <v/>
      </c>
      <c r="T59" s="25">
        <f>IF($A59="","",IF(COUNTIF($A$2:$A$501,$A59)&gt;1,"Duplicate ID",""))</f>
        <v/>
      </c>
    </row>
    <row r="60">
      <c r="A60" s="21" t="n"/>
      <c r="B60" s="38" t="n"/>
      <c r="C60" s="38" t="n"/>
      <c r="D60" s="21" t="n"/>
      <c r="E60" s="21" t="n"/>
      <c r="F60" s="21" t="n"/>
      <c r="G60" s="21" t="n"/>
      <c r="H60" s="39" t="n"/>
      <c r="I60" s="39" t="n"/>
      <c r="J60" s="21" t="n"/>
      <c r="K60" s="21" t="n"/>
      <c r="L60" s="39" t="n"/>
      <c r="M60" s="40">
        <f>IF($A60="","",ROUND(IF(ISNUMBER($I60),$I60,0)-IF(ISNUMBER($L60),$L60,0),2))</f>
        <v/>
      </c>
      <c r="N60" s="40">
        <f>IF($A60="","",ROUND($M60-IF(ISNUMBER($H60),$H60,0),2))</f>
        <v/>
      </c>
      <c r="O60" s="25">
        <f>IF($A60="","",IF(IF(ISNUMBER($H60),$H60,0)=0,"Not Due",IF($M60=0,"Outstanding",IF($M60&lt;IF(ISNUMBER($H60),$H60,0),"Partial",IF($M60=IF(ISNUMBER($H60),$H60,0),"Collected","Overcollected")))))</f>
        <v/>
      </c>
      <c r="P60" s="25">
        <f>IF($A60="","",IF($M60&lt;=0,"Not Applicable",IF($K60="","Missing Batch ID",IF(COUNTIF(Deposits!$A$2:$A$201,$K60)=0,"Missing Deposit",IF(INDEX(Deposits!$I$2:$I$201,MATCH($K60,Deposits!$A$2:$A$201,0))="Balanced","Matched","Review Batch")))))</f>
        <v/>
      </c>
      <c r="Q60" s="26">
        <f>IF($A60="","",IF($R60&lt;=0,0,IF(OR($B60="",Dashboard!$B$5=""),"",MAX(0,Dashboard!$B$5-$B60))))</f>
        <v/>
      </c>
      <c r="R60" s="40">
        <f>IF($A60="","",MAX(0,ROUND(IF(ISNUMBER($H60),$H60,0)-$M60,2)))</f>
        <v/>
      </c>
      <c r="S60" s="25">
        <f>IF($A60="","",IF(OR($R60&gt;0,$N60&gt;0,$P60="Missing Batch ID",$P60="Missing Deposit",$P60="Review Batch"),"Follow Up","No Follow-up"))</f>
        <v/>
      </c>
      <c r="T60" s="25">
        <f>IF($A60="","",IF(COUNTIF($A$2:$A$501,$A60)&gt;1,"Duplicate ID",""))</f>
        <v/>
      </c>
    </row>
    <row r="61">
      <c r="A61" s="5" t="n"/>
      <c r="B61" s="34" t="n"/>
      <c r="C61" s="34" t="n"/>
      <c r="D61" s="5" t="n"/>
      <c r="E61" s="5" t="n"/>
      <c r="F61" s="5" t="n"/>
      <c r="G61" s="5" t="n"/>
      <c r="H61" s="41" t="n"/>
      <c r="I61" s="41" t="n"/>
      <c r="J61" s="5" t="n"/>
      <c r="K61" s="5" t="n"/>
      <c r="L61" s="41" t="n"/>
      <c r="M61" s="40">
        <f>IF($A61="","",ROUND(IF(ISNUMBER($I61),$I61,0)-IF(ISNUMBER($L61),$L61,0),2))</f>
        <v/>
      </c>
      <c r="N61" s="40">
        <f>IF($A61="","",ROUND($M61-IF(ISNUMBER($H61),$H61,0),2))</f>
        <v/>
      </c>
      <c r="O61" s="25">
        <f>IF($A61="","",IF(IF(ISNUMBER($H61),$H61,0)=0,"Not Due",IF($M61=0,"Outstanding",IF($M61&lt;IF(ISNUMBER($H61),$H61,0),"Partial",IF($M61=IF(ISNUMBER($H61),$H61,0),"Collected","Overcollected")))))</f>
        <v/>
      </c>
      <c r="P61" s="25">
        <f>IF($A61="","",IF($M61&lt;=0,"Not Applicable",IF($K61="","Missing Batch ID",IF(COUNTIF(Deposits!$A$2:$A$201,$K61)=0,"Missing Deposit",IF(INDEX(Deposits!$I$2:$I$201,MATCH($K61,Deposits!$A$2:$A$201,0))="Balanced","Matched","Review Batch")))))</f>
        <v/>
      </c>
      <c r="Q61" s="26">
        <f>IF($A61="","",IF($R61&lt;=0,0,IF(OR($B61="",Dashboard!$B$5=""),"",MAX(0,Dashboard!$B$5-$B61))))</f>
        <v/>
      </c>
      <c r="R61" s="40">
        <f>IF($A61="","",MAX(0,ROUND(IF(ISNUMBER($H61),$H61,0)-$M61,2)))</f>
        <v/>
      </c>
      <c r="S61" s="25">
        <f>IF($A61="","",IF(OR($R61&gt;0,$N61&gt;0,$P61="Missing Batch ID",$P61="Missing Deposit",$P61="Review Batch"),"Follow Up","No Follow-up"))</f>
        <v/>
      </c>
      <c r="T61" s="25">
        <f>IF($A61="","",IF(COUNTIF($A$2:$A$501,$A61)&gt;1,"Duplicate ID",""))</f>
        <v/>
      </c>
    </row>
    <row r="62">
      <c r="A62" s="21" t="n"/>
      <c r="B62" s="38" t="n"/>
      <c r="C62" s="38" t="n"/>
      <c r="D62" s="21" t="n"/>
      <c r="E62" s="21" t="n"/>
      <c r="F62" s="21" t="n"/>
      <c r="G62" s="21" t="n"/>
      <c r="H62" s="39" t="n"/>
      <c r="I62" s="39" t="n"/>
      <c r="J62" s="21" t="n"/>
      <c r="K62" s="21" t="n"/>
      <c r="L62" s="39" t="n"/>
      <c r="M62" s="40">
        <f>IF($A62="","",ROUND(IF(ISNUMBER($I62),$I62,0)-IF(ISNUMBER($L62),$L62,0),2))</f>
        <v/>
      </c>
      <c r="N62" s="40">
        <f>IF($A62="","",ROUND($M62-IF(ISNUMBER($H62),$H62,0),2))</f>
        <v/>
      </c>
      <c r="O62" s="25">
        <f>IF($A62="","",IF(IF(ISNUMBER($H62),$H62,0)=0,"Not Due",IF($M62=0,"Outstanding",IF($M62&lt;IF(ISNUMBER($H62),$H62,0),"Partial",IF($M62=IF(ISNUMBER($H62),$H62,0),"Collected","Overcollected")))))</f>
        <v/>
      </c>
      <c r="P62" s="25">
        <f>IF($A62="","",IF($M62&lt;=0,"Not Applicable",IF($K62="","Missing Batch ID",IF(COUNTIF(Deposits!$A$2:$A$201,$K62)=0,"Missing Deposit",IF(INDEX(Deposits!$I$2:$I$201,MATCH($K62,Deposits!$A$2:$A$201,0))="Balanced","Matched","Review Batch")))))</f>
        <v/>
      </c>
      <c r="Q62" s="26">
        <f>IF($A62="","",IF($R62&lt;=0,0,IF(OR($B62="",Dashboard!$B$5=""),"",MAX(0,Dashboard!$B$5-$B62))))</f>
        <v/>
      </c>
      <c r="R62" s="40">
        <f>IF($A62="","",MAX(0,ROUND(IF(ISNUMBER($H62),$H62,0)-$M62,2)))</f>
        <v/>
      </c>
      <c r="S62" s="25">
        <f>IF($A62="","",IF(OR($R62&gt;0,$N62&gt;0,$P62="Missing Batch ID",$P62="Missing Deposit",$P62="Review Batch"),"Follow Up","No Follow-up"))</f>
        <v/>
      </c>
      <c r="T62" s="25">
        <f>IF($A62="","",IF(COUNTIF($A$2:$A$501,$A62)&gt;1,"Duplicate ID",""))</f>
        <v/>
      </c>
    </row>
    <row r="63">
      <c r="A63" s="5" t="n"/>
      <c r="B63" s="34" t="n"/>
      <c r="C63" s="34" t="n"/>
      <c r="D63" s="5" t="n"/>
      <c r="E63" s="5" t="n"/>
      <c r="F63" s="5" t="n"/>
      <c r="G63" s="5" t="n"/>
      <c r="H63" s="41" t="n"/>
      <c r="I63" s="41" t="n"/>
      <c r="J63" s="5" t="n"/>
      <c r="K63" s="5" t="n"/>
      <c r="L63" s="41" t="n"/>
      <c r="M63" s="40">
        <f>IF($A63="","",ROUND(IF(ISNUMBER($I63),$I63,0)-IF(ISNUMBER($L63),$L63,0),2))</f>
        <v/>
      </c>
      <c r="N63" s="40">
        <f>IF($A63="","",ROUND($M63-IF(ISNUMBER($H63),$H63,0),2))</f>
        <v/>
      </c>
      <c r="O63" s="25">
        <f>IF($A63="","",IF(IF(ISNUMBER($H63),$H63,0)=0,"Not Due",IF($M63=0,"Outstanding",IF($M63&lt;IF(ISNUMBER($H63),$H63,0),"Partial",IF($M63=IF(ISNUMBER($H63),$H63,0),"Collected","Overcollected")))))</f>
        <v/>
      </c>
      <c r="P63" s="25">
        <f>IF($A63="","",IF($M63&lt;=0,"Not Applicable",IF($K63="","Missing Batch ID",IF(COUNTIF(Deposits!$A$2:$A$201,$K63)=0,"Missing Deposit",IF(INDEX(Deposits!$I$2:$I$201,MATCH($K63,Deposits!$A$2:$A$201,0))="Balanced","Matched","Review Batch")))))</f>
        <v/>
      </c>
      <c r="Q63" s="26">
        <f>IF($A63="","",IF($R63&lt;=0,0,IF(OR($B63="",Dashboard!$B$5=""),"",MAX(0,Dashboard!$B$5-$B63))))</f>
        <v/>
      </c>
      <c r="R63" s="40">
        <f>IF($A63="","",MAX(0,ROUND(IF(ISNUMBER($H63),$H63,0)-$M63,2)))</f>
        <v/>
      </c>
      <c r="S63" s="25">
        <f>IF($A63="","",IF(OR($R63&gt;0,$N63&gt;0,$P63="Missing Batch ID",$P63="Missing Deposit",$P63="Review Batch"),"Follow Up","No Follow-up"))</f>
        <v/>
      </c>
      <c r="T63" s="25">
        <f>IF($A63="","",IF(COUNTIF($A$2:$A$501,$A63)&gt;1,"Duplicate ID",""))</f>
        <v/>
      </c>
    </row>
    <row r="64">
      <c r="A64" s="21" t="n"/>
      <c r="B64" s="38" t="n"/>
      <c r="C64" s="38" t="n"/>
      <c r="D64" s="21" t="n"/>
      <c r="E64" s="21" t="n"/>
      <c r="F64" s="21" t="n"/>
      <c r="G64" s="21" t="n"/>
      <c r="H64" s="39" t="n"/>
      <c r="I64" s="39" t="n"/>
      <c r="J64" s="21" t="n"/>
      <c r="K64" s="21" t="n"/>
      <c r="L64" s="39" t="n"/>
      <c r="M64" s="40">
        <f>IF($A64="","",ROUND(IF(ISNUMBER($I64),$I64,0)-IF(ISNUMBER($L64),$L64,0),2))</f>
        <v/>
      </c>
      <c r="N64" s="40">
        <f>IF($A64="","",ROUND($M64-IF(ISNUMBER($H64),$H64,0),2))</f>
        <v/>
      </c>
      <c r="O64" s="25">
        <f>IF($A64="","",IF(IF(ISNUMBER($H64),$H64,0)=0,"Not Due",IF($M64=0,"Outstanding",IF($M64&lt;IF(ISNUMBER($H64),$H64,0),"Partial",IF($M64=IF(ISNUMBER($H64),$H64,0),"Collected","Overcollected")))))</f>
        <v/>
      </c>
      <c r="P64" s="25">
        <f>IF($A64="","",IF($M64&lt;=0,"Not Applicable",IF($K64="","Missing Batch ID",IF(COUNTIF(Deposits!$A$2:$A$201,$K64)=0,"Missing Deposit",IF(INDEX(Deposits!$I$2:$I$201,MATCH($K64,Deposits!$A$2:$A$201,0))="Balanced","Matched","Review Batch")))))</f>
        <v/>
      </c>
      <c r="Q64" s="26">
        <f>IF($A64="","",IF($R64&lt;=0,0,IF(OR($B64="",Dashboard!$B$5=""),"",MAX(0,Dashboard!$B$5-$B64))))</f>
        <v/>
      </c>
      <c r="R64" s="40">
        <f>IF($A64="","",MAX(0,ROUND(IF(ISNUMBER($H64),$H64,0)-$M64,2)))</f>
        <v/>
      </c>
      <c r="S64" s="25">
        <f>IF($A64="","",IF(OR($R64&gt;0,$N64&gt;0,$P64="Missing Batch ID",$P64="Missing Deposit",$P64="Review Batch"),"Follow Up","No Follow-up"))</f>
        <v/>
      </c>
      <c r="T64" s="25">
        <f>IF($A64="","",IF(COUNTIF($A$2:$A$501,$A64)&gt;1,"Duplicate ID",""))</f>
        <v/>
      </c>
    </row>
    <row r="65">
      <c r="A65" s="5" t="n"/>
      <c r="B65" s="34" t="n"/>
      <c r="C65" s="34" t="n"/>
      <c r="D65" s="5" t="n"/>
      <c r="E65" s="5" t="n"/>
      <c r="F65" s="5" t="n"/>
      <c r="G65" s="5" t="n"/>
      <c r="H65" s="41" t="n"/>
      <c r="I65" s="41" t="n"/>
      <c r="J65" s="5" t="n"/>
      <c r="K65" s="5" t="n"/>
      <c r="L65" s="41" t="n"/>
      <c r="M65" s="40">
        <f>IF($A65="","",ROUND(IF(ISNUMBER($I65),$I65,0)-IF(ISNUMBER($L65),$L65,0),2))</f>
        <v/>
      </c>
      <c r="N65" s="40">
        <f>IF($A65="","",ROUND($M65-IF(ISNUMBER($H65),$H65,0),2))</f>
        <v/>
      </c>
      <c r="O65" s="25">
        <f>IF($A65="","",IF(IF(ISNUMBER($H65),$H65,0)=0,"Not Due",IF($M65=0,"Outstanding",IF($M65&lt;IF(ISNUMBER($H65),$H65,0),"Partial",IF($M65=IF(ISNUMBER($H65),$H65,0),"Collected","Overcollected")))))</f>
        <v/>
      </c>
      <c r="P65" s="25">
        <f>IF($A65="","",IF($M65&lt;=0,"Not Applicable",IF($K65="","Missing Batch ID",IF(COUNTIF(Deposits!$A$2:$A$201,$K65)=0,"Missing Deposit",IF(INDEX(Deposits!$I$2:$I$201,MATCH($K65,Deposits!$A$2:$A$201,0))="Balanced","Matched","Review Batch")))))</f>
        <v/>
      </c>
      <c r="Q65" s="26">
        <f>IF($A65="","",IF($R65&lt;=0,0,IF(OR($B65="",Dashboard!$B$5=""),"",MAX(0,Dashboard!$B$5-$B65))))</f>
        <v/>
      </c>
      <c r="R65" s="40">
        <f>IF($A65="","",MAX(0,ROUND(IF(ISNUMBER($H65),$H65,0)-$M65,2)))</f>
        <v/>
      </c>
      <c r="S65" s="25">
        <f>IF($A65="","",IF(OR($R65&gt;0,$N65&gt;0,$P65="Missing Batch ID",$P65="Missing Deposit",$P65="Review Batch"),"Follow Up","No Follow-up"))</f>
        <v/>
      </c>
      <c r="T65" s="25">
        <f>IF($A65="","",IF(COUNTIF($A$2:$A$501,$A65)&gt;1,"Duplicate ID",""))</f>
        <v/>
      </c>
    </row>
    <row r="66">
      <c r="A66" s="21" t="n"/>
      <c r="B66" s="38" t="n"/>
      <c r="C66" s="38" t="n"/>
      <c r="D66" s="21" t="n"/>
      <c r="E66" s="21" t="n"/>
      <c r="F66" s="21" t="n"/>
      <c r="G66" s="21" t="n"/>
      <c r="H66" s="39" t="n"/>
      <c r="I66" s="39" t="n"/>
      <c r="J66" s="21" t="n"/>
      <c r="K66" s="21" t="n"/>
      <c r="L66" s="39" t="n"/>
      <c r="M66" s="40">
        <f>IF($A66="","",ROUND(IF(ISNUMBER($I66),$I66,0)-IF(ISNUMBER($L66),$L66,0),2))</f>
        <v/>
      </c>
      <c r="N66" s="40">
        <f>IF($A66="","",ROUND($M66-IF(ISNUMBER($H66),$H66,0),2))</f>
        <v/>
      </c>
      <c r="O66" s="25">
        <f>IF($A66="","",IF(IF(ISNUMBER($H66),$H66,0)=0,"Not Due",IF($M66=0,"Outstanding",IF($M66&lt;IF(ISNUMBER($H66),$H66,0),"Partial",IF($M66=IF(ISNUMBER($H66),$H66,0),"Collected","Overcollected")))))</f>
        <v/>
      </c>
      <c r="P66" s="25">
        <f>IF($A66="","",IF($M66&lt;=0,"Not Applicable",IF($K66="","Missing Batch ID",IF(COUNTIF(Deposits!$A$2:$A$201,$K66)=0,"Missing Deposit",IF(INDEX(Deposits!$I$2:$I$201,MATCH($K66,Deposits!$A$2:$A$201,0))="Balanced","Matched","Review Batch")))))</f>
        <v/>
      </c>
      <c r="Q66" s="26">
        <f>IF($A66="","",IF($R66&lt;=0,0,IF(OR($B66="",Dashboard!$B$5=""),"",MAX(0,Dashboard!$B$5-$B66))))</f>
        <v/>
      </c>
      <c r="R66" s="40">
        <f>IF($A66="","",MAX(0,ROUND(IF(ISNUMBER($H66),$H66,0)-$M66,2)))</f>
        <v/>
      </c>
      <c r="S66" s="25">
        <f>IF($A66="","",IF(OR($R66&gt;0,$N66&gt;0,$P66="Missing Batch ID",$P66="Missing Deposit",$P66="Review Batch"),"Follow Up","No Follow-up"))</f>
        <v/>
      </c>
      <c r="T66" s="25">
        <f>IF($A66="","",IF(COUNTIF($A$2:$A$501,$A66)&gt;1,"Duplicate ID",""))</f>
        <v/>
      </c>
    </row>
    <row r="67">
      <c r="A67" s="5" t="n"/>
      <c r="B67" s="34" t="n"/>
      <c r="C67" s="34" t="n"/>
      <c r="D67" s="5" t="n"/>
      <c r="E67" s="5" t="n"/>
      <c r="F67" s="5" t="n"/>
      <c r="G67" s="5" t="n"/>
      <c r="H67" s="41" t="n"/>
      <c r="I67" s="41" t="n"/>
      <c r="J67" s="5" t="n"/>
      <c r="K67" s="5" t="n"/>
      <c r="L67" s="41" t="n"/>
      <c r="M67" s="40">
        <f>IF($A67="","",ROUND(IF(ISNUMBER($I67),$I67,0)-IF(ISNUMBER($L67),$L67,0),2))</f>
        <v/>
      </c>
      <c r="N67" s="40">
        <f>IF($A67="","",ROUND($M67-IF(ISNUMBER($H67),$H67,0),2))</f>
        <v/>
      </c>
      <c r="O67" s="25">
        <f>IF($A67="","",IF(IF(ISNUMBER($H67),$H67,0)=0,"Not Due",IF($M67=0,"Outstanding",IF($M67&lt;IF(ISNUMBER($H67),$H67,0),"Partial",IF($M67=IF(ISNUMBER($H67),$H67,0),"Collected","Overcollected")))))</f>
        <v/>
      </c>
      <c r="P67" s="25">
        <f>IF($A67="","",IF($M67&lt;=0,"Not Applicable",IF($K67="","Missing Batch ID",IF(COUNTIF(Deposits!$A$2:$A$201,$K67)=0,"Missing Deposit",IF(INDEX(Deposits!$I$2:$I$201,MATCH($K67,Deposits!$A$2:$A$201,0))="Balanced","Matched","Review Batch")))))</f>
        <v/>
      </c>
      <c r="Q67" s="26">
        <f>IF($A67="","",IF($R67&lt;=0,0,IF(OR($B67="",Dashboard!$B$5=""),"",MAX(0,Dashboard!$B$5-$B67))))</f>
        <v/>
      </c>
      <c r="R67" s="40">
        <f>IF($A67="","",MAX(0,ROUND(IF(ISNUMBER($H67),$H67,0)-$M67,2)))</f>
        <v/>
      </c>
      <c r="S67" s="25">
        <f>IF($A67="","",IF(OR($R67&gt;0,$N67&gt;0,$P67="Missing Batch ID",$P67="Missing Deposit",$P67="Review Batch"),"Follow Up","No Follow-up"))</f>
        <v/>
      </c>
      <c r="T67" s="25">
        <f>IF($A67="","",IF(COUNTIF($A$2:$A$501,$A67)&gt;1,"Duplicate ID",""))</f>
        <v/>
      </c>
    </row>
    <row r="68">
      <c r="A68" s="21" t="n"/>
      <c r="B68" s="38" t="n"/>
      <c r="C68" s="38" t="n"/>
      <c r="D68" s="21" t="n"/>
      <c r="E68" s="21" t="n"/>
      <c r="F68" s="21" t="n"/>
      <c r="G68" s="21" t="n"/>
      <c r="H68" s="39" t="n"/>
      <c r="I68" s="39" t="n"/>
      <c r="J68" s="21" t="n"/>
      <c r="K68" s="21" t="n"/>
      <c r="L68" s="39" t="n"/>
      <c r="M68" s="40">
        <f>IF($A68="","",ROUND(IF(ISNUMBER($I68),$I68,0)-IF(ISNUMBER($L68),$L68,0),2))</f>
        <v/>
      </c>
      <c r="N68" s="40">
        <f>IF($A68="","",ROUND($M68-IF(ISNUMBER($H68),$H68,0),2))</f>
        <v/>
      </c>
      <c r="O68" s="25">
        <f>IF($A68="","",IF(IF(ISNUMBER($H68),$H68,0)=0,"Not Due",IF($M68=0,"Outstanding",IF($M68&lt;IF(ISNUMBER($H68),$H68,0),"Partial",IF($M68=IF(ISNUMBER($H68),$H68,0),"Collected","Overcollected")))))</f>
        <v/>
      </c>
      <c r="P68" s="25">
        <f>IF($A68="","",IF($M68&lt;=0,"Not Applicable",IF($K68="","Missing Batch ID",IF(COUNTIF(Deposits!$A$2:$A$201,$K68)=0,"Missing Deposit",IF(INDEX(Deposits!$I$2:$I$201,MATCH($K68,Deposits!$A$2:$A$201,0))="Balanced","Matched","Review Batch")))))</f>
        <v/>
      </c>
      <c r="Q68" s="26">
        <f>IF($A68="","",IF($R68&lt;=0,0,IF(OR($B68="",Dashboard!$B$5=""),"",MAX(0,Dashboard!$B$5-$B68))))</f>
        <v/>
      </c>
      <c r="R68" s="40">
        <f>IF($A68="","",MAX(0,ROUND(IF(ISNUMBER($H68),$H68,0)-$M68,2)))</f>
        <v/>
      </c>
      <c r="S68" s="25">
        <f>IF($A68="","",IF(OR($R68&gt;0,$N68&gt;0,$P68="Missing Batch ID",$P68="Missing Deposit",$P68="Review Batch"),"Follow Up","No Follow-up"))</f>
        <v/>
      </c>
      <c r="T68" s="25">
        <f>IF($A68="","",IF(COUNTIF($A$2:$A$501,$A68)&gt;1,"Duplicate ID",""))</f>
        <v/>
      </c>
    </row>
    <row r="69">
      <c r="A69" s="5" t="n"/>
      <c r="B69" s="34" t="n"/>
      <c r="C69" s="34" t="n"/>
      <c r="D69" s="5" t="n"/>
      <c r="E69" s="5" t="n"/>
      <c r="F69" s="5" t="n"/>
      <c r="G69" s="5" t="n"/>
      <c r="H69" s="41" t="n"/>
      <c r="I69" s="41" t="n"/>
      <c r="J69" s="5" t="n"/>
      <c r="K69" s="5" t="n"/>
      <c r="L69" s="41" t="n"/>
      <c r="M69" s="40">
        <f>IF($A69="","",ROUND(IF(ISNUMBER($I69),$I69,0)-IF(ISNUMBER($L69),$L69,0),2))</f>
        <v/>
      </c>
      <c r="N69" s="40">
        <f>IF($A69="","",ROUND($M69-IF(ISNUMBER($H69),$H69,0),2))</f>
        <v/>
      </c>
      <c r="O69" s="25">
        <f>IF($A69="","",IF(IF(ISNUMBER($H69),$H69,0)=0,"Not Due",IF($M69=0,"Outstanding",IF($M69&lt;IF(ISNUMBER($H69),$H69,0),"Partial",IF($M69=IF(ISNUMBER($H69),$H69,0),"Collected","Overcollected")))))</f>
        <v/>
      </c>
      <c r="P69" s="25">
        <f>IF($A69="","",IF($M69&lt;=0,"Not Applicable",IF($K69="","Missing Batch ID",IF(COUNTIF(Deposits!$A$2:$A$201,$K69)=0,"Missing Deposit",IF(INDEX(Deposits!$I$2:$I$201,MATCH($K69,Deposits!$A$2:$A$201,0))="Balanced","Matched","Review Batch")))))</f>
        <v/>
      </c>
      <c r="Q69" s="26">
        <f>IF($A69="","",IF($R69&lt;=0,0,IF(OR($B69="",Dashboard!$B$5=""),"",MAX(0,Dashboard!$B$5-$B69))))</f>
        <v/>
      </c>
      <c r="R69" s="40">
        <f>IF($A69="","",MAX(0,ROUND(IF(ISNUMBER($H69),$H69,0)-$M69,2)))</f>
        <v/>
      </c>
      <c r="S69" s="25">
        <f>IF($A69="","",IF(OR($R69&gt;0,$N69&gt;0,$P69="Missing Batch ID",$P69="Missing Deposit",$P69="Review Batch"),"Follow Up","No Follow-up"))</f>
        <v/>
      </c>
      <c r="T69" s="25">
        <f>IF($A69="","",IF(COUNTIF($A$2:$A$501,$A69)&gt;1,"Duplicate ID",""))</f>
        <v/>
      </c>
    </row>
    <row r="70">
      <c r="A70" s="21" t="n"/>
      <c r="B70" s="38" t="n"/>
      <c r="C70" s="38" t="n"/>
      <c r="D70" s="21" t="n"/>
      <c r="E70" s="21" t="n"/>
      <c r="F70" s="21" t="n"/>
      <c r="G70" s="21" t="n"/>
      <c r="H70" s="39" t="n"/>
      <c r="I70" s="39" t="n"/>
      <c r="J70" s="21" t="n"/>
      <c r="K70" s="21" t="n"/>
      <c r="L70" s="39" t="n"/>
      <c r="M70" s="40">
        <f>IF($A70="","",ROUND(IF(ISNUMBER($I70),$I70,0)-IF(ISNUMBER($L70),$L70,0),2))</f>
        <v/>
      </c>
      <c r="N70" s="40">
        <f>IF($A70="","",ROUND($M70-IF(ISNUMBER($H70),$H70,0),2))</f>
        <v/>
      </c>
      <c r="O70" s="25">
        <f>IF($A70="","",IF(IF(ISNUMBER($H70),$H70,0)=0,"Not Due",IF($M70=0,"Outstanding",IF($M70&lt;IF(ISNUMBER($H70),$H70,0),"Partial",IF($M70=IF(ISNUMBER($H70),$H70,0),"Collected","Overcollected")))))</f>
        <v/>
      </c>
      <c r="P70" s="25">
        <f>IF($A70="","",IF($M70&lt;=0,"Not Applicable",IF($K70="","Missing Batch ID",IF(COUNTIF(Deposits!$A$2:$A$201,$K70)=0,"Missing Deposit",IF(INDEX(Deposits!$I$2:$I$201,MATCH($K70,Deposits!$A$2:$A$201,0))="Balanced","Matched","Review Batch")))))</f>
        <v/>
      </c>
      <c r="Q70" s="26">
        <f>IF($A70="","",IF($R70&lt;=0,0,IF(OR($B70="",Dashboard!$B$5=""),"",MAX(0,Dashboard!$B$5-$B70))))</f>
        <v/>
      </c>
      <c r="R70" s="40">
        <f>IF($A70="","",MAX(0,ROUND(IF(ISNUMBER($H70),$H70,0)-$M70,2)))</f>
        <v/>
      </c>
      <c r="S70" s="25">
        <f>IF($A70="","",IF(OR($R70&gt;0,$N70&gt;0,$P70="Missing Batch ID",$P70="Missing Deposit",$P70="Review Batch"),"Follow Up","No Follow-up"))</f>
        <v/>
      </c>
      <c r="T70" s="25">
        <f>IF($A70="","",IF(COUNTIF($A$2:$A$501,$A70)&gt;1,"Duplicate ID",""))</f>
        <v/>
      </c>
    </row>
    <row r="71">
      <c r="A71" s="5" t="n"/>
      <c r="B71" s="34" t="n"/>
      <c r="C71" s="34" t="n"/>
      <c r="D71" s="5" t="n"/>
      <c r="E71" s="5" t="n"/>
      <c r="F71" s="5" t="n"/>
      <c r="G71" s="5" t="n"/>
      <c r="H71" s="41" t="n"/>
      <c r="I71" s="41" t="n"/>
      <c r="J71" s="5" t="n"/>
      <c r="K71" s="5" t="n"/>
      <c r="L71" s="41" t="n"/>
      <c r="M71" s="40">
        <f>IF($A71="","",ROUND(IF(ISNUMBER($I71),$I71,0)-IF(ISNUMBER($L71),$L71,0),2))</f>
        <v/>
      </c>
      <c r="N71" s="40">
        <f>IF($A71="","",ROUND($M71-IF(ISNUMBER($H71),$H71,0),2))</f>
        <v/>
      </c>
      <c r="O71" s="25">
        <f>IF($A71="","",IF(IF(ISNUMBER($H71),$H71,0)=0,"Not Due",IF($M71=0,"Outstanding",IF($M71&lt;IF(ISNUMBER($H71),$H71,0),"Partial",IF($M71=IF(ISNUMBER($H71),$H71,0),"Collected","Overcollected")))))</f>
        <v/>
      </c>
      <c r="P71" s="25">
        <f>IF($A71="","",IF($M71&lt;=0,"Not Applicable",IF($K71="","Missing Batch ID",IF(COUNTIF(Deposits!$A$2:$A$201,$K71)=0,"Missing Deposit",IF(INDEX(Deposits!$I$2:$I$201,MATCH($K71,Deposits!$A$2:$A$201,0))="Balanced","Matched","Review Batch")))))</f>
        <v/>
      </c>
      <c r="Q71" s="26">
        <f>IF($A71="","",IF($R71&lt;=0,0,IF(OR($B71="",Dashboard!$B$5=""),"",MAX(0,Dashboard!$B$5-$B71))))</f>
        <v/>
      </c>
      <c r="R71" s="40">
        <f>IF($A71="","",MAX(0,ROUND(IF(ISNUMBER($H71),$H71,0)-$M71,2)))</f>
        <v/>
      </c>
      <c r="S71" s="25">
        <f>IF($A71="","",IF(OR($R71&gt;0,$N71&gt;0,$P71="Missing Batch ID",$P71="Missing Deposit",$P71="Review Batch"),"Follow Up","No Follow-up"))</f>
        <v/>
      </c>
      <c r="T71" s="25">
        <f>IF($A71="","",IF(COUNTIF($A$2:$A$501,$A71)&gt;1,"Duplicate ID",""))</f>
        <v/>
      </c>
    </row>
    <row r="72">
      <c r="A72" s="21" t="n"/>
      <c r="B72" s="38" t="n"/>
      <c r="C72" s="38" t="n"/>
      <c r="D72" s="21" t="n"/>
      <c r="E72" s="21" t="n"/>
      <c r="F72" s="21" t="n"/>
      <c r="G72" s="21" t="n"/>
      <c r="H72" s="39" t="n"/>
      <c r="I72" s="39" t="n"/>
      <c r="J72" s="21" t="n"/>
      <c r="K72" s="21" t="n"/>
      <c r="L72" s="39" t="n"/>
      <c r="M72" s="40">
        <f>IF($A72="","",ROUND(IF(ISNUMBER($I72),$I72,0)-IF(ISNUMBER($L72),$L72,0),2))</f>
        <v/>
      </c>
      <c r="N72" s="40">
        <f>IF($A72="","",ROUND($M72-IF(ISNUMBER($H72),$H72,0),2))</f>
        <v/>
      </c>
      <c r="O72" s="25">
        <f>IF($A72="","",IF(IF(ISNUMBER($H72),$H72,0)=0,"Not Due",IF($M72=0,"Outstanding",IF($M72&lt;IF(ISNUMBER($H72),$H72,0),"Partial",IF($M72=IF(ISNUMBER($H72),$H72,0),"Collected","Overcollected")))))</f>
        <v/>
      </c>
      <c r="P72" s="25">
        <f>IF($A72="","",IF($M72&lt;=0,"Not Applicable",IF($K72="","Missing Batch ID",IF(COUNTIF(Deposits!$A$2:$A$201,$K72)=0,"Missing Deposit",IF(INDEX(Deposits!$I$2:$I$201,MATCH($K72,Deposits!$A$2:$A$201,0))="Balanced","Matched","Review Batch")))))</f>
        <v/>
      </c>
      <c r="Q72" s="26">
        <f>IF($A72="","",IF($R72&lt;=0,0,IF(OR($B72="",Dashboard!$B$5=""),"",MAX(0,Dashboard!$B$5-$B72))))</f>
        <v/>
      </c>
      <c r="R72" s="40">
        <f>IF($A72="","",MAX(0,ROUND(IF(ISNUMBER($H72),$H72,0)-$M72,2)))</f>
        <v/>
      </c>
      <c r="S72" s="25">
        <f>IF($A72="","",IF(OR($R72&gt;0,$N72&gt;0,$P72="Missing Batch ID",$P72="Missing Deposit",$P72="Review Batch"),"Follow Up","No Follow-up"))</f>
        <v/>
      </c>
      <c r="T72" s="25">
        <f>IF($A72="","",IF(COUNTIF($A$2:$A$501,$A72)&gt;1,"Duplicate ID",""))</f>
        <v/>
      </c>
    </row>
    <row r="73">
      <c r="A73" s="5" t="n"/>
      <c r="B73" s="34" t="n"/>
      <c r="C73" s="34" t="n"/>
      <c r="D73" s="5" t="n"/>
      <c r="E73" s="5" t="n"/>
      <c r="F73" s="5" t="n"/>
      <c r="G73" s="5" t="n"/>
      <c r="H73" s="41" t="n"/>
      <c r="I73" s="41" t="n"/>
      <c r="J73" s="5" t="n"/>
      <c r="K73" s="5" t="n"/>
      <c r="L73" s="41" t="n"/>
      <c r="M73" s="40">
        <f>IF($A73="","",ROUND(IF(ISNUMBER($I73),$I73,0)-IF(ISNUMBER($L73),$L73,0),2))</f>
        <v/>
      </c>
      <c r="N73" s="40">
        <f>IF($A73="","",ROUND($M73-IF(ISNUMBER($H73),$H73,0),2))</f>
        <v/>
      </c>
      <c r="O73" s="25">
        <f>IF($A73="","",IF(IF(ISNUMBER($H73),$H73,0)=0,"Not Due",IF($M73=0,"Outstanding",IF($M73&lt;IF(ISNUMBER($H73),$H73,0),"Partial",IF($M73=IF(ISNUMBER($H73),$H73,0),"Collected","Overcollected")))))</f>
        <v/>
      </c>
      <c r="P73" s="25">
        <f>IF($A73="","",IF($M73&lt;=0,"Not Applicable",IF($K73="","Missing Batch ID",IF(COUNTIF(Deposits!$A$2:$A$201,$K73)=0,"Missing Deposit",IF(INDEX(Deposits!$I$2:$I$201,MATCH($K73,Deposits!$A$2:$A$201,0))="Balanced","Matched","Review Batch")))))</f>
        <v/>
      </c>
      <c r="Q73" s="26">
        <f>IF($A73="","",IF($R73&lt;=0,0,IF(OR($B73="",Dashboard!$B$5=""),"",MAX(0,Dashboard!$B$5-$B73))))</f>
        <v/>
      </c>
      <c r="R73" s="40">
        <f>IF($A73="","",MAX(0,ROUND(IF(ISNUMBER($H73),$H73,0)-$M73,2)))</f>
        <v/>
      </c>
      <c r="S73" s="25">
        <f>IF($A73="","",IF(OR($R73&gt;0,$N73&gt;0,$P73="Missing Batch ID",$P73="Missing Deposit",$P73="Review Batch"),"Follow Up","No Follow-up"))</f>
        <v/>
      </c>
      <c r="T73" s="25">
        <f>IF($A73="","",IF(COUNTIF($A$2:$A$501,$A73)&gt;1,"Duplicate ID",""))</f>
        <v/>
      </c>
    </row>
    <row r="74">
      <c r="A74" s="21" t="n"/>
      <c r="B74" s="38" t="n"/>
      <c r="C74" s="38" t="n"/>
      <c r="D74" s="21" t="n"/>
      <c r="E74" s="21" t="n"/>
      <c r="F74" s="21" t="n"/>
      <c r="G74" s="21" t="n"/>
      <c r="H74" s="39" t="n"/>
      <c r="I74" s="39" t="n"/>
      <c r="J74" s="21" t="n"/>
      <c r="K74" s="21" t="n"/>
      <c r="L74" s="39" t="n"/>
      <c r="M74" s="40">
        <f>IF($A74="","",ROUND(IF(ISNUMBER($I74),$I74,0)-IF(ISNUMBER($L74),$L74,0),2))</f>
        <v/>
      </c>
      <c r="N74" s="40">
        <f>IF($A74="","",ROUND($M74-IF(ISNUMBER($H74),$H74,0),2))</f>
        <v/>
      </c>
      <c r="O74" s="25">
        <f>IF($A74="","",IF(IF(ISNUMBER($H74),$H74,0)=0,"Not Due",IF($M74=0,"Outstanding",IF($M74&lt;IF(ISNUMBER($H74),$H74,0),"Partial",IF($M74=IF(ISNUMBER($H74),$H74,0),"Collected","Overcollected")))))</f>
        <v/>
      </c>
      <c r="P74" s="25">
        <f>IF($A74="","",IF($M74&lt;=0,"Not Applicable",IF($K74="","Missing Batch ID",IF(COUNTIF(Deposits!$A$2:$A$201,$K74)=0,"Missing Deposit",IF(INDEX(Deposits!$I$2:$I$201,MATCH($K74,Deposits!$A$2:$A$201,0))="Balanced","Matched","Review Batch")))))</f>
        <v/>
      </c>
      <c r="Q74" s="26">
        <f>IF($A74="","",IF($R74&lt;=0,0,IF(OR($B74="",Dashboard!$B$5=""),"",MAX(0,Dashboard!$B$5-$B74))))</f>
        <v/>
      </c>
      <c r="R74" s="40">
        <f>IF($A74="","",MAX(0,ROUND(IF(ISNUMBER($H74),$H74,0)-$M74,2)))</f>
        <v/>
      </c>
      <c r="S74" s="25">
        <f>IF($A74="","",IF(OR($R74&gt;0,$N74&gt;0,$P74="Missing Batch ID",$P74="Missing Deposit",$P74="Review Batch"),"Follow Up","No Follow-up"))</f>
        <v/>
      </c>
      <c r="T74" s="25">
        <f>IF($A74="","",IF(COUNTIF($A$2:$A$501,$A74)&gt;1,"Duplicate ID",""))</f>
        <v/>
      </c>
    </row>
    <row r="75">
      <c r="A75" s="5" t="n"/>
      <c r="B75" s="34" t="n"/>
      <c r="C75" s="34" t="n"/>
      <c r="D75" s="5" t="n"/>
      <c r="E75" s="5" t="n"/>
      <c r="F75" s="5" t="n"/>
      <c r="G75" s="5" t="n"/>
      <c r="H75" s="41" t="n"/>
      <c r="I75" s="41" t="n"/>
      <c r="J75" s="5" t="n"/>
      <c r="K75" s="5" t="n"/>
      <c r="L75" s="41" t="n"/>
      <c r="M75" s="40">
        <f>IF($A75="","",ROUND(IF(ISNUMBER($I75),$I75,0)-IF(ISNUMBER($L75),$L75,0),2))</f>
        <v/>
      </c>
      <c r="N75" s="40">
        <f>IF($A75="","",ROUND($M75-IF(ISNUMBER($H75),$H75,0),2))</f>
        <v/>
      </c>
      <c r="O75" s="25">
        <f>IF($A75="","",IF(IF(ISNUMBER($H75),$H75,0)=0,"Not Due",IF($M75=0,"Outstanding",IF($M75&lt;IF(ISNUMBER($H75),$H75,0),"Partial",IF($M75=IF(ISNUMBER($H75),$H75,0),"Collected","Overcollected")))))</f>
        <v/>
      </c>
      <c r="P75" s="25">
        <f>IF($A75="","",IF($M75&lt;=0,"Not Applicable",IF($K75="","Missing Batch ID",IF(COUNTIF(Deposits!$A$2:$A$201,$K75)=0,"Missing Deposit",IF(INDEX(Deposits!$I$2:$I$201,MATCH($K75,Deposits!$A$2:$A$201,0))="Balanced","Matched","Review Batch")))))</f>
        <v/>
      </c>
      <c r="Q75" s="26">
        <f>IF($A75="","",IF($R75&lt;=0,0,IF(OR($B75="",Dashboard!$B$5=""),"",MAX(0,Dashboard!$B$5-$B75))))</f>
        <v/>
      </c>
      <c r="R75" s="40">
        <f>IF($A75="","",MAX(0,ROUND(IF(ISNUMBER($H75),$H75,0)-$M75,2)))</f>
        <v/>
      </c>
      <c r="S75" s="25">
        <f>IF($A75="","",IF(OR($R75&gt;0,$N75&gt;0,$P75="Missing Batch ID",$P75="Missing Deposit",$P75="Review Batch"),"Follow Up","No Follow-up"))</f>
        <v/>
      </c>
      <c r="T75" s="25">
        <f>IF($A75="","",IF(COUNTIF($A$2:$A$501,$A75)&gt;1,"Duplicate ID",""))</f>
        <v/>
      </c>
    </row>
    <row r="76">
      <c r="A76" s="21" t="n"/>
      <c r="B76" s="38" t="n"/>
      <c r="C76" s="38" t="n"/>
      <c r="D76" s="21" t="n"/>
      <c r="E76" s="21" t="n"/>
      <c r="F76" s="21" t="n"/>
      <c r="G76" s="21" t="n"/>
      <c r="H76" s="39" t="n"/>
      <c r="I76" s="39" t="n"/>
      <c r="J76" s="21" t="n"/>
      <c r="K76" s="21" t="n"/>
      <c r="L76" s="39" t="n"/>
      <c r="M76" s="40">
        <f>IF($A76="","",ROUND(IF(ISNUMBER($I76),$I76,0)-IF(ISNUMBER($L76),$L76,0),2))</f>
        <v/>
      </c>
      <c r="N76" s="40">
        <f>IF($A76="","",ROUND($M76-IF(ISNUMBER($H76),$H76,0),2))</f>
        <v/>
      </c>
      <c r="O76" s="25">
        <f>IF($A76="","",IF(IF(ISNUMBER($H76),$H76,0)=0,"Not Due",IF($M76=0,"Outstanding",IF($M76&lt;IF(ISNUMBER($H76),$H76,0),"Partial",IF($M76=IF(ISNUMBER($H76),$H76,0),"Collected","Overcollected")))))</f>
        <v/>
      </c>
      <c r="P76" s="25">
        <f>IF($A76="","",IF($M76&lt;=0,"Not Applicable",IF($K76="","Missing Batch ID",IF(COUNTIF(Deposits!$A$2:$A$201,$K76)=0,"Missing Deposit",IF(INDEX(Deposits!$I$2:$I$201,MATCH($K76,Deposits!$A$2:$A$201,0))="Balanced","Matched","Review Batch")))))</f>
        <v/>
      </c>
      <c r="Q76" s="26">
        <f>IF($A76="","",IF($R76&lt;=0,0,IF(OR($B76="",Dashboard!$B$5=""),"",MAX(0,Dashboard!$B$5-$B76))))</f>
        <v/>
      </c>
      <c r="R76" s="40">
        <f>IF($A76="","",MAX(0,ROUND(IF(ISNUMBER($H76),$H76,0)-$M76,2)))</f>
        <v/>
      </c>
      <c r="S76" s="25">
        <f>IF($A76="","",IF(OR($R76&gt;0,$N76&gt;0,$P76="Missing Batch ID",$P76="Missing Deposit",$P76="Review Batch"),"Follow Up","No Follow-up"))</f>
        <v/>
      </c>
      <c r="T76" s="25">
        <f>IF($A76="","",IF(COUNTIF($A$2:$A$501,$A76)&gt;1,"Duplicate ID",""))</f>
        <v/>
      </c>
    </row>
    <row r="77">
      <c r="A77" s="5" t="n"/>
      <c r="B77" s="34" t="n"/>
      <c r="C77" s="34" t="n"/>
      <c r="D77" s="5" t="n"/>
      <c r="E77" s="5" t="n"/>
      <c r="F77" s="5" t="n"/>
      <c r="G77" s="5" t="n"/>
      <c r="H77" s="41" t="n"/>
      <c r="I77" s="41" t="n"/>
      <c r="J77" s="5" t="n"/>
      <c r="K77" s="5" t="n"/>
      <c r="L77" s="41" t="n"/>
      <c r="M77" s="40">
        <f>IF($A77="","",ROUND(IF(ISNUMBER($I77),$I77,0)-IF(ISNUMBER($L77),$L77,0),2))</f>
        <v/>
      </c>
      <c r="N77" s="40">
        <f>IF($A77="","",ROUND($M77-IF(ISNUMBER($H77),$H77,0),2))</f>
        <v/>
      </c>
      <c r="O77" s="25">
        <f>IF($A77="","",IF(IF(ISNUMBER($H77),$H77,0)=0,"Not Due",IF($M77=0,"Outstanding",IF($M77&lt;IF(ISNUMBER($H77),$H77,0),"Partial",IF($M77=IF(ISNUMBER($H77),$H77,0),"Collected","Overcollected")))))</f>
        <v/>
      </c>
      <c r="P77" s="25">
        <f>IF($A77="","",IF($M77&lt;=0,"Not Applicable",IF($K77="","Missing Batch ID",IF(COUNTIF(Deposits!$A$2:$A$201,$K77)=0,"Missing Deposit",IF(INDEX(Deposits!$I$2:$I$201,MATCH($K77,Deposits!$A$2:$A$201,0))="Balanced","Matched","Review Batch")))))</f>
        <v/>
      </c>
      <c r="Q77" s="26">
        <f>IF($A77="","",IF($R77&lt;=0,0,IF(OR($B77="",Dashboard!$B$5=""),"",MAX(0,Dashboard!$B$5-$B77))))</f>
        <v/>
      </c>
      <c r="R77" s="40">
        <f>IF($A77="","",MAX(0,ROUND(IF(ISNUMBER($H77),$H77,0)-$M77,2)))</f>
        <v/>
      </c>
      <c r="S77" s="25">
        <f>IF($A77="","",IF(OR($R77&gt;0,$N77&gt;0,$P77="Missing Batch ID",$P77="Missing Deposit",$P77="Review Batch"),"Follow Up","No Follow-up"))</f>
        <v/>
      </c>
      <c r="T77" s="25">
        <f>IF($A77="","",IF(COUNTIF($A$2:$A$501,$A77)&gt;1,"Duplicate ID",""))</f>
        <v/>
      </c>
    </row>
    <row r="78">
      <c r="A78" s="21" t="n"/>
      <c r="B78" s="38" t="n"/>
      <c r="C78" s="38" t="n"/>
      <c r="D78" s="21" t="n"/>
      <c r="E78" s="21" t="n"/>
      <c r="F78" s="21" t="n"/>
      <c r="G78" s="21" t="n"/>
      <c r="H78" s="39" t="n"/>
      <c r="I78" s="39" t="n"/>
      <c r="J78" s="21" t="n"/>
      <c r="K78" s="21" t="n"/>
      <c r="L78" s="39" t="n"/>
      <c r="M78" s="40">
        <f>IF($A78="","",ROUND(IF(ISNUMBER($I78),$I78,0)-IF(ISNUMBER($L78),$L78,0),2))</f>
        <v/>
      </c>
      <c r="N78" s="40">
        <f>IF($A78="","",ROUND($M78-IF(ISNUMBER($H78),$H78,0),2))</f>
        <v/>
      </c>
      <c r="O78" s="25">
        <f>IF($A78="","",IF(IF(ISNUMBER($H78),$H78,0)=0,"Not Due",IF($M78=0,"Outstanding",IF($M78&lt;IF(ISNUMBER($H78),$H78,0),"Partial",IF($M78=IF(ISNUMBER($H78),$H78,0),"Collected","Overcollected")))))</f>
        <v/>
      </c>
      <c r="P78" s="25">
        <f>IF($A78="","",IF($M78&lt;=0,"Not Applicable",IF($K78="","Missing Batch ID",IF(COUNTIF(Deposits!$A$2:$A$201,$K78)=0,"Missing Deposit",IF(INDEX(Deposits!$I$2:$I$201,MATCH($K78,Deposits!$A$2:$A$201,0))="Balanced","Matched","Review Batch")))))</f>
        <v/>
      </c>
      <c r="Q78" s="26">
        <f>IF($A78="","",IF($R78&lt;=0,0,IF(OR($B78="",Dashboard!$B$5=""),"",MAX(0,Dashboard!$B$5-$B78))))</f>
        <v/>
      </c>
      <c r="R78" s="40">
        <f>IF($A78="","",MAX(0,ROUND(IF(ISNUMBER($H78),$H78,0)-$M78,2)))</f>
        <v/>
      </c>
      <c r="S78" s="25">
        <f>IF($A78="","",IF(OR($R78&gt;0,$N78&gt;0,$P78="Missing Batch ID",$P78="Missing Deposit",$P78="Review Batch"),"Follow Up","No Follow-up"))</f>
        <v/>
      </c>
      <c r="T78" s="25">
        <f>IF($A78="","",IF(COUNTIF($A$2:$A$501,$A78)&gt;1,"Duplicate ID",""))</f>
        <v/>
      </c>
    </row>
    <row r="79">
      <c r="A79" s="5" t="n"/>
      <c r="B79" s="34" t="n"/>
      <c r="C79" s="34" t="n"/>
      <c r="D79" s="5" t="n"/>
      <c r="E79" s="5" t="n"/>
      <c r="F79" s="5" t="n"/>
      <c r="G79" s="5" t="n"/>
      <c r="H79" s="41" t="n"/>
      <c r="I79" s="41" t="n"/>
      <c r="J79" s="5" t="n"/>
      <c r="K79" s="5" t="n"/>
      <c r="L79" s="41" t="n"/>
      <c r="M79" s="40">
        <f>IF($A79="","",ROUND(IF(ISNUMBER($I79),$I79,0)-IF(ISNUMBER($L79),$L79,0),2))</f>
        <v/>
      </c>
      <c r="N79" s="40">
        <f>IF($A79="","",ROUND($M79-IF(ISNUMBER($H79),$H79,0),2))</f>
        <v/>
      </c>
      <c r="O79" s="25">
        <f>IF($A79="","",IF(IF(ISNUMBER($H79),$H79,0)=0,"Not Due",IF($M79=0,"Outstanding",IF($M79&lt;IF(ISNUMBER($H79),$H79,0),"Partial",IF($M79=IF(ISNUMBER($H79),$H79,0),"Collected","Overcollected")))))</f>
        <v/>
      </c>
      <c r="P79" s="25">
        <f>IF($A79="","",IF($M79&lt;=0,"Not Applicable",IF($K79="","Missing Batch ID",IF(COUNTIF(Deposits!$A$2:$A$201,$K79)=0,"Missing Deposit",IF(INDEX(Deposits!$I$2:$I$201,MATCH($K79,Deposits!$A$2:$A$201,0))="Balanced","Matched","Review Batch")))))</f>
        <v/>
      </c>
      <c r="Q79" s="26">
        <f>IF($A79="","",IF($R79&lt;=0,0,IF(OR($B79="",Dashboard!$B$5=""),"",MAX(0,Dashboard!$B$5-$B79))))</f>
        <v/>
      </c>
      <c r="R79" s="40">
        <f>IF($A79="","",MAX(0,ROUND(IF(ISNUMBER($H79),$H79,0)-$M79,2)))</f>
        <v/>
      </c>
      <c r="S79" s="25">
        <f>IF($A79="","",IF(OR($R79&gt;0,$N79&gt;0,$P79="Missing Batch ID",$P79="Missing Deposit",$P79="Review Batch"),"Follow Up","No Follow-up"))</f>
        <v/>
      </c>
      <c r="T79" s="25">
        <f>IF($A79="","",IF(COUNTIF($A$2:$A$501,$A79)&gt;1,"Duplicate ID",""))</f>
        <v/>
      </c>
    </row>
    <row r="80">
      <c r="A80" s="21" t="n"/>
      <c r="B80" s="38" t="n"/>
      <c r="C80" s="38" t="n"/>
      <c r="D80" s="21" t="n"/>
      <c r="E80" s="21" t="n"/>
      <c r="F80" s="21" t="n"/>
      <c r="G80" s="21" t="n"/>
      <c r="H80" s="39" t="n"/>
      <c r="I80" s="39" t="n"/>
      <c r="J80" s="21" t="n"/>
      <c r="K80" s="21" t="n"/>
      <c r="L80" s="39" t="n"/>
      <c r="M80" s="40">
        <f>IF($A80="","",ROUND(IF(ISNUMBER($I80),$I80,0)-IF(ISNUMBER($L80),$L80,0),2))</f>
        <v/>
      </c>
      <c r="N80" s="40">
        <f>IF($A80="","",ROUND($M80-IF(ISNUMBER($H80),$H80,0),2))</f>
        <v/>
      </c>
      <c r="O80" s="25">
        <f>IF($A80="","",IF(IF(ISNUMBER($H80),$H80,0)=0,"Not Due",IF($M80=0,"Outstanding",IF($M80&lt;IF(ISNUMBER($H80),$H80,0),"Partial",IF($M80=IF(ISNUMBER($H80),$H80,0),"Collected","Overcollected")))))</f>
        <v/>
      </c>
      <c r="P80" s="25">
        <f>IF($A80="","",IF($M80&lt;=0,"Not Applicable",IF($K80="","Missing Batch ID",IF(COUNTIF(Deposits!$A$2:$A$201,$K80)=0,"Missing Deposit",IF(INDEX(Deposits!$I$2:$I$201,MATCH($K80,Deposits!$A$2:$A$201,0))="Balanced","Matched","Review Batch")))))</f>
        <v/>
      </c>
      <c r="Q80" s="26">
        <f>IF($A80="","",IF($R80&lt;=0,0,IF(OR($B80="",Dashboard!$B$5=""),"",MAX(0,Dashboard!$B$5-$B80))))</f>
        <v/>
      </c>
      <c r="R80" s="40">
        <f>IF($A80="","",MAX(0,ROUND(IF(ISNUMBER($H80),$H80,0)-$M80,2)))</f>
        <v/>
      </c>
      <c r="S80" s="25">
        <f>IF($A80="","",IF(OR($R80&gt;0,$N80&gt;0,$P80="Missing Batch ID",$P80="Missing Deposit",$P80="Review Batch"),"Follow Up","No Follow-up"))</f>
        <v/>
      </c>
      <c r="T80" s="25">
        <f>IF($A80="","",IF(COUNTIF($A$2:$A$501,$A80)&gt;1,"Duplicate ID",""))</f>
        <v/>
      </c>
    </row>
    <row r="81">
      <c r="A81" s="5" t="n"/>
      <c r="B81" s="34" t="n"/>
      <c r="C81" s="34" t="n"/>
      <c r="D81" s="5" t="n"/>
      <c r="E81" s="5" t="n"/>
      <c r="F81" s="5" t="n"/>
      <c r="G81" s="5" t="n"/>
      <c r="H81" s="41" t="n"/>
      <c r="I81" s="41" t="n"/>
      <c r="J81" s="5" t="n"/>
      <c r="K81" s="5" t="n"/>
      <c r="L81" s="41" t="n"/>
      <c r="M81" s="40">
        <f>IF($A81="","",ROUND(IF(ISNUMBER($I81),$I81,0)-IF(ISNUMBER($L81),$L81,0),2))</f>
        <v/>
      </c>
      <c r="N81" s="40">
        <f>IF($A81="","",ROUND($M81-IF(ISNUMBER($H81),$H81,0),2))</f>
        <v/>
      </c>
      <c r="O81" s="25">
        <f>IF($A81="","",IF(IF(ISNUMBER($H81),$H81,0)=0,"Not Due",IF($M81=0,"Outstanding",IF($M81&lt;IF(ISNUMBER($H81),$H81,0),"Partial",IF($M81=IF(ISNUMBER($H81),$H81,0),"Collected","Overcollected")))))</f>
        <v/>
      </c>
      <c r="P81" s="25">
        <f>IF($A81="","",IF($M81&lt;=0,"Not Applicable",IF($K81="","Missing Batch ID",IF(COUNTIF(Deposits!$A$2:$A$201,$K81)=0,"Missing Deposit",IF(INDEX(Deposits!$I$2:$I$201,MATCH($K81,Deposits!$A$2:$A$201,0))="Balanced","Matched","Review Batch")))))</f>
        <v/>
      </c>
      <c r="Q81" s="26">
        <f>IF($A81="","",IF($R81&lt;=0,0,IF(OR($B81="",Dashboard!$B$5=""),"",MAX(0,Dashboard!$B$5-$B81))))</f>
        <v/>
      </c>
      <c r="R81" s="40">
        <f>IF($A81="","",MAX(0,ROUND(IF(ISNUMBER($H81),$H81,0)-$M81,2)))</f>
        <v/>
      </c>
      <c r="S81" s="25">
        <f>IF($A81="","",IF(OR($R81&gt;0,$N81&gt;0,$P81="Missing Batch ID",$P81="Missing Deposit",$P81="Review Batch"),"Follow Up","No Follow-up"))</f>
        <v/>
      </c>
      <c r="T81" s="25">
        <f>IF($A81="","",IF(COUNTIF($A$2:$A$501,$A81)&gt;1,"Duplicate ID",""))</f>
        <v/>
      </c>
    </row>
    <row r="82">
      <c r="A82" s="21" t="n"/>
      <c r="B82" s="38" t="n"/>
      <c r="C82" s="38" t="n"/>
      <c r="D82" s="21" t="n"/>
      <c r="E82" s="21" t="n"/>
      <c r="F82" s="21" t="n"/>
      <c r="G82" s="21" t="n"/>
      <c r="H82" s="39" t="n"/>
      <c r="I82" s="39" t="n"/>
      <c r="J82" s="21" t="n"/>
      <c r="K82" s="21" t="n"/>
      <c r="L82" s="39" t="n"/>
      <c r="M82" s="40">
        <f>IF($A82="","",ROUND(IF(ISNUMBER($I82),$I82,0)-IF(ISNUMBER($L82),$L82,0),2))</f>
        <v/>
      </c>
      <c r="N82" s="40">
        <f>IF($A82="","",ROUND($M82-IF(ISNUMBER($H82),$H82,0),2))</f>
        <v/>
      </c>
      <c r="O82" s="25">
        <f>IF($A82="","",IF(IF(ISNUMBER($H82),$H82,0)=0,"Not Due",IF($M82=0,"Outstanding",IF($M82&lt;IF(ISNUMBER($H82),$H82,0),"Partial",IF($M82=IF(ISNUMBER($H82),$H82,0),"Collected","Overcollected")))))</f>
        <v/>
      </c>
      <c r="P82" s="25">
        <f>IF($A82="","",IF($M82&lt;=0,"Not Applicable",IF($K82="","Missing Batch ID",IF(COUNTIF(Deposits!$A$2:$A$201,$K82)=0,"Missing Deposit",IF(INDEX(Deposits!$I$2:$I$201,MATCH($K82,Deposits!$A$2:$A$201,0))="Balanced","Matched","Review Batch")))))</f>
        <v/>
      </c>
      <c r="Q82" s="26">
        <f>IF($A82="","",IF($R82&lt;=0,0,IF(OR($B82="",Dashboard!$B$5=""),"",MAX(0,Dashboard!$B$5-$B82))))</f>
        <v/>
      </c>
      <c r="R82" s="40">
        <f>IF($A82="","",MAX(0,ROUND(IF(ISNUMBER($H82),$H82,0)-$M82,2)))</f>
        <v/>
      </c>
      <c r="S82" s="25">
        <f>IF($A82="","",IF(OR($R82&gt;0,$N82&gt;0,$P82="Missing Batch ID",$P82="Missing Deposit",$P82="Review Batch"),"Follow Up","No Follow-up"))</f>
        <v/>
      </c>
      <c r="T82" s="25">
        <f>IF($A82="","",IF(COUNTIF($A$2:$A$501,$A82)&gt;1,"Duplicate ID",""))</f>
        <v/>
      </c>
    </row>
    <row r="83">
      <c r="A83" s="5" t="n"/>
      <c r="B83" s="34" t="n"/>
      <c r="C83" s="34" t="n"/>
      <c r="D83" s="5" t="n"/>
      <c r="E83" s="5" t="n"/>
      <c r="F83" s="5" t="n"/>
      <c r="G83" s="5" t="n"/>
      <c r="H83" s="41" t="n"/>
      <c r="I83" s="41" t="n"/>
      <c r="J83" s="5" t="n"/>
      <c r="K83" s="5" t="n"/>
      <c r="L83" s="41" t="n"/>
      <c r="M83" s="40">
        <f>IF($A83="","",ROUND(IF(ISNUMBER($I83),$I83,0)-IF(ISNUMBER($L83),$L83,0),2))</f>
        <v/>
      </c>
      <c r="N83" s="40">
        <f>IF($A83="","",ROUND($M83-IF(ISNUMBER($H83),$H83,0),2))</f>
        <v/>
      </c>
      <c r="O83" s="25">
        <f>IF($A83="","",IF(IF(ISNUMBER($H83),$H83,0)=0,"Not Due",IF($M83=0,"Outstanding",IF($M83&lt;IF(ISNUMBER($H83),$H83,0),"Partial",IF($M83=IF(ISNUMBER($H83),$H83,0),"Collected","Overcollected")))))</f>
        <v/>
      </c>
      <c r="P83" s="25">
        <f>IF($A83="","",IF($M83&lt;=0,"Not Applicable",IF($K83="","Missing Batch ID",IF(COUNTIF(Deposits!$A$2:$A$201,$K83)=0,"Missing Deposit",IF(INDEX(Deposits!$I$2:$I$201,MATCH($K83,Deposits!$A$2:$A$201,0))="Balanced","Matched","Review Batch")))))</f>
        <v/>
      </c>
      <c r="Q83" s="26">
        <f>IF($A83="","",IF($R83&lt;=0,0,IF(OR($B83="",Dashboard!$B$5=""),"",MAX(0,Dashboard!$B$5-$B83))))</f>
        <v/>
      </c>
      <c r="R83" s="40">
        <f>IF($A83="","",MAX(0,ROUND(IF(ISNUMBER($H83),$H83,0)-$M83,2)))</f>
        <v/>
      </c>
      <c r="S83" s="25">
        <f>IF($A83="","",IF(OR($R83&gt;0,$N83&gt;0,$P83="Missing Batch ID",$P83="Missing Deposit",$P83="Review Batch"),"Follow Up","No Follow-up"))</f>
        <v/>
      </c>
      <c r="T83" s="25">
        <f>IF($A83="","",IF(COUNTIF($A$2:$A$501,$A83)&gt;1,"Duplicate ID",""))</f>
        <v/>
      </c>
    </row>
    <row r="84">
      <c r="A84" s="21" t="n"/>
      <c r="B84" s="38" t="n"/>
      <c r="C84" s="38" t="n"/>
      <c r="D84" s="21" t="n"/>
      <c r="E84" s="21" t="n"/>
      <c r="F84" s="21" t="n"/>
      <c r="G84" s="21" t="n"/>
      <c r="H84" s="39" t="n"/>
      <c r="I84" s="39" t="n"/>
      <c r="J84" s="21" t="n"/>
      <c r="K84" s="21" t="n"/>
      <c r="L84" s="39" t="n"/>
      <c r="M84" s="40">
        <f>IF($A84="","",ROUND(IF(ISNUMBER($I84),$I84,0)-IF(ISNUMBER($L84),$L84,0),2))</f>
        <v/>
      </c>
      <c r="N84" s="40">
        <f>IF($A84="","",ROUND($M84-IF(ISNUMBER($H84),$H84,0),2))</f>
        <v/>
      </c>
      <c r="O84" s="25">
        <f>IF($A84="","",IF(IF(ISNUMBER($H84),$H84,0)=0,"Not Due",IF($M84=0,"Outstanding",IF($M84&lt;IF(ISNUMBER($H84),$H84,0),"Partial",IF($M84=IF(ISNUMBER($H84),$H84,0),"Collected","Overcollected")))))</f>
        <v/>
      </c>
      <c r="P84" s="25">
        <f>IF($A84="","",IF($M84&lt;=0,"Not Applicable",IF($K84="","Missing Batch ID",IF(COUNTIF(Deposits!$A$2:$A$201,$K84)=0,"Missing Deposit",IF(INDEX(Deposits!$I$2:$I$201,MATCH($K84,Deposits!$A$2:$A$201,0))="Balanced","Matched","Review Batch")))))</f>
        <v/>
      </c>
      <c r="Q84" s="26">
        <f>IF($A84="","",IF($R84&lt;=0,0,IF(OR($B84="",Dashboard!$B$5=""),"",MAX(0,Dashboard!$B$5-$B84))))</f>
        <v/>
      </c>
      <c r="R84" s="40">
        <f>IF($A84="","",MAX(0,ROUND(IF(ISNUMBER($H84),$H84,0)-$M84,2)))</f>
        <v/>
      </c>
      <c r="S84" s="25">
        <f>IF($A84="","",IF(OR($R84&gt;0,$N84&gt;0,$P84="Missing Batch ID",$P84="Missing Deposit",$P84="Review Batch"),"Follow Up","No Follow-up"))</f>
        <v/>
      </c>
      <c r="T84" s="25">
        <f>IF($A84="","",IF(COUNTIF($A$2:$A$501,$A84)&gt;1,"Duplicate ID",""))</f>
        <v/>
      </c>
    </row>
    <row r="85">
      <c r="A85" s="5" t="n"/>
      <c r="B85" s="34" t="n"/>
      <c r="C85" s="34" t="n"/>
      <c r="D85" s="5" t="n"/>
      <c r="E85" s="5" t="n"/>
      <c r="F85" s="5" t="n"/>
      <c r="G85" s="5" t="n"/>
      <c r="H85" s="41" t="n"/>
      <c r="I85" s="41" t="n"/>
      <c r="J85" s="5" t="n"/>
      <c r="K85" s="5" t="n"/>
      <c r="L85" s="41" t="n"/>
      <c r="M85" s="40">
        <f>IF($A85="","",ROUND(IF(ISNUMBER($I85),$I85,0)-IF(ISNUMBER($L85),$L85,0),2))</f>
        <v/>
      </c>
      <c r="N85" s="40">
        <f>IF($A85="","",ROUND($M85-IF(ISNUMBER($H85),$H85,0),2))</f>
        <v/>
      </c>
      <c r="O85" s="25">
        <f>IF($A85="","",IF(IF(ISNUMBER($H85),$H85,0)=0,"Not Due",IF($M85=0,"Outstanding",IF($M85&lt;IF(ISNUMBER($H85),$H85,0),"Partial",IF($M85=IF(ISNUMBER($H85),$H85,0),"Collected","Overcollected")))))</f>
        <v/>
      </c>
      <c r="P85" s="25">
        <f>IF($A85="","",IF($M85&lt;=0,"Not Applicable",IF($K85="","Missing Batch ID",IF(COUNTIF(Deposits!$A$2:$A$201,$K85)=0,"Missing Deposit",IF(INDEX(Deposits!$I$2:$I$201,MATCH($K85,Deposits!$A$2:$A$201,0))="Balanced","Matched","Review Batch")))))</f>
        <v/>
      </c>
      <c r="Q85" s="26">
        <f>IF($A85="","",IF($R85&lt;=0,0,IF(OR($B85="",Dashboard!$B$5=""),"",MAX(0,Dashboard!$B$5-$B85))))</f>
        <v/>
      </c>
      <c r="R85" s="40">
        <f>IF($A85="","",MAX(0,ROUND(IF(ISNUMBER($H85),$H85,0)-$M85,2)))</f>
        <v/>
      </c>
      <c r="S85" s="25">
        <f>IF($A85="","",IF(OR($R85&gt;0,$N85&gt;0,$P85="Missing Batch ID",$P85="Missing Deposit",$P85="Review Batch"),"Follow Up","No Follow-up"))</f>
        <v/>
      </c>
      <c r="T85" s="25">
        <f>IF($A85="","",IF(COUNTIF($A$2:$A$501,$A85)&gt;1,"Duplicate ID",""))</f>
        <v/>
      </c>
    </row>
    <row r="86">
      <c r="A86" s="21" t="n"/>
      <c r="B86" s="38" t="n"/>
      <c r="C86" s="38" t="n"/>
      <c r="D86" s="21" t="n"/>
      <c r="E86" s="21" t="n"/>
      <c r="F86" s="21" t="n"/>
      <c r="G86" s="21" t="n"/>
      <c r="H86" s="39" t="n"/>
      <c r="I86" s="39" t="n"/>
      <c r="J86" s="21" t="n"/>
      <c r="K86" s="21" t="n"/>
      <c r="L86" s="39" t="n"/>
      <c r="M86" s="40">
        <f>IF($A86="","",ROUND(IF(ISNUMBER($I86),$I86,0)-IF(ISNUMBER($L86),$L86,0),2))</f>
        <v/>
      </c>
      <c r="N86" s="40">
        <f>IF($A86="","",ROUND($M86-IF(ISNUMBER($H86),$H86,0),2))</f>
        <v/>
      </c>
      <c r="O86" s="25">
        <f>IF($A86="","",IF(IF(ISNUMBER($H86),$H86,0)=0,"Not Due",IF($M86=0,"Outstanding",IF($M86&lt;IF(ISNUMBER($H86),$H86,0),"Partial",IF($M86=IF(ISNUMBER($H86),$H86,0),"Collected","Overcollected")))))</f>
        <v/>
      </c>
      <c r="P86" s="25">
        <f>IF($A86="","",IF($M86&lt;=0,"Not Applicable",IF($K86="","Missing Batch ID",IF(COUNTIF(Deposits!$A$2:$A$201,$K86)=0,"Missing Deposit",IF(INDEX(Deposits!$I$2:$I$201,MATCH($K86,Deposits!$A$2:$A$201,0))="Balanced","Matched","Review Batch")))))</f>
        <v/>
      </c>
      <c r="Q86" s="26">
        <f>IF($A86="","",IF($R86&lt;=0,0,IF(OR($B86="",Dashboard!$B$5=""),"",MAX(0,Dashboard!$B$5-$B86))))</f>
        <v/>
      </c>
      <c r="R86" s="40">
        <f>IF($A86="","",MAX(0,ROUND(IF(ISNUMBER($H86),$H86,0)-$M86,2)))</f>
        <v/>
      </c>
      <c r="S86" s="25">
        <f>IF($A86="","",IF(OR($R86&gt;0,$N86&gt;0,$P86="Missing Batch ID",$P86="Missing Deposit",$P86="Review Batch"),"Follow Up","No Follow-up"))</f>
        <v/>
      </c>
      <c r="T86" s="25">
        <f>IF($A86="","",IF(COUNTIF($A$2:$A$501,$A86)&gt;1,"Duplicate ID",""))</f>
        <v/>
      </c>
    </row>
    <row r="87">
      <c r="A87" s="5" t="n"/>
      <c r="B87" s="34" t="n"/>
      <c r="C87" s="34" t="n"/>
      <c r="D87" s="5" t="n"/>
      <c r="E87" s="5" t="n"/>
      <c r="F87" s="5" t="n"/>
      <c r="G87" s="5" t="n"/>
      <c r="H87" s="41" t="n"/>
      <c r="I87" s="41" t="n"/>
      <c r="J87" s="5" t="n"/>
      <c r="K87" s="5" t="n"/>
      <c r="L87" s="41" t="n"/>
      <c r="M87" s="40">
        <f>IF($A87="","",ROUND(IF(ISNUMBER($I87),$I87,0)-IF(ISNUMBER($L87),$L87,0),2))</f>
        <v/>
      </c>
      <c r="N87" s="40">
        <f>IF($A87="","",ROUND($M87-IF(ISNUMBER($H87),$H87,0),2))</f>
        <v/>
      </c>
      <c r="O87" s="25">
        <f>IF($A87="","",IF(IF(ISNUMBER($H87),$H87,0)=0,"Not Due",IF($M87=0,"Outstanding",IF($M87&lt;IF(ISNUMBER($H87),$H87,0),"Partial",IF($M87=IF(ISNUMBER($H87),$H87,0),"Collected","Overcollected")))))</f>
        <v/>
      </c>
      <c r="P87" s="25">
        <f>IF($A87="","",IF($M87&lt;=0,"Not Applicable",IF($K87="","Missing Batch ID",IF(COUNTIF(Deposits!$A$2:$A$201,$K87)=0,"Missing Deposit",IF(INDEX(Deposits!$I$2:$I$201,MATCH($K87,Deposits!$A$2:$A$201,0))="Balanced","Matched","Review Batch")))))</f>
        <v/>
      </c>
      <c r="Q87" s="26">
        <f>IF($A87="","",IF($R87&lt;=0,0,IF(OR($B87="",Dashboard!$B$5=""),"",MAX(0,Dashboard!$B$5-$B87))))</f>
        <v/>
      </c>
      <c r="R87" s="40">
        <f>IF($A87="","",MAX(0,ROUND(IF(ISNUMBER($H87),$H87,0)-$M87,2)))</f>
        <v/>
      </c>
      <c r="S87" s="25">
        <f>IF($A87="","",IF(OR($R87&gt;0,$N87&gt;0,$P87="Missing Batch ID",$P87="Missing Deposit",$P87="Review Batch"),"Follow Up","No Follow-up"))</f>
        <v/>
      </c>
      <c r="T87" s="25">
        <f>IF($A87="","",IF(COUNTIF($A$2:$A$501,$A87)&gt;1,"Duplicate ID",""))</f>
        <v/>
      </c>
    </row>
    <row r="88">
      <c r="A88" s="21" t="n"/>
      <c r="B88" s="38" t="n"/>
      <c r="C88" s="38" t="n"/>
      <c r="D88" s="21" t="n"/>
      <c r="E88" s="21" t="n"/>
      <c r="F88" s="21" t="n"/>
      <c r="G88" s="21" t="n"/>
      <c r="H88" s="39" t="n"/>
      <c r="I88" s="39" t="n"/>
      <c r="J88" s="21" t="n"/>
      <c r="K88" s="21" t="n"/>
      <c r="L88" s="39" t="n"/>
      <c r="M88" s="40">
        <f>IF($A88="","",ROUND(IF(ISNUMBER($I88),$I88,0)-IF(ISNUMBER($L88),$L88,0),2))</f>
        <v/>
      </c>
      <c r="N88" s="40">
        <f>IF($A88="","",ROUND($M88-IF(ISNUMBER($H88),$H88,0),2))</f>
        <v/>
      </c>
      <c r="O88" s="25">
        <f>IF($A88="","",IF(IF(ISNUMBER($H88),$H88,0)=0,"Not Due",IF($M88=0,"Outstanding",IF($M88&lt;IF(ISNUMBER($H88),$H88,0),"Partial",IF($M88=IF(ISNUMBER($H88),$H88,0),"Collected","Overcollected")))))</f>
        <v/>
      </c>
      <c r="P88" s="25">
        <f>IF($A88="","",IF($M88&lt;=0,"Not Applicable",IF($K88="","Missing Batch ID",IF(COUNTIF(Deposits!$A$2:$A$201,$K88)=0,"Missing Deposit",IF(INDEX(Deposits!$I$2:$I$201,MATCH($K88,Deposits!$A$2:$A$201,0))="Balanced","Matched","Review Batch")))))</f>
        <v/>
      </c>
      <c r="Q88" s="26">
        <f>IF($A88="","",IF($R88&lt;=0,0,IF(OR($B88="",Dashboard!$B$5=""),"",MAX(0,Dashboard!$B$5-$B88))))</f>
        <v/>
      </c>
      <c r="R88" s="40">
        <f>IF($A88="","",MAX(0,ROUND(IF(ISNUMBER($H88),$H88,0)-$M88,2)))</f>
        <v/>
      </c>
      <c r="S88" s="25">
        <f>IF($A88="","",IF(OR($R88&gt;0,$N88&gt;0,$P88="Missing Batch ID",$P88="Missing Deposit",$P88="Review Batch"),"Follow Up","No Follow-up"))</f>
        <v/>
      </c>
      <c r="T88" s="25">
        <f>IF($A88="","",IF(COUNTIF($A$2:$A$501,$A88)&gt;1,"Duplicate ID",""))</f>
        <v/>
      </c>
    </row>
    <row r="89">
      <c r="A89" s="5" t="n"/>
      <c r="B89" s="34" t="n"/>
      <c r="C89" s="34" t="n"/>
      <c r="D89" s="5" t="n"/>
      <c r="E89" s="5" t="n"/>
      <c r="F89" s="5" t="n"/>
      <c r="G89" s="5" t="n"/>
      <c r="H89" s="41" t="n"/>
      <c r="I89" s="41" t="n"/>
      <c r="J89" s="5" t="n"/>
      <c r="K89" s="5" t="n"/>
      <c r="L89" s="41" t="n"/>
      <c r="M89" s="40">
        <f>IF($A89="","",ROUND(IF(ISNUMBER($I89),$I89,0)-IF(ISNUMBER($L89),$L89,0),2))</f>
        <v/>
      </c>
      <c r="N89" s="40">
        <f>IF($A89="","",ROUND($M89-IF(ISNUMBER($H89),$H89,0),2))</f>
        <v/>
      </c>
      <c r="O89" s="25">
        <f>IF($A89="","",IF(IF(ISNUMBER($H89),$H89,0)=0,"Not Due",IF($M89=0,"Outstanding",IF($M89&lt;IF(ISNUMBER($H89),$H89,0),"Partial",IF($M89=IF(ISNUMBER($H89),$H89,0),"Collected","Overcollected")))))</f>
        <v/>
      </c>
      <c r="P89" s="25">
        <f>IF($A89="","",IF($M89&lt;=0,"Not Applicable",IF($K89="","Missing Batch ID",IF(COUNTIF(Deposits!$A$2:$A$201,$K89)=0,"Missing Deposit",IF(INDEX(Deposits!$I$2:$I$201,MATCH($K89,Deposits!$A$2:$A$201,0))="Balanced","Matched","Review Batch")))))</f>
        <v/>
      </c>
      <c r="Q89" s="26">
        <f>IF($A89="","",IF($R89&lt;=0,0,IF(OR($B89="",Dashboard!$B$5=""),"",MAX(0,Dashboard!$B$5-$B89))))</f>
        <v/>
      </c>
      <c r="R89" s="40">
        <f>IF($A89="","",MAX(0,ROUND(IF(ISNUMBER($H89),$H89,0)-$M89,2)))</f>
        <v/>
      </c>
      <c r="S89" s="25">
        <f>IF($A89="","",IF(OR($R89&gt;0,$N89&gt;0,$P89="Missing Batch ID",$P89="Missing Deposit",$P89="Review Batch"),"Follow Up","No Follow-up"))</f>
        <v/>
      </c>
      <c r="T89" s="25">
        <f>IF($A89="","",IF(COUNTIF($A$2:$A$501,$A89)&gt;1,"Duplicate ID",""))</f>
        <v/>
      </c>
    </row>
    <row r="90">
      <c r="A90" s="21" t="n"/>
      <c r="B90" s="38" t="n"/>
      <c r="C90" s="38" t="n"/>
      <c r="D90" s="21" t="n"/>
      <c r="E90" s="21" t="n"/>
      <c r="F90" s="21" t="n"/>
      <c r="G90" s="21" t="n"/>
      <c r="H90" s="39" t="n"/>
      <c r="I90" s="39" t="n"/>
      <c r="J90" s="21" t="n"/>
      <c r="K90" s="21" t="n"/>
      <c r="L90" s="39" t="n"/>
      <c r="M90" s="40">
        <f>IF($A90="","",ROUND(IF(ISNUMBER($I90),$I90,0)-IF(ISNUMBER($L90),$L90,0),2))</f>
        <v/>
      </c>
      <c r="N90" s="40">
        <f>IF($A90="","",ROUND($M90-IF(ISNUMBER($H90),$H90,0),2))</f>
        <v/>
      </c>
      <c r="O90" s="25">
        <f>IF($A90="","",IF(IF(ISNUMBER($H90),$H90,0)=0,"Not Due",IF($M90=0,"Outstanding",IF($M90&lt;IF(ISNUMBER($H90),$H90,0),"Partial",IF($M90=IF(ISNUMBER($H90),$H90,0),"Collected","Overcollected")))))</f>
        <v/>
      </c>
      <c r="P90" s="25">
        <f>IF($A90="","",IF($M90&lt;=0,"Not Applicable",IF($K90="","Missing Batch ID",IF(COUNTIF(Deposits!$A$2:$A$201,$K90)=0,"Missing Deposit",IF(INDEX(Deposits!$I$2:$I$201,MATCH($K90,Deposits!$A$2:$A$201,0))="Balanced","Matched","Review Batch")))))</f>
        <v/>
      </c>
      <c r="Q90" s="26">
        <f>IF($A90="","",IF($R90&lt;=0,0,IF(OR($B90="",Dashboard!$B$5=""),"",MAX(0,Dashboard!$B$5-$B90))))</f>
        <v/>
      </c>
      <c r="R90" s="40">
        <f>IF($A90="","",MAX(0,ROUND(IF(ISNUMBER($H90),$H90,0)-$M90,2)))</f>
        <v/>
      </c>
      <c r="S90" s="25">
        <f>IF($A90="","",IF(OR($R90&gt;0,$N90&gt;0,$P90="Missing Batch ID",$P90="Missing Deposit",$P90="Review Batch"),"Follow Up","No Follow-up"))</f>
        <v/>
      </c>
      <c r="T90" s="25">
        <f>IF($A90="","",IF(COUNTIF($A$2:$A$501,$A90)&gt;1,"Duplicate ID",""))</f>
        <v/>
      </c>
    </row>
    <row r="91">
      <c r="A91" s="5" t="n"/>
      <c r="B91" s="34" t="n"/>
      <c r="C91" s="34" t="n"/>
      <c r="D91" s="5" t="n"/>
      <c r="E91" s="5" t="n"/>
      <c r="F91" s="5" t="n"/>
      <c r="G91" s="5" t="n"/>
      <c r="H91" s="41" t="n"/>
      <c r="I91" s="41" t="n"/>
      <c r="J91" s="5" t="n"/>
      <c r="K91" s="5" t="n"/>
      <c r="L91" s="41" t="n"/>
      <c r="M91" s="40">
        <f>IF($A91="","",ROUND(IF(ISNUMBER($I91),$I91,0)-IF(ISNUMBER($L91),$L91,0),2))</f>
        <v/>
      </c>
      <c r="N91" s="40">
        <f>IF($A91="","",ROUND($M91-IF(ISNUMBER($H91),$H91,0),2))</f>
        <v/>
      </c>
      <c r="O91" s="25">
        <f>IF($A91="","",IF(IF(ISNUMBER($H91),$H91,0)=0,"Not Due",IF($M91=0,"Outstanding",IF($M91&lt;IF(ISNUMBER($H91),$H91,0),"Partial",IF($M91=IF(ISNUMBER($H91),$H91,0),"Collected","Overcollected")))))</f>
        <v/>
      </c>
      <c r="P91" s="25">
        <f>IF($A91="","",IF($M91&lt;=0,"Not Applicable",IF($K91="","Missing Batch ID",IF(COUNTIF(Deposits!$A$2:$A$201,$K91)=0,"Missing Deposit",IF(INDEX(Deposits!$I$2:$I$201,MATCH($K91,Deposits!$A$2:$A$201,0))="Balanced","Matched","Review Batch")))))</f>
        <v/>
      </c>
      <c r="Q91" s="26">
        <f>IF($A91="","",IF($R91&lt;=0,0,IF(OR($B91="",Dashboard!$B$5=""),"",MAX(0,Dashboard!$B$5-$B91))))</f>
        <v/>
      </c>
      <c r="R91" s="40">
        <f>IF($A91="","",MAX(0,ROUND(IF(ISNUMBER($H91),$H91,0)-$M91,2)))</f>
        <v/>
      </c>
      <c r="S91" s="25">
        <f>IF($A91="","",IF(OR($R91&gt;0,$N91&gt;0,$P91="Missing Batch ID",$P91="Missing Deposit",$P91="Review Batch"),"Follow Up","No Follow-up"))</f>
        <v/>
      </c>
      <c r="T91" s="25">
        <f>IF($A91="","",IF(COUNTIF($A$2:$A$501,$A91)&gt;1,"Duplicate ID",""))</f>
        <v/>
      </c>
    </row>
    <row r="92">
      <c r="A92" s="21" t="n"/>
      <c r="B92" s="38" t="n"/>
      <c r="C92" s="38" t="n"/>
      <c r="D92" s="21" t="n"/>
      <c r="E92" s="21" t="n"/>
      <c r="F92" s="21" t="n"/>
      <c r="G92" s="21" t="n"/>
      <c r="H92" s="39" t="n"/>
      <c r="I92" s="39" t="n"/>
      <c r="J92" s="21" t="n"/>
      <c r="K92" s="21" t="n"/>
      <c r="L92" s="39" t="n"/>
      <c r="M92" s="40">
        <f>IF($A92="","",ROUND(IF(ISNUMBER($I92),$I92,0)-IF(ISNUMBER($L92),$L92,0),2))</f>
        <v/>
      </c>
      <c r="N92" s="40">
        <f>IF($A92="","",ROUND($M92-IF(ISNUMBER($H92),$H92,0),2))</f>
        <v/>
      </c>
      <c r="O92" s="25">
        <f>IF($A92="","",IF(IF(ISNUMBER($H92),$H92,0)=0,"Not Due",IF($M92=0,"Outstanding",IF($M92&lt;IF(ISNUMBER($H92),$H92,0),"Partial",IF($M92=IF(ISNUMBER($H92),$H92,0),"Collected","Overcollected")))))</f>
        <v/>
      </c>
      <c r="P92" s="25">
        <f>IF($A92="","",IF($M92&lt;=0,"Not Applicable",IF($K92="","Missing Batch ID",IF(COUNTIF(Deposits!$A$2:$A$201,$K92)=0,"Missing Deposit",IF(INDEX(Deposits!$I$2:$I$201,MATCH($K92,Deposits!$A$2:$A$201,0))="Balanced","Matched","Review Batch")))))</f>
        <v/>
      </c>
      <c r="Q92" s="26">
        <f>IF($A92="","",IF($R92&lt;=0,0,IF(OR($B92="",Dashboard!$B$5=""),"",MAX(0,Dashboard!$B$5-$B92))))</f>
        <v/>
      </c>
      <c r="R92" s="40">
        <f>IF($A92="","",MAX(0,ROUND(IF(ISNUMBER($H92),$H92,0)-$M92,2)))</f>
        <v/>
      </c>
      <c r="S92" s="25">
        <f>IF($A92="","",IF(OR($R92&gt;0,$N92&gt;0,$P92="Missing Batch ID",$P92="Missing Deposit",$P92="Review Batch"),"Follow Up","No Follow-up"))</f>
        <v/>
      </c>
      <c r="T92" s="25">
        <f>IF($A92="","",IF(COUNTIF($A$2:$A$501,$A92)&gt;1,"Duplicate ID",""))</f>
        <v/>
      </c>
    </row>
    <row r="93">
      <c r="A93" s="5" t="n"/>
      <c r="B93" s="34" t="n"/>
      <c r="C93" s="34" t="n"/>
      <c r="D93" s="5" t="n"/>
      <c r="E93" s="5" t="n"/>
      <c r="F93" s="5" t="n"/>
      <c r="G93" s="5" t="n"/>
      <c r="H93" s="41" t="n"/>
      <c r="I93" s="41" t="n"/>
      <c r="J93" s="5" t="n"/>
      <c r="K93" s="5" t="n"/>
      <c r="L93" s="41" t="n"/>
      <c r="M93" s="40">
        <f>IF($A93="","",ROUND(IF(ISNUMBER($I93),$I93,0)-IF(ISNUMBER($L93),$L93,0),2))</f>
        <v/>
      </c>
      <c r="N93" s="40">
        <f>IF($A93="","",ROUND($M93-IF(ISNUMBER($H93),$H93,0),2))</f>
        <v/>
      </c>
      <c r="O93" s="25">
        <f>IF($A93="","",IF(IF(ISNUMBER($H93),$H93,0)=0,"Not Due",IF($M93=0,"Outstanding",IF($M93&lt;IF(ISNUMBER($H93),$H93,0),"Partial",IF($M93=IF(ISNUMBER($H93),$H93,0),"Collected","Overcollected")))))</f>
        <v/>
      </c>
      <c r="P93" s="25">
        <f>IF($A93="","",IF($M93&lt;=0,"Not Applicable",IF($K93="","Missing Batch ID",IF(COUNTIF(Deposits!$A$2:$A$201,$K93)=0,"Missing Deposit",IF(INDEX(Deposits!$I$2:$I$201,MATCH($K93,Deposits!$A$2:$A$201,0))="Balanced","Matched","Review Batch")))))</f>
        <v/>
      </c>
      <c r="Q93" s="26">
        <f>IF($A93="","",IF($R93&lt;=0,0,IF(OR($B93="",Dashboard!$B$5=""),"",MAX(0,Dashboard!$B$5-$B93))))</f>
        <v/>
      </c>
      <c r="R93" s="40">
        <f>IF($A93="","",MAX(0,ROUND(IF(ISNUMBER($H93),$H93,0)-$M93,2)))</f>
        <v/>
      </c>
      <c r="S93" s="25">
        <f>IF($A93="","",IF(OR($R93&gt;0,$N93&gt;0,$P93="Missing Batch ID",$P93="Missing Deposit",$P93="Review Batch"),"Follow Up","No Follow-up"))</f>
        <v/>
      </c>
      <c r="T93" s="25">
        <f>IF($A93="","",IF(COUNTIF($A$2:$A$501,$A93)&gt;1,"Duplicate ID",""))</f>
        <v/>
      </c>
    </row>
    <row r="94">
      <c r="A94" s="21" t="n"/>
      <c r="B94" s="38" t="n"/>
      <c r="C94" s="38" t="n"/>
      <c r="D94" s="21" t="n"/>
      <c r="E94" s="21" t="n"/>
      <c r="F94" s="21" t="n"/>
      <c r="G94" s="21" t="n"/>
      <c r="H94" s="39" t="n"/>
      <c r="I94" s="39" t="n"/>
      <c r="J94" s="21" t="n"/>
      <c r="K94" s="21" t="n"/>
      <c r="L94" s="39" t="n"/>
      <c r="M94" s="40">
        <f>IF($A94="","",ROUND(IF(ISNUMBER($I94),$I94,0)-IF(ISNUMBER($L94),$L94,0),2))</f>
        <v/>
      </c>
      <c r="N94" s="40">
        <f>IF($A94="","",ROUND($M94-IF(ISNUMBER($H94),$H94,0),2))</f>
        <v/>
      </c>
      <c r="O94" s="25">
        <f>IF($A94="","",IF(IF(ISNUMBER($H94),$H94,0)=0,"Not Due",IF($M94=0,"Outstanding",IF($M94&lt;IF(ISNUMBER($H94),$H94,0),"Partial",IF($M94=IF(ISNUMBER($H94),$H94,0),"Collected","Overcollected")))))</f>
        <v/>
      </c>
      <c r="P94" s="25">
        <f>IF($A94="","",IF($M94&lt;=0,"Not Applicable",IF($K94="","Missing Batch ID",IF(COUNTIF(Deposits!$A$2:$A$201,$K94)=0,"Missing Deposit",IF(INDEX(Deposits!$I$2:$I$201,MATCH($K94,Deposits!$A$2:$A$201,0))="Balanced","Matched","Review Batch")))))</f>
        <v/>
      </c>
      <c r="Q94" s="26">
        <f>IF($A94="","",IF($R94&lt;=0,0,IF(OR($B94="",Dashboard!$B$5=""),"",MAX(0,Dashboard!$B$5-$B94))))</f>
        <v/>
      </c>
      <c r="R94" s="40">
        <f>IF($A94="","",MAX(0,ROUND(IF(ISNUMBER($H94),$H94,0)-$M94,2)))</f>
        <v/>
      </c>
      <c r="S94" s="25">
        <f>IF($A94="","",IF(OR($R94&gt;0,$N94&gt;0,$P94="Missing Batch ID",$P94="Missing Deposit",$P94="Review Batch"),"Follow Up","No Follow-up"))</f>
        <v/>
      </c>
      <c r="T94" s="25">
        <f>IF($A94="","",IF(COUNTIF($A$2:$A$501,$A94)&gt;1,"Duplicate ID",""))</f>
        <v/>
      </c>
    </row>
    <row r="95">
      <c r="A95" s="5" t="n"/>
      <c r="B95" s="34" t="n"/>
      <c r="C95" s="34" t="n"/>
      <c r="D95" s="5" t="n"/>
      <c r="E95" s="5" t="n"/>
      <c r="F95" s="5" t="n"/>
      <c r="G95" s="5" t="n"/>
      <c r="H95" s="41" t="n"/>
      <c r="I95" s="41" t="n"/>
      <c r="J95" s="5" t="n"/>
      <c r="K95" s="5" t="n"/>
      <c r="L95" s="41" t="n"/>
      <c r="M95" s="40">
        <f>IF($A95="","",ROUND(IF(ISNUMBER($I95),$I95,0)-IF(ISNUMBER($L95),$L95,0),2))</f>
        <v/>
      </c>
      <c r="N95" s="40">
        <f>IF($A95="","",ROUND($M95-IF(ISNUMBER($H95),$H95,0),2))</f>
        <v/>
      </c>
      <c r="O95" s="25">
        <f>IF($A95="","",IF(IF(ISNUMBER($H95),$H95,0)=0,"Not Due",IF($M95=0,"Outstanding",IF($M95&lt;IF(ISNUMBER($H95),$H95,0),"Partial",IF($M95=IF(ISNUMBER($H95),$H95,0),"Collected","Overcollected")))))</f>
        <v/>
      </c>
      <c r="P95" s="25">
        <f>IF($A95="","",IF($M95&lt;=0,"Not Applicable",IF($K95="","Missing Batch ID",IF(COUNTIF(Deposits!$A$2:$A$201,$K95)=0,"Missing Deposit",IF(INDEX(Deposits!$I$2:$I$201,MATCH($K95,Deposits!$A$2:$A$201,0))="Balanced","Matched","Review Batch")))))</f>
        <v/>
      </c>
      <c r="Q95" s="26">
        <f>IF($A95="","",IF($R95&lt;=0,0,IF(OR($B95="",Dashboard!$B$5=""),"",MAX(0,Dashboard!$B$5-$B95))))</f>
        <v/>
      </c>
      <c r="R95" s="40">
        <f>IF($A95="","",MAX(0,ROUND(IF(ISNUMBER($H95),$H95,0)-$M95,2)))</f>
        <v/>
      </c>
      <c r="S95" s="25">
        <f>IF($A95="","",IF(OR($R95&gt;0,$N95&gt;0,$P95="Missing Batch ID",$P95="Missing Deposit",$P95="Review Batch"),"Follow Up","No Follow-up"))</f>
        <v/>
      </c>
      <c r="T95" s="25">
        <f>IF($A95="","",IF(COUNTIF($A$2:$A$501,$A95)&gt;1,"Duplicate ID",""))</f>
        <v/>
      </c>
    </row>
    <row r="96">
      <c r="A96" s="21" t="n"/>
      <c r="B96" s="38" t="n"/>
      <c r="C96" s="38" t="n"/>
      <c r="D96" s="21" t="n"/>
      <c r="E96" s="21" t="n"/>
      <c r="F96" s="21" t="n"/>
      <c r="G96" s="21" t="n"/>
      <c r="H96" s="39" t="n"/>
      <c r="I96" s="39" t="n"/>
      <c r="J96" s="21" t="n"/>
      <c r="K96" s="21" t="n"/>
      <c r="L96" s="39" t="n"/>
      <c r="M96" s="40">
        <f>IF($A96="","",ROUND(IF(ISNUMBER($I96),$I96,0)-IF(ISNUMBER($L96),$L96,0),2))</f>
        <v/>
      </c>
      <c r="N96" s="40">
        <f>IF($A96="","",ROUND($M96-IF(ISNUMBER($H96),$H96,0),2))</f>
        <v/>
      </c>
      <c r="O96" s="25">
        <f>IF($A96="","",IF(IF(ISNUMBER($H96),$H96,0)=0,"Not Due",IF($M96=0,"Outstanding",IF($M96&lt;IF(ISNUMBER($H96),$H96,0),"Partial",IF($M96=IF(ISNUMBER($H96),$H96,0),"Collected","Overcollected")))))</f>
        <v/>
      </c>
      <c r="P96" s="25">
        <f>IF($A96="","",IF($M96&lt;=0,"Not Applicable",IF($K96="","Missing Batch ID",IF(COUNTIF(Deposits!$A$2:$A$201,$K96)=0,"Missing Deposit",IF(INDEX(Deposits!$I$2:$I$201,MATCH($K96,Deposits!$A$2:$A$201,0))="Balanced","Matched","Review Batch")))))</f>
        <v/>
      </c>
      <c r="Q96" s="26">
        <f>IF($A96="","",IF($R96&lt;=0,0,IF(OR($B96="",Dashboard!$B$5=""),"",MAX(0,Dashboard!$B$5-$B96))))</f>
        <v/>
      </c>
      <c r="R96" s="40">
        <f>IF($A96="","",MAX(0,ROUND(IF(ISNUMBER($H96),$H96,0)-$M96,2)))</f>
        <v/>
      </c>
      <c r="S96" s="25">
        <f>IF($A96="","",IF(OR($R96&gt;0,$N96&gt;0,$P96="Missing Batch ID",$P96="Missing Deposit",$P96="Review Batch"),"Follow Up","No Follow-up"))</f>
        <v/>
      </c>
      <c r="T96" s="25">
        <f>IF($A96="","",IF(COUNTIF($A$2:$A$501,$A96)&gt;1,"Duplicate ID",""))</f>
        <v/>
      </c>
    </row>
    <row r="97">
      <c r="A97" s="5" t="n"/>
      <c r="B97" s="34" t="n"/>
      <c r="C97" s="34" t="n"/>
      <c r="D97" s="5" t="n"/>
      <c r="E97" s="5" t="n"/>
      <c r="F97" s="5" t="n"/>
      <c r="G97" s="5" t="n"/>
      <c r="H97" s="41" t="n"/>
      <c r="I97" s="41" t="n"/>
      <c r="J97" s="5" t="n"/>
      <c r="K97" s="5" t="n"/>
      <c r="L97" s="41" t="n"/>
      <c r="M97" s="40">
        <f>IF($A97="","",ROUND(IF(ISNUMBER($I97),$I97,0)-IF(ISNUMBER($L97),$L97,0),2))</f>
        <v/>
      </c>
      <c r="N97" s="40">
        <f>IF($A97="","",ROUND($M97-IF(ISNUMBER($H97),$H97,0),2))</f>
        <v/>
      </c>
      <c r="O97" s="25">
        <f>IF($A97="","",IF(IF(ISNUMBER($H97),$H97,0)=0,"Not Due",IF($M97=0,"Outstanding",IF($M97&lt;IF(ISNUMBER($H97),$H97,0),"Partial",IF($M97=IF(ISNUMBER($H97),$H97,0),"Collected","Overcollected")))))</f>
        <v/>
      </c>
      <c r="P97" s="25">
        <f>IF($A97="","",IF($M97&lt;=0,"Not Applicable",IF($K97="","Missing Batch ID",IF(COUNTIF(Deposits!$A$2:$A$201,$K97)=0,"Missing Deposit",IF(INDEX(Deposits!$I$2:$I$201,MATCH($K97,Deposits!$A$2:$A$201,0))="Balanced","Matched","Review Batch")))))</f>
        <v/>
      </c>
      <c r="Q97" s="26">
        <f>IF($A97="","",IF($R97&lt;=0,0,IF(OR($B97="",Dashboard!$B$5=""),"",MAX(0,Dashboard!$B$5-$B97))))</f>
        <v/>
      </c>
      <c r="R97" s="40">
        <f>IF($A97="","",MAX(0,ROUND(IF(ISNUMBER($H97),$H97,0)-$M97,2)))</f>
        <v/>
      </c>
      <c r="S97" s="25">
        <f>IF($A97="","",IF(OR($R97&gt;0,$N97&gt;0,$P97="Missing Batch ID",$P97="Missing Deposit",$P97="Review Batch"),"Follow Up","No Follow-up"))</f>
        <v/>
      </c>
      <c r="T97" s="25">
        <f>IF($A97="","",IF(COUNTIF($A$2:$A$501,$A97)&gt;1,"Duplicate ID",""))</f>
        <v/>
      </c>
    </row>
    <row r="98">
      <c r="A98" s="21" t="n"/>
      <c r="B98" s="38" t="n"/>
      <c r="C98" s="38" t="n"/>
      <c r="D98" s="21" t="n"/>
      <c r="E98" s="21" t="n"/>
      <c r="F98" s="21" t="n"/>
      <c r="G98" s="21" t="n"/>
      <c r="H98" s="39" t="n"/>
      <c r="I98" s="39" t="n"/>
      <c r="J98" s="21" t="n"/>
      <c r="K98" s="21" t="n"/>
      <c r="L98" s="39" t="n"/>
      <c r="M98" s="40">
        <f>IF($A98="","",ROUND(IF(ISNUMBER($I98),$I98,0)-IF(ISNUMBER($L98),$L98,0),2))</f>
        <v/>
      </c>
      <c r="N98" s="40">
        <f>IF($A98="","",ROUND($M98-IF(ISNUMBER($H98),$H98,0),2))</f>
        <v/>
      </c>
      <c r="O98" s="25">
        <f>IF($A98="","",IF(IF(ISNUMBER($H98),$H98,0)=0,"Not Due",IF($M98=0,"Outstanding",IF($M98&lt;IF(ISNUMBER($H98),$H98,0),"Partial",IF($M98=IF(ISNUMBER($H98),$H98,0),"Collected","Overcollected")))))</f>
        <v/>
      </c>
      <c r="P98" s="25">
        <f>IF($A98="","",IF($M98&lt;=0,"Not Applicable",IF($K98="","Missing Batch ID",IF(COUNTIF(Deposits!$A$2:$A$201,$K98)=0,"Missing Deposit",IF(INDEX(Deposits!$I$2:$I$201,MATCH($K98,Deposits!$A$2:$A$201,0))="Balanced","Matched","Review Batch")))))</f>
        <v/>
      </c>
      <c r="Q98" s="26">
        <f>IF($A98="","",IF($R98&lt;=0,0,IF(OR($B98="",Dashboard!$B$5=""),"",MAX(0,Dashboard!$B$5-$B98))))</f>
        <v/>
      </c>
      <c r="R98" s="40">
        <f>IF($A98="","",MAX(0,ROUND(IF(ISNUMBER($H98),$H98,0)-$M98,2)))</f>
        <v/>
      </c>
      <c r="S98" s="25">
        <f>IF($A98="","",IF(OR($R98&gt;0,$N98&gt;0,$P98="Missing Batch ID",$P98="Missing Deposit",$P98="Review Batch"),"Follow Up","No Follow-up"))</f>
        <v/>
      </c>
      <c r="T98" s="25">
        <f>IF($A98="","",IF(COUNTIF($A$2:$A$501,$A98)&gt;1,"Duplicate ID",""))</f>
        <v/>
      </c>
    </row>
    <row r="99">
      <c r="A99" s="5" t="n"/>
      <c r="B99" s="34" t="n"/>
      <c r="C99" s="34" t="n"/>
      <c r="D99" s="5" t="n"/>
      <c r="E99" s="5" t="n"/>
      <c r="F99" s="5" t="n"/>
      <c r="G99" s="5" t="n"/>
      <c r="H99" s="41" t="n"/>
      <c r="I99" s="41" t="n"/>
      <c r="J99" s="5" t="n"/>
      <c r="K99" s="5" t="n"/>
      <c r="L99" s="41" t="n"/>
      <c r="M99" s="40">
        <f>IF($A99="","",ROUND(IF(ISNUMBER($I99),$I99,0)-IF(ISNUMBER($L99),$L99,0),2))</f>
        <v/>
      </c>
      <c r="N99" s="40">
        <f>IF($A99="","",ROUND($M99-IF(ISNUMBER($H99),$H99,0),2))</f>
        <v/>
      </c>
      <c r="O99" s="25">
        <f>IF($A99="","",IF(IF(ISNUMBER($H99),$H99,0)=0,"Not Due",IF($M99=0,"Outstanding",IF($M99&lt;IF(ISNUMBER($H99),$H99,0),"Partial",IF($M99=IF(ISNUMBER($H99),$H99,0),"Collected","Overcollected")))))</f>
        <v/>
      </c>
      <c r="P99" s="25">
        <f>IF($A99="","",IF($M99&lt;=0,"Not Applicable",IF($K99="","Missing Batch ID",IF(COUNTIF(Deposits!$A$2:$A$201,$K99)=0,"Missing Deposit",IF(INDEX(Deposits!$I$2:$I$201,MATCH($K99,Deposits!$A$2:$A$201,0))="Balanced","Matched","Review Batch")))))</f>
        <v/>
      </c>
      <c r="Q99" s="26">
        <f>IF($A99="","",IF($R99&lt;=0,0,IF(OR($B99="",Dashboard!$B$5=""),"",MAX(0,Dashboard!$B$5-$B99))))</f>
        <v/>
      </c>
      <c r="R99" s="40">
        <f>IF($A99="","",MAX(0,ROUND(IF(ISNUMBER($H99),$H99,0)-$M99,2)))</f>
        <v/>
      </c>
      <c r="S99" s="25">
        <f>IF($A99="","",IF(OR($R99&gt;0,$N99&gt;0,$P99="Missing Batch ID",$P99="Missing Deposit",$P99="Review Batch"),"Follow Up","No Follow-up"))</f>
        <v/>
      </c>
      <c r="T99" s="25">
        <f>IF($A99="","",IF(COUNTIF($A$2:$A$501,$A99)&gt;1,"Duplicate ID",""))</f>
        <v/>
      </c>
    </row>
    <row r="100">
      <c r="A100" s="21" t="n"/>
      <c r="B100" s="38" t="n"/>
      <c r="C100" s="38" t="n"/>
      <c r="D100" s="21" t="n"/>
      <c r="E100" s="21" t="n"/>
      <c r="F100" s="21" t="n"/>
      <c r="G100" s="21" t="n"/>
      <c r="H100" s="39" t="n"/>
      <c r="I100" s="39" t="n"/>
      <c r="J100" s="21" t="n"/>
      <c r="K100" s="21" t="n"/>
      <c r="L100" s="39" t="n"/>
      <c r="M100" s="40">
        <f>IF($A100="","",ROUND(IF(ISNUMBER($I100),$I100,0)-IF(ISNUMBER($L100),$L100,0),2))</f>
        <v/>
      </c>
      <c r="N100" s="40">
        <f>IF($A100="","",ROUND($M100-IF(ISNUMBER($H100),$H100,0),2))</f>
        <v/>
      </c>
      <c r="O100" s="25">
        <f>IF($A100="","",IF(IF(ISNUMBER($H100),$H100,0)=0,"Not Due",IF($M100=0,"Outstanding",IF($M100&lt;IF(ISNUMBER($H100),$H100,0),"Partial",IF($M100=IF(ISNUMBER($H100),$H100,0),"Collected","Overcollected")))))</f>
        <v/>
      </c>
      <c r="P100" s="25">
        <f>IF($A100="","",IF($M100&lt;=0,"Not Applicable",IF($K100="","Missing Batch ID",IF(COUNTIF(Deposits!$A$2:$A$201,$K100)=0,"Missing Deposit",IF(INDEX(Deposits!$I$2:$I$201,MATCH($K100,Deposits!$A$2:$A$201,0))="Balanced","Matched","Review Batch")))))</f>
        <v/>
      </c>
      <c r="Q100" s="26">
        <f>IF($A100="","",IF($R100&lt;=0,0,IF(OR($B100="",Dashboard!$B$5=""),"",MAX(0,Dashboard!$B$5-$B100))))</f>
        <v/>
      </c>
      <c r="R100" s="40">
        <f>IF($A100="","",MAX(0,ROUND(IF(ISNUMBER($H100),$H100,0)-$M100,2)))</f>
        <v/>
      </c>
      <c r="S100" s="25">
        <f>IF($A100="","",IF(OR($R100&gt;0,$N100&gt;0,$P100="Missing Batch ID",$P100="Missing Deposit",$P100="Review Batch"),"Follow Up","No Follow-up"))</f>
        <v/>
      </c>
      <c r="T100" s="25">
        <f>IF($A100="","",IF(COUNTIF($A$2:$A$501,$A100)&gt;1,"Duplicate ID",""))</f>
        <v/>
      </c>
    </row>
    <row r="101">
      <c r="A101" s="5" t="n"/>
      <c r="B101" s="34" t="n"/>
      <c r="C101" s="34" t="n"/>
      <c r="D101" s="5" t="n"/>
      <c r="E101" s="5" t="n"/>
      <c r="F101" s="5" t="n"/>
      <c r="G101" s="5" t="n"/>
      <c r="H101" s="41" t="n"/>
      <c r="I101" s="41" t="n"/>
      <c r="J101" s="5" t="n"/>
      <c r="K101" s="5" t="n"/>
      <c r="L101" s="41" t="n"/>
      <c r="M101" s="40">
        <f>IF($A101="","",ROUND(IF(ISNUMBER($I101),$I101,0)-IF(ISNUMBER($L101),$L101,0),2))</f>
        <v/>
      </c>
      <c r="N101" s="40">
        <f>IF($A101="","",ROUND($M101-IF(ISNUMBER($H101),$H101,0),2))</f>
        <v/>
      </c>
      <c r="O101" s="25">
        <f>IF($A101="","",IF(IF(ISNUMBER($H101),$H101,0)=0,"Not Due",IF($M101=0,"Outstanding",IF($M101&lt;IF(ISNUMBER($H101),$H101,0),"Partial",IF($M101=IF(ISNUMBER($H101),$H101,0),"Collected","Overcollected")))))</f>
        <v/>
      </c>
      <c r="P101" s="25">
        <f>IF($A101="","",IF($M101&lt;=0,"Not Applicable",IF($K101="","Missing Batch ID",IF(COUNTIF(Deposits!$A$2:$A$201,$K101)=0,"Missing Deposit",IF(INDEX(Deposits!$I$2:$I$201,MATCH($K101,Deposits!$A$2:$A$201,0))="Balanced","Matched","Review Batch")))))</f>
        <v/>
      </c>
      <c r="Q101" s="26">
        <f>IF($A101="","",IF($R101&lt;=0,0,IF(OR($B101="",Dashboard!$B$5=""),"",MAX(0,Dashboard!$B$5-$B101))))</f>
        <v/>
      </c>
      <c r="R101" s="40">
        <f>IF($A101="","",MAX(0,ROUND(IF(ISNUMBER($H101),$H101,0)-$M101,2)))</f>
        <v/>
      </c>
      <c r="S101" s="25">
        <f>IF($A101="","",IF(OR($R101&gt;0,$N101&gt;0,$P101="Missing Batch ID",$P101="Missing Deposit",$P101="Review Batch"),"Follow Up","No Follow-up"))</f>
        <v/>
      </c>
      <c r="T101" s="25">
        <f>IF($A101="","",IF(COUNTIF($A$2:$A$501,$A101)&gt;1,"Duplicate ID",""))</f>
        <v/>
      </c>
    </row>
    <row r="102">
      <c r="A102" s="21" t="n"/>
      <c r="B102" s="38" t="n"/>
      <c r="C102" s="38" t="n"/>
      <c r="D102" s="21" t="n"/>
      <c r="E102" s="21" t="n"/>
      <c r="F102" s="21" t="n"/>
      <c r="G102" s="21" t="n"/>
      <c r="H102" s="39" t="n"/>
      <c r="I102" s="39" t="n"/>
      <c r="J102" s="21" t="n"/>
      <c r="K102" s="21" t="n"/>
      <c r="L102" s="39" t="n"/>
      <c r="M102" s="40">
        <f>IF($A102="","",ROUND(IF(ISNUMBER($I102),$I102,0)-IF(ISNUMBER($L102),$L102,0),2))</f>
        <v/>
      </c>
      <c r="N102" s="40">
        <f>IF($A102="","",ROUND($M102-IF(ISNUMBER($H102),$H102,0),2))</f>
        <v/>
      </c>
      <c r="O102" s="25">
        <f>IF($A102="","",IF(IF(ISNUMBER($H102),$H102,0)=0,"Not Due",IF($M102=0,"Outstanding",IF($M102&lt;IF(ISNUMBER($H102),$H102,0),"Partial",IF($M102=IF(ISNUMBER($H102),$H102,0),"Collected","Overcollected")))))</f>
        <v/>
      </c>
      <c r="P102" s="25">
        <f>IF($A102="","",IF($M102&lt;=0,"Not Applicable",IF($K102="","Missing Batch ID",IF(COUNTIF(Deposits!$A$2:$A$201,$K102)=0,"Missing Deposit",IF(INDEX(Deposits!$I$2:$I$201,MATCH($K102,Deposits!$A$2:$A$201,0))="Balanced","Matched","Review Batch")))))</f>
        <v/>
      </c>
      <c r="Q102" s="26">
        <f>IF($A102="","",IF($R102&lt;=0,0,IF(OR($B102="",Dashboard!$B$5=""),"",MAX(0,Dashboard!$B$5-$B102))))</f>
        <v/>
      </c>
      <c r="R102" s="40">
        <f>IF($A102="","",MAX(0,ROUND(IF(ISNUMBER($H102),$H102,0)-$M102,2)))</f>
        <v/>
      </c>
      <c r="S102" s="25">
        <f>IF($A102="","",IF(OR($R102&gt;0,$N102&gt;0,$P102="Missing Batch ID",$P102="Missing Deposit",$P102="Review Batch"),"Follow Up","No Follow-up"))</f>
        <v/>
      </c>
      <c r="T102" s="25">
        <f>IF($A102="","",IF(COUNTIF($A$2:$A$501,$A102)&gt;1,"Duplicate ID",""))</f>
        <v/>
      </c>
    </row>
    <row r="103">
      <c r="A103" s="5" t="n"/>
      <c r="B103" s="34" t="n"/>
      <c r="C103" s="34" t="n"/>
      <c r="D103" s="5" t="n"/>
      <c r="E103" s="5" t="n"/>
      <c r="F103" s="5" t="n"/>
      <c r="G103" s="5" t="n"/>
      <c r="H103" s="41" t="n"/>
      <c r="I103" s="41" t="n"/>
      <c r="J103" s="5" t="n"/>
      <c r="K103" s="5" t="n"/>
      <c r="L103" s="41" t="n"/>
      <c r="M103" s="40">
        <f>IF($A103="","",ROUND(IF(ISNUMBER($I103),$I103,0)-IF(ISNUMBER($L103),$L103,0),2))</f>
        <v/>
      </c>
      <c r="N103" s="40">
        <f>IF($A103="","",ROUND($M103-IF(ISNUMBER($H103),$H103,0),2))</f>
        <v/>
      </c>
      <c r="O103" s="25">
        <f>IF($A103="","",IF(IF(ISNUMBER($H103),$H103,0)=0,"Not Due",IF($M103=0,"Outstanding",IF($M103&lt;IF(ISNUMBER($H103),$H103,0),"Partial",IF($M103=IF(ISNUMBER($H103),$H103,0),"Collected","Overcollected")))))</f>
        <v/>
      </c>
      <c r="P103" s="25">
        <f>IF($A103="","",IF($M103&lt;=0,"Not Applicable",IF($K103="","Missing Batch ID",IF(COUNTIF(Deposits!$A$2:$A$201,$K103)=0,"Missing Deposit",IF(INDEX(Deposits!$I$2:$I$201,MATCH($K103,Deposits!$A$2:$A$201,0))="Balanced","Matched","Review Batch")))))</f>
        <v/>
      </c>
      <c r="Q103" s="26">
        <f>IF($A103="","",IF($R103&lt;=0,0,IF(OR($B103="",Dashboard!$B$5=""),"",MAX(0,Dashboard!$B$5-$B103))))</f>
        <v/>
      </c>
      <c r="R103" s="40">
        <f>IF($A103="","",MAX(0,ROUND(IF(ISNUMBER($H103),$H103,0)-$M103,2)))</f>
        <v/>
      </c>
      <c r="S103" s="25">
        <f>IF($A103="","",IF(OR($R103&gt;0,$N103&gt;0,$P103="Missing Batch ID",$P103="Missing Deposit",$P103="Review Batch"),"Follow Up","No Follow-up"))</f>
        <v/>
      </c>
      <c r="T103" s="25">
        <f>IF($A103="","",IF(COUNTIF($A$2:$A$501,$A103)&gt;1,"Duplicate ID",""))</f>
        <v/>
      </c>
    </row>
    <row r="104">
      <c r="A104" s="21" t="n"/>
      <c r="B104" s="38" t="n"/>
      <c r="C104" s="38" t="n"/>
      <c r="D104" s="21" t="n"/>
      <c r="E104" s="21" t="n"/>
      <c r="F104" s="21" t="n"/>
      <c r="G104" s="21" t="n"/>
      <c r="H104" s="39" t="n"/>
      <c r="I104" s="39" t="n"/>
      <c r="J104" s="21" t="n"/>
      <c r="K104" s="21" t="n"/>
      <c r="L104" s="39" t="n"/>
      <c r="M104" s="40">
        <f>IF($A104="","",ROUND(IF(ISNUMBER($I104),$I104,0)-IF(ISNUMBER($L104),$L104,0),2))</f>
        <v/>
      </c>
      <c r="N104" s="40">
        <f>IF($A104="","",ROUND($M104-IF(ISNUMBER($H104),$H104,0),2))</f>
        <v/>
      </c>
      <c r="O104" s="25">
        <f>IF($A104="","",IF(IF(ISNUMBER($H104),$H104,0)=0,"Not Due",IF($M104=0,"Outstanding",IF($M104&lt;IF(ISNUMBER($H104),$H104,0),"Partial",IF($M104=IF(ISNUMBER($H104),$H104,0),"Collected","Overcollected")))))</f>
        <v/>
      </c>
      <c r="P104" s="25">
        <f>IF($A104="","",IF($M104&lt;=0,"Not Applicable",IF($K104="","Missing Batch ID",IF(COUNTIF(Deposits!$A$2:$A$201,$K104)=0,"Missing Deposit",IF(INDEX(Deposits!$I$2:$I$201,MATCH($K104,Deposits!$A$2:$A$201,0))="Balanced","Matched","Review Batch")))))</f>
        <v/>
      </c>
      <c r="Q104" s="26">
        <f>IF($A104="","",IF($R104&lt;=0,0,IF(OR($B104="",Dashboard!$B$5=""),"",MAX(0,Dashboard!$B$5-$B104))))</f>
        <v/>
      </c>
      <c r="R104" s="40">
        <f>IF($A104="","",MAX(0,ROUND(IF(ISNUMBER($H104),$H104,0)-$M104,2)))</f>
        <v/>
      </c>
      <c r="S104" s="25">
        <f>IF($A104="","",IF(OR($R104&gt;0,$N104&gt;0,$P104="Missing Batch ID",$P104="Missing Deposit",$P104="Review Batch"),"Follow Up","No Follow-up"))</f>
        <v/>
      </c>
      <c r="T104" s="25">
        <f>IF($A104="","",IF(COUNTIF($A$2:$A$501,$A104)&gt;1,"Duplicate ID",""))</f>
        <v/>
      </c>
    </row>
    <row r="105">
      <c r="A105" s="5" t="n"/>
      <c r="B105" s="34" t="n"/>
      <c r="C105" s="34" t="n"/>
      <c r="D105" s="5" t="n"/>
      <c r="E105" s="5" t="n"/>
      <c r="F105" s="5" t="n"/>
      <c r="G105" s="5" t="n"/>
      <c r="H105" s="41" t="n"/>
      <c r="I105" s="41" t="n"/>
      <c r="J105" s="5" t="n"/>
      <c r="K105" s="5" t="n"/>
      <c r="L105" s="41" t="n"/>
      <c r="M105" s="40">
        <f>IF($A105="","",ROUND(IF(ISNUMBER($I105),$I105,0)-IF(ISNUMBER($L105),$L105,0),2))</f>
        <v/>
      </c>
      <c r="N105" s="40">
        <f>IF($A105="","",ROUND($M105-IF(ISNUMBER($H105),$H105,0),2))</f>
        <v/>
      </c>
      <c r="O105" s="25">
        <f>IF($A105="","",IF(IF(ISNUMBER($H105),$H105,0)=0,"Not Due",IF($M105=0,"Outstanding",IF($M105&lt;IF(ISNUMBER($H105),$H105,0),"Partial",IF($M105=IF(ISNUMBER($H105),$H105,0),"Collected","Overcollected")))))</f>
        <v/>
      </c>
      <c r="P105" s="25">
        <f>IF($A105="","",IF($M105&lt;=0,"Not Applicable",IF($K105="","Missing Batch ID",IF(COUNTIF(Deposits!$A$2:$A$201,$K105)=0,"Missing Deposit",IF(INDEX(Deposits!$I$2:$I$201,MATCH($K105,Deposits!$A$2:$A$201,0))="Balanced","Matched","Review Batch")))))</f>
        <v/>
      </c>
      <c r="Q105" s="26">
        <f>IF($A105="","",IF($R105&lt;=0,0,IF(OR($B105="",Dashboard!$B$5=""),"",MAX(0,Dashboard!$B$5-$B105))))</f>
        <v/>
      </c>
      <c r="R105" s="40">
        <f>IF($A105="","",MAX(0,ROUND(IF(ISNUMBER($H105),$H105,0)-$M105,2)))</f>
        <v/>
      </c>
      <c r="S105" s="25">
        <f>IF($A105="","",IF(OR($R105&gt;0,$N105&gt;0,$P105="Missing Batch ID",$P105="Missing Deposit",$P105="Review Batch"),"Follow Up","No Follow-up"))</f>
        <v/>
      </c>
      <c r="T105" s="25">
        <f>IF($A105="","",IF(COUNTIF($A$2:$A$501,$A105)&gt;1,"Duplicate ID",""))</f>
        <v/>
      </c>
    </row>
    <row r="106">
      <c r="A106" s="21" t="n"/>
      <c r="B106" s="38" t="n"/>
      <c r="C106" s="38" t="n"/>
      <c r="D106" s="21" t="n"/>
      <c r="E106" s="21" t="n"/>
      <c r="F106" s="21" t="n"/>
      <c r="G106" s="21" t="n"/>
      <c r="H106" s="39" t="n"/>
      <c r="I106" s="39" t="n"/>
      <c r="J106" s="21" t="n"/>
      <c r="K106" s="21" t="n"/>
      <c r="L106" s="39" t="n"/>
      <c r="M106" s="40">
        <f>IF($A106="","",ROUND(IF(ISNUMBER($I106),$I106,0)-IF(ISNUMBER($L106),$L106,0),2))</f>
        <v/>
      </c>
      <c r="N106" s="40">
        <f>IF($A106="","",ROUND($M106-IF(ISNUMBER($H106),$H106,0),2))</f>
        <v/>
      </c>
      <c r="O106" s="25">
        <f>IF($A106="","",IF(IF(ISNUMBER($H106),$H106,0)=0,"Not Due",IF($M106=0,"Outstanding",IF($M106&lt;IF(ISNUMBER($H106),$H106,0),"Partial",IF($M106=IF(ISNUMBER($H106),$H106,0),"Collected","Overcollected")))))</f>
        <v/>
      </c>
      <c r="P106" s="25">
        <f>IF($A106="","",IF($M106&lt;=0,"Not Applicable",IF($K106="","Missing Batch ID",IF(COUNTIF(Deposits!$A$2:$A$201,$K106)=0,"Missing Deposit",IF(INDEX(Deposits!$I$2:$I$201,MATCH($K106,Deposits!$A$2:$A$201,0))="Balanced","Matched","Review Batch")))))</f>
        <v/>
      </c>
      <c r="Q106" s="26">
        <f>IF($A106="","",IF($R106&lt;=0,0,IF(OR($B106="",Dashboard!$B$5=""),"",MAX(0,Dashboard!$B$5-$B106))))</f>
        <v/>
      </c>
      <c r="R106" s="40">
        <f>IF($A106="","",MAX(0,ROUND(IF(ISNUMBER($H106),$H106,0)-$M106,2)))</f>
        <v/>
      </c>
      <c r="S106" s="25">
        <f>IF($A106="","",IF(OR($R106&gt;0,$N106&gt;0,$P106="Missing Batch ID",$P106="Missing Deposit",$P106="Review Batch"),"Follow Up","No Follow-up"))</f>
        <v/>
      </c>
      <c r="T106" s="25">
        <f>IF($A106="","",IF(COUNTIF($A$2:$A$501,$A106)&gt;1,"Duplicate ID",""))</f>
        <v/>
      </c>
    </row>
    <row r="107">
      <c r="A107" s="5" t="n"/>
      <c r="B107" s="34" t="n"/>
      <c r="C107" s="34" t="n"/>
      <c r="D107" s="5" t="n"/>
      <c r="E107" s="5" t="n"/>
      <c r="F107" s="5" t="n"/>
      <c r="G107" s="5" t="n"/>
      <c r="H107" s="41" t="n"/>
      <c r="I107" s="41" t="n"/>
      <c r="J107" s="5" t="n"/>
      <c r="K107" s="5" t="n"/>
      <c r="L107" s="41" t="n"/>
      <c r="M107" s="40">
        <f>IF($A107="","",ROUND(IF(ISNUMBER($I107),$I107,0)-IF(ISNUMBER($L107),$L107,0),2))</f>
        <v/>
      </c>
      <c r="N107" s="40">
        <f>IF($A107="","",ROUND($M107-IF(ISNUMBER($H107),$H107,0),2))</f>
        <v/>
      </c>
      <c r="O107" s="25">
        <f>IF($A107="","",IF(IF(ISNUMBER($H107),$H107,0)=0,"Not Due",IF($M107=0,"Outstanding",IF($M107&lt;IF(ISNUMBER($H107),$H107,0),"Partial",IF($M107=IF(ISNUMBER($H107),$H107,0),"Collected","Overcollected")))))</f>
        <v/>
      </c>
      <c r="P107" s="25">
        <f>IF($A107="","",IF($M107&lt;=0,"Not Applicable",IF($K107="","Missing Batch ID",IF(COUNTIF(Deposits!$A$2:$A$201,$K107)=0,"Missing Deposit",IF(INDEX(Deposits!$I$2:$I$201,MATCH($K107,Deposits!$A$2:$A$201,0))="Balanced","Matched","Review Batch")))))</f>
        <v/>
      </c>
      <c r="Q107" s="26">
        <f>IF($A107="","",IF($R107&lt;=0,0,IF(OR($B107="",Dashboard!$B$5=""),"",MAX(0,Dashboard!$B$5-$B107))))</f>
        <v/>
      </c>
      <c r="R107" s="40">
        <f>IF($A107="","",MAX(0,ROUND(IF(ISNUMBER($H107),$H107,0)-$M107,2)))</f>
        <v/>
      </c>
      <c r="S107" s="25">
        <f>IF($A107="","",IF(OR($R107&gt;0,$N107&gt;0,$P107="Missing Batch ID",$P107="Missing Deposit",$P107="Review Batch"),"Follow Up","No Follow-up"))</f>
        <v/>
      </c>
      <c r="T107" s="25">
        <f>IF($A107="","",IF(COUNTIF($A$2:$A$501,$A107)&gt;1,"Duplicate ID",""))</f>
        <v/>
      </c>
    </row>
    <row r="108">
      <c r="A108" s="21" t="n"/>
      <c r="B108" s="38" t="n"/>
      <c r="C108" s="38" t="n"/>
      <c r="D108" s="21" t="n"/>
      <c r="E108" s="21" t="n"/>
      <c r="F108" s="21" t="n"/>
      <c r="G108" s="21" t="n"/>
      <c r="H108" s="39" t="n"/>
      <c r="I108" s="39" t="n"/>
      <c r="J108" s="21" t="n"/>
      <c r="K108" s="21" t="n"/>
      <c r="L108" s="39" t="n"/>
      <c r="M108" s="40">
        <f>IF($A108="","",ROUND(IF(ISNUMBER($I108),$I108,0)-IF(ISNUMBER($L108),$L108,0),2))</f>
        <v/>
      </c>
      <c r="N108" s="40">
        <f>IF($A108="","",ROUND($M108-IF(ISNUMBER($H108),$H108,0),2))</f>
        <v/>
      </c>
      <c r="O108" s="25">
        <f>IF($A108="","",IF(IF(ISNUMBER($H108),$H108,0)=0,"Not Due",IF($M108=0,"Outstanding",IF($M108&lt;IF(ISNUMBER($H108),$H108,0),"Partial",IF($M108=IF(ISNUMBER($H108),$H108,0),"Collected","Overcollected")))))</f>
        <v/>
      </c>
      <c r="P108" s="25">
        <f>IF($A108="","",IF($M108&lt;=0,"Not Applicable",IF($K108="","Missing Batch ID",IF(COUNTIF(Deposits!$A$2:$A$201,$K108)=0,"Missing Deposit",IF(INDEX(Deposits!$I$2:$I$201,MATCH($K108,Deposits!$A$2:$A$201,0))="Balanced","Matched","Review Batch")))))</f>
        <v/>
      </c>
      <c r="Q108" s="26">
        <f>IF($A108="","",IF($R108&lt;=0,0,IF(OR($B108="",Dashboard!$B$5=""),"",MAX(0,Dashboard!$B$5-$B108))))</f>
        <v/>
      </c>
      <c r="R108" s="40">
        <f>IF($A108="","",MAX(0,ROUND(IF(ISNUMBER($H108),$H108,0)-$M108,2)))</f>
        <v/>
      </c>
      <c r="S108" s="25">
        <f>IF($A108="","",IF(OR($R108&gt;0,$N108&gt;0,$P108="Missing Batch ID",$P108="Missing Deposit",$P108="Review Batch"),"Follow Up","No Follow-up"))</f>
        <v/>
      </c>
      <c r="T108" s="25">
        <f>IF($A108="","",IF(COUNTIF($A$2:$A$501,$A108)&gt;1,"Duplicate ID",""))</f>
        <v/>
      </c>
    </row>
    <row r="109">
      <c r="A109" s="5" t="n"/>
      <c r="B109" s="34" t="n"/>
      <c r="C109" s="34" t="n"/>
      <c r="D109" s="5" t="n"/>
      <c r="E109" s="5" t="n"/>
      <c r="F109" s="5" t="n"/>
      <c r="G109" s="5" t="n"/>
      <c r="H109" s="41" t="n"/>
      <c r="I109" s="41" t="n"/>
      <c r="J109" s="5" t="n"/>
      <c r="K109" s="5" t="n"/>
      <c r="L109" s="41" t="n"/>
      <c r="M109" s="40">
        <f>IF($A109="","",ROUND(IF(ISNUMBER($I109),$I109,0)-IF(ISNUMBER($L109),$L109,0),2))</f>
        <v/>
      </c>
      <c r="N109" s="40">
        <f>IF($A109="","",ROUND($M109-IF(ISNUMBER($H109),$H109,0),2))</f>
        <v/>
      </c>
      <c r="O109" s="25">
        <f>IF($A109="","",IF(IF(ISNUMBER($H109),$H109,0)=0,"Not Due",IF($M109=0,"Outstanding",IF($M109&lt;IF(ISNUMBER($H109),$H109,0),"Partial",IF($M109=IF(ISNUMBER($H109),$H109,0),"Collected","Overcollected")))))</f>
        <v/>
      </c>
      <c r="P109" s="25">
        <f>IF($A109="","",IF($M109&lt;=0,"Not Applicable",IF($K109="","Missing Batch ID",IF(COUNTIF(Deposits!$A$2:$A$201,$K109)=0,"Missing Deposit",IF(INDEX(Deposits!$I$2:$I$201,MATCH($K109,Deposits!$A$2:$A$201,0))="Balanced","Matched","Review Batch")))))</f>
        <v/>
      </c>
      <c r="Q109" s="26">
        <f>IF($A109="","",IF($R109&lt;=0,0,IF(OR($B109="",Dashboard!$B$5=""),"",MAX(0,Dashboard!$B$5-$B109))))</f>
        <v/>
      </c>
      <c r="R109" s="40">
        <f>IF($A109="","",MAX(0,ROUND(IF(ISNUMBER($H109),$H109,0)-$M109,2)))</f>
        <v/>
      </c>
      <c r="S109" s="25">
        <f>IF($A109="","",IF(OR($R109&gt;0,$N109&gt;0,$P109="Missing Batch ID",$P109="Missing Deposit",$P109="Review Batch"),"Follow Up","No Follow-up"))</f>
        <v/>
      </c>
      <c r="T109" s="25">
        <f>IF($A109="","",IF(COUNTIF($A$2:$A$501,$A109)&gt;1,"Duplicate ID",""))</f>
        <v/>
      </c>
    </row>
    <row r="110">
      <c r="A110" s="21" t="n"/>
      <c r="B110" s="38" t="n"/>
      <c r="C110" s="38" t="n"/>
      <c r="D110" s="21" t="n"/>
      <c r="E110" s="21" t="n"/>
      <c r="F110" s="21" t="n"/>
      <c r="G110" s="21" t="n"/>
      <c r="H110" s="39" t="n"/>
      <c r="I110" s="39" t="n"/>
      <c r="J110" s="21" t="n"/>
      <c r="K110" s="21" t="n"/>
      <c r="L110" s="39" t="n"/>
      <c r="M110" s="40">
        <f>IF($A110="","",ROUND(IF(ISNUMBER($I110),$I110,0)-IF(ISNUMBER($L110),$L110,0),2))</f>
        <v/>
      </c>
      <c r="N110" s="40">
        <f>IF($A110="","",ROUND($M110-IF(ISNUMBER($H110),$H110,0),2))</f>
        <v/>
      </c>
      <c r="O110" s="25">
        <f>IF($A110="","",IF(IF(ISNUMBER($H110),$H110,0)=0,"Not Due",IF($M110=0,"Outstanding",IF($M110&lt;IF(ISNUMBER($H110),$H110,0),"Partial",IF($M110=IF(ISNUMBER($H110),$H110,0),"Collected","Overcollected")))))</f>
        <v/>
      </c>
      <c r="P110" s="25">
        <f>IF($A110="","",IF($M110&lt;=0,"Not Applicable",IF($K110="","Missing Batch ID",IF(COUNTIF(Deposits!$A$2:$A$201,$K110)=0,"Missing Deposit",IF(INDEX(Deposits!$I$2:$I$201,MATCH($K110,Deposits!$A$2:$A$201,0))="Balanced","Matched","Review Batch")))))</f>
        <v/>
      </c>
      <c r="Q110" s="26">
        <f>IF($A110="","",IF($R110&lt;=0,0,IF(OR($B110="",Dashboard!$B$5=""),"",MAX(0,Dashboard!$B$5-$B110))))</f>
        <v/>
      </c>
      <c r="R110" s="40">
        <f>IF($A110="","",MAX(0,ROUND(IF(ISNUMBER($H110),$H110,0)-$M110,2)))</f>
        <v/>
      </c>
      <c r="S110" s="25">
        <f>IF($A110="","",IF(OR($R110&gt;0,$N110&gt;0,$P110="Missing Batch ID",$P110="Missing Deposit",$P110="Review Batch"),"Follow Up","No Follow-up"))</f>
        <v/>
      </c>
      <c r="T110" s="25">
        <f>IF($A110="","",IF(COUNTIF($A$2:$A$501,$A110)&gt;1,"Duplicate ID",""))</f>
        <v/>
      </c>
    </row>
    <row r="111">
      <c r="A111" s="5" t="n"/>
      <c r="B111" s="34" t="n"/>
      <c r="C111" s="34" t="n"/>
      <c r="D111" s="5" t="n"/>
      <c r="E111" s="5" t="n"/>
      <c r="F111" s="5" t="n"/>
      <c r="G111" s="5" t="n"/>
      <c r="H111" s="41" t="n"/>
      <c r="I111" s="41" t="n"/>
      <c r="J111" s="5" t="n"/>
      <c r="K111" s="5" t="n"/>
      <c r="L111" s="41" t="n"/>
      <c r="M111" s="40">
        <f>IF($A111="","",ROUND(IF(ISNUMBER($I111),$I111,0)-IF(ISNUMBER($L111),$L111,0),2))</f>
        <v/>
      </c>
      <c r="N111" s="40">
        <f>IF($A111="","",ROUND($M111-IF(ISNUMBER($H111),$H111,0),2))</f>
        <v/>
      </c>
      <c r="O111" s="25">
        <f>IF($A111="","",IF(IF(ISNUMBER($H111),$H111,0)=0,"Not Due",IF($M111=0,"Outstanding",IF($M111&lt;IF(ISNUMBER($H111),$H111,0),"Partial",IF($M111=IF(ISNUMBER($H111),$H111,0),"Collected","Overcollected")))))</f>
        <v/>
      </c>
      <c r="P111" s="25">
        <f>IF($A111="","",IF($M111&lt;=0,"Not Applicable",IF($K111="","Missing Batch ID",IF(COUNTIF(Deposits!$A$2:$A$201,$K111)=0,"Missing Deposit",IF(INDEX(Deposits!$I$2:$I$201,MATCH($K111,Deposits!$A$2:$A$201,0))="Balanced","Matched","Review Batch")))))</f>
        <v/>
      </c>
      <c r="Q111" s="26">
        <f>IF($A111="","",IF($R111&lt;=0,0,IF(OR($B111="",Dashboard!$B$5=""),"",MAX(0,Dashboard!$B$5-$B111))))</f>
        <v/>
      </c>
      <c r="R111" s="40">
        <f>IF($A111="","",MAX(0,ROUND(IF(ISNUMBER($H111),$H111,0)-$M111,2)))</f>
        <v/>
      </c>
      <c r="S111" s="25">
        <f>IF($A111="","",IF(OR($R111&gt;0,$N111&gt;0,$P111="Missing Batch ID",$P111="Missing Deposit",$P111="Review Batch"),"Follow Up","No Follow-up"))</f>
        <v/>
      </c>
      <c r="T111" s="25">
        <f>IF($A111="","",IF(COUNTIF($A$2:$A$501,$A111)&gt;1,"Duplicate ID",""))</f>
        <v/>
      </c>
    </row>
    <row r="112">
      <c r="A112" s="21" t="n"/>
      <c r="B112" s="38" t="n"/>
      <c r="C112" s="38" t="n"/>
      <c r="D112" s="21" t="n"/>
      <c r="E112" s="21" t="n"/>
      <c r="F112" s="21" t="n"/>
      <c r="G112" s="21" t="n"/>
      <c r="H112" s="39" t="n"/>
      <c r="I112" s="39" t="n"/>
      <c r="J112" s="21" t="n"/>
      <c r="K112" s="21" t="n"/>
      <c r="L112" s="39" t="n"/>
      <c r="M112" s="40">
        <f>IF($A112="","",ROUND(IF(ISNUMBER($I112),$I112,0)-IF(ISNUMBER($L112),$L112,0),2))</f>
        <v/>
      </c>
      <c r="N112" s="40">
        <f>IF($A112="","",ROUND($M112-IF(ISNUMBER($H112),$H112,0),2))</f>
        <v/>
      </c>
      <c r="O112" s="25">
        <f>IF($A112="","",IF(IF(ISNUMBER($H112),$H112,0)=0,"Not Due",IF($M112=0,"Outstanding",IF($M112&lt;IF(ISNUMBER($H112),$H112,0),"Partial",IF($M112=IF(ISNUMBER($H112),$H112,0),"Collected","Overcollected")))))</f>
        <v/>
      </c>
      <c r="P112" s="25">
        <f>IF($A112="","",IF($M112&lt;=0,"Not Applicable",IF($K112="","Missing Batch ID",IF(COUNTIF(Deposits!$A$2:$A$201,$K112)=0,"Missing Deposit",IF(INDEX(Deposits!$I$2:$I$201,MATCH($K112,Deposits!$A$2:$A$201,0))="Balanced","Matched","Review Batch")))))</f>
        <v/>
      </c>
      <c r="Q112" s="26">
        <f>IF($A112="","",IF($R112&lt;=0,0,IF(OR($B112="",Dashboard!$B$5=""),"",MAX(0,Dashboard!$B$5-$B112))))</f>
        <v/>
      </c>
      <c r="R112" s="40">
        <f>IF($A112="","",MAX(0,ROUND(IF(ISNUMBER($H112),$H112,0)-$M112,2)))</f>
        <v/>
      </c>
      <c r="S112" s="25">
        <f>IF($A112="","",IF(OR($R112&gt;0,$N112&gt;0,$P112="Missing Batch ID",$P112="Missing Deposit",$P112="Review Batch"),"Follow Up","No Follow-up"))</f>
        <v/>
      </c>
      <c r="T112" s="25">
        <f>IF($A112="","",IF(COUNTIF($A$2:$A$501,$A112)&gt;1,"Duplicate ID",""))</f>
        <v/>
      </c>
    </row>
    <row r="113">
      <c r="A113" s="5" t="n"/>
      <c r="B113" s="34" t="n"/>
      <c r="C113" s="34" t="n"/>
      <c r="D113" s="5" t="n"/>
      <c r="E113" s="5" t="n"/>
      <c r="F113" s="5" t="n"/>
      <c r="G113" s="5" t="n"/>
      <c r="H113" s="41" t="n"/>
      <c r="I113" s="41" t="n"/>
      <c r="J113" s="5" t="n"/>
      <c r="K113" s="5" t="n"/>
      <c r="L113" s="41" t="n"/>
      <c r="M113" s="40">
        <f>IF($A113="","",ROUND(IF(ISNUMBER($I113),$I113,0)-IF(ISNUMBER($L113),$L113,0),2))</f>
        <v/>
      </c>
      <c r="N113" s="40">
        <f>IF($A113="","",ROUND($M113-IF(ISNUMBER($H113),$H113,0),2))</f>
        <v/>
      </c>
      <c r="O113" s="25">
        <f>IF($A113="","",IF(IF(ISNUMBER($H113),$H113,0)=0,"Not Due",IF($M113=0,"Outstanding",IF($M113&lt;IF(ISNUMBER($H113),$H113,0),"Partial",IF($M113=IF(ISNUMBER($H113),$H113,0),"Collected","Overcollected")))))</f>
        <v/>
      </c>
      <c r="P113" s="25">
        <f>IF($A113="","",IF($M113&lt;=0,"Not Applicable",IF($K113="","Missing Batch ID",IF(COUNTIF(Deposits!$A$2:$A$201,$K113)=0,"Missing Deposit",IF(INDEX(Deposits!$I$2:$I$201,MATCH($K113,Deposits!$A$2:$A$201,0))="Balanced","Matched","Review Batch")))))</f>
        <v/>
      </c>
      <c r="Q113" s="26">
        <f>IF($A113="","",IF($R113&lt;=0,0,IF(OR($B113="",Dashboard!$B$5=""),"",MAX(0,Dashboard!$B$5-$B113))))</f>
        <v/>
      </c>
      <c r="R113" s="40">
        <f>IF($A113="","",MAX(0,ROUND(IF(ISNUMBER($H113),$H113,0)-$M113,2)))</f>
        <v/>
      </c>
      <c r="S113" s="25">
        <f>IF($A113="","",IF(OR($R113&gt;0,$N113&gt;0,$P113="Missing Batch ID",$P113="Missing Deposit",$P113="Review Batch"),"Follow Up","No Follow-up"))</f>
        <v/>
      </c>
      <c r="T113" s="25">
        <f>IF($A113="","",IF(COUNTIF($A$2:$A$501,$A113)&gt;1,"Duplicate ID",""))</f>
        <v/>
      </c>
    </row>
    <row r="114">
      <c r="A114" s="21" t="n"/>
      <c r="B114" s="38" t="n"/>
      <c r="C114" s="38" t="n"/>
      <c r="D114" s="21" t="n"/>
      <c r="E114" s="21" t="n"/>
      <c r="F114" s="21" t="n"/>
      <c r="G114" s="21" t="n"/>
      <c r="H114" s="39" t="n"/>
      <c r="I114" s="39" t="n"/>
      <c r="J114" s="21" t="n"/>
      <c r="K114" s="21" t="n"/>
      <c r="L114" s="39" t="n"/>
      <c r="M114" s="40">
        <f>IF($A114="","",ROUND(IF(ISNUMBER($I114),$I114,0)-IF(ISNUMBER($L114),$L114,0),2))</f>
        <v/>
      </c>
      <c r="N114" s="40">
        <f>IF($A114="","",ROUND($M114-IF(ISNUMBER($H114),$H114,0),2))</f>
        <v/>
      </c>
      <c r="O114" s="25">
        <f>IF($A114="","",IF(IF(ISNUMBER($H114),$H114,0)=0,"Not Due",IF($M114=0,"Outstanding",IF($M114&lt;IF(ISNUMBER($H114),$H114,0),"Partial",IF($M114=IF(ISNUMBER($H114),$H114,0),"Collected","Overcollected")))))</f>
        <v/>
      </c>
      <c r="P114" s="25">
        <f>IF($A114="","",IF($M114&lt;=0,"Not Applicable",IF($K114="","Missing Batch ID",IF(COUNTIF(Deposits!$A$2:$A$201,$K114)=0,"Missing Deposit",IF(INDEX(Deposits!$I$2:$I$201,MATCH($K114,Deposits!$A$2:$A$201,0))="Balanced","Matched","Review Batch")))))</f>
        <v/>
      </c>
      <c r="Q114" s="26">
        <f>IF($A114="","",IF($R114&lt;=0,0,IF(OR($B114="",Dashboard!$B$5=""),"",MAX(0,Dashboard!$B$5-$B114))))</f>
        <v/>
      </c>
      <c r="R114" s="40">
        <f>IF($A114="","",MAX(0,ROUND(IF(ISNUMBER($H114),$H114,0)-$M114,2)))</f>
        <v/>
      </c>
      <c r="S114" s="25">
        <f>IF($A114="","",IF(OR($R114&gt;0,$N114&gt;0,$P114="Missing Batch ID",$P114="Missing Deposit",$P114="Review Batch"),"Follow Up","No Follow-up"))</f>
        <v/>
      </c>
      <c r="T114" s="25">
        <f>IF($A114="","",IF(COUNTIF($A$2:$A$501,$A114)&gt;1,"Duplicate ID",""))</f>
        <v/>
      </c>
    </row>
    <row r="115">
      <c r="A115" s="5" t="n"/>
      <c r="B115" s="34" t="n"/>
      <c r="C115" s="34" t="n"/>
      <c r="D115" s="5" t="n"/>
      <c r="E115" s="5" t="n"/>
      <c r="F115" s="5" t="n"/>
      <c r="G115" s="5" t="n"/>
      <c r="H115" s="41" t="n"/>
      <c r="I115" s="41" t="n"/>
      <c r="J115" s="5" t="n"/>
      <c r="K115" s="5" t="n"/>
      <c r="L115" s="41" t="n"/>
      <c r="M115" s="40">
        <f>IF($A115="","",ROUND(IF(ISNUMBER($I115),$I115,0)-IF(ISNUMBER($L115),$L115,0),2))</f>
        <v/>
      </c>
      <c r="N115" s="40">
        <f>IF($A115="","",ROUND($M115-IF(ISNUMBER($H115),$H115,0),2))</f>
        <v/>
      </c>
      <c r="O115" s="25">
        <f>IF($A115="","",IF(IF(ISNUMBER($H115),$H115,0)=0,"Not Due",IF($M115=0,"Outstanding",IF($M115&lt;IF(ISNUMBER($H115),$H115,0),"Partial",IF($M115=IF(ISNUMBER($H115),$H115,0),"Collected","Overcollected")))))</f>
        <v/>
      </c>
      <c r="P115" s="25">
        <f>IF($A115="","",IF($M115&lt;=0,"Not Applicable",IF($K115="","Missing Batch ID",IF(COUNTIF(Deposits!$A$2:$A$201,$K115)=0,"Missing Deposit",IF(INDEX(Deposits!$I$2:$I$201,MATCH($K115,Deposits!$A$2:$A$201,0))="Balanced","Matched","Review Batch")))))</f>
        <v/>
      </c>
      <c r="Q115" s="26">
        <f>IF($A115="","",IF($R115&lt;=0,0,IF(OR($B115="",Dashboard!$B$5=""),"",MAX(0,Dashboard!$B$5-$B115))))</f>
        <v/>
      </c>
      <c r="R115" s="40">
        <f>IF($A115="","",MAX(0,ROUND(IF(ISNUMBER($H115),$H115,0)-$M115,2)))</f>
        <v/>
      </c>
      <c r="S115" s="25">
        <f>IF($A115="","",IF(OR($R115&gt;0,$N115&gt;0,$P115="Missing Batch ID",$P115="Missing Deposit",$P115="Review Batch"),"Follow Up","No Follow-up"))</f>
        <v/>
      </c>
      <c r="T115" s="25">
        <f>IF($A115="","",IF(COUNTIF($A$2:$A$501,$A115)&gt;1,"Duplicate ID",""))</f>
        <v/>
      </c>
    </row>
    <row r="116">
      <c r="A116" s="21" t="n"/>
      <c r="B116" s="38" t="n"/>
      <c r="C116" s="38" t="n"/>
      <c r="D116" s="21" t="n"/>
      <c r="E116" s="21" t="n"/>
      <c r="F116" s="21" t="n"/>
      <c r="G116" s="21" t="n"/>
      <c r="H116" s="39" t="n"/>
      <c r="I116" s="39" t="n"/>
      <c r="J116" s="21" t="n"/>
      <c r="K116" s="21" t="n"/>
      <c r="L116" s="39" t="n"/>
      <c r="M116" s="40">
        <f>IF($A116="","",ROUND(IF(ISNUMBER($I116),$I116,0)-IF(ISNUMBER($L116),$L116,0),2))</f>
        <v/>
      </c>
      <c r="N116" s="40">
        <f>IF($A116="","",ROUND($M116-IF(ISNUMBER($H116),$H116,0),2))</f>
        <v/>
      </c>
      <c r="O116" s="25">
        <f>IF($A116="","",IF(IF(ISNUMBER($H116),$H116,0)=0,"Not Due",IF($M116=0,"Outstanding",IF($M116&lt;IF(ISNUMBER($H116),$H116,0),"Partial",IF($M116=IF(ISNUMBER($H116),$H116,0),"Collected","Overcollected")))))</f>
        <v/>
      </c>
      <c r="P116" s="25">
        <f>IF($A116="","",IF($M116&lt;=0,"Not Applicable",IF($K116="","Missing Batch ID",IF(COUNTIF(Deposits!$A$2:$A$201,$K116)=0,"Missing Deposit",IF(INDEX(Deposits!$I$2:$I$201,MATCH($K116,Deposits!$A$2:$A$201,0))="Balanced","Matched","Review Batch")))))</f>
        <v/>
      </c>
      <c r="Q116" s="26">
        <f>IF($A116="","",IF($R116&lt;=0,0,IF(OR($B116="",Dashboard!$B$5=""),"",MAX(0,Dashboard!$B$5-$B116))))</f>
        <v/>
      </c>
      <c r="R116" s="40">
        <f>IF($A116="","",MAX(0,ROUND(IF(ISNUMBER($H116),$H116,0)-$M116,2)))</f>
        <v/>
      </c>
      <c r="S116" s="25">
        <f>IF($A116="","",IF(OR($R116&gt;0,$N116&gt;0,$P116="Missing Batch ID",$P116="Missing Deposit",$P116="Review Batch"),"Follow Up","No Follow-up"))</f>
        <v/>
      </c>
      <c r="T116" s="25">
        <f>IF($A116="","",IF(COUNTIF($A$2:$A$501,$A116)&gt;1,"Duplicate ID",""))</f>
        <v/>
      </c>
    </row>
    <row r="117">
      <c r="A117" s="5" t="n"/>
      <c r="B117" s="34" t="n"/>
      <c r="C117" s="34" t="n"/>
      <c r="D117" s="5" t="n"/>
      <c r="E117" s="5" t="n"/>
      <c r="F117" s="5" t="n"/>
      <c r="G117" s="5" t="n"/>
      <c r="H117" s="41" t="n"/>
      <c r="I117" s="41" t="n"/>
      <c r="J117" s="5" t="n"/>
      <c r="K117" s="5" t="n"/>
      <c r="L117" s="41" t="n"/>
      <c r="M117" s="40">
        <f>IF($A117="","",ROUND(IF(ISNUMBER($I117),$I117,0)-IF(ISNUMBER($L117),$L117,0),2))</f>
        <v/>
      </c>
      <c r="N117" s="40">
        <f>IF($A117="","",ROUND($M117-IF(ISNUMBER($H117),$H117,0),2))</f>
        <v/>
      </c>
      <c r="O117" s="25">
        <f>IF($A117="","",IF(IF(ISNUMBER($H117),$H117,0)=0,"Not Due",IF($M117=0,"Outstanding",IF($M117&lt;IF(ISNUMBER($H117),$H117,0),"Partial",IF($M117=IF(ISNUMBER($H117),$H117,0),"Collected","Overcollected")))))</f>
        <v/>
      </c>
      <c r="P117" s="25">
        <f>IF($A117="","",IF($M117&lt;=0,"Not Applicable",IF($K117="","Missing Batch ID",IF(COUNTIF(Deposits!$A$2:$A$201,$K117)=0,"Missing Deposit",IF(INDEX(Deposits!$I$2:$I$201,MATCH($K117,Deposits!$A$2:$A$201,0))="Balanced","Matched","Review Batch")))))</f>
        <v/>
      </c>
      <c r="Q117" s="26">
        <f>IF($A117="","",IF($R117&lt;=0,0,IF(OR($B117="",Dashboard!$B$5=""),"",MAX(0,Dashboard!$B$5-$B117))))</f>
        <v/>
      </c>
      <c r="R117" s="40">
        <f>IF($A117="","",MAX(0,ROUND(IF(ISNUMBER($H117),$H117,0)-$M117,2)))</f>
        <v/>
      </c>
      <c r="S117" s="25">
        <f>IF($A117="","",IF(OR($R117&gt;0,$N117&gt;0,$P117="Missing Batch ID",$P117="Missing Deposit",$P117="Review Batch"),"Follow Up","No Follow-up"))</f>
        <v/>
      </c>
      <c r="T117" s="25">
        <f>IF($A117="","",IF(COUNTIF($A$2:$A$501,$A117)&gt;1,"Duplicate ID",""))</f>
        <v/>
      </c>
    </row>
    <row r="118">
      <c r="A118" s="21" t="n"/>
      <c r="B118" s="38" t="n"/>
      <c r="C118" s="38" t="n"/>
      <c r="D118" s="21" t="n"/>
      <c r="E118" s="21" t="n"/>
      <c r="F118" s="21" t="n"/>
      <c r="G118" s="21" t="n"/>
      <c r="H118" s="39" t="n"/>
      <c r="I118" s="39" t="n"/>
      <c r="J118" s="21" t="n"/>
      <c r="K118" s="21" t="n"/>
      <c r="L118" s="39" t="n"/>
      <c r="M118" s="40">
        <f>IF($A118="","",ROUND(IF(ISNUMBER($I118),$I118,0)-IF(ISNUMBER($L118),$L118,0),2))</f>
        <v/>
      </c>
      <c r="N118" s="40">
        <f>IF($A118="","",ROUND($M118-IF(ISNUMBER($H118),$H118,0),2))</f>
        <v/>
      </c>
      <c r="O118" s="25">
        <f>IF($A118="","",IF(IF(ISNUMBER($H118),$H118,0)=0,"Not Due",IF($M118=0,"Outstanding",IF($M118&lt;IF(ISNUMBER($H118),$H118,0),"Partial",IF($M118=IF(ISNUMBER($H118),$H118,0),"Collected","Overcollected")))))</f>
        <v/>
      </c>
      <c r="P118" s="25">
        <f>IF($A118="","",IF($M118&lt;=0,"Not Applicable",IF($K118="","Missing Batch ID",IF(COUNTIF(Deposits!$A$2:$A$201,$K118)=0,"Missing Deposit",IF(INDEX(Deposits!$I$2:$I$201,MATCH($K118,Deposits!$A$2:$A$201,0))="Balanced","Matched","Review Batch")))))</f>
        <v/>
      </c>
      <c r="Q118" s="26">
        <f>IF($A118="","",IF($R118&lt;=0,0,IF(OR($B118="",Dashboard!$B$5=""),"",MAX(0,Dashboard!$B$5-$B118))))</f>
        <v/>
      </c>
      <c r="R118" s="40">
        <f>IF($A118="","",MAX(0,ROUND(IF(ISNUMBER($H118),$H118,0)-$M118,2)))</f>
        <v/>
      </c>
      <c r="S118" s="25">
        <f>IF($A118="","",IF(OR($R118&gt;0,$N118&gt;0,$P118="Missing Batch ID",$P118="Missing Deposit",$P118="Review Batch"),"Follow Up","No Follow-up"))</f>
        <v/>
      </c>
      <c r="T118" s="25">
        <f>IF($A118="","",IF(COUNTIF($A$2:$A$501,$A118)&gt;1,"Duplicate ID",""))</f>
        <v/>
      </c>
    </row>
    <row r="119">
      <c r="A119" s="5" t="n"/>
      <c r="B119" s="34" t="n"/>
      <c r="C119" s="34" t="n"/>
      <c r="D119" s="5" t="n"/>
      <c r="E119" s="5" t="n"/>
      <c r="F119" s="5" t="n"/>
      <c r="G119" s="5" t="n"/>
      <c r="H119" s="41" t="n"/>
      <c r="I119" s="41" t="n"/>
      <c r="J119" s="5" t="n"/>
      <c r="K119" s="5" t="n"/>
      <c r="L119" s="41" t="n"/>
      <c r="M119" s="40">
        <f>IF($A119="","",ROUND(IF(ISNUMBER($I119),$I119,0)-IF(ISNUMBER($L119),$L119,0),2))</f>
        <v/>
      </c>
      <c r="N119" s="40">
        <f>IF($A119="","",ROUND($M119-IF(ISNUMBER($H119),$H119,0),2))</f>
        <v/>
      </c>
      <c r="O119" s="25">
        <f>IF($A119="","",IF(IF(ISNUMBER($H119),$H119,0)=0,"Not Due",IF($M119=0,"Outstanding",IF($M119&lt;IF(ISNUMBER($H119),$H119,0),"Partial",IF($M119=IF(ISNUMBER($H119),$H119,0),"Collected","Overcollected")))))</f>
        <v/>
      </c>
      <c r="P119" s="25">
        <f>IF($A119="","",IF($M119&lt;=0,"Not Applicable",IF($K119="","Missing Batch ID",IF(COUNTIF(Deposits!$A$2:$A$201,$K119)=0,"Missing Deposit",IF(INDEX(Deposits!$I$2:$I$201,MATCH($K119,Deposits!$A$2:$A$201,0))="Balanced","Matched","Review Batch")))))</f>
        <v/>
      </c>
      <c r="Q119" s="26">
        <f>IF($A119="","",IF($R119&lt;=0,0,IF(OR($B119="",Dashboard!$B$5=""),"",MAX(0,Dashboard!$B$5-$B119))))</f>
        <v/>
      </c>
      <c r="R119" s="40">
        <f>IF($A119="","",MAX(0,ROUND(IF(ISNUMBER($H119),$H119,0)-$M119,2)))</f>
        <v/>
      </c>
      <c r="S119" s="25">
        <f>IF($A119="","",IF(OR($R119&gt;0,$N119&gt;0,$P119="Missing Batch ID",$P119="Missing Deposit",$P119="Review Batch"),"Follow Up","No Follow-up"))</f>
        <v/>
      </c>
      <c r="T119" s="25">
        <f>IF($A119="","",IF(COUNTIF($A$2:$A$501,$A119)&gt;1,"Duplicate ID",""))</f>
        <v/>
      </c>
    </row>
    <row r="120">
      <c r="A120" s="21" t="n"/>
      <c r="B120" s="38" t="n"/>
      <c r="C120" s="38" t="n"/>
      <c r="D120" s="21" t="n"/>
      <c r="E120" s="21" t="n"/>
      <c r="F120" s="21" t="n"/>
      <c r="G120" s="21" t="n"/>
      <c r="H120" s="39" t="n"/>
      <c r="I120" s="39" t="n"/>
      <c r="J120" s="21" t="n"/>
      <c r="K120" s="21" t="n"/>
      <c r="L120" s="39" t="n"/>
      <c r="M120" s="40">
        <f>IF($A120="","",ROUND(IF(ISNUMBER($I120),$I120,0)-IF(ISNUMBER($L120),$L120,0),2))</f>
        <v/>
      </c>
      <c r="N120" s="40">
        <f>IF($A120="","",ROUND($M120-IF(ISNUMBER($H120),$H120,0),2))</f>
        <v/>
      </c>
      <c r="O120" s="25">
        <f>IF($A120="","",IF(IF(ISNUMBER($H120),$H120,0)=0,"Not Due",IF($M120=0,"Outstanding",IF($M120&lt;IF(ISNUMBER($H120),$H120,0),"Partial",IF($M120=IF(ISNUMBER($H120),$H120,0),"Collected","Overcollected")))))</f>
        <v/>
      </c>
      <c r="P120" s="25">
        <f>IF($A120="","",IF($M120&lt;=0,"Not Applicable",IF($K120="","Missing Batch ID",IF(COUNTIF(Deposits!$A$2:$A$201,$K120)=0,"Missing Deposit",IF(INDEX(Deposits!$I$2:$I$201,MATCH($K120,Deposits!$A$2:$A$201,0))="Balanced","Matched","Review Batch")))))</f>
        <v/>
      </c>
      <c r="Q120" s="26">
        <f>IF($A120="","",IF($R120&lt;=0,0,IF(OR($B120="",Dashboard!$B$5=""),"",MAX(0,Dashboard!$B$5-$B120))))</f>
        <v/>
      </c>
      <c r="R120" s="40">
        <f>IF($A120="","",MAX(0,ROUND(IF(ISNUMBER($H120),$H120,0)-$M120,2)))</f>
        <v/>
      </c>
      <c r="S120" s="25">
        <f>IF($A120="","",IF(OR($R120&gt;0,$N120&gt;0,$P120="Missing Batch ID",$P120="Missing Deposit",$P120="Review Batch"),"Follow Up","No Follow-up"))</f>
        <v/>
      </c>
      <c r="T120" s="25">
        <f>IF($A120="","",IF(COUNTIF($A$2:$A$501,$A120)&gt;1,"Duplicate ID",""))</f>
        <v/>
      </c>
    </row>
    <row r="121">
      <c r="A121" s="5" t="n"/>
      <c r="B121" s="34" t="n"/>
      <c r="C121" s="34" t="n"/>
      <c r="D121" s="5" t="n"/>
      <c r="E121" s="5" t="n"/>
      <c r="F121" s="5" t="n"/>
      <c r="G121" s="5" t="n"/>
      <c r="H121" s="41" t="n"/>
      <c r="I121" s="41" t="n"/>
      <c r="J121" s="5" t="n"/>
      <c r="K121" s="5" t="n"/>
      <c r="L121" s="41" t="n"/>
      <c r="M121" s="40">
        <f>IF($A121="","",ROUND(IF(ISNUMBER($I121),$I121,0)-IF(ISNUMBER($L121),$L121,0),2))</f>
        <v/>
      </c>
      <c r="N121" s="40">
        <f>IF($A121="","",ROUND($M121-IF(ISNUMBER($H121),$H121,0),2))</f>
        <v/>
      </c>
      <c r="O121" s="25">
        <f>IF($A121="","",IF(IF(ISNUMBER($H121),$H121,0)=0,"Not Due",IF($M121=0,"Outstanding",IF($M121&lt;IF(ISNUMBER($H121),$H121,0),"Partial",IF($M121=IF(ISNUMBER($H121),$H121,0),"Collected","Overcollected")))))</f>
        <v/>
      </c>
      <c r="P121" s="25">
        <f>IF($A121="","",IF($M121&lt;=0,"Not Applicable",IF($K121="","Missing Batch ID",IF(COUNTIF(Deposits!$A$2:$A$201,$K121)=0,"Missing Deposit",IF(INDEX(Deposits!$I$2:$I$201,MATCH($K121,Deposits!$A$2:$A$201,0))="Balanced","Matched","Review Batch")))))</f>
        <v/>
      </c>
      <c r="Q121" s="26">
        <f>IF($A121="","",IF($R121&lt;=0,0,IF(OR($B121="",Dashboard!$B$5=""),"",MAX(0,Dashboard!$B$5-$B121))))</f>
        <v/>
      </c>
      <c r="R121" s="40">
        <f>IF($A121="","",MAX(0,ROUND(IF(ISNUMBER($H121),$H121,0)-$M121,2)))</f>
        <v/>
      </c>
      <c r="S121" s="25">
        <f>IF($A121="","",IF(OR($R121&gt;0,$N121&gt;0,$P121="Missing Batch ID",$P121="Missing Deposit",$P121="Review Batch"),"Follow Up","No Follow-up"))</f>
        <v/>
      </c>
      <c r="T121" s="25">
        <f>IF($A121="","",IF(COUNTIF($A$2:$A$501,$A121)&gt;1,"Duplicate ID",""))</f>
        <v/>
      </c>
    </row>
    <row r="122">
      <c r="A122" s="21" t="n"/>
      <c r="B122" s="38" t="n"/>
      <c r="C122" s="38" t="n"/>
      <c r="D122" s="21" t="n"/>
      <c r="E122" s="21" t="n"/>
      <c r="F122" s="21" t="n"/>
      <c r="G122" s="21" t="n"/>
      <c r="H122" s="39" t="n"/>
      <c r="I122" s="39" t="n"/>
      <c r="J122" s="21" t="n"/>
      <c r="K122" s="21" t="n"/>
      <c r="L122" s="39" t="n"/>
      <c r="M122" s="40">
        <f>IF($A122="","",ROUND(IF(ISNUMBER($I122),$I122,0)-IF(ISNUMBER($L122),$L122,0),2))</f>
        <v/>
      </c>
      <c r="N122" s="40">
        <f>IF($A122="","",ROUND($M122-IF(ISNUMBER($H122),$H122,0),2))</f>
        <v/>
      </c>
      <c r="O122" s="25">
        <f>IF($A122="","",IF(IF(ISNUMBER($H122),$H122,0)=0,"Not Due",IF($M122=0,"Outstanding",IF($M122&lt;IF(ISNUMBER($H122),$H122,0),"Partial",IF($M122=IF(ISNUMBER($H122),$H122,0),"Collected","Overcollected")))))</f>
        <v/>
      </c>
      <c r="P122" s="25">
        <f>IF($A122="","",IF($M122&lt;=0,"Not Applicable",IF($K122="","Missing Batch ID",IF(COUNTIF(Deposits!$A$2:$A$201,$K122)=0,"Missing Deposit",IF(INDEX(Deposits!$I$2:$I$201,MATCH($K122,Deposits!$A$2:$A$201,0))="Balanced","Matched","Review Batch")))))</f>
        <v/>
      </c>
      <c r="Q122" s="26">
        <f>IF($A122="","",IF($R122&lt;=0,0,IF(OR($B122="",Dashboard!$B$5=""),"",MAX(0,Dashboard!$B$5-$B122))))</f>
        <v/>
      </c>
      <c r="R122" s="40">
        <f>IF($A122="","",MAX(0,ROUND(IF(ISNUMBER($H122),$H122,0)-$M122,2)))</f>
        <v/>
      </c>
      <c r="S122" s="25">
        <f>IF($A122="","",IF(OR($R122&gt;0,$N122&gt;0,$P122="Missing Batch ID",$P122="Missing Deposit",$P122="Review Batch"),"Follow Up","No Follow-up"))</f>
        <v/>
      </c>
      <c r="T122" s="25">
        <f>IF($A122="","",IF(COUNTIF($A$2:$A$501,$A122)&gt;1,"Duplicate ID",""))</f>
        <v/>
      </c>
    </row>
    <row r="123">
      <c r="A123" s="5" t="n"/>
      <c r="B123" s="34" t="n"/>
      <c r="C123" s="34" t="n"/>
      <c r="D123" s="5" t="n"/>
      <c r="E123" s="5" t="n"/>
      <c r="F123" s="5" t="n"/>
      <c r="G123" s="5" t="n"/>
      <c r="H123" s="41" t="n"/>
      <c r="I123" s="41" t="n"/>
      <c r="J123" s="5" t="n"/>
      <c r="K123" s="5" t="n"/>
      <c r="L123" s="41" t="n"/>
      <c r="M123" s="40">
        <f>IF($A123="","",ROUND(IF(ISNUMBER($I123),$I123,0)-IF(ISNUMBER($L123),$L123,0),2))</f>
        <v/>
      </c>
      <c r="N123" s="40">
        <f>IF($A123="","",ROUND($M123-IF(ISNUMBER($H123),$H123,0),2))</f>
        <v/>
      </c>
      <c r="O123" s="25">
        <f>IF($A123="","",IF(IF(ISNUMBER($H123),$H123,0)=0,"Not Due",IF($M123=0,"Outstanding",IF($M123&lt;IF(ISNUMBER($H123),$H123,0),"Partial",IF($M123=IF(ISNUMBER($H123),$H123,0),"Collected","Overcollected")))))</f>
        <v/>
      </c>
      <c r="P123" s="25">
        <f>IF($A123="","",IF($M123&lt;=0,"Not Applicable",IF($K123="","Missing Batch ID",IF(COUNTIF(Deposits!$A$2:$A$201,$K123)=0,"Missing Deposit",IF(INDEX(Deposits!$I$2:$I$201,MATCH($K123,Deposits!$A$2:$A$201,0))="Balanced","Matched","Review Batch")))))</f>
        <v/>
      </c>
      <c r="Q123" s="26">
        <f>IF($A123="","",IF($R123&lt;=0,0,IF(OR($B123="",Dashboard!$B$5=""),"",MAX(0,Dashboard!$B$5-$B123))))</f>
        <v/>
      </c>
      <c r="R123" s="40">
        <f>IF($A123="","",MAX(0,ROUND(IF(ISNUMBER($H123),$H123,0)-$M123,2)))</f>
        <v/>
      </c>
      <c r="S123" s="25">
        <f>IF($A123="","",IF(OR($R123&gt;0,$N123&gt;0,$P123="Missing Batch ID",$P123="Missing Deposit",$P123="Review Batch"),"Follow Up","No Follow-up"))</f>
        <v/>
      </c>
      <c r="T123" s="25">
        <f>IF($A123="","",IF(COUNTIF($A$2:$A$501,$A123)&gt;1,"Duplicate ID",""))</f>
        <v/>
      </c>
    </row>
    <row r="124">
      <c r="A124" s="21" t="n"/>
      <c r="B124" s="38" t="n"/>
      <c r="C124" s="38" t="n"/>
      <c r="D124" s="21" t="n"/>
      <c r="E124" s="21" t="n"/>
      <c r="F124" s="21" t="n"/>
      <c r="G124" s="21" t="n"/>
      <c r="H124" s="39" t="n"/>
      <c r="I124" s="39" t="n"/>
      <c r="J124" s="21" t="n"/>
      <c r="K124" s="21" t="n"/>
      <c r="L124" s="39" t="n"/>
      <c r="M124" s="40">
        <f>IF($A124="","",ROUND(IF(ISNUMBER($I124),$I124,0)-IF(ISNUMBER($L124),$L124,0),2))</f>
        <v/>
      </c>
      <c r="N124" s="40">
        <f>IF($A124="","",ROUND($M124-IF(ISNUMBER($H124),$H124,0),2))</f>
        <v/>
      </c>
      <c r="O124" s="25">
        <f>IF($A124="","",IF(IF(ISNUMBER($H124),$H124,0)=0,"Not Due",IF($M124=0,"Outstanding",IF($M124&lt;IF(ISNUMBER($H124),$H124,0),"Partial",IF($M124=IF(ISNUMBER($H124),$H124,0),"Collected","Overcollected")))))</f>
        <v/>
      </c>
      <c r="P124" s="25">
        <f>IF($A124="","",IF($M124&lt;=0,"Not Applicable",IF($K124="","Missing Batch ID",IF(COUNTIF(Deposits!$A$2:$A$201,$K124)=0,"Missing Deposit",IF(INDEX(Deposits!$I$2:$I$201,MATCH($K124,Deposits!$A$2:$A$201,0))="Balanced","Matched","Review Batch")))))</f>
        <v/>
      </c>
      <c r="Q124" s="26">
        <f>IF($A124="","",IF($R124&lt;=0,0,IF(OR($B124="",Dashboard!$B$5=""),"",MAX(0,Dashboard!$B$5-$B124))))</f>
        <v/>
      </c>
      <c r="R124" s="40">
        <f>IF($A124="","",MAX(0,ROUND(IF(ISNUMBER($H124),$H124,0)-$M124,2)))</f>
        <v/>
      </c>
      <c r="S124" s="25">
        <f>IF($A124="","",IF(OR($R124&gt;0,$N124&gt;0,$P124="Missing Batch ID",$P124="Missing Deposit",$P124="Review Batch"),"Follow Up","No Follow-up"))</f>
        <v/>
      </c>
      <c r="T124" s="25">
        <f>IF($A124="","",IF(COUNTIF($A$2:$A$501,$A124)&gt;1,"Duplicate ID",""))</f>
        <v/>
      </c>
    </row>
    <row r="125">
      <c r="A125" s="5" t="n"/>
      <c r="B125" s="34" t="n"/>
      <c r="C125" s="34" t="n"/>
      <c r="D125" s="5" t="n"/>
      <c r="E125" s="5" t="n"/>
      <c r="F125" s="5" t="n"/>
      <c r="G125" s="5" t="n"/>
      <c r="H125" s="41" t="n"/>
      <c r="I125" s="41" t="n"/>
      <c r="J125" s="5" t="n"/>
      <c r="K125" s="5" t="n"/>
      <c r="L125" s="41" t="n"/>
      <c r="M125" s="40">
        <f>IF($A125="","",ROUND(IF(ISNUMBER($I125),$I125,0)-IF(ISNUMBER($L125),$L125,0),2))</f>
        <v/>
      </c>
      <c r="N125" s="40">
        <f>IF($A125="","",ROUND($M125-IF(ISNUMBER($H125),$H125,0),2))</f>
        <v/>
      </c>
      <c r="O125" s="25">
        <f>IF($A125="","",IF(IF(ISNUMBER($H125),$H125,0)=0,"Not Due",IF($M125=0,"Outstanding",IF($M125&lt;IF(ISNUMBER($H125),$H125,0),"Partial",IF($M125=IF(ISNUMBER($H125),$H125,0),"Collected","Overcollected")))))</f>
        <v/>
      </c>
      <c r="P125" s="25">
        <f>IF($A125="","",IF($M125&lt;=0,"Not Applicable",IF($K125="","Missing Batch ID",IF(COUNTIF(Deposits!$A$2:$A$201,$K125)=0,"Missing Deposit",IF(INDEX(Deposits!$I$2:$I$201,MATCH($K125,Deposits!$A$2:$A$201,0))="Balanced","Matched","Review Batch")))))</f>
        <v/>
      </c>
      <c r="Q125" s="26">
        <f>IF($A125="","",IF($R125&lt;=0,0,IF(OR($B125="",Dashboard!$B$5=""),"",MAX(0,Dashboard!$B$5-$B125))))</f>
        <v/>
      </c>
      <c r="R125" s="40">
        <f>IF($A125="","",MAX(0,ROUND(IF(ISNUMBER($H125),$H125,0)-$M125,2)))</f>
        <v/>
      </c>
      <c r="S125" s="25">
        <f>IF($A125="","",IF(OR($R125&gt;0,$N125&gt;0,$P125="Missing Batch ID",$P125="Missing Deposit",$P125="Review Batch"),"Follow Up","No Follow-up"))</f>
        <v/>
      </c>
      <c r="T125" s="25">
        <f>IF($A125="","",IF(COUNTIF($A$2:$A$501,$A125)&gt;1,"Duplicate ID",""))</f>
        <v/>
      </c>
    </row>
    <row r="126">
      <c r="A126" s="21" t="n"/>
      <c r="B126" s="38" t="n"/>
      <c r="C126" s="38" t="n"/>
      <c r="D126" s="21" t="n"/>
      <c r="E126" s="21" t="n"/>
      <c r="F126" s="21" t="n"/>
      <c r="G126" s="21" t="n"/>
      <c r="H126" s="39" t="n"/>
      <c r="I126" s="39" t="n"/>
      <c r="J126" s="21" t="n"/>
      <c r="K126" s="21" t="n"/>
      <c r="L126" s="39" t="n"/>
      <c r="M126" s="40">
        <f>IF($A126="","",ROUND(IF(ISNUMBER($I126),$I126,0)-IF(ISNUMBER($L126),$L126,0),2))</f>
        <v/>
      </c>
      <c r="N126" s="40">
        <f>IF($A126="","",ROUND($M126-IF(ISNUMBER($H126),$H126,0),2))</f>
        <v/>
      </c>
      <c r="O126" s="25">
        <f>IF($A126="","",IF(IF(ISNUMBER($H126),$H126,0)=0,"Not Due",IF($M126=0,"Outstanding",IF($M126&lt;IF(ISNUMBER($H126),$H126,0),"Partial",IF($M126=IF(ISNUMBER($H126),$H126,0),"Collected","Overcollected")))))</f>
        <v/>
      </c>
      <c r="P126" s="25">
        <f>IF($A126="","",IF($M126&lt;=0,"Not Applicable",IF($K126="","Missing Batch ID",IF(COUNTIF(Deposits!$A$2:$A$201,$K126)=0,"Missing Deposit",IF(INDEX(Deposits!$I$2:$I$201,MATCH($K126,Deposits!$A$2:$A$201,0))="Balanced","Matched","Review Batch")))))</f>
        <v/>
      </c>
      <c r="Q126" s="26">
        <f>IF($A126="","",IF($R126&lt;=0,0,IF(OR($B126="",Dashboard!$B$5=""),"",MAX(0,Dashboard!$B$5-$B126))))</f>
        <v/>
      </c>
      <c r="R126" s="40">
        <f>IF($A126="","",MAX(0,ROUND(IF(ISNUMBER($H126),$H126,0)-$M126,2)))</f>
        <v/>
      </c>
      <c r="S126" s="25">
        <f>IF($A126="","",IF(OR($R126&gt;0,$N126&gt;0,$P126="Missing Batch ID",$P126="Missing Deposit",$P126="Review Batch"),"Follow Up","No Follow-up"))</f>
        <v/>
      </c>
      <c r="T126" s="25">
        <f>IF($A126="","",IF(COUNTIF($A$2:$A$501,$A126)&gt;1,"Duplicate ID",""))</f>
        <v/>
      </c>
    </row>
    <row r="127">
      <c r="A127" s="5" t="n"/>
      <c r="B127" s="34" t="n"/>
      <c r="C127" s="34" t="n"/>
      <c r="D127" s="5" t="n"/>
      <c r="E127" s="5" t="n"/>
      <c r="F127" s="5" t="n"/>
      <c r="G127" s="5" t="n"/>
      <c r="H127" s="41" t="n"/>
      <c r="I127" s="41" t="n"/>
      <c r="J127" s="5" t="n"/>
      <c r="K127" s="5" t="n"/>
      <c r="L127" s="41" t="n"/>
      <c r="M127" s="40">
        <f>IF($A127="","",ROUND(IF(ISNUMBER($I127),$I127,0)-IF(ISNUMBER($L127),$L127,0),2))</f>
        <v/>
      </c>
      <c r="N127" s="40">
        <f>IF($A127="","",ROUND($M127-IF(ISNUMBER($H127),$H127,0),2))</f>
        <v/>
      </c>
      <c r="O127" s="25">
        <f>IF($A127="","",IF(IF(ISNUMBER($H127),$H127,0)=0,"Not Due",IF($M127=0,"Outstanding",IF($M127&lt;IF(ISNUMBER($H127),$H127,0),"Partial",IF($M127=IF(ISNUMBER($H127),$H127,0),"Collected","Overcollected")))))</f>
        <v/>
      </c>
      <c r="P127" s="25">
        <f>IF($A127="","",IF($M127&lt;=0,"Not Applicable",IF($K127="","Missing Batch ID",IF(COUNTIF(Deposits!$A$2:$A$201,$K127)=0,"Missing Deposit",IF(INDEX(Deposits!$I$2:$I$201,MATCH($K127,Deposits!$A$2:$A$201,0))="Balanced","Matched","Review Batch")))))</f>
        <v/>
      </c>
      <c r="Q127" s="26">
        <f>IF($A127="","",IF($R127&lt;=0,0,IF(OR($B127="",Dashboard!$B$5=""),"",MAX(0,Dashboard!$B$5-$B127))))</f>
        <v/>
      </c>
      <c r="R127" s="40">
        <f>IF($A127="","",MAX(0,ROUND(IF(ISNUMBER($H127),$H127,0)-$M127,2)))</f>
        <v/>
      </c>
      <c r="S127" s="25">
        <f>IF($A127="","",IF(OR($R127&gt;0,$N127&gt;0,$P127="Missing Batch ID",$P127="Missing Deposit",$P127="Review Batch"),"Follow Up","No Follow-up"))</f>
        <v/>
      </c>
      <c r="T127" s="25">
        <f>IF($A127="","",IF(COUNTIF($A$2:$A$501,$A127)&gt;1,"Duplicate ID",""))</f>
        <v/>
      </c>
    </row>
    <row r="128">
      <c r="A128" s="21" t="n"/>
      <c r="B128" s="38" t="n"/>
      <c r="C128" s="38" t="n"/>
      <c r="D128" s="21" t="n"/>
      <c r="E128" s="21" t="n"/>
      <c r="F128" s="21" t="n"/>
      <c r="G128" s="21" t="n"/>
      <c r="H128" s="39" t="n"/>
      <c r="I128" s="39" t="n"/>
      <c r="J128" s="21" t="n"/>
      <c r="K128" s="21" t="n"/>
      <c r="L128" s="39" t="n"/>
      <c r="M128" s="40">
        <f>IF($A128="","",ROUND(IF(ISNUMBER($I128),$I128,0)-IF(ISNUMBER($L128),$L128,0),2))</f>
        <v/>
      </c>
      <c r="N128" s="40">
        <f>IF($A128="","",ROUND($M128-IF(ISNUMBER($H128),$H128,0),2))</f>
        <v/>
      </c>
      <c r="O128" s="25">
        <f>IF($A128="","",IF(IF(ISNUMBER($H128),$H128,0)=0,"Not Due",IF($M128=0,"Outstanding",IF($M128&lt;IF(ISNUMBER($H128),$H128,0),"Partial",IF($M128=IF(ISNUMBER($H128),$H128,0),"Collected","Overcollected")))))</f>
        <v/>
      </c>
      <c r="P128" s="25">
        <f>IF($A128="","",IF($M128&lt;=0,"Not Applicable",IF($K128="","Missing Batch ID",IF(COUNTIF(Deposits!$A$2:$A$201,$K128)=0,"Missing Deposit",IF(INDEX(Deposits!$I$2:$I$201,MATCH($K128,Deposits!$A$2:$A$201,0))="Balanced","Matched","Review Batch")))))</f>
        <v/>
      </c>
      <c r="Q128" s="26">
        <f>IF($A128="","",IF($R128&lt;=0,0,IF(OR($B128="",Dashboard!$B$5=""),"",MAX(0,Dashboard!$B$5-$B128))))</f>
        <v/>
      </c>
      <c r="R128" s="40">
        <f>IF($A128="","",MAX(0,ROUND(IF(ISNUMBER($H128),$H128,0)-$M128,2)))</f>
        <v/>
      </c>
      <c r="S128" s="25">
        <f>IF($A128="","",IF(OR($R128&gt;0,$N128&gt;0,$P128="Missing Batch ID",$P128="Missing Deposit",$P128="Review Batch"),"Follow Up","No Follow-up"))</f>
        <v/>
      </c>
      <c r="T128" s="25">
        <f>IF($A128="","",IF(COUNTIF($A$2:$A$501,$A128)&gt;1,"Duplicate ID",""))</f>
        <v/>
      </c>
    </row>
    <row r="129">
      <c r="A129" s="5" t="n"/>
      <c r="B129" s="34" t="n"/>
      <c r="C129" s="34" t="n"/>
      <c r="D129" s="5" t="n"/>
      <c r="E129" s="5" t="n"/>
      <c r="F129" s="5" t="n"/>
      <c r="G129" s="5" t="n"/>
      <c r="H129" s="41" t="n"/>
      <c r="I129" s="41" t="n"/>
      <c r="J129" s="5" t="n"/>
      <c r="K129" s="5" t="n"/>
      <c r="L129" s="41" t="n"/>
      <c r="M129" s="40">
        <f>IF($A129="","",ROUND(IF(ISNUMBER($I129),$I129,0)-IF(ISNUMBER($L129),$L129,0),2))</f>
        <v/>
      </c>
      <c r="N129" s="40">
        <f>IF($A129="","",ROUND($M129-IF(ISNUMBER($H129),$H129,0),2))</f>
        <v/>
      </c>
      <c r="O129" s="25">
        <f>IF($A129="","",IF(IF(ISNUMBER($H129),$H129,0)=0,"Not Due",IF($M129=0,"Outstanding",IF($M129&lt;IF(ISNUMBER($H129),$H129,0),"Partial",IF($M129=IF(ISNUMBER($H129),$H129,0),"Collected","Overcollected")))))</f>
        <v/>
      </c>
      <c r="P129" s="25">
        <f>IF($A129="","",IF($M129&lt;=0,"Not Applicable",IF($K129="","Missing Batch ID",IF(COUNTIF(Deposits!$A$2:$A$201,$K129)=0,"Missing Deposit",IF(INDEX(Deposits!$I$2:$I$201,MATCH($K129,Deposits!$A$2:$A$201,0))="Balanced","Matched","Review Batch")))))</f>
        <v/>
      </c>
      <c r="Q129" s="26">
        <f>IF($A129="","",IF($R129&lt;=0,0,IF(OR($B129="",Dashboard!$B$5=""),"",MAX(0,Dashboard!$B$5-$B129))))</f>
        <v/>
      </c>
      <c r="R129" s="40">
        <f>IF($A129="","",MAX(0,ROUND(IF(ISNUMBER($H129),$H129,0)-$M129,2)))</f>
        <v/>
      </c>
      <c r="S129" s="25">
        <f>IF($A129="","",IF(OR($R129&gt;0,$N129&gt;0,$P129="Missing Batch ID",$P129="Missing Deposit",$P129="Review Batch"),"Follow Up","No Follow-up"))</f>
        <v/>
      </c>
      <c r="T129" s="25">
        <f>IF($A129="","",IF(COUNTIF($A$2:$A$501,$A129)&gt;1,"Duplicate ID",""))</f>
        <v/>
      </c>
    </row>
    <row r="130">
      <c r="A130" s="21" t="n"/>
      <c r="B130" s="38" t="n"/>
      <c r="C130" s="38" t="n"/>
      <c r="D130" s="21" t="n"/>
      <c r="E130" s="21" t="n"/>
      <c r="F130" s="21" t="n"/>
      <c r="G130" s="21" t="n"/>
      <c r="H130" s="39" t="n"/>
      <c r="I130" s="39" t="n"/>
      <c r="J130" s="21" t="n"/>
      <c r="K130" s="21" t="n"/>
      <c r="L130" s="39" t="n"/>
      <c r="M130" s="40">
        <f>IF($A130="","",ROUND(IF(ISNUMBER($I130),$I130,0)-IF(ISNUMBER($L130),$L130,0),2))</f>
        <v/>
      </c>
      <c r="N130" s="40">
        <f>IF($A130="","",ROUND($M130-IF(ISNUMBER($H130),$H130,0),2))</f>
        <v/>
      </c>
      <c r="O130" s="25">
        <f>IF($A130="","",IF(IF(ISNUMBER($H130),$H130,0)=0,"Not Due",IF($M130=0,"Outstanding",IF($M130&lt;IF(ISNUMBER($H130),$H130,0),"Partial",IF($M130=IF(ISNUMBER($H130),$H130,0),"Collected","Overcollected")))))</f>
        <v/>
      </c>
      <c r="P130" s="25">
        <f>IF($A130="","",IF($M130&lt;=0,"Not Applicable",IF($K130="","Missing Batch ID",IF(COUNTIF(Deposits!$A$2:$A$201,$K130)=0,"Missing Deposit",IF(INDEX(Deposits!$I$2:$I$201,MATCH($K130,Deposits!$A$2:$A$201,0))="Balanced","Matched","Review Batch")))))</f>
        <v/>
      </c>
      <c r="Q130" s="26">
        <f>IF($A130="","",IF($R130&lt;=0,0,IF(OR($B130="",Dashboard!$B$5=""),"",MAX(0,Dashboard!$B$5-$B130))))</f>
        <v/>
      </c>
      <c r="R130" s="40">
        <f>IF($A130="","",MAX(0,ROUND(IF(ISNUMBER($H130),$H130,0)-$M130,2)))</f>
        <v/>
      </c>
      <c r="S130" s="25">
        <f>IF($A130="","",IF(OR($R130&gt;0,$N130&gt;0,$P130="Missing Batch ID",$P130="Missing Deposit",$P130="Review Batch"),"Follow Up","No Follow-up"))</f>
        <v/>
      </c>
      <c r="T130" s="25">
        <f>IF($A130="","",IF(COUNTIF($A$2:$A$501,$A130)&gt;1,"Duplicate ID",""))</f>
        <v/>
      </c>
    </row>
    <row r="131">
      <c r="A131" s="5" t="n"/>
      <c r="B131" s="34" t="n"/>
      <c r="C131" s="34" t="n"/>
      <c r="D131" s="5" t="n"/>
      <c r="E131" s="5" t="n"/>
      <c r="F131" s="5" t="n"/>
      <c r="G131" s="5" t="n"/>
      <c r="H131" s="41" t="n"/>
      <c r="I131" s="41" t="n"/>
      <c r="J131" s="5" t="n"/>
      <c r="K131" s="5" t="n"/>
      <c r="L131" s="41" t="n"/>
      <c r="M131" s="40">
        <f>IF($A131="","",ROUND(IF(ISNUMBER($I131),$I131,0)-IF(ISNUMBER($L131),$L131,0),2))</f>
        <v/>
      </c>
      <c r="N131" s="40">
        <f>IF($A131="","",ROUND($M131-IF(ISNUMBER($H131),$H131,0),2))</f>
        <v/>
      </c>
      <c r="O131" s="25">
        <f>IF($A131="","",IF(IF(ISNUMBER($H131),$H131,0)=0,"Not Due",IF($M131=0,"Outstanding",IF($M131&lt;IF(ISNUMBER($H131),$H131,0),"Partial",IF($M131=IF(ISNUMBER($H131),$H131,0),"Collected","Overcollected")))))</f>
        <v/>
      </c>
      <c r="P131" s="25">
        <f>IF($A131="","",IF($M131&lt;=0,"Not Applicable",IF($K131="","Missing Batch ID",IF(COUNTIF(Deposits!$A$2:$A$201,$K131)=0,"Missing Deposit",IF(INDEX(Deposits!$I$2:$I$201,MATCH($K131,Deposits!$A$2:$A$201,0))="Balanced","Matched","Review Batch")))))</f>
        <v/>
      </c>
      <c r="Q131" s="26">
        <f>IF($A131="","",IF($R131&lt;=0,0,IF(OR($B131="",Dashboard!$B$5=""),"",MAX(0,Dashboard!$B$5-$B131))))</f>
        <v/>
      </c>
      <c r="R131" s="40">
        <f>IF($A131="","",MAX(0,ROUND(IF(ISNUMBER($H131),$H131,0)-$M131,2)))</f>
        <v/>
      </c>
      <c r="S131" s="25">
        <f>IF($A131="","",IF(OR($R131&gt;0,$N131&gt;0,$P131="Missing Batch ID",$P131="Missing Deposit",$P131="Review Batch"),"Follow Up","No Follow-up"))</f>
        <v/>
      </c>
      <c r="T131" s="25">
        <f>IF($A131="","",IF(COUNTIF($A$2:$A$501,$A131)&gt;1,"Duplicate ID",""))</f>
        <v/>
      </c>
    </row>
    <row r="132">
      <c r="A132" s="21" t="n"/>
      <c r="B132" s="38" t="n"/>
      <c r="C132" s="38" t="n"/>
      <c r="D132" s="21" t="n"/>
      <c r="E132" s="21" t="n"/>
      <c r="F132" s="21" t="n"/>
      <c r="G132" s="21" t="n"/>
      <c r="H132" s="39" t="n"/>
      <c r="I132" s="39" t="n"/>
      <c r="J132" s="21" t="n"/>
      <c r="K132" s="21" t="n"/>
      <c r="L132" s="39" t="n"/>
      <c r="M132" s="40">
        <f>IF($A132="","",ROUND(IF(ISNUMBER($I132),$I132,0)-IF(ISNUMBER($L132),$L132,0),2))</f>
        <v/>
      </c>
      <c r="N132" s="40">
        <f>IF($A132="","",ROUND($M132-IF(ISNUMBER($H132),$H132,0),2))</f>
        <v/>
      </c>
      <c r="O132" s="25">
        <f>IF($A132="","",IF(IF(ISNUMBER($H132),$H132,0)=0,"Not Due",IF($M132=0,"Outstanding",IF($M132&lt;IF(ISNUMBER($H132),$H132,0),"Partial",IF($M132=IF(ISNUMBER($H132),$H132,0),"Collected","Overcollected")))))</f>
        <v/>
      </c>
      <c r="P132" s="25">
        <f>IF($A132="","",IF($M132&lt;=0,"Not Applicable",IF($K132="","Missing Batch ID",IF(COUNTIF(Deposits!$A$2:$A$201,$K132)=0,"Missing Deposit",IF(INDEX(Deposits!$I$2:$I$201,MATCH($K132,Deposits!$A$2:$A$201,0))="Balanced","Matched","Review Batch")))))</f>
        <v/>
      </c>
      <c r="Q132" s="26">
        <f>IF($A132="","",IF($R132&lt;=0,0,IF(OR($B132="",Dashboard!$B$5=""),"",MAX(0,Dashboard!$B$5-$B132))))</f>
        <v/>
      </c>
      <c r="R132" s="40">
        <f>IF($A132="","",MAX(0,ROUND(IF(ISNUMBER($H132),$H132,0)-$M132,2)))</f>
        <v/>
      </c>
      <c r="S132" s="25">
        <f>IF($A132="","",IF(OR($R132&gt;0,$N132&gt;0,$P132="Missing Batch ID",$P132="Missing Deposit",$P132="Review Batch"),"Follow Up","No Follow-up"))</f>
        <v/>
      </c>
      <c r="T132" s="25">
        <f>IF($A132="","",IF(COUNTIF($A$2:$A$501,$A132)&gt;1,"Duplicate ID",""))</f>
        <v/>
      </c>
    </row>
    <row r="133">
      <c r="A133" s="5" t="n"/>
      <c r="B133" s="34" t="n"/>
      <c r="C133" s="34" t="n"/>
      <c r="D133" s="5" t="n"/>
      <c r="E133" s="5" t="n"/>
      <c r="F133" s="5" t="n"/>
      <c r="G133" s="5" t="n"/>
      <c r="H133" s="41" t="n"/>
      <c r="I133" s="41" t="n"/>
      <c r="J133" s="5" t="n"/>
      <c r="K133" s="5" t="n"/>
      <c r="L133" s="41" t="n"/>
      <c r="M133" s="40">
        <f>IF($A133="","",ROUND(IF(ISNUMBER($I133),$I133,0)-IF(ISNUMBER($L133),$L133,0),2))</f>
        <v/>
      </c>
      <c r="N133" s="40">
        <f>IF($A133="","",ROUND($M133-IF(ISNUMBER($H133),$H133,0),2))</f>
        <v/>
      </c>
      <c r="O133" s="25">
        <f>IF($A133="","",IF(IF(ISNUMBER($H133),$H133,0)=0,"Not Due",IF($M133=0,"Outstanding",IF($M133&lt;IF(ISNUMBER($H133),$H133,0),"Partial",IF($M133=IF(ISNUMBER($H133),$H133,0),"Collected","Overcollected")))))</f>
        <v/>
      </c>
      <c r="P133" s="25">
        <f>IF($A133="","",IF($M133&lt;=0,"Not Applicable",IF($K133="","Missing Batch ID",IF(COUNTIF(Deposits!$A$2:$A$201,$K133)=0,"Missing Deposit",IF(INDEX(Deposits!$I$2:$I$201,MATCH($K133,Deposits!$A$2:$A$201,0))="Balanced","Matched","Review Batch")))))</f>
        <v/>
      </c>
      <c r="Q133" s="26">
        <f>IF($A133="","",IF($R133&lt;=0,0,IF(OR($B133="",Dashboard!$B$5=""),"",MAX(0,Dashboard!$B$5-$B133))))</f>
        <v/>
      </c>
      <c r="R133" s="40">
        <f>IF($A133="","",MAX(0,ROUND(IF(ISNUMBER($H133),$H133,0)-$M133,2)))</f>
        <v/>
      </c>
      <c r="S133" s="25">
        <f>IF($A133="","",IF(OR($R133&gt;0,$N133&gt;0,$P133="Missing Batch ID",$P133="Missing Deposit",$P133="Review Batch"),"Follow Up","No Follow-up"))</f>
        <v/>
      </c>
      <c r="T133" s="25">
        <f>IF($A133="","",IF(COUNTIF($A$2:$A$501,$A133)&gt;1,"Duplicate ID",""))</f>
        <v/>
      </c>
    </row>
    <row r="134">
      <c r="A134" s="21" t="n"/>
      <c r="B134" s="38" t="n"/>
      <c r="C134" s="38" t="n"/>
      <c r="D134" s="21" t="n"/>
      <c r="E134" s="21" t="n"/>
      <c r="F134" s="21" t="n"/>
      <c r="G134" s="21" t="n"/>
      <c r="H134" s="39" t="n"/>
      <c r="I134" s="39" t="n"/>
      <c r="J134" s="21" t="n"/>
      <c r="K134" s="21" t="n"/>
      <c r="L134" s="39" t="n"/>
      <c r="M134" s="40">
        <f>IF($A134="","",ROUND(IF(ISNUMBER($I134),$I134,0)-IF(ISNUMBER($L134),$L134,0),2))</f>
        <v/>
      </c>
      <c r="N134" s="40">
        <f>IF($A134="","",ROUND($M134-IF(ISNUMBER($H134),$H134,0),2))</f>
        <v/>
      </c>
      <c r="O134" s="25">
        <f>IF($A134="","",IF(IF(ISNUMBER($H134),$H134,0)=0,"Not Due",IF($M134=0,"Outstanding",IF($M134&lt;IF(ISNUMBER($H134),$H134,0),"Partial",IF($M134=IF(ISNUMBER($H134),$H134,0),"Collected","Overcollected")))))</f>
        <v/>
      </c>
      <c r="P134" s="25">
        <f>IF($A134="","",IF($M134&lt;=0,"Not Applicable",IF($K134="","Missing Batch ID",IF(COUNTIF(Deposits!$A$2:$A$201,$K134)=0,"Missing Deposit",IF(INDEX(Deposits!$I$2:$I$201,MATCH($K134,Deposits!$A$2:$A$201,0))="Balanced","Matched","Review Batch")))))</f>
        <v/>
      </c>
      <c r="Q134" s="26">
        <f>IF($A134="","",IF($R134&lt;=0,0,IF(OR($B134="",Dashboard!$B$5=""),"",MAX(0,Dashboard!$B$5-$B134))))</f>
        <v/>
      </c>
      <c r="R134" s="40">
        <f>IF($A134="","",MAX(0,ROUND(IF(ISNUMBER($H134),$H134,0)-$M134,2)))</f>
        <v/>
      </c>
      <c r="S134" s="25">
        <f>IF($A134="","",IF(OR($R134&gt;0,$N134&gt;0,$P134="Missing Batch ID",$P134="Missing Deposit",$P134="Review Batch"),"Follow Up","No Follow-up"))</f>
        <v/>
      </c>
      <c r="T134" s="25">
        <f>IF($A134="","",IF(COUNTIF($A$2:$A$501,$A134)&gt;1,"Duplicate ID",""))</f>
        <v/>
      </c>
    </row>
    <row r="135">
      <c r="A135" s="5" t="n"/>
      <c r="B135" s="34" t="n"/>
      <c r="C135" s="34" t="n"/>
      <c r="D135" s="5" t="n"/>
      <c r="E135" s="5" t="n"/>
      <c r="F135" s="5" t="n"/>
      <c r="G135" s="5" t="n"/>
      <c r="H135" s="41" t="n"/>
      <c r="I135" s="41" t="n"/>
      <c r="J135" s="5" t="n"/>
      <c r="K135" s="5" t="n"/>
      <c r="L135" s="41" t="n"/>
      <c r="M135" s="40">
        <f>IF($A135="","",ROUND(IF(ISNUMBER($I135),$I135,0)-IF(ISNUMBER($L135),$L135,0),2))</f>
        <v/>
      </c>
      <c r="N135" s="40">
        <f>IF($A135="","",ROUND($M135-IF(ISNUMBER($H135),$H135,0),2))</f>
        <v/>
      </c>
      <c r="O135" s="25">
        <f>IF($A135="","",IF(IF(ISNUMBER($H135),$H135,0)=0,"Not Due",IF($M135=0,"Outstanding",IF($M135&lt;IF(ISNUMBER($H135),$H135,0),"Partial",IF($M135=IF(ISNUMBER($H135),$H135,0),"Collected","Overcollected")))))</f>
        <v/>
      </c>
      <c r="P135" s="25">
        <f>IF($A135="","",IF($M135&lt;=0,"Not Applicable",IF($K135="","Missing Batch ID",IF(COUNTIF(Deposits!$A$2:$A$201,$K135)=0,"Missing Deposit",IF(INDEX(Deposits!$I$2:$I$201,MATCH($K135,Deposits!$A$2:$A$201,0))="Balanced","Matched","Review Batch")))))</f>
        <v/>
      </c>
      <c r="Q135" s="26">
        <f>IF($A135="","",IF($R135&lt;=0,0,IF(OR($B135="",Dashboard!$B$5=""),"",MAX(0,Dashboard!$B$5-$B135))))</f>
        <v/>
      </c>
      <c r="R135" s="40">
        <f>IF($A135="","",MAX(0,ROUND(IF(ISNUMBER($H135),$H135,0)-$M135,2)))</f>
        <v/>
      </c>
      <c r="S135" s="25">
        <f>IF($A135="","",IF(OR($R135&gt;0,$N135&gt;0,$P135="Missing Batch ID",$P135="Missing Deposit",$P135="Review Batch"),"Follow Up","No Follow-up"))</f>
        <v/>
      </c>
      <c r="T135" s="25">
        <f>IF($A135="","",IF(COUNTIF($A$2:$A$501,$A135)&gt;1,"Duplicate ID",""))</f>
        <v/>
      </c>
    </row>
    <row r="136">
      <c r="A136" s="21" t="n"/>
      <c r="B136" s="38" t="n"/>
      <c r="C136" s="38" t="n"/>
      <c r="D136" s="21" t="n"/>
      <c r="E136" s="21" t="n"/>
      <c r="F136" s="21" t="n"/>
      <c r="G136" s="21" t="n"/>
      <c r="H136" s="39" t="n"/>
      <c r="I136" s="39" t="n"/>
      <c r="J136" s="21" t="n"/>
      <c r="K136" s="21" t="n"/>
      <c r="L136" s="39" t="n"/>
      <c r="M136" s="40">
        <f>IF($A136="","",ROUND(IF(ISNUMBER($I136),$I136,0)-IF(ISNUMBER($L136),$L136,0),2))</f>
        <v/>
      </c>
      <c r="N136" s="40">
        <f>IF($A136="","",ROUND($M136-IF(ISNUMBER($H136),$H136,0),2))</f>
        <v/>
      </c>
      <c r="O136" s="25">
        <f>IF($A136="","",IF(IF(ISNUMBER($H136),$H136,0)=0,"Not Due",IF($M136=0,"Outstanding",IF($M136&lt;IF(ISNUMBER($H136),$H136,0),"Partial",IF($M136=IF(ISNUMBER($H136),$H136,0),"Collected","Overcollected")))))</f>
        <v/>
      </c>
      <c r="P136" s="25">
        <f>IF($A136="","",IF($M136&lt;=0,"Not Applicable",IF($K136="","Missing Batch ID",IF(COUNTIF(Deposits!$A$2:$A$201,$K136)=0,"Missing Deposit",IF(INDEX(Deposits!$I$2:$I$201,MATCH($K136,Deposits!$A$2:$A$201,0))="Balanced","Matched","Review Batch")))))</f>
        <v/>
      </c>
      <c r="Q136" s="26">
        <f>IF($A136="","",IF($R136&lt;=0,0,IF(OR($B136="",Dashboard!$B$5=""),"",MAX(0,Dashboard!$B$5-$B136))))</f>
        <v/>
      </c>
      <c r="R136" s="40">
        <f>IF($A136="","",MAX(0,ROUND(IF(ISNUMBER($H136),$H136,0)-$M136,2)))</f>
        <v/>
      </c>
      <c r="S136" s="25">
        <f>IF($A136="","",IF(OR($R136&gt;0,$N136&gt;0,$P136="Missing Batch ID",$P136="Missing Deposit",$P136="Review Batch"),"Follow Up","No Follow-up"))</f>
        <v/>
      </c>
      <c r="T136" s="25">
        <f>IF($A136="","",IF(COUNTIF($A$2:$A$501,$A136)&gt;1,"Duplicate ID",""))</f>
        <v/>
      </c>
    </row>
    <row r="137">
      <c r="A137" s="5" t="n"/>
      <c r="B137" s="34" t="n"/>
      <c r="C137" s="34" t="n"/>
      <c r="D137" s="5" t="n"/>
      <c r="E137" s="5" t="n"/>
      <c r="F137" s="5" t="n"/>
      <c r="G137" s="5" t="n"/>
      <c r="H137" s="41" t="n"/>
      <c r="I137" s="41" t="n"/>
      <c r="J137" s="5" t="n"/>
      <c r="K137" s="5" t="n"/>
      <c r="L137" s="41" t="n"/>
      <c r="M137" s="40">
        <f>IF($A137="","",ROUND(IF(ISNUMBER($I137),$I137,0)-IF(ISNUMBER($L137),$L137,0),2))</f>
        <v/>
      </c>
      <c r="N137" s="40">
        <f>IF($A137="","",ROUND($M137-IF(ISNUMBER($H137),$H137,0),2))</f>
        <v/>
      </c>
      <c r="O137" s="25">
        <f>IF($A137="","",IF(IF(ISNUMBER($H137),$H137,0)=0,"Not Due",IF($M137=0,"Outstanding",IF($M137&lt;IF(ISNUMBER($H137),$H137,0),"Partial",IF($M137=IF(ISNUMBER($H137),$H137,0),"Collected","Overcollected")))))</f>
        <v/>
      </c>
      <c r="P137" s="25">
        <f>IF($A137="","",IF($M137&lt;=0,"Not Applicable",IF($K137="","Missing Batch ID",IF(COUNTIF(Deposits!$A$2:$A$201,$K137)=0,"Missing Deposit",IF(INDEX(Deposits!$I$2:$I$201,MATCH($K137,Deposits!$A$2:$A$201,0))="Balanced","Matched","Review Batch")))))</f>
        <v/>
      </c>
      <c r="Q137" s="26">
        <f>IF($A137="","",IF($R137&lt;=0,0,IF(OR($B137="",Dashboard!$B$5=""),"",MAX(0,Dashboard!$B$5-$B137))))</f>
        <v/>
      </c>
      <c r="R137" s="40">
        <f>IF($A137="","",MAX(0,ROUND(IF(ISNUMBER($H137),$H137,0)-$M137,2)))</f>
        <v/>
      </c>
      <c r="S137" s="25">
        <f>IF($A137="","",IF(OR($R137&gt;0,$N137&gt;0,$P137="Missing Batch ID",$P137="Missing Deposit",$P137="Review Batch"),"Follow Up","No Follow-up"))</f>
        <v/>
      </c>
      <c r="T137" s="25">
        <f>IF($A137="","",IF(COUNTIF($A$2:$A$501,$A137)&gt;1,"Duplicate ID",""))</f>
        <v/>
      </c>
    </row>
    <row r="138">
      <c r="A138" s="21" t="n"/>
      <c r="B138" s="38" t="n"/>
      <c r="C138" s="38" t="n"/>
      <c r="D138" s="21" t="n"/>
      <c r="E138" s="21" t="n"/>
      <c r="F138" s="21" t="n"/>
      <c r="G138" s="21" t="n"/>
      <c r="H138" s="39" t="n"/>
      <c r="I138" s="39" t="n"/>
      <c r="J138" s="21" t="n"/>
      <c r="K138" s="21" t="n"/>
      <c r="L138" s="39" t="n"/>
      <c r="M138" s="40">
        <f>IF($A138="","",ROUND(IF(ISNUMBER($I138),$I138,0)-IF(ISNUMBER($L138),$L138,0),2))</f>
        <v/>
      </c>
      <c r="N138" s="40">
        <f>IF($A138="","",ROUND($M138-IF(ISNUMBER($H138),$H138,0),2))</f>
        <v/>
      </c>
      <c r="O138" s="25">
        <f>IF($A138="","",IF(IF(ISNUMBER($H138),$H138,0)=0,"Not Due",IF($M138=0,"Outstanding",IF($M138&lt;IF(ISNUMBER($H138),$H138,0),"Partial",IF($M138=IF(ISNUMBER($H138),$H138,0),"Collected","Overcollected")))))</f>
        <v/>
      </c>
      <c r="P138" s="25">
        <f>IF($A138="","",IF($M138&lt;=0,"Not Applicable",IF($K138="","Missing Batch ID",IF(COUNTIF(Deposits!$A$2:$A$201,$K138)=0,"Missing Deposit",IF(INDEX(Deposits!$I$2:$I$201,MATCH($K138,Deposits!$A$2:$A$201,0))="Balanced","Matched","Review Batch")))))</f>
        <v/>
      </c>
      <c r="Q138" s="26">
        <f>IF($A138="","",IF($R138&lt;=0,0,IF(OR($B138="",Dashboard!$B$5=""),"",MAX(0,Dashboard!$B$5-$B138))))</f>
        <v/>
      </c>
      <c r="R138" s="40">
        <f>IF($A138="","",MAX(0,ROUND(IF(ISNUMBER($H138),$H138,0)-$M138,2)))</f>
        <v/>
      </c>
      <c r="S138" s="25">
        <f>IF($A138="","",IF(OR($R138&gt;0,$N138&gt;0,$P138="Missing Batch ID",$P138="Missing Deposit",$P138="Review Batch"),"Follow Up","No Follow-up"))</f>
        <v/>
      </c>
      <c r="T138" s="25">
        <f>IF($A138="","",IF(COUNTIF($A$2:$A$501,$A138)&gt;1,"Duplicate ID",""))</f>
        <v/>
      </c>
    </row>
    <row r="139">
      <c r="A139" s="5" t="n"/>
      <c r="B139" s="34" t="n"/>
      <c r="C139" s="34" t="n"/>
      <c r="D139" s="5" t="n"/>
      <c r="E139" s="5" t="n"/>
      <c r="F139" s="5" t="n"/>
      <c r="G139" s="5" t="n"/>
      <c r="H139" s="41" t="n"/>
      <c r="I139" s="41" t="n"/>
      <c r="J139" s="5" t="n"/>
      <c r="K139" s="5" t="n"/>
      <c r="L139" s="41" t="n"/>
      <c r="M139" s="40">
        <f>IF($A139="","",ROUND(IF(ISNUMBER($I139),$I139,0)-IF(ISNUMBER($L139),$L139,0),2))</f>
        <v/>
      </c>
      <c r="N139" s="40">
        <f>IF($A139="","",ROUND($M139-IF(ISNUMBER($H139),$H139,0),2))</f>
        <v/>
      </c>
      <c r="O139" s="25">
        <f>IF($A139="","",IF(IF(ISNUMBER($H139),$H139,0)=0,"Not Due",IF($M139=0,"Outstanding",IF($M139&lt;IF(ISNUMBER($H139),$H139,0),"Partial",IF($M139=IF(ISNUMBER($H139),$H139,0),"Collected","Overcollected")))))</f>
        <v/>
      </c>
      <c r="P139" s="25">
        <f>IF($A139="","",IF($M139&lt;=0,"Not Applicable",IF($K139="","Missing Batch ID",IF(COUNTIF(Deposits!$A$2:$A$201,$K139)=0,"Missing Deposit",IF(INDEX(Deposits!$I$2:$I$201,MATCH($K139,Deposits!$A$2:$A$201,0))="Balanced","Matched","Review Batch")))))</f>
        <v/>
      </c>
      <c r="Q139" s="26">
        <f>IF($A139="","",IF($R139&lt;=0,0,IF(OR($B139="",Dashboard!$B$5=""),"",MAX(0,Dashboard!$B$5-$B139))))</f>
        <v/>
      </c>
      <c r="R139" s="40">
        <f>IF($A139="","",MAX(0,ROUND(IF(ISNUMBER($H139),$H139,0)-$M139,2)))</f>
        <v/>
      </c>
      <c r="S139" s="25">
        <f>IF($A139="","",IF(OR($R139&gt;0,$N139&gt;0,$P139="Missing Batch ID",$P139="Missing Deposit",$P139="Review Batch"),"Follow Up","No Follow-up"))</f>
        <v/>
      </c>
      <c r="T139" s="25">
        <f>IF($A139="","",IF(COUNTIF($A$2:$A$501,$A139)&gt;1,"Duplicate ID",""))</f>
        <v/>
      </c>
    </row>
    <row r="140">
      <c r="A140" s="21" t="n"/>
      <c r="B140" s="38" t="n"/>
      <c r="C140" s="38" t="n"/>
      <c r="D140" s="21" t="n"/>
      <c r="E140" s="21" t="n"/>
      <c r="F140" s="21" t="n"/>
      <c r="G140" s="21" t="n"/>
      <c r="H140" s="39" t="n"/>
      <c r="I140" s="39" t="n"/>
      <c r="J140" s="21" t="n"/>
      <c r="K140" s="21" t="n"/>
      <c r="L140" s="39" t="n"/>
      <c r="M140" s="40">
        <f>IF($A140="","",ROUND(IF(ISNUMBER($I140),$I140,0)-IF(ISNUMBER($L140),$L140,0),2))</f>
        <v/>
      </c>
      <c r="N140" s="40">
        <f>IF($A140="","",ROUND($M140-IF(ISNUMBER($H140),$H140,0),2))</f>
        <v/>
      </c>
      <c r="O140" s="25">
        <f>IF($A140="","",IF(IF(ISNUMBER($H140),$H140,0)=0,"Not Due",IF($M140=0,"Outstanding",IF($M140&lt;IF(ISNUMBER($H140),$H140,0),"Partial",IF($M140=IF(ISNUMBER($H140),$H140,0),"Collected","Overcollected")))))</f>
        <v/>
      </c>
      <c r="P140" s="25">
        <f>IF($A140="","",IF($M140&lt;=0,"Not Applicable",IF($K140="","Missing Batch ID",IF(COUNTIF(Deposits!$A$2:$A$201,$K140)=0,"Missing Deposit",IF(INDEX(Deposits!$I$2:$I$201,MATCH($K140,Deposits!$A$2:$A$201,0))="Balanced","Matched","Review Batch")))))</f>
        <v/>
      </c>
      <c r="Q140" s="26">
        <f>IF($A140="","",IF($R140&lt;=0,0,IF(OR($B140="",Dashboard!$B$5=""),"",MAX(0,Dashboard!$B$5-$B140))))</f>
        <v/>
      </c>
      <c r="R140" s="40">
        <f>IF($A140="","",MAX(0,ROUND(IF(ISNUMBER($H140),$H140,0)-$M140,2)))</f>
        <v/>
      </c>
      <c r="S140" s="25">
        <f>IF($A140="","",IF(OR($R140&gt;0,$N140&gt;0,$P140="Missing Batch ID",$P140="Missing Deposit",$P140="Review Batch"),"Follow Up","No Follow-up"))</f>
        <v/>
      </c>
      <c r="T140" s="25">
        <f>IF($A140="","",IF(COUNTIF($A$2:$A$501,$A140)&gt;1,"Duplicate ID",""))</f>
        <v/>
      </c>
    </row>
    <row r="141">
      <c r="A141" s="5" t="n"/>
      <c r="B141" s="34" t="n"/>
      <c r="C141" s="34" t="n"/>
      <c r="D141" s="5" t="n"/>
      <c r="E141" s="5" t="n"/>
      <c r="F141" s="5" t="n"/>
      <c r="G141" s="5" t="n"/>
      <c r="H141" s="41" t="n"/>
      <c r="I141" s="41" t="n"/>
      <c r="J141" s="5" t="n"/>
      <c r="K141" s="5" t="n"/>
      <c r="L141" s="41" t="n"/>
      <c r="M141" s="40">
        <f>IF($A141="","",ROUND(IF(ISNUMBER($I141),$I141,0)-IF(ISNUMBER($L141),$L141,0),2))</f>
        <v/>
      </c>
      <c r="N141" s="40">
        <f>IF($A141="","",ROUND($M141-IF(ISNUMBER($H141),$H141,0),2))</f>
        <v/>
      </c>
      <c r="O141" s="25">
        <f>IF($A141="","",IF(IF(ISNUMBER($H141),$H141,0)=0,"Not Due",IF($M141=0,"Outstanding",IF($M141&lt;IF(ISNUMBER($H141),$H141,0),"Partial",IF($M141=IF(ISNUMBER($H141),$H141,0),"Collected","Overcollected")))))</f>
        <v/>
      </c>
      <c r="P141" s="25">
        <f>IF($A141="","",IF($M141&lt;=0,"Not Applicable",IF($K141="","Missing Batch ID",IF(COUNTIF(Deposits!$A$2:$A$201,$K141)=0,"Missing Deposit",IF(INDEX(Deposits!$I$2:$I$201,MATCH($K141,Deposits!$A$2:$A$201,0))="Balanced","Matched","Review Batch")))))</f>
        <v/>
      </c>
      <c r="Q141" s="26">
        <f>IF($A141="","",IF($R141&lt;=0,0,IF(OR($B141="",Dashboard!$B$5=""),"",MAX(0,Dashboard!$B$5-$B141))))</f>
        <v/>
      </c>
      <c r="R141" s="40">
        <f>IF($A141="","",MAX(0,ROUND(IF(ISNUMBER($H141),$H141,0)-$M141,2)))</f>
        <v/>
      </c>
      <c r="S141" s="25">
        <f>IF($A141="","",IF(OR($R141&gt;0,$N141&gt;0,$P141="Missing Batch ID",$P141="Missing Deposit",$P141="Review Batch"),"Follow Up","No Follow-up"))</f>
        <v/>
      </c>
      <c r="T141" s="25">
        <f>IF($A141="","",IF(COUNTIF($A$2:$A$501,$A141)&gt;1,"Duplicate ID",""))</f>
        <v/>
      </c>
    </row>
    <row r="142">
      <c r="A142" s="21" t="n"/>
      <c r="B142" s="38" t="n"/>
      <c r="C142" s="38" t="n"/>
      <c r="D142" s="21" t="n"/>
      <c r="E142" s="21" t="n"/>
      <c r="F142" s="21" t="n"/>
      <c r="G142" s="21" t="n"/>
      <c r="H142" s="39" t="n"/>
      <c r="I142" s="39" t="n"/>
      <c r="J142" s="21" t="n"/>
      <c r="K142" s="21" t="n"/>
      <c r="L142" s="39" t="n"/>
      <c r="M142" s="40">
        <f>IF($A142="","",ROUND(IF(ISNUMBER($I142),$I142,0)-IF(ISNUMBER($L142),$L142,0),2))</f>
        <v/>
      </c>
      <c r="N142" s="40">
        <f>IF($A142="","",ROUND($M142-IF(ISNUMBER($H142),$H142,0),2))</f>
        <v/>
      </c>
      <c r="O142" s="25">
        <f>IF($A142="","",IF(IF(ISNUMBER($H142),$H142,0)=0,"Not Due",IF($M142=0,"Outstanding",IF($M142&lt;IF(ISNUMBER($H142),$H142,0),"Partial",IF($M142=IF(ISNUMBER($H142),$H142,0),"Collected","Overcollected")))))</f>
        <v/>
      </c>
      <c r="P142" s="25">
        <f>IF($A142="","",IF($M142&lt;=0,"Not Applicable",IF($K142="","Missing Batch ID",IF(COUNTIF(Deposits!$A$2:$A$201,$K142)=0,"Missing Deposit",IF(INDEX(Deposits!$I$2:$I$201,MATCH($K142,Deposits!$A$2:$A$201,0))="Balanced","Matched","Review Batch")))))</f>
        <v/>
      </c>
      <c r="Q142" s="26">
        <f>IF($A142="","",IF($R142&lt;=0,0,IF(OR($B142="",Dashboard!$B$5=""),"",MAX(0,Dashboard!$B$5-$B142))))</f>
        <v/>
      </c>
      <c r="R142" s="40">
        <f>IF($A142="","",MAX(0,ROUND(IF(ISNUMBER($H142),$H142,0)-$M142,2)))</f>
        <v/>
      </c>
      <c r="S142" s="25">
        <f>IF($A142="","",IF(OR($R142&gt;0,$N142&gt;0,$P142="Missing Batch ID",$P142="Missing Deposit",$P142="Review Batch"),"Follow Up","No Follow-up"))</f>
        <v/>
      </c>
      <c r="T142" s="25">
        <f>IF($A142="","",IF(COUNTIF($A$2:$A$501,$A142)&gt;1,"Duplicate ID",""))</f>
        <v/>
      </c>
    </row>
    <row r="143">
      <c r="A143" s="5" t="n"/>
      <c r="B143" s="34" t="n"/>
      <c r="C143" s="34" t="n"/>
      <c r="D143" s="5" t="n"/>
      <c r="E143" s="5" t="n"/>
      <c r="F143" s="5" t="n"/>
      <c r="G143" s="5" t="n"/>
      <c r="H143" s="41" t="n"/>
      <c r="I143" s="41" t="n"/>
      <c r="J143" s="5" t="n"/>
      <c r="K143" s="5" t="n"/>
      <c r="L143" s="41" t="n"/>
      <c r="M143" s="40">
        <f>IF($A143="","",ROUND(IF(ISNUMBER($I143),$I143,0)-IF(ISNUMBER($L143),$L143,0),2))</f>
        <v/>
      </c>
      <c r="N143" s="40">
        <f>IF($A143="","",ROUND($M143-IF(ISNUMBER($H143),$H143,0),2))</f>
        <v/>
      </c>
      <c r="O143" s="25">
        <f>IF($A143="","",IF(IF(ISNUMBER($H143),$H143,0)=0,"Not Due",IF($M143=0,"Outstanding",IF($M143&lt;IF(ISNUMBER($H143),$H143,0),"Partial",IF($M143=IF(ISNUMBER($H143),$H143,0),"Collected","Overcollected")))))</f>
        <v/>
      </c>
      <c r="P143" s="25">
        <f>IF($A143="","",IF($M143&lt;=0,"Not Applicable",IF($K143="","Missing Batch ID",IF(COUNTIF(Deposits!$A$2:$A$201,$K143)=0,"Missing Deposit",IF(INDEX(Deposits!$I$2:$I$201,MATCH($K143,Deposits!$A$2:$A$201,0))="Balanced","Matched","Review Batch")))))</f>
        <v/>
      </c>
      <c r="Q143" s="26">
        <f>IF($A143="","",IF($R143&lt;=0,0,IF(OR($B143="",Dashboard!$B$5=""),"",MAX(0,Dashboard!$B$5-$B143))))</f>
        <v/>
      </c>
      <c r="R143" s="40">
        <f>IF($A143="","",MAX(0,ROUND(IF(ISNUMBER($H143),$H143,0)-$M143,2)))</f>
        <v/>
      </c>
      <c r="S143" s="25">
        <f>IF($A143="","",IF(OR($R143&gt;0,$N143&gt;0,$P143="Missing Batch ID",$P143="Missing Deposit",$P143="Review Batch"),"Follow Up","No Follow-up"))</f>
        <v/>
      </c>
      <c r="T143" s="25">
        <f>IF($A143="","",IF(COUNTIF($A$2:$A$501,$A143)&gt;1,"Duplicate ID",""))</f>
        <v/>
      </c>
    </row>
    <row r="144">
      <c r="A144" s="21" t="n"/>
      <c r="B144" s="38" t="n"/>
      <c r="C144" s="38" t="n"/>
      <c r="D144" s="21" t="n"/>
      <c r="E144" s="21" t="n"/>
      <c r="F144" s="21" t="n"/>
      <c r="G144" s="21" t="n"/>
      <c r="H144" s="39" t="n"/>
      <c r="I144" s="39" t="n"/>
      <c r="J144" s="21" t="n"/>
      <c r="K144" s="21" t="n"/>
      <c r="L144" s="39" t="n"/>
      <c r="M144" s="40">
        <f>IF($A144="","",ROUND(IF(ISNUMBER($I144),$I144,0)-IF(ISNUMBER($L144),$L144,0),2))</f>
        <v/>
      </c>
      <c r="N144" s="40">
        <f>IF($A144="","",ROUND($M144-IF(ISNUMBER($H144),$H144,0),2))</f>
        <v/>
      </c>
      <c r="O144" s="25">
        <f>IF($A144="","",IF(IF(ISNUMBER($H144),$H144,0)=0,"Not Due",IF($M144=0,"Outstanding",IF($M144&lt;IF(ISNUMBER($H144),$H144,0),"Partial",IF($M144=IF(ISNUMBER($H144),$H144,0),"Collected","Overcollected")))))</f>
        <v/>
      </c>
      <c r="P144" s="25">
        <f>IF($A144="","",IF($M144&lt;=0,"Not Applicable",IF($K144="","Missing Batch ID",IF(COUNTIF(Deposits!$A$2:$A$201,$K144)=0,"Missing Deposit",IF(INDEX(Deposits!$I$2:$I$201,MATCH($K144,Deposits!$A$2:$A$201,0))="Balanced","Matched","Review Batch")))))</f>
        <v/>
      </c>
      <c r="Q144" s="26">
        <f>IF($A144="","",IF($R144&lt;=0,0,IF(OR($B144="",Dashboard!$B$5=""),"",MAX(0,Dashboard!$B$5-$B144))))</f>
        <v/>
      </c>
      <c r="R144" s="40">
        <f>IF($A144="","",MAX(0,ROUND(IF(ISNUMBER($H144),$H144,0)-$M144,2)))</f>
        <v/>
      </c>
      <c r="S144" s="25">
        <f>IF($A144="","",IF(OR($R144&gt;0,$N144&gt;0,$P144="Missing Batch ID",$P144="Missing Deposit",$P144="Review Batch"),"Follow Up","No Follow-up"))</f>
        <v/>
      </c>
      <c r="T144" s="25">
        <f>IF($A144="","",IF(COUNTIF($A$2:$A$501,$A144)&gt;1,"Duplicate ID",""))</f>
        <v/>
      </c>
    </row>
    <row r="145">
      <c r="A145" s="5" t="n"/>
      <c r="B145" s="34" t="n"/>
      <c r="C145" s="34" t="n"/>
      <c r="D145" s="5" t="n"/>
      <c r="E145" s="5" t="n"/>
      <c r="F145" s="5" t="n"/>
      <c r="G145" s="5" t="n"/>
      <c r="H145" s="41" t="n"/>
      <c r="I145" s="41" t="n"/>
      <c r="J145" s="5" t="n"/>
      <c r="K145" s="5" t="n"/>
      <c r="L145" s="41" t="n"/>
      <c r="M145" s="40">
        <f>IF($A145="","",ROUND(IF(ISNUMBER($I145),$I145,0)-IF(ISNUMBER($L145),$L145,0),2))</f>
        <v/>
      </c>
      <c r="N145" s="40">
        <f>IF($A145="","",ROUND($M145-IF(ISNUMBER($H145),$H145,0),2))</f>
        <v/>
      </c>
      <c r="O145" s="25">
        <f>IF($A145="","",IF(IF(ISNUMBER($H145),$H145,0)=0,"Not Due",IF($M145=0,"Outstanding",IF($M145&lt;IF(ISNUMBER($H145),$H145,0),"Partial",IF($M145=IF(ISNUMBER($H145),$H145,0),"Collected","Overcollected")))))</f>
        <v/>
      </c>
      <c r="P145" s="25">
        <f>IF($A145="","",IF($M145&lt;=0,"Not Applicable",IF($K145="","Missing Batch ID",IF(COUNTIF(Deposits!$A$2:$A$201,$K145)=0,"Missing Deposit",IF(INDEX(Deposits!$I$2:$I$201,MATCH($K145,Deposits!$A$2:$A$201,0))="Balanced","Matched","Review Batch")))))</f>
        <v/>
      </c>
      <c r="Q145" s="26">
        <f>IF($A145="","",IF($R145&lt;=0,0,IF(OR($B145="",Dashboard!$B$5=""),"",MAX(0,Dashboard!$B$5-$B145))))</f>
        <v/>
      </c>
      <c r="R145" s="40">
        <f>IF($A145="","",MAX(0,ROUND(IF(ISNUMBER($H145),$H145,0)-$M145,2)))</f>
        <v/>
      </c>
      <c r="S145" s="25">
        <f>IF($A145="","",IF(OR($R145&gt;0,$N145&gt;0,$P145="Missing Batch ID",$P145="Missing Deposit",$P145="Review Batch"),"Follow Up","No Follow-up"))</f>
        <v/>
      </c>
      <c r="T145" s="25">
        <f>IF($A145="","",IF(COUNTIF($A$2:$A$501,$A145)&gt;1,"Duplicate ID",""))</f>
        <v/>
      </c>
    </row>
    <row r="146">
      <c r="A146" s="21" t="n"/>
      <c r="B146" s="38" t="n"/>
      <c r="C146" s="38" t="n"/>
      <c r="D146" s="21" t="n"/>
      <c r="E146" s="21" t="n"/>
      <c r="F146" s="21" t="n"/>
      <c r="G146" s="21" t="n"/>
      <c r="H146" s="39" t="n"/>
      <c r="I146" s="39" t="n"/>
      <c r="J146" s="21" t="n"/>
      <c r="K146" s="21" t="n"/>
      <c r="L146" s="39" t="n"/>
      <c r="M146" s="40">
        <f>IF($A146="","",ROUND(IF(ISNUMBER($I146),$I146,0)-IF(ISNUMBER($L146),$L146,0),2))</f>
        <v/>
      </c>
      <c r="N146" s="40">
        <f>IF($A146="","",ROUND($M146-IF(ISNUMBER($H146),$H146,0),2))</f>
        <v/>
      </c>
      <c r="O146" s="25">
        <f>IF($A146="","",IF(IF(ISNUMBER($H146),$H146,0)=0,"Not Due",IF($M146=0,"Outstanding",IF($M146&lt;IF(ISNUMBER($H146),$H146,0),"Partial",IF($M146=IF(ISNUMBER($H146),$H146,0),"Collected","Overcollected")))))</f>
        <v/>
      </c>
      <c r="P146" s="25">
        <f>IF($A146="","",IF($M146&lt;=0,"Not Applicable",IF($K146="","Missing Batch ID",IF(COUNTIF(Deposits!$A$2:$A$201,$K146)=0,"Missing Deposit",IF(INDEX(Deposits!$I$2:$I$201,MATCH($K146,Deposits!$A$2:$A$201,0))="Balanced","Matched","Review Batch")))))</f>
        <v/>
      </c>
      <c r="Q146" s="26">
        <f>IF($A146="","",IF($R146&lt;=0,0,IF(OR($B146="",Dashboard!$B$5=""),"",MAX(0,Dashboard!$B$5-$B146))))</f>
        <v/>
      </c>
      <c r="R146" s="40">
        <f>IF($A146="","",MAX(0,ROUND(IF(ISNUMBER($H146),$H146,0)-$M146,2)))</f>
        <v/>
      </c>
      <c r="S146" s="25">
        <f>IF($A146="","",IF(OR($R146&gt;0,$N146&gt;0,$P146="Missing Batch ID",$P146="Missing Deposit",$P146="Review Batch"),"Follow Up","No Follow-up"))</f>
        <v/>
      </c>
      <c r="T146" s="25">
        <f>IF($A146="","",IF(COUNTIF($A$2:$A$501,$A146)&gt;1,"Duplicate ID",""))</f>
        <v/>
      </c>
    </row>
    <row r="147">
      <c r="A147" s="5" t="n"/>
      <c r="B147" s="34" t="n"/>
      <c r="C147" s="34" t="n"/>
      <c r="D147" s="5" t="n"/>
      <c r="E147" s="5" t="n"/>
      <c r="F147" s="5" t="n"/>
      <c r="G147" s="5" t="n"/>
      <c r="H147" s="41" t="n"/>
      <c r="I147" s="41" t="n"/>
      <c r="J147" s="5" t="n"/>
      <c r="K147" s="5" t="n"/>
      <c r="L147" s="41" t="n"/>
      <c r="M147" s="40">
        <f>IF($A147="","",ROUND(IF(ISNUMBER($I147),$I147,0)-IF(ISNUMBER($L147),$L147,0),2))</f>
        <v/>
      </c>
      <c r="N147" s="40">
        <f>IF($A147="","",ROUND($M147-IF(ISNUMBER($H147),$H147,0),2))</f>
        <v/>
      </c>
      <c r="O147" s="25">
        <f>IF($A147="","",IF(IF(ISNUMBER($H147),$H147,0)=0,"Not Due",IF($M147=0,"Outstanding",IF($M147&lt;IF(ISNUMBER($H147),$H147,0),"Partial",IF($M147=IF(ISNUMBER($H147),$H147,0),"Collected","Overcollected")))))</f>
        <v/>
      </c>
      <c r="P147" s="25">
        <f>IF($A147="","",IF($M147&lt;=0,"Not Applicable",IF($K147="","Missing Batch ID",IF(COUNTIF(Deposits!$A$2:$A$201,$K147)=0,"Missing Deposit",IF(INDEX(Deposits!$I$2:$I$201,MATCH($K147,Deposits!$A$2:$A$201,0))="Balanced","Matched","Review Batch")))))</f>
        <v/>
      </c>
      <c r="Q147" s="26">
        <f>IF($A147="","",IF($R147&lt;=0,0,IF(OR($B147="",Dashboard!$B$5=""),"",MAX(0,Dashboard!$B$5-$B147))))</f>
        <v/>
      </c>
      <c r="R147" s="40">
        <f>IF($A147="","",MAX(0,ROUND(IF(ISNUMBER($H147),$H147,0)-$M147,2)))</f>
        <v/>
      </c>
      <c r="S147" s="25">
        <f>IF($A147="","",IF(OR($R147&gt;0,$N147&gt;0,$P147="Missing Batch ID",$P147="Missing Deposit",$P147="Review Batch"),"Follow Up","No Follow-up"))</f>
        <v/>
      </c>
      <c r="T147" s="25">
        <f>IF($A147="","",IF(COUNTIF($A$2:$A$501,$A147)&gt;1,"Duplicate ID",""))</f>
        <v/>
      </c>
    </row>
    <row r="148">
      <c r="A148" s="21" t="n"/>
      <c r="B148" s="38" t="n"/>
      <c r="C148" s="38" t="n"/>
      <c r="D148" s="21" t="n"/>
      <c r="E148" s="21" t="n"/>
      <c r="F148" s="21" t="n"/>
      <c r="G148" s="21" t="n"/>
      <c r="H148" s="39" t="n"/>
      <c r="I148" s="39" t="n"/>
      <c r="J148" s="21" t="n"/>
      <c r="K148" s="21" t="n"/>
      <c r="L148" s="39" t="n"/>
      <c r="M148" s="40">
        <f>IF($A148="","",ROUND(IF(ISNUMBER($I148),$I148,0)-IF(ISNUMBER($L148),$L148,0),2))</f>
        <v/>
      </c>
      <c r="N148" s="40">
        <f>IF($A148="","",ROUND($M148-IF(ISNUMBER($H148),$H148,0),2))</f>
        <v/>
      </c>
      <c r="O148" s="25">
        <f>IF($A148="","",IF(IF(ISNUMBER($H148),$H148,0)=0,"Not Due",IF($M148=0,"Outstanding",IF($M148&lt;IF(ISNUMBER($H148),$H148,0),"Partial",IF($M148=IF(ISNUMBER($H148),$H148,0),"Collected","Overcollected")))))</f>
        <v/>
      </c>
      <c r="P148" s="25">
        <f>IF($A148="","",IF($M148&lt;=0,"Not Applicable",IF($K148="","Missing Batch ID",IF(COUNTIF(Deposits!$A$2:$A$201,$K148)=0,"Missing Deposit",IF(INDEX(Deposits!$I$2:$I$201,MATCH($K148,Deposits!$A$2:$A$201,0))="Balanced","Matched","Review Batch")))))</f>
        <v/>
      </c>
      <c r="Q148" s="26">
        <f>IF($A148="","",IF($R148&lt;=0,0,IF(OR($B148="",Dashboard!$B$5=""),"",MAX(0,Dashboard!$B$5-$B148))))</f>
        <v/>
      </c>
      <c r="R148" s="40">
        <f>IF($A148="","",MAX(0,ROUND(IF(ISNUMBER($H148),$H148,0)-$M148,2)))</f>
        <v/>
      </c>
      <c r="S148" s="25">
        <f>IF($A148="","",IF(OR($R148&gt;0,$N148&gt;0,$P148="Missing Batch ID",$P148="Missing Deposit",$P148="Review Batch"),"Follow Up","No Follow-up"))</f>
        <v/>
      </c>
      <c r="T148" s="25">
        <f>IF($A148="","",IF(COUNTIF($A$2:$A$501,$A148)&gt;1,"Duplicate ID",""))</f>
        <v/>
      </c>
    </row>
    <row r="149">
      <c r="A149" s="5" t="n"/>
      <c r="B149" s="34" t="n"/>
      <c r="C149" s="34" t="n"/>
      <c r="D149" s="5" t="n"/>
      <c r="E149" s="5" t="n"/>
      <c r="F149" s="5" t="n"/>
      <c r="G149" s="5" t="n"/>
      <c r="H149" s="41" t="n"/>
      <c r="I149" s="41" t="n"/>
      <c r="J149" s="5" t="n"/>
      <c r="K149" s="5" t="n"/>
      <c r="L149" s="41" t="n"/>
      <c r="M149" s="40">
        <f>IF($A149="","",ROUND(IF(ISNUMBER($I149),$I149,0)-IF(ISNUMBER($L149),$L149,0),2))</f>
        <v/>
      </c>
      <c r="N149" s="40">
        <f>IF($A149="","",ROUND($M149-IF(ISNUMBER($H149),$H149,0),2))</f>
        <v/>
      </c>
      <c r="O149" s="25">
        <f>IF($A149="","",IF(IF(ISNUMBER($H149),$H149,0)=0,"Not Due",IF($M149=0,"Outstanding",IF($M149&lt;IF(ISNUMBER($H149),$H149,0),"Partial",IF($M149=IF(ISNUMBER($H149),$H149,0),"Collected","Overcollected")))))</f>
        <v/>
      </c>
      <c r="P149" s="25">
        <f>IF($A149="","",IF($M149&lt;=0,"Not Applicable",IF($K149="","Missing Batch ID",IF(COUNTIF(Deposits!$A$2:$A$201,$K149)=0,"Missing Deposit",IF(INDEX(Deposits!$I$2:$I$201,MATCH($K149,Deposits!$A$2:$A$201,0))="Balanced","Matched","Review Batch")))))</f>
        <v/>
      </c>
      <c r="Q149" s="26">
        <f>IF($A149="","",IF($R149&lt;=0,0,IF(OR($B149="",Dashboard!$B$5=""),"",MAX(0,Dashboard!$B$5-$B149))))</f>
        <v/>
      </c>
      <c r="R149" s="40">
        <f>IF($A149="","",MAX(0,ROUND(IF(ISNUMBER($H149),$H149,0)-$M149,2)))</f>
        <v/>
      </c>
      <c r="S149" s="25">
        <f>IF($A149="","",IF(OR($R149&gt;0,$N149&gt;0,$P149="Missing Batch ID",$P149="Missing Deposit",$P149="Review Batch"),"Follow Up","No Follow-up"))</f>
        <v/>
      </c>
      <c r="T149" s="25">
        <f>IF($A149="","",IF(COUNTIF($A$2:$A$501,$A149)&gt;1,"Duplicate ID",""))</f>
        <v/>
      </c>
    </row>
    <row r="150">
      <c r="A150" s="21" t="n"/>
      <c r="B150" s="38" t="n"/>
      <c r="C150" s="38" t="n"/>
      <c r="D150" s="21" t="n"/>
      <c r="E150" s="21" t="n"/>
      <c r="F150" s="21" t="n"/>
      <c r="G150" s="21" t="n"/>
      <c r="H150" s="39" t="n"/>
      <c r="I150" s="39" t="n"/>
      <c r="J150" s="21" t="n"/>
      <c r="K150" s="21" t="n"/>
      <c r="L150" s="39" t="n"/>
      <c r="M150" s="40">
        <f>IF($A150="","",ROUND(IF(ISNUMBER($I150),$I150,0)-IF(ISNUMBER($L150),$L150,0),2))</f>
        <v/>
      </c>
      <c r="N150" s="40">
        <f>IF($A150="","",ROUND($M150-IF(ISNUMBER($H150),$H150,0),2))</f>
        <v/>
      </c>
      <c r="O150" s="25">
        <f>IF($A150="","",IF(IF(ISNUMBER($H150),$H150,0)=0,"Not Due",IF($M150=0,"Outstanding",IF($M150&lt;IF(ISNUMBER($H150),$H150,0),"Partial",IF($M150=IF(ISNUMBER($H150),$H150,0),"Collected","Overcollected")))))</f>
        <v/>
      </c>
      <c r="P150" s="25">
        <f>IF($A150="","",IF($M150&lt;=0,"Not Applicable",IF($K150="","Missing Batch ID",IF(COUNTIF(Deposits!$A$2:$A$201,$K150)=0,"Missing Deposit",IF(INDEX(Deposits!$I$2:$I$201,MATCH($K150,Deposits!$A$2:$A$201,0))="Balanced","Matched","Review Batch")))))</f>
        <v/>
      </c>
      <c r="Q150" s="26">
        <f>IF($A150="","",IF($R150&lt;=0,0,IF(OR($B150="",Dashboard!$B$5=""),"",MAX(0,Dashboard!$B$5-$B150))))</f>
        <v/>
      </c>
      <c r="R150" s="40">
        <f>IF($A150="","",MAX(0,ROUND(IF(ISNUMBER($H150),$H150,0)-$M150,2)))</f>
        <v/>
      </c>
      <c r="S150" s="25">
        <f>IF($A150="","",IF(OR($R150&gt;0,$N150&gt;0,$P150="Missing Batch ID",$P150="Missing Deposit",$P150="Review Batch"),"Follow Up","No Follow-up"))</f>
        <v/>
      </c>
      <c r="T150" s="25">
        <f>IF($A150="","",IF(COUNTIF($A$2:$A$501,$A150)&gt;1,"Duplicate ID",""))</f>
        <v/>
      </c>
    </row>
    <row r="151">
      <c r="A151" s="5" t="n"/>
      <c r="B151" s="34" t="n"/>
      <c r="C151" s="34" t="n"/>
      <c r="D151" s="5" t="n"/>
      <c r="E151" s="5" t="n"/>
      <c r="F151" s="5" t="n"/>
      <c r="G151" s="5" t="n"/>
      <c r="H151" s="41" t="n"/>
      <c r="I151" s="41" t="n"/>
      <c r="J151" s="5" t="n"/>
      <c r="K151" s="5" t="n"/>
      <c r="L151" s="41" t="n"/>
      <c r="M151" s="40">
        <f>IF($A151="","",ROUND(IF(ISNUMBER($I151),$I151,0)-IF(ISNUMBER($L151),$L151,0),2))</f>
        <v/>
      </c>
      <c r="N151" s="40">
        <f>IF($A151="","",ROUND($M151-IF(ISNUMBER($H151),$H151,0),2))</f>
        <v/>
      </c>
      <c r="O151" s="25">
        <f>IF($A151="","",IF(IF(ISNUMBER($H151),$H151,0)=0,"Not Due",IF($M151=0,"Outstanding",IF($M151&lt;IF(ISNUMBER($H151),$H151,0),"Partial",IF($M151=IF(ISNUMBER($H151),$H151,0),"Collected","Overcollected")))))</f>
        <v/>
      </c>
      <c r="P151" s="25">
        <f>IF($A151="","",IF($M151&lt;=0,"Not Applicable",IF($K151="","Missing Batch ID",IF(COUNTIF(Deposits!$A$2:$A$201,$K151)=0,"Missing Deposit",IF(INDEX(Deposits!$I$2:$I$201,MATCH($K151,Deposits!$A$2:$A$201,0))="Balanced","Matched","Review Batch")))))</f>
        <v/>
      </c>
      <c r="Q151" s="26">
        <f>IF($A151="","",IF($R151&lt;=0,0,IF(OR($B151="",Dashboard!$B$5=""),"",MAX(0,Dashboard!$B$5-$B151))))</f>
        <v/>
      </c>
      <c r="R151" s="40">
        <f>IF($A151="","",MAX(0,ROUND(IF(ISNUMBER($H151),$H151,0)-$M151,2)))</f>
        <v/>
      </c>
      <c r="S151" s="25">
        <f>IF($A151="","",IF(OR($R151&gt;0,$N151&gt;0,$P151="Missing Batch ID",$P151="Missing Deposit",$P151="Review Batch"),"Follow Up","No Follow-up"))</f>
        <v/>
      </c>
      <c r="T151" s="25">
        <f>IF($A151="","",IF(COUNTIF($A$2:$A$501,$A151)&gt;1,"Duplicate ID",""))</f>
        <v/>
      </c>
    </row>
    <row r="152">
      <c r="A152" s="21" t="n"/>
      <c r="B152" s="38" t="n"/>
      <c r="C152" s="38" t="n"/>
      <c r="D152" s="21" t="n"/>
      <c r="E152" s="21" t="n"/>
      <c r="F152" s="21" t="n"/>
      <c r="G152" s="21" t="n"/>
      <c r="H152" s="39" t="n"/>
      <c r="I152" s="39" t="n"/>
      <c r="J152" s="21" t="n"/>
      <c r="K152" s="21" t="n"/>
      <c r="L152" s="39" t="n"/>
      <c r="M152" s="40">
        <f>IF($A152="","",ROUND(IF(ISNUMBER($I152),$I152,0)-IF(ISNUMBER($L152),$L152,0),2))</f>
        <v/>
      </c>
      <c r="N152" s="40">
        <f>IF($A152="","",ROUND($M152-IF(ISNUMBER($H152),$H152,0),2))</f>
        <v/>
      </c>
      <c r="O152" s="25">
        <f>IF($A152="","",IF(IF(ISNUMBER($H152),$H152,0)=0,"Not Due",IF($M152=0,"Outstanding",IF($M152&lt;IF(ISNUMBER($H152),$H152,0),"Partial",IF($M152=IF(ISNUMBER($H152),$H152,0),"Collected","Overcollected")))))</f>
        <v/>
      </c>
      <c r="P152" s="25">
        <f>IF($A152="","",IF($M152&lt;=0,"Not Applicable",IF($K152="","Missing Batch ID",IF(COUNTIF(Deposits!$A$2:$A$201,$K152)=0,"Missing Deposit",IF(INDEX(Deposits!$I$2:$I$201,MATCH($K152,Deposits!$A$2:$A$201,0))="Balanced","Matched","Review Batch")))))</f>
        <v/>
      </c>
      <c r="Q152" s="26">
        <f>IF($A152="","",IF($R152&lt;=0,0,IF(OR($B152="",Dashboard!$B$5=""),"",MAX(0,Dashboard!$B$5-$B152))))</f>
        <v/>
      </c>
      <c r="R152" s="40">
        <f>IF($A152="","",MAX(0,ROUND(IF(ISNUMBER($H152),$H152,0)-$M152,2)))</f>
        <v/>
      </c>
      <c r="S152" s="25">
        <f>IF($A152="","",IF(OR($R152&gt;0,$N152&gt;0,$P152="Missing Batch ID",$P152="Missing Deposit",$P152="Review Batch"),"Follow Up","No Follow-up"))</f>
        <v/>
      </c>
      <c r="T152" s="25">
        <f>IF($A152="","",IF(COUNTIF($A$2:$A$501,$A152)&gt;1,"Duplicate ID",""))</f>
        <v/>
      </c>
    </row>
    <row r="153">
      <c r="A153" s="5" t="n"/>
      <c r="B153" s="34" t="n"/>
      <c r="C153" s="34" t="n"/>
      <c r="D153" s="5" t="n"/>
      <c r="E153" s="5" t="n"/>
      <c r="F153" s="5" t="n"/>
      <c r="G153" s="5" t="n"/>
      <c r="H153" s="41" t="n"/>
      <c r="I153" s="41" t="n"/>
      <c r="J153" s="5" t="n"/>
      <c r="K153" s="5" t="n"/>
      <c r="L153" s="41" t="n"/>
      <c r="M153" s="40">
        <f>IF($A153="","",ROUND(IF(ISNUMBER($I153),$I153,0)-IF(ISNUMBER($L153),$L153,0),2))</f>
        <v/>
      </c>
      <c r="N153" s="40">
        <f>IF($A153="","",ROUND($M153-IF(ISNUMBER($H153),$H153,0),2))</f>
        <v/>
      </c>
      <c r="O153" s="25">
        <f>IF($A153="","",IF(IF(ISNUMBER($H153),$H153,0)=0,"Not Due",IF($M153=0,"Outstanding",IF($M153&lt;IF(ISNUMBER($H153),$H153,0),"Partial",IF($M153=IF(ISNUMBER($H153),$H153,0),"Collected","Overcollected")))))</f>
        <v/>
      </c>
      <c r="P153" s="25">
        <f>IF($A153="","",IF($M153&lt;=0,"Not Applicable",IF($K153="","Missing Batch ID",IF(COUNTIF(Deposits!$A$2:$A$201,$K153)=0,"Missing Deposit",IF(INDEX(Deposits!$I$2:$I$201,MATCH($K153,Deposits!$A$2:$A$201,0))="Balanced","Matched","Review Batch")))))</f>
        <v/>
      </c>
      <c r="Q153" s="26">
        <f>IF($A153="","",IF($R153&lt;=0,0,IF(OR($B153="",Dashboard!$B$5=""),"",MAX(0,Dashboard!$B$5-$B153))))</f>
        <v/>
      </c>
      <c r="R153" s="40">
        <f>IF($A153="","",MAX(0,ROUND(IF(ISNUMBER($H153),$H153,0)-$M153,2)))</f>
        <v/>
      </c>
      <c r="S153" s="25">
        <f>IF($A153="","",IF(OR($R153&gt;0,$N153&gt;0,$P153="Missing Batch ID",$P153="Missing Deposit",$P153="Review Batch"),"Follow Up","No Follow-up"))</f>
        <v/>
      </c>
      <c r="T153" s="25">
        <f>IF($A153="","",IF(COUNTIF($A$2:$A$501,$A153)&gt;1,"Duplicate ID",""))</f>
        <v/>
      </c>
    </row>
    <row r="154">
      <c r="A154" s="21" t="n"/>
      <c r="B154" s="38" t="n"/>
      <c r="C154" s="38" t="n"/>
      <c r="D154" s="21" t="n"/>
      <c r="E154" s="21" t="n"/>
      <c r="F154" s="21" t="n"/>
      <c r="G154" s="21" t="n"/>
      <c r="H154" s="39" t="n"/>
      <c r="I154" s="39" t="n"/>
      <c r="J154" s="21" t="n"/>
      <c r="K154" s="21" t="n"/>
      <c r="L154" s="39" t="n"/>
      <c r="M154" s="40">
        <f>IF($A154="","",ROUND(IF(ISNUMBER($I154),$I154,0)-IF(ISNUMBER($L154),$L154,0),2))</f>
        <v/>
      </c>
      <c r="N154" s="40">
        <f>IF($A154="","",ROUND($M154-IF(ISNUMBER($H154),$H154,0),2))</f>
        <v/>
      </c>
      <c r="O154" s="25">
        <f>IF($A154="","",IF(IF(ISNUMBER($H154),$H154,0)=0,"Not Due",IF($M154=0,"Outstanding",IF($M154&lt;IF(ISNUMBER($H154),$H154,0),"Partial",IF($M154=IF(ISNUMBER($H154),$H154,0),"Collected","Overcollected")))))</f>
        <v/>
      </c>
      <c r="P154" s="25">
        <f>IF($A154="","",IF($M154&lt;=0,"Not Applicable",IF($K154="","Missing Batch ID",IF(COUNTIF(Deposits!$A$2:$A$201,$K154)=0,"Missing Deposit",IF(INDEX(Deposits!$I$2:$I$201,MATCH($K154,Deposits!$A$2:$A$201,0))="Balanced","Matched","Review Batch")))))</f>
        <v/>
      </c>
      <c r="Q154" s="26">
        <f>IF($A154="","",IF($R154&lt;=0,0,IF(OR($B154="",Dashboard!$B$5=""),"",MAX(0,Dashboard!$B$5-$B154))))</f>
        <v/>
      </c>
      <c r="R154" s="40">
        <f>IF($A154="","",MAX(0,ROUND(IF(ISNUMBER($H154),$H154,0)-$M154,2)))</f>
        <v/>
      </c>
      <c r="S154" s="25">
        <f>IF($A154="","",IF(OR($R154&gt;0,$N154&gt;0,$P154="Missing Batch ID",$P154="Missing Deposit",$P154="Review Batch"),"Follow Up","No Follow-up"))</f>
        <v/>
      </c>
      <c r="T154" s="25">
        <f>IF($A154="","",IF(COUNTIF($A$2:$A$501,$A154)&gt;1,"Duplicate ID",""))</f>
        <v/>
      </c>
    </row>
    <row r="155">
      <c r="A155" s="5" t="n"/>
      <c r="B155" s="34" t="n"/>
      <c r="C155" s="34" t="n"/>
      <c r="D155" s="5" t="n"/>
      <c r="E155" s="5" t="n"/>
      <c r="F155" s="5" t="n"/>
      <c r="G155" s="5" t="n"/>
      <c r="H155" s="41" t="n"/>
      <c r="I155" s="41" t="n"/>
      <c r="J155" s="5" t="n"/>
      <c r="K155" s="5" t="n"/>
      <c r="L155" s="41" t="n"/>
      <c r="M155" s="40">
        <f>IF($A155="","",ROUND(IF(ISNUMBER($I155),$I155,0)-IF(ISNUMBER($L155),$L155,0),2))</f>
        <v/>
      </c>
      <c r="N155" s="40">
        <f>IF($A155="","",ROUND($M155-IF(ISNUMBER($H155),$H155,0),2))</f>
        <v/>
      </c>
      <c r="O155" s="25">
        <f>IF($A155="","",IF(IF(ISNUMBER($H155),$H155,0)=0,"Not Due",IF($M155=0,"Outstanding",IF($M155&lt;IF(ISNUMBER($H155),$H155,0),"Partial",IF($M155=IF(ISNUMBER($H155),$H155,0),"Collected","Overcollected")))))</f>
        <v/>
      </c>
      <c r="P155" s="25">
        <f>IF($A155="","",IF($M155&lt;=0,"Not Applicable",IF($K155="","Missing Batch ID",IF(COUNTIF(Deposits!$A$2:$A$201,$K155)=0,"Missing Deposit",IF(INDEX(Deposits!$I$2:$I$201,MATCH($K155,Deposits!$A$2:$A$201,0))="Balanced","Matched","Review Batch")))))</f>
        <v/>
      </c>
      <c r="Q155" s="26">
        <f>IF($A155="","",IF($R155&lt;=0,0,IF(OR($B155="",Dashboard!$B$5=""),"",MAX(0,Dashboard!$B$5-$B155))))</f>
        <v/>
      </c>
      <c r="R155" s="40">
        <f>IF($A155="","",MAX(0,ROUND(IF(ISNUMBER($H155),$H155,0)-$M155,2)))</f>
        <v/>
      </c>
      <c r="S155" s="25">
        <f>IF($A155="","",IF(OR($R155&gt;0,$N155&gt;0,$P155="Missing Batch ID",$P155="Missing Deposit",$P155="Review Batch"),"Follow Up","No Follow-up"))</f>
        <v/>
      </c>
      <c r="T155" s="25">
        <f>IF($A155="","",IF(COUNTIF($A$2:$A$501,$A155)&gt;1,"Duplicate ID",""))</f>
        <v/>
      </c>
    </row>
    <row r="156">
      <c r="A156" s="21" t="n"/>
      <c r="B156" s="38" t="n"/>
      <c r="C156" s="38" t="n"/>
      <c r="D156" s="21" t="n"/>
      <c r="E156" s="21" t="n"/>
      <c r="F156" s="21" t="n"/>
      <c r="G156" s="21" t="n"/>
      <c r="H156" s="39" t="n"/>
      <c r="I156" s="39" t="n"/>
      <c r="J156" s="21" t="n"/>
      <c r="K156" s="21" t="n"/>
      <c r="L156" s="39" t="n"/>
      <c r="M156" s="40">
        <f>IF($A156="","",ROUND(IF(ISNUMBER($I156),$I156,0)-IF(ISNUMBER($L156),$L156,0),2))</f>
        <v/>
      </c>
      <c r="N156" s="40">
        <f>IF($A156="","",ROUND($M156-IF(ISNUMBER($H156),$H156,0),2))</f>
        <v/>
      </c>
      <c r="O156" s="25">
        <f>IF($A156="","",IF(IF(ISNUMBER($H156),$H156,0)=0,"Not Due",IF($M156=0,"Outstanding",IF($M156&lt;IF(ISNUMBER($H156),$H156,0),"Partial",IF($M156=IF(ISNUMBER($H156),$H156,0),"Collected","Overcollected")))))</f>
        <v/>
      </c>
      <c r="P156" s="25">
        <f>IF($A156="","",IF($M156&lt;=0,"Not Applicable",IF($K156="","Missing Batch ID",IF(COUNTIF(Deposits!$A$2:$A$201,$K156)=0,"Missing Deposit",IF(INDEX(Deposits!$I$2:$I$201,MATCH($K156,Deposits!$A$2:$A$201,0))="Balanced","Matched","Review Batch")))))</f>
        <v/>
      </c>
      <c r="Q156" s="26">
        <f>IF($A156="","",IF($R156&lt;=0,0,IF(OR($B156="",Dashboard!$B$5=""),"",MAX(0,Dashboard!$B$5-$B156))))</f>
        <v/>
      </c>
      <c r="R156" s="40">
        <f>IF($A156="","",MAX(0,ROUND(IF(ISNUMBER($H156),$H156,0)-$M156,2)))</f>
        <v/>
      </c>
      <c r="S156" s="25">
        <f>IF($A156="","",IF(OR($R156&gt;0,$N156&gt;0,$P156="Missing Batch ID",$P156="Missing Deposit",$P156="Review Batch"),"Follow Up","No Follow-up"))</f>
        <v/>
      </c>
      <c r="T156" s="25">
        <f>IF($A156="","",IF(COUNTIF($A$2:$A$501,$A156)&gt;1,"Duplicate ID",""))</f>
        <v/>
      </c>
    </row>
    <row r="157">
      <c r="A157" s="5" t="n"/>
      <c r="B157" s="34" t="n"/>
      <c r="C157" s="34" t="n"/>
      <c r="D157" s="5" t="n"/>
      <c r="E157" s="5" t="n"/>
      <c r="F157" s="5" t="n"/>
      <c r="G157" s="5" t="n"/>
      <c r="H157" s="41" t="n"/>
      <c r="I157" s="41" t="n"/>
      <c r="J157" s="5" t="n"/>
      <c r="K157" s="5" t="n"/>
      <c r="L157" s="41" t="n"/>
      <c r="M157" s="40">
        <f>IF($A157="","",ROUND(IF(ISNUMBER($I157),$I157,0)-IF(ISNUMBER($L157),$L157,0),2))</f>
        <v/>
      </c>
      <c r="N157" s="40">
        <f>IF($A157="","",ROUND($M157-IF(ISNUMBER($H157),$H157,0),2))</f>
        <v/>
      </c>
      <c r="O157" s="25">
        <f>IF($A157="","",IF(IF(ISNUMBER($H157),$H157,0)=0,"Not Due",IF($M157=0,"Outstanding",IF($M157&lt;IF(ISNUMBER($H157),$H157,0),"Partial",IF($M157=IF(ISNUMBER($H157),$H157,0),"Collected","Overcollected")))))</f>
        <v/>
      </c>
      <c r="P157" s="25">
        <f>IF($A157="","",IF($M157&lt;=0,"Not Applicable",IF($K157="","Missing Batch ID",IF(COUNTIF(Deposits!$A$2:$A$201,$K157)=0,"Missing Deposit",IF(INDEX(Deposits!$I$2:$I$201,MATCH($K157,Deposits!$A$2:$A$201,0))="Balanced","Matched","Review Batch")))))</f>
        <v/>
      </c>
      <c r="Q157" s="26">
        <f>IF($A157="","",IF($R157&lt;=0,0,IF(OR($B157="",Dashboard!$B$5=""),"",MAX(0,Dashboard!$B$5-$B157))))</f>
        <v/>
      </c>
      <c r="R157" s="40">
        <f>IF($A157="","",MAX(0,ROUND(IF(ISNUMBER($H157),$H157,0)-$M157,2)))</f>
        <v/>
      </c>
      <c r="S157" s="25">
        <f>IF($A157="","",IF(OR($R157&gt;0,$N157&gt;0,$P157="Missing Batch ID",$P157="Missing Deposit",$P157="Review Batch"),"Follow Up","No Follow-up"))</f>
        <v/>
      </c>
      <c r="T157" s="25">
        <f>IF($A157="","",IF(COUNTIF($A$2:$A$501,$A157)&gt;1,"Duplicate ID",""))</f>
        <v/>
      </c>
    </row>
    <row r="158">
      <c r="A158" s="21" t="n"/>
      <c r="B158" s="38" t="n"/>
      <c r="C158" s="38" t="n"/>
      <c r="D158" s="21" t="n"/>
      <c r="E158" s="21" t="n"/>
      <c r="F158" s="21" t="n"/>
      <c r="G158" s="21" t="n"/>
      <c r="H158" s="39" t="n"/>
      <c r="I158" s="39" t="n"/>
      <c r="J158" s="21" t="n"/>
      <c r="K158" s="21" t="n"/>
      <c r="L158" s="39" t="n"/>
      <c r="M158" s="40">
        <f>IF($A158="","",ROUND(IF(ISNUMBER($I158),$I158,0)-IF(ISNUMBER($L158),$L158,0),2))</f>
        <v/>
      </c>
      <c r="N158" s="40">
        <f>IF($A158="","",ROUND($M158-IF(ISNUMBER($H158),$H158,0),2))</f>
        <v/>
      </c>
      <c r="O158" s="25">
        <f>IF($A158="","",IF(IF(ISNUMBER($H158),$H158,0)=0,"Not Due",IF($M158=0,"Outstanding",IF($M158&lt;IF(ISNUMBER($H158),$H158,0),"Partial",IF($M158=IF(ISNUMBER($H158),$H158,0),"Collected","Overcollected")))))</f>
        <v/>
      </c>
      <c r="P158" s="25">
        <f>IF($A158="","",IF($M158&lt;=0,"Not Applicable",IF($K158="","Missing Batch ID",IF(COUNTIF(Deposits!$A$2:$A$201,$K158)=0,"Missing Deposit",IF(INDEX(Deposits!$I$2:$I$201,MATCH($K158,Deposits!$A$2:$A$201,0))="Balanced","Matched","Review Batch")))))</f>
        <v/>
      </c>
      <c r="Q158" s="26">
        <f>IF($A158="","",IF($R158&lt;=0,0,IF(OR($B158="",Dashboard!$B$5=""),"",MAX(0,Dashboard!$B$5-$B158))))</f>
        <v/>
      </c>
      <c r="R158" s="40">
        <f>IF($A158="","",MAX(0,ROUND(IF(ISNUMBER($H158),$H158,0)-$M158,2)))</f>
        <v/>
      </c>
      <c r="S158" s="25">
        <f>IF($A158="","",IF(OR($R158&gt;0,$N158&gt;0,$P158="Missing Batch ID",$P158="Missing Deposit",$P158="Review Batch"),"Follow Up","No Follow-up"))</f>
        <v/>
      </c>
      <c r="T158" s="25">
        <f>IF($A158="","",IF(COUNTIF($A$2:$A$501,$A158)&gt;1,"Duplicate ID",""))</f>
        <v/>
      </c>
    </row>
    <row r="159">
      <c r="A159" s="5" t="n"/>
      <c r="B159" s="34" t="n"/>
      <c r="C159" s="34" t="n"/>
      <c r="D159" s="5" t="n"/>
      <c r="E159" s="5" t="n"/>
      <c r="F159" s="5" t="n"/>
      <c r="G159" s="5" t="n"/>
      <c r="H159" s="41" t="n"/>
      <c r="I159" s="41" t="n"/>
      <c r="J159" s="5" t="n"/>
      <c r="K159" s="5" t="n"/>
      <c r="L159" s="41" t="n"/>
      <c r="M159" s="40">
        <f>IF($A159="","",ROUND(IF(ISNUMBER($I159),$I159,0)-IF(ISNUMBER($L159),$L159,0),2))</f>
        <v/>
      </c>
      <c r="N159" s="40">
        <f>IF($A159="","",ROUND($M159-IF(ISNUMBER($H159),$H159,0),2))</f>
        <v/>
      </c>
      <c r="O159" s="25">
        <f>IF($A159="","",IF(IF(ISNUMBER($H159),$H159,0)=0,"Not Due",IF($M159=0,"Outstanding",IF($M159&lt;IF(ISNUMBER($H159),$H159,0),"Partial",IF($M159=IF(ISNUMBER($H159),$H159,0),"Collected","Overcollected")))))</f>
        <v/>
      </c>
      <c r="P159" s="25">
        <f>IF($A159="","",IF($M159&lt;=0,"Not Applicable",IF($K159="","Missing Batch ID",IF(COUNTIF(Deposits!$A$2:$A$201,$K159)=0,"Missing Deposit",IF(INDEX(Deposits!$I$2:$I$201,MATCH($K159,Deposits!$A$2:$A$201,0))="Balanced","Matched","Review Batch")))))</f>
        <v/>
      </c>
      <c r="Q159" s="26">
        <f>IF($A159="","",IF($R159&lt;=0,0,IF(OR($B159="",Dashboard!$B$5=""),"",MAX(0,Dashboard!$B$5-$B159))))</f>
        <v/>
      </c>
      <c r="R159" s="40">
        <f>IF($A159="","",MAX(0,ROUND(IF(ISNUMBER($H159),$H159,0)-$M159,2)))</f>
        <v/>
      </c>
      <c r="S159" s="25">
        <f>IF($A159="","",IF(OR($R159&gt;0,$N159&gt;0,$P159="Missing Batch ID",$P159="Missing Deposit",$P159="Review Batch"),"Follow Up","No Follow-up"))</f>
        <v/>
      </c>
      <c r="T159" s="25">
        <f>IF($A159="","",IF(COUNTIF($A$2:$A$501,$A159)&gt;1,"Duplicate ID",""))</f>
        <v/>
      </c>
    </row>
    <row r="160">
      <c r="A160" s="21" t="n"/>
      <c r="B160" s="38" t="n"/>
      <c r="C160" s="38" t="n"/>
      <c r="D160" s="21" t="n"/>
      <c r="E160" s="21" t="n"/>
      <c r="F160" s="21" t="n"/>
      <c r="G160" s="21" t="n"/>
      <c r="H160" s="39" t="n"/>
      <c r="I160" s="39" t="n"/>
      <c r="J160" s="21" t="n"/>
      <c r="K160" s="21" t="n"/>
      <c r="L160" s="39" t="n"/>
      <c r="M160" s="40">
        <f>IF($A160="","",ROUND(IF(ISNUMBER($I160),$I160,0)-IF(ISNUMBER($L160),$L160,0),2))</f>
        <v/>
      </c>
      <c r="N160" s="40">
        <f>IF($A160="","",ROUND($M160-IF(ISNUMBER($H160),$H160,0),2))</f>
        <v/>
      </c>
      <c r="O160" s="25">
        <f>IF($A160="","",IF(IF(ISNUMBER($H160),$H160,0)=0,"Not Due",IF($M160=0,"Outstanding",IF($M160&lt;IF(ISNUMBER($H160),$H160,0),"Partial",IF($M160=IF(ISNUMBER($H160),$H160,0),"Collected","Overcollected")))))</f>
        <v/>
      </c>
      <c r="P160" s="25">
        <f>IF($A160="","",IF($M160&lt;=0,"Not Applicable",IF($K160="","Missing Batch ID",IF(COUNTIF(Deposits!$A$2:$A$201,$K160)=0,"Missing Deposit",IF(INDEX(Deposits!$I$2:$I$201,MATCH($K160,Deposits!$A$2:$A$201,0))="Balanced","Matched","Review Batch")))))</f>
        <v/>
      </c>
      <c r="Q160" s="26">
        <f>IF($A160="","",IF($R160&lt;=0,0,IF(OR($B160="",Dashboard!$B$5=""),"",MAX(0,Dashboard!$B$5-$B160))))</f>
        <v/>
      </c>
      <c r="R160" s="40">
        <f>IF($A160="","",MAX(0,ROUND(IF(ISNUMBER($H160),$H160,0)-$M160,2)))</f>
        <v/>
      </c>
      <c r="S160" s="25">
        <f>IF($A160="","",IF(OR($R160&gt;0,$N160&gt;0,$P160="Missing Batch ID",$P160="Missing Deposit",$P160="Review Batch"),"Follow Up","No Follow-up"))</f>
        <v/>
      </c>
      <c r="T160" s="25">
        <f>IF($A160="","",IF(COUNTIF($A$2:$A$501,$A160)&gt;1,"Duplicate ID",""))</f>
        <v/>
      </c>
    </row>
    <row r="161">
      <c r="A161" s="5" t="n"/>
      <c r="B161" s="34" t="n"/>
      <c r="C161" s="34" t="n"/>
      <c r="D161" s="5" t="n"/>
      <c r="E161" s="5" t="n"/>
      <c r="F161" s="5" t="n"/>
      <c r="G161" s="5" t="n"/>
      <c r="H161" s="41" t="n"/>
      <c r="I161" s="41" t="n"/>
      <c r="J161" s="5" t="n"/>
      <c r="K161" s="5" t="n"/>
      <c r="L161" s="41" t="n"/>
      <c r="M161" s="40">
        <f>IF($A161="","",ROUND(IF(ISNUMBER($I161),$I161,0)-IF(ISNUMBER($L161),$L161,0),2))</f>
        <v/>
      </c>
      <c r="N161" s="40">
        <f>IF($A161="","",ROUND($M161-IF(ISNUMBER($H161),$H161,0),2))</f>
        <v/>
      </c>
      <c r="O161" s="25">
        <f>IF($A161="","",IF(IF(ISNUMBER($H161),$H161,0)=0,"Not Due",IF($M161=0,"Outstanding",IF($M161&lt;IF(ISNUMBER($H161),$H161,0),"Partial",IF($M161=IF(ISNUMBER($H161),$H161,0),"Collected","Overcollected")))))</f>
        <v/>
      </c>
      <c r="P161" s="25">
        <f>IF($A161="","",IF($M161&lt;=0,"Not Applicable",IF($K161="","Missing Batch ID",IF(COUNTIF(Deposits!$A$2:$A$201,$K161)=0,"Missing Deposit",IF(INDEX(Deposits!$I$2:$I$201,MATCH($K161,Deposits!$A$2:$A$201,0))="Balanced","Matched","Review Batch")))))</f>
        <v/>
      </c>
      <c r="Q161" s="26">
        <f>IF($A161="","",IF($R161&lt;=0,0,IF(OR($B161="",Dashboard!$B$5=""),"",MAX(0,Dashboard!$B$5-$B161))))</f>
        <v/>
      </c>
      <c r="R161" s="40">
        <f>IF($A161="","",MAX(0,ROUND(IF(ISNUMBER($H161),$H161,0)-$M161,2)))</f>
        <v/>
      </c>
      <c r="S161" s="25">
        <f>IF($A161="","",IF(OR($R161&gt;0,$N161&gt;0,$P161="Missing Batch ID",$P161="Missing Deposit",$P161="Review Batch"),"Follow Up","No Follow-up"))</f>
        <v/>
      </c>
      <c r="T161" s="25">
        <f>IF($A161="","",IF(COUNTIF($A$2:$A$501,$A161)&gt;1,"Duplicate ID",""))</f>
        <v/>
      </c>
    </row>
    <row r="162">
      <c r="A162" s="21" t="n"/>
      <c r="B162" s="38" t="n"/>
      <c r="C162" s="38" t="n"/>
      <c r="D162" s="21" t="n"/>
      <c r="E162" s="21" t="n"/>
      <c r="F162" s="21" t="n"/>
      <c r="G162" s="21" t="n"/>
      <c r="H162" s="39" t="n"/>
      <c r="I162" s="39" t="n"/>
      <c r="J162" s="21" t="n"/>
      <c r="K162" s="21" t="n"/>
      <c r="L162" s="39" t="n"/>
      <c r="M162" s="40">
        <f>IF($A162="","",ROUND(IF(ISNUMBER($I162),$I162,0)-IF(ISNUMBER($L162),$L162,0),2))</f>
        <v/>
      </c>
      <c r="N162" s="40">
        <f>IF($A162="","",ROUND($M162-IF(ISNUMBER($H162),$H162,0),2))</f>
        <v/>
      </c>
      <c r="O162" s="25">
        <f>IF($A162="","",IF(IF(ISNUMBER($H162),$H162,0)=0,"Not Due",IF($M162=0,"Outstanding",IF($M162&lt;IF(ISNUMBER($H162),$H162,0),"Partial",IF($M162=IF(ISNUMBER($H162),$H162,0),"Collected","Overcollected")))))</f>
        <v/>
      </c>
      <c r="P162" s="25">
        <f>IF($A162="","",IF($M162&lt;=0,"Not Applicable",IF($K162="","Missing Batch ID",IF(COUNTIF(Deposits!$A$2:$A$201,$K162)=0,"Missing Deposit",IF(INDEX(Deposits!$I$2:$I$201,MATCH($K162,Deposits!$A$2:$A$201,0))="Balanced","Matched","Review Batch")))))</f>
        <v/>
      </c>
      <c r="Q162" s="26">
        <f>IF($A162="","",IF($R162&lt;=0,0,IF(OR($B162="",Dashboard!$B$5=""),"",MAX(0,Dashboard!$B$5-$B162))))</f>
        <v/>
      </c>
      <c r="R162" s="40">
        <f>IF($A162="","",MAX(0,ROUND(IF(ISNUMBER($H162),$H162,0)-$M162,2)))</f>
        <v/>
      </c>
      <c r="S162" s="25">
        <f>IF($A162="","",IF(OR($R162&gt;0,$N162&gt;0,$P162="Missing Batch ID",$P162="Missing Deposit",$P162="Review Batch"),"Follow Up","No Follow-up"))</f>
        <v/>
      </c>
      <c r="T162" s="25">
        <f>IF($A162="","",IF(COUNTIF($A$2:$A$501,$A162)&gt;1,"Duplicate ID",""))</f>
        <v/>
      </c>
    </row>
    <row r="163">
      <c r="A163" s="5" t="n"/>
      <c r="B163" s="34" t="n"/>
      <c r="C163" s="34" t="n"/>
      <c r="D163" s="5" t="n"/>
      <c r="E163" s="5" t="n"/>
      <c r="F163" s="5" t="n"/>
      <c r="G163" s="5" t="n"/>
      <c r="H163" s="41" t="n"/>
      <c r="I163" s="41" t="n"/>
      <c r="J163" s="5" t="n"/>
      <c r="K163" s="5" t="n"/>
      <c r="L163" s="41" t="n"/>
      <c r="M163" s="40">
        <f>IF($A163="","",ROUND(IF(ISNUMBER($I163),$I163,0)-IF(ISNUMBER($L163),$L163,0),2))</f>
        <v/>
      </c>
      <c r="N163" s="40">
        <f>IF($A163="","",ROUND($M163-IF(ISNUMBER($H163),$H163,0),2))</f>
        <v/>
      </c>
      <c r="O163" s="25">
        <f>IF($A163="","",IF(IF(ISNUMBER($H163),$H163,0)=0,"Not Due",IF($M163=0,"Outstanding",IF($M163&lt;IF(ISNUMBER($H163),$H163,0),"Partial",IF($M163=IF(ISNUMBER($H163),$H163,0),"Collected","Overcollected")))))</f>
        <v/>
      </c>
      <c r="P163" s="25">
        <f>IF($A163="","",IF($M163&lt;=0,"Not Applicable",IF($K163="","Missing Batch ID",IF(COUNTIF(Deposits!$A$2:$A$201,$K163)=0,"Missing Deposit",IF(INDEX(Deposits!$I$2:$I$201,MATCH($K163,Deposits!$A$2:$A$201,0))="Balanced","Matched","Review Batch")))))</f>
        <v/>
      </c>
      <c r="Q163" s="26">
        <f>IF($A163="","",IF($R163&lt;=0,0,IF(OR($B163="",Dashboard!$B$5=""),"",MAX(0,Dashboard!$B$5-$B163))))</f>
        <v/>
      </c>
      <c r="R163" s="40">
        <f>IF($A163="","",MAX(0,ROUND(IF(ISNUMBER($H163),$H163,0)-$M163,2)))</f>
        <v/>
      </c>
      <c r="S163" s="25">
        <f>IF($A163="","",IF(OR($R163&gt;0,$N163&gt;0,$P163="Missing Batch ID",$P163="Missing Deposit",$P163="Review Batch"),"Follow Up","No Follow-up"))</f>
        <v/>
      </c>
      <c r="T163" s="25">
        <f>IF($A163="","",IF(COUNTIF($A$2:$A$501,$A163)&gt;1,"Duplicate ID",""))</f>
        <v/>
      </c>
    </row>
    <row r="164">
      <c r="A164" s="21" t="n"/>
      <c r="B164" s="38" t="n"/>
      <c r="C164" s="38" t="n"/>
      <c r="D164" s="21" t="n"/>
      <c r="E164" s="21" t="n"/>
      <c r="F164" s="21" t="n"/>
      <c r="G164" s="21" t="n"/>
      <c r="H164" s="39" t="n"/>
      <c r="I164" s="39" t="n"/>
      <c r="J164" s="21" t="n"/>
      <c r="K164" s="21" t="n"/>
      <c r="L164" s="39" t="n"/>
      <c r="M164" s="40">
        <f>IF($A164="","",ROUND(IF(ISNUMBER($I164),$I164,0)-IF(ISNUMBER($L164),$L164,0),2))</f>
        <v/>
      </c>
      <c r="N164" s="40">
        <f>IF($A164="","",ROUND($M164-IF(ISNUMBER($H164),$H164,0),2))</f>
        <v/>
      </c>
      <c r="O164" s="25">
        <f>IF($A164="","",IF(IF(ISNUMBER($H164),$H164,0)=0,"Not Due",IF($M164=0,"Outstanding",IF($M164&lt;IF(ISNUMBER($H164),$H164,0),"Partial",IF($M164=IF(ISNUMBER($H164),$H164,0),"Collected","Overcollected")))))</f>
        <v/>
      </c>
      <c r="P164" s="25">
        <f>IF($A164="","",IF($M164&lt;=0,"Not Applicable",IF($K164="","Missing Batch ID",IF(COUNTIF(Deposits!$A$2:$A$201,$K164)=0,"Missing Deposit",IF(INDEX(Deposits!$I$2:$I$201,MATCH($K164,Deposits!$A$2:$A$201,0))="Balanced","Matched","Review Batch")))))</f>
        <v/>
      </c>
      <c r="Q164" s="26">
        <f>IF($A164="","",IF($R164&lt;=0,0,IF(OR($B164="",Dashboard!$B$5=""),"",MAX(0,Dashboard!$B$5-$B164))))</f>
        <v/>
      </c>
      <c r="R164" s="40">
        <f>IF($A164="","",MAX(0,ROUND(IF(ISNUMBER($H164),$H164,0)-$M164,2)))</f>
        <v/>
      </c>
      <c r="S164" s="25">
        <f>IF($A164="","",IF(OR($R164&gt;0,$N164&gt;0,$P164="Missing Batch ID",$P164="Missing Deposit",$P164="Review Batch"),"Follow Up","No Follow-up"))</f>
        <v/>
      </c>
      <c r="T164" s="25">
        <f>IF($A164="","",IF(COUNTIF($A$2:$A$501,$A164)&gt;1,"Duplicate ID",""))</f>
        <v/>
      </c>
    </row>
    <row r="165">
      <c r="A165" s="5" t="n"/>
      <c r="B165" s="34" t="n"/>
      <c r="C165" s="34" t="n"/>
      <c r="D165" s="5" t="n"/>
      <c r="E165" s="5" t="n"/>
      <c r="F165" s="5" t="n"/>
      <c r="G165" s="5" t="n"/>
      <c r="H165" s="41" t="n"/>
      <c r="I165" s="41" t="n"/>
      <c r="J165" s="5" t="n"/>
      <c r="K165" s="5" t="n"/>
      <c r="L165" s="41" t="n"/>
      <c r="M165" s="40">
        <f>IF($A165="","",ROUND(IF(ISNUMBER($I165),$I165,0)-IF(ISNUMBER($L165),$L165,0),2))</f>
        <v/>
      </c>
      <c r="N165" s="40">
        <f>IF($A165="","",ROUND($M165-IF(ISNUMBER($H165),$H165,0),2))</f>
        <v/>
      </c>
      <c r="O165" s="25">
        <f>IF($A165="","",IF(IF(ISNUMBER($H165),$H165,0)=0,"Not Due",IF($M165=0,"Outstanding",IF($M165&lt;IF(ISNUMBER($H165),$H165,0),"Partial",IF($M165=IF(ISNUMBER($H165),$H165,0),"Collected","Overcollected")))))</f>
        <v/>
      </c>
      <c r="P165" s="25">
        <f>IF($A165="","",IF($M165&lt;=0,"Not Applicable",IF($K165="","Missing Batch ID",IF(COUNTIF(Deposits!$A$2:$A$201,$K165)=0,"Missing Deposit",IF(INDEX(Deposits!$I$2:$I$201,MATCH($K165,Deposits!$A$2:$A$201,0))="Balanced","Matched","Review Batch")))))</f>
        <v/>
      </c>
      <c r="Q165" s="26">
        <f>IF($A165="","",IF($R165&lt;=0,0,IF(OR($B165="",Dashboard!$B$5=""),"",MAX(0,Dashboard!$B$5-$B165))))</f>
        <v/>
      </c>
      <c r="R165" s="40">
        <f>IF($A165="","",MAX(0,ROUND(IF(ISNUMBER($H165),$H165,0)-$M165,2)))</f>
        <v/>
      </c>
      <c r="S165" s="25">
        <f>IF($A165="","",IF(OR($R165&gt;0,$N165&gt;0,$P165="Missing Batch ID",$P165="Missing Deposit",$P165="Review Batch"),"Follow Up","No Follow-up"))</f>
        <v/>
      </c>
      <c r="T165" s="25">
        <f>IF($A165="","",IF(COUNTIF($A$2:$A$501,$A165)&gt;1,"Duplicate ID",""))</f>
        <v/>
      </c>
    </row>
    <row r="166">
      <c r="A166" s="21" t="n"/>
      <c r="B166" s="38" t="n"/>
      <c r="C166" s="38" t="n"/>
      <c r="D166" s="21" t="n"/>
      <c r="E166" s="21" t="n"/>
      <c r="F166" s="21" t="n"/>
      <c r="G166" s="21" t="n"/>
      <c r="H166" s="39" t="n"/>
      <c r="I166" s="39" t="n"/>
      <c r="J166" s="21" t="n"/>
      <c r="K166" s="21" t="n"/>
      <c r="L166" s="39" t="n"/>
      <c r="M166" s="40">
        <f>IF($A166="","",ROUND(IF(ISNUMBER($I166),$I166,0)-IF(ISNUMBER($L166),$L166,0),2))</f>
        <v/>
      </c>
      <c r="N166" s="40">
        <f>IF($A166="","",ROUND($M166-IF(ISNUMBER($H166),$H166,0),2))</f>
        <v/>
      </c>
      <c r="O166" s="25">
        <f>IF($A166="","",IF(IF(ISNUMBER($H166),$H166,0)=0,"Not Due",IF($M166=0,"Outstanding",IF($M166&lt;IF(ISNUMBER($H166),$H166,0),"Partial",IF($M166=IF(ISNUMBER($H166),$H166,0),"Collected","Overcollected")))))</f>
        <v/>
      </c>
      <c r="P166" s="25">
        <f>IF($A166="","",IF($M166&lt;=0,"Not Applicable",IF($K166="","Missing Batch ID",IF(COUNTIF(Deposits!$A$2:$A$201,$K166)=0,"Missing Deposit",IF(INDEX(Deposits!$I$2:$I$201,MATCH($K166,Deposits!$A$2:$A$201,0))="Balanced","Matched","Review Batch")))))</f>
        <v/>
      </c>
      <c r="Q166" s="26">
        <f>IF($A166="","",IF($R166&lt;=0,0,IF(OR($B166="",Dashboard!$B$5=""),"",MAX(0,Dashboard!$B$5-$B166))))</f>
        <v/>
      </c>
      <c r="R166" s="40">
        <f>IF($A166="","",MAX(0,ROUND(IF(ISNUMBER($H166),$H166,0)-$M166,2)))</f>
        <v/>
      </c>
      <c r="S166" s="25">
        <f>IF($A166="","",IF(OR($R166&gt;0,$N166&gt;0,$P166="Missing Batch ID",$P166="Missing Deposit",$P166="Review Batch"),"Follow Up","No Follow-up"))</f>
        <v/>
      </c>
      <c r="T166" s="25">
        <f>IF($A166="","",IF(COUNTIF($A$2:$A$501,$A166)&gt;1,"Duplicate ID",""))</f>
        <v/>
      </c>
    </row>
    <row r="167">
      <c r="A167" s="5" t="n"/>
      <c r="B167" s="34" t="n"/>
      <c r="C167" s="34" t="n"/>
      <c r="D167" s="5" t="n"/>
      <c r="E167" s="5" t="n"/>
      <c r="F167" s="5" t="n"/>
      <c r="G167" s="5" t="n"/>
      <c r="H167" s="41" t="n"/>
      <c r="I167" s="41" t="n"/>
      <c r="J167" s="5" t="n"/>
      <c r="K167" s="5" t="n"/>
      <c r="L167" s="41" t="n"/>
      <c r="M167" s="40">
        <f>IF($A167="","",ROUND(IF(ISNUMBER($I167),$I167,0)-IF(ISNUMBER($L167),$L167,0),2))</f>
        <v/>
      </c>
      <c r="N167" s="40">
        <f>IF($A167="","",ROUND($M167-IF(ISNUMBER($H167),$H167,0),2))</f>
        <v/>
      </c>
      <c r="O167" s="25">
        <f>IF($A167="","",IF(IF(ISNUMBER($H167),$H167,0)=0,"Not Due",IF($M167=0,"Outstanding",IF($M167&lt;IF(ISNUMBER($H167),$H167,0),"Partial",IF($M167=IF(ISNUMBER($H167),$H167,0),"Collected","Overcollected")))))</f>
        <v/>
      </c>
      <c r="P167" s="25">
        <f>IF($A167="","",IF($M167&lt;=0,"Not Applicable",IF($K167="","Missing Batch ID",IF(COUNTIF(Deposits!$A$2:$A$201,$K167)=0,"Missing Deposit",IF(INDEX(Deposits!$I$2:$I$201,MATCH($K167,Deposits!$A$2:$A$201,0))="Balanced","Matched","Review Batch")))))</f>
        <v/>
      </c>
      <c r="Q167" s="26">
        <f>IF($A167="","",IF($R167&lt;=0,0,IF(OR($B167="",Dashboard!$B$5=""),"",MAX(0,Dashboard!$B$5-$B167))))</f>
        <v/>
      </c>
      <c r="R167" s="40">
        <f>IF($A167="","",MAX(0,ROUND(IF(ISNUMBER($H167),$H167,0)-$M167,2)))</f>
        <v/>
      </c>
      <c r="S167" s="25">
        <f>IF($A167="","",IF(OR($R167&gt;0,$N167&gt;0,$P167="Missing Batch ID",$P167="Missing Deposit",$P167="Review Batch"),"Follow Up","No Follow-up"))</f>
        <v/>
      </c>
      <c r="T167" s="25">
        <f>IF($A167="","",IF(COUNTIF($A$2:$A$501,$A167)&gt;1,"Duplicate ID",""))</f>
        <v/>
      </c>
    </row>
    <row r="168">
      <c r="A168" s="21" t="n"/>
      <c r="B168" s="38" t="n"/>
      <c r="C168" s="38" t="n"/>
      <c r="D168" s="21" t="n"/>
      <c r="E168" s="21" t="n"/>
      <c r="F168" s="21" t="n"/>
      <c r="G168" s="21" t="n"/>
      <c r="H168" s="39" t="n"/>
      <c r="I168" s="39" t="n"/>
      <c r="J168" s="21" t="n"/>
      <c r="K168" s="21" t="n"/>
      <c r="L168" s="39" t="n"/>
      <c r="M168" s="40">
        <f>IF($A168="","",ROUND(IF(ISNUMBER($I168),$I168,0)-IF(ISNUMBER($L168),$L168,0),2))</f>
        <v/>
      </c>
      <c r="N168" s="40">
        <f>IF($A168="","",ROUND($M168-IF(ISNUMBER($H168),$H168,0),2))</f>
        <v/>
      </c>
      <c r="O168" s="25">
        <f>IF($A168="","",IF(IF(ISNUMBER($H168),$H168,0)=0,"Not Due",IF($M168=0,"Outstanding",IF($M168&lt;IF(ISNUMBER($H168),$H168,0),"Partial",IF($M168=IF(ISNUMBER($H168),$H168,0),"Collected","Overcollected")))))</f>
        <v/>
      </c>
      <c r="P168" s="25">
        <f>IF($A168="","",IF($M168&lt;=0,"Not Applicable",IF($K168="","Missing Batch ID",IF(COUNTIF(Deposits!$A$2:$A$201,$K168)=0,"Missing Deposit",IF(INDEX(Deposits!$I$2:$I$201,MATCH($K168,Deposits!$A$2:$A$201,0))="Balanced","Matched","Review Batch")))))</f>
        <v/>
      </c>
      <c r="Q168" s="26">
        <f>IF($A168="","",IF($R168&lt;=0,0,IF(OR($B168="",Dashboard!$B$5=""),"",MAX(0,Dashboard!$B$5-$B168))))</f>
        <v/>
      </c>
      <c r="R168" s="40">
        <f>IF($A168="","",MAX(0,ROUND(IF(ISNUMBER($H168),$H168,0)-$M168,2)))</f>
        <v/>
      </c>
      <c r="S168" s="25">
        <f>IF($A168="","",IF(OR($R168&gt;0,$N168&gt;0,$P168="Missing Batch ID",$P168="Missing Deposit",$P168="Review Batch"),"Follow Up","No Follow-up"))</f>
        <v/>
      </c>
      <c r="T168" s="25">
        <f>IF($A168="","",IF(COUNTIF($A$2:$A$501,$A168)&gt;1,"Duplicate ID",""))</f>
        <v/>
      </c>
    </row>
    <row r="169">
      <c r="A169" s="5" t="n"/>
      <c r="B169" s="34" t="n"/>
      <c r="C169" s="34" t="n"/>
      <c r="D169" s="5" t="n"/>
      <c r="E169" s="5" t="n"/>
      <c r="F169" s="5" t="n"/>
      <c r="G169" s="5" t="n"/>
      <c r="H169" s="41" t="n"/>
      <c r="I169" s="41" t="n"/>
      <c r="J169" s="5" t="n"/>
      <c r="K169" s="5" t="n"/>
      <c r="L169" s="41" t="n"/>
      <c r="M169" s="40">
        <f>IF($A169="","",ROUND(IF(ISNUMBER($I169),$I169,0)-IF(ISNUMBER($L169),$L169,0),2))</f>
        <v/>
      </c>
      <c r="N169" s="40">
        <f>IF($A169="","",ROUND($M169-IF(ISNUMBER($H169),$H169,0),2))</f>
        <v/>
      </c>
      <c r="O169" s="25">
        <f>IF($A169="","",IF(IF(ISNUMBER($H169),$H169,0)=0,"Not Due",IF($M169=0,"Outstanding",IF($M169&lt;IF(ISNUMBER($H169),$H169,0),"Partial",IF($M169=IF(ISNUMBER($H169),$H169,0),"Collected","Overcollected")))))</f>
        <v/>
      </c>
      <c r="P169" s="25">
        <f>IF($A169="","",IF($M169&lt;=0,"Not Applicable",IF($K169="","Missing Batch ID",IF(COUNTIF(Deposits!$A$2:$A$201,$K169)=0,"Missing Deposit",IF(INDEX(Deposits!$I$2:$I$201,MATCH($K169,Deposits!$A$2:$A$201,0))="Balanced","Matched","Review Batch")))))</f>
        <v/>
      </c>
      <c r="Q169" s="26">
        <f>IF($A169="","",IF($R169&lt;=0,0,IF(OR($B169="",Dashboard!$B$5=""),"",MAX(0,Dashboard!$B$5-$B169))))</f>
        <v/>
      </c>
      <c r="R169" s="40">
        <f>IF($A169="","",MAX(0,ROUND(IF(ISNUMBER($H169),$H169,0)-$M169,2)))</f>
        <v/>
      </c>
      <c r="S169" s="25">
        <f>IF($A169="","",IF(OR($R169&gt;0,$N169&gt;0,$P169="Missing Batch ID",$P169="Missing Deposit",$P169="Review Batch"),"Follow Up","No Follow-up"))</f>
        <v/>
      </c>
      <c r="T169" s="25">
        <f>IF($A169="","",IF(COUNTIF($A$2:$A$501,$A169)&gt;1,"Duplicate ID",""))</f>
        <v/>
      </c>
    </row>
    <row r="170">
      <c r="A170" s="21" t="n"/>
      <c r="B170" s="38" t="n"/>
      <c r="C170" s="38" t="n"/>
      <c r="D170" s="21" t="n"/>
      <c r="E170" s="21" t="n"/>
      <c r="F170" s="21" t="n"/>
      <c r="G170" s="21" t="n"/>
      <c r="H170" s="39" t="n"/>
      <c r="I170" s="39" t="n"/>
      <c r="J170" s="21" t="n"/>
      <c r="K170" s="21" t="n"/>
      <c r="L170" s="39" t="n"/>
      <c r="M170" s="40">
        <f>IF($A170="","",ROUND(IF(ISNUMBER($I170),$I170,0)-IF(ISNUMBER($L170),$L170,0),2))</f>
        <v/>
      </c>
      <c r="N170" s="40">
        <f>IF($A170="","",ROUND($M170-IF(ISNUMBER($H170),$H170,0),2))</f>
        <v/>
      </c>
      <c r="O170" s="25">
        <f>IF($A170="","",IF(IF(ISNUMBER($H170),$H170,0)=0,"Not Due",IF($M170=0,"Outstanding",IF($M170&lt;IF(ISNUMBER($H170),$H170,0),"Partial",IF($M170=IF(ISNUMBER($H170),$H170,0),"Collected","Overcollected")))))</f>
        <v/>
      </c>
      <c r="P170" s="25">
        <f>IF($A170="","",IF($M170&lt;=0,"Not Applicable",IF($K170="","Missing Batch ID",IF(COUNTIF(Deposits!$A$2:$A$201,$K170)=0,"Missing Deposit",IF(INDEX(Deposits!$I$2:$I$201,MATCH($K170,Deposits!$A$2:$A$201,0))="Balanced","Matched","Review Batch")))))</f>
        <v/>
      </c>
      <c r="Q170" s="26">
        <f>IF($A170="","",IF($R170&lt;=0,0,IF(OR($B170="",Dashboard!$B$5=""),"",MAX(0,Dashboard!$B$5-$B170))))</f>
        <v/>
      </c>
      <c r="R170" s="40">
        <f>IF($A170="","",MAX(0,ROUND(IF(ISNUMBER($H170),$H170,0)-$M170,2)))</f>
        <v/>
      </c>
      <c r="S170" s="25">
        <f>IF($A170="","",IF(OR($R170&gt;0,$N170&gt;0,$P170="Missing Batch ID",$P170="Missing Deposit",$P170="Review Batch"),"Follow Up","No Follow-up"))</f>
        <v/>
      </c>
      <c r="T170" s="25">
        <f>IF($A170="","",IF(COUNTIF($A$2:$A$501,$A170)&gt;1,"Duplicate ID",""))</f>
        <v/>
      </c>
    </row>
    <row r="171">
      <c r="A171" s="5" t="n"/>
      <c r="B171" s="34" t="n"/>
      <c r="C171" s="34" t="n"/>
      <c r="D171" s="5" t="n"/>
      <c r="E171" s="5" t="n"/>
      <c r="F171" s="5" t="n"/>
      <c r="G171" s="5" t="n"/>
      <c r="H171" s="41" t="n"/>
      <c r="I171" s="41" t="n"/>
      <c r="J171" s="5" t="n"/>
      <c r="K171" s="5" t="n"/>
      <c r="L171" s="41" t="n"/>
      <c r="M171" s="40">
        <f>IF($A171="","",ROUND(IF(ISNUMBER($I171),$I171,0)-IF(ISNUMBER($L171),$L171,0),2))</f>
        <v/>
      </c>
      <c r="N171" s="40">
        <f>IF($A171="","",ROUND($M171-IF(ISNUMBER($H171),$H171,0),2))</f>
        <v/>
      </c>
      <c r="O171" s="25">
        <f>IF($A171="","",IF(IF(ISNUMBER($H171),$H171,0)=0,"Not Due",IF($M171=0,"Outstanding",IF($M171&lt;IF(ISNUMBER($H171),$H171,0),"Partial",IF($M171=IF(ISNUMBER($H171),$H171,0),"Collected","Overcollected")))))</f>
        <v/>
      </c>
      <c r="P171" s="25">
        <f>IF($A171="","",IF($M171&lt;=0,"Not Applicable",IF($K171="","Missing Batch ID",IF(COUNTIF(Deposits!$A$2:$A$201,$K171)=0,"Missing Deposit",IF(INDEX(Deposits!$I$2:$I$201,MATCH($K171,Deposits!$A$2:$A$201,0))="Balanced","Matched","Review Batch")))))</f>
        <v/>
      </c>
      <c r="Q171" s="26">
        <f>IF($A171="","",IF($R171&lt;=0,0,IF(OR($B171="",Dashboard!$B$5=""),"",MAX(0,Dashboard!$B$5-$B171))))</f>
        <v/>
      </c>
      <c r="R171" s="40">
        <f>IF($A171="","",MAX(0,ROUND(IF(ISNUMBER($H171),$H171,0)-$M171,2)))</f>
        <v/>
      </c>
      <c r="S171" s="25">
        <f>IF($A171="","",IF(OR($R171&gt;0,$N171&gt;0,$P171="Missing Batch ID",$P171="Missing Deposit",$P171="Review Batch"),"Follow Up","No Follow-up"))</f>
        <v/>
      </c>
      <c r="T171" s="25">
        <f>IF($A171="","",IF(COUNTIF($A$2:$A$501,$A171)&gt;1,"Duplicate ID",""))</f>
        <v/>
      </c>
    </row>
    <row r="172">
      <c r="A172" s="21" t="n"/>
      <c r="B172" s="38" t="n"/>
      <c r="C172" s="38" t="n"/>
      <c r="D172" s="21" t="n"/>
      <c r="E172" s="21" t="n"/>
      <c r="F172" s="21" t="n"/>
      <c r="G172" s="21" t="n"/>
      <c r="H172" s="39" t="n"/>
      <c r="I172" s="39" t="n"/>
      <c r="J172" s="21" t="n"/>
      <c r="K172" s="21" t="n"/>
      <c r="L172" s="39" t="n"/>
      <c r="M172" s="40">
        <f>IF($A172="","",ROUND(IF(ISNUMBER($I172),$I172,0)-IF(ISNUMBER($L172),$L172,0),2))</f>
        <v/>
      </c>
      <c r="N172" s="40">
        <f>IF($A172="","",ROUND($M172-IF(ISNUMBER($H172),$H172,0),2))</f>
        <v/>
      </c>
      <c r="O172" s="25">
        <f>IF($A172="","",IF(IF(ISNUMBER($H172),$H172,0)=0,"Not Due",IF($M172=0,"Outstanding",IF($M172&lt;IF(ISNUMBER($H172),$H172,0),"Partial",IF($M172=IF(ISNUMBER($H172),$H172,0),"Collected","Overcollected")))))</f>
        <v/>
      </c>
      <c r="P172" s="25">
        <f>IF($A172="","",IF($M172&lt;=0,"Not Applicable",IF($K172="","Missing Batch ID",IF(COUNTIF(Deposits!$A$2:$A$201,$K172)=0,"Missing Deposit",IF(INDEX(Deposits!$I$2:$I$201,MATCH($K172,Deposits!$A$2:$A$201,0))="Balanced","Matched","Review Batch")))))</f>
        <v/>
      </c>
      <c r="Q172" s="26">
        <f>IF($A172="","",IF($R172&lt;=0,0,IF(OR($B172="",Dashboard!$B$5=""),"",MAX(0,Dashboard!$B$5-$B172))))</f>
        <v/>
      </c>
      <c r="R172" s="40">
        <f>IF($A172="","",MAX(0,ROUND(IF(ISNUMBER($H172),$H172,0)-$M172,2)))</f>
        <v/>
      </c>
      <c r="S172" s="25">
        <f>IF($A172="","",IF(OR($R172&gt;0,$N172&gt;0,$P172="Missing Batch ID",$P172="Missing Deposit",$P172="Review Batch"),"Follow Up","No Follow-up"))</f>
        <v/>
      </c>
      <c r="T172" s="25">
        <f>IF($A172="","",IF(COUNTIF($A$2:$A$501,$A172)&gt;1,"Duplicate ID",""))</f>
        <v/>
      </c>
    </row>
    <row r="173">
      <c r="A173" s="5" t="n"/>
      <c r="B173" s="34" t="n"/>
      <c r="C173" s="34" t="n"/>
      <c r="D173" s="5" t="n"/>
      <c r="E173" s="5" t="n"/>
      <c r="F173" s="5" t="n"/>
      <c r="G173" s="5" t="n"/>
      <c r="H173" s="41" t="n"/>
      <c r="I173" s="41" t="n"/>
      <c r="J173" s="5" t="n"/>
      <c r="K173" s="5" t="n"/>
      <c r="L173" s="41" t="n"/>
      <c r="M173" s="40">
        <f>IF($A173="","",ROUND(IF(ISNUMBER($I173),$I173,0)-IF(ISNUMBER($L173),$L173,0),2))</f>
        <v/>
      </c>
      <c r="N173" s="40">
        <f>IF($A173="","",ROUND($M173-IF(ISNUMBER($H173),$H173,0),2))</f>
        <v/>
      </c>
      <c r="O173" s="25">
        <f>IF($A173="","",IF(IF(ISNUMBER($H173),$H173,0)=0,"Not Due",IF($M173=0,"Outstanding",IF($M173&lt;IF(ISNUMBER($H173),$H173,0),"Partial",IF($M173=IF(ISNUMBER($H173),$H173,0),"Collected","Overcollected")))))</f>
        <v/>
      </c>
      <c r="P173" s="25">
        <f>IF($A173="","",IF($M173&lt;=0,"Not Applicable",IF($K173="","Missing Batch ID",IF(COUNTIF(Deposits!$A$2:$A$201,$K173)=0,"Missing Deposit",IF(INDEX(Deposits!$I$2:$I$201,MATCH($K173,Deposits!$A$2:$A$201,0))="Balanced","Matched","Review Batch")))))</f>
        <v/>
      </c>
      <c r="Q173" s="26">
        <f>IF($A173="","",IF($R173&lt;=0,0,IF(OR($B173="",Dashboard!$B$5=""),"",MAX(0,Dashboard!$B$5-$B173))))</f>
        <v/>
      </c>
      <c r="R173" s="40">
        <f>IF($A173="","",MAX(0,ROUND(IF(ISNUMBER($H173),$H173,0)-$M173,2)))</f>
        <v/>
      </c>
      <c r="S173" s="25">
        <f>IF($A173="","",IF(OR($R173&gt;0,$N173&gt;0,$P173="Missing Batch ID",$P173="Missing Deposit",$P173="Review Batch"),"Follow Up","No Follow-up"))</f>
        <v/>
      </c>
      <c r="T173" s="25">
        <f>IF($A173="","",IF(COUNTIF($A$2:$A$501,$A173)&gt;1,"Duplicate ID",""))</f>
        <v/>
      </c>
    </row>
    <row r="174">
      <c r="A174" s="21" t="n"/>
      <c r="B174" s="38" t="n"/>
      <c r="C174" s="38" t="n"/>
      <c r="D174" s="21" t="n"/>
      <c r="E174" s="21" t="n"/>
      <c r="F174" s="21" t="n"/>
      <c r="G174" s="21" t="n"/>
      <c r="H174" s="39" t="n"/>
      <c r="I174" s="39" t="n"/>
      <c r="J174" s="21" t="n"/>
      <c r="K174" s="21" t="n"/>
      <c r="L174" s="39" t="n"/>
      <c r="M174" s="40">
        <f>IF($A174="","",ROUND(IF(ISNUMBER($I174),$I174,0)-IF(ISNUMBER($L174),$L174,0),2))</f>
        <v/>
      </c>
      <c r="N174" s="40">
        <f>IF($A174="","",ROUND($M174-IF(ISNUMBER($H174),$H174,0),2))</f>
        <v/>
      </c>
      <c r="O174" s="25">
        <f>IF($A174="","",IF(IF(ISNUMBER($H174),$H174,0)=0,"Not Due",IF($M174=0,"Outstanding",IF($M174&lt;IF(ISNUMBER($H174),$H174,0),"Partial",IF($M174=IF(ISNUMBER($H174),$H174,0),"Collected","Overcollected")))))</f>
        <v/>
      </c>
      <c r="P174" s="25">
        <f>IF($A174="","",IF($M174&lt;=0,"Not Applicable",IF($K174="","Missing Batch ID",IF(COUNTIF(Deposits!$A$2:$A$201,$K174)=0,"Missing Deposit",IF(INDEX(Deposits!$I$2:$I$201,MATCH($K174,Deposits!$A$2:$A$201,0))="Balanced","Matched","Review Batch")))))</f>
        <v/>
      </c>
      <c r="Q174" s="26">
        <f>IF($A174="","",IF($R174&lt;=0,0,IF(OR($B174="",Dashboard!$B$5=""),"",MAX(0,Dashboard!$B$5-$B174))))</f>
        <v/>
      </c>
      <c r="R174" s="40">
        <f>IF($A174="","",MAX(0,ROUND(IF(ISNUMBER($H174),$H174,0)-$M174,2)))</f>
        <v/>
      </c>
      <c r="S174" s="25">
        <f>IF($A174="","",IF(OR($R174&gt;0,$N174&gt;0,$P174="Missing Batch ID",$P174="Missing Deposit",$P174="Review Batch"),"Follow Up","No Follow-up"))</f>
        <v/>
      </c>
      <c r="T174" s="25">
        <f>IF($A174="","",IF(COUNTIF($A$2:$A$501,$A174)&gt;1,"Duplicate ID",""))</f>
        <v/>
      </c>
    </row>
    <row r="175">
      <c r="A175" s="5" t="n"/>
      <c r="B175" s="34" t="n"/>
      <c r="C175" s="34" t="n"/>
      <c r="D175" s="5" t="n"/>
      <c r="E175" s="5" t="n"/>
      <c r="F175" s="5" t="n"/>
      <c r="G175" s="5" t="n"/>
      <c r="H175" s="41" t="n"/>
      <c r="I175" s="41" t="n"/>
      <c r="J175" s="5" t="n"/>
      <c r="K175" s="5" t="n"/>
      <c r="L175" s="41" t="n"/>
      <c r="M175" s="40">
        <f>IF($A175="","",ROUND(IF(ISNUMBER($I175),$I175,0)-IF(ISNUMBER($L175),$L175,0),2))</f>
        <v/>
      </c>
      <c r="N175" s="40">
        <f>IF($A175="","",ROUND($M175-IF(ISNUMBER($H175),$H175,0),2))</f>
        <v/>
      </c>
      <c r="O175" s="25">
        <f>IF($A175="","",IF(IF(ISNUMBER($H175),$H175,0)=0,"Not Due",IF($M175=0,"Outstanding",IF($M175&lt;IF(ISNUMBER($H175),$H175,0),"Partial",IF($M175=IF(ISNUMBER($H175),$H175,0),"Collected","Overcollected")))))</f>
        <v/>
      </c>
      <c r="P175" s="25">
        <f>IF($A175="","",IF($M175&lt;=0,"Not Applicable",IF($K175="","Missing Batch ID",IF(COUNTIF(Deposits!$A$2:$A$201,$K175)=0,"Missing Deposit",IF(INDEX(Deposits!$I$2:$I$201,MATCH($K175,Deposits!$A$2:$A$201,0))="Balanced","Matched","Review Batch")))))</f>
        <v/>
      </c>
      <c r="Q175" s="26">
        <f>IF($A175="","",IF($R175&lt;=0,0,IF(OR($B175="",Dashboard!$B$5=""),"",MAX(0,Dashboard!$B$5-$B175))))</f>
        <v/>
      </c>
      <c r="R175" s="40">
        <f>IF($A175="","",MAX(0,ROUND(IF(ISNUMBER($H175),$H175,0)-$M175,2)))</f>
        <v/>
      </c>
      <c r="S175" s="25">
        <f>IF($A175="","",IF(OR($R175&gt;0,$N175&gt;0,$P175="Missing Batch ID",$P175="Missing Deposit",$P175="Review Batch"),"Follow Up","No Follow-up"))</f>
        <v/>
      </c>
      <c r="T175" s="25">
        <f>IF($A175="","",IF(COUNTIF($A$2:$A$501,$A175)&gt;1,"Duplicate ID",""))</f>
        <v/>
      </c>
    </row>
    <row r="176">
      <c r="A176" s="21" t="n"/>
      <c r="B176" s="38" t="n"/>
      <c r="C176" s="38" t="n"/>
      <c r="D176" s="21" t="n"/>
      <c r="E176" s="21" t="n"/>
      <c r="F176" s="21" t="n"/>
      <c r="G176" s="21" t="n"/>
      <c r="H176" s="39" t="n"/>
      <c r="I176" s="39" t="n"/>
      <c r="J176" s="21" t="n"/>
      <c r="K176" s="21" t="n"/>
      <c r="L176" s="39" t="n"/>
      <c r="M176" s="40">
        <f>IF($A176="","",ROUND(IF(ISNUMBER($I176),$I176,0)-IF(ISNUMBER($L176),$L176,0),2))</f>
        <v/>
      </c>
      <c r="N176" s="40">
        <f>IF($A176="","",ROUND($M176-IF(ISNUMBER($H176),$H176,0),2))</f>
        <v/>
      </c>
      <c r="O176" s="25">
        <f>IF($A176="","",IF(IF(ISNUMBER($H176),$H176,0)=0,"Not Due",IF($M176=0,"Outstanding",IF($M176&lt;IF(ISNUMBER($H176),$H176,0),"Partial",IF($M176=IF(ISNUMBER($H176),$H176,0),"Collected","Overcollected")))))</f>
        <v/>
      </c>
      <c r="P176" s="25">
        <f>IF($A176="","",IF($M176&lt;=0,"Not Applicable",IF($K176="","Missing Batch ID",IF(COUNTIF(Deposits!$A$2:$A$201,$K176)=0,"Missing Deposit",IF(INDEX(Deposits!$I$2:$I$201,MATCH($K176,Deposits!$A$2:$A$201,0))="Balanced","Matched","Review Batch")))))</f>
        <v/>
      </c>
      <c r="Q176" s="26">
        <f>IF($A176="","",IF($R176&lt;=0,0,IF(OR($B176="",Dashboard!$B$5=""),"",MAX(0,Dashboard!$B$5-$B176))))</f>
        <v/>
      </c>
      <c r="R176" s="40">
        <f>IF($A176="","",MAX(0,ROUND(IF(ISNUMBER($H176),$H176,0)-$M176,2)))</f>
        <v/>
      </c>
      <c r="S176" s="25">
        <f>IF($A176="","",IF(OR($R176&gt;0,$N176&gt;0,$P176="Missing Batch ID",$P176="Missing Deposit",$P176="Review Batch"),"Follow Up","No Follow-up"))</f>
        <v/>
      </c>
      <c r="T176" s="25">
        <f>IF($A176="","",IF(COUNTIF($A$2:$A$501,$A176)&gt;1,"Duplicate ID",""))</f>
        <v/>
      </c>
    </row>
    <row r="177">
      <c r="A177" s="5" t="n"/>
      <c r="B177" s="34" t="n"/>
      <c r="C177" s="34" t="n"/>
      <c r="D177" s="5" t="n"/>
      <c r="E177" s="5" t="n"/>
      <c r="F177" s="5" t="n"/>
      <c r="G177" s="5" t="n"/>
      <c r="H177" s="41" t="n"/>
      <c r="I177" s="41" t="n"/>
      <c r="J177" s="5" t="n"/>
      <c r="K177" s="5" t="n"/>
      <c r="L177" s="41" t="n"/>
      <c r="M177" s="40">
        <f>IF($A177="","",ROUND(IF(ISNUMBER($I177),$I177,0)-IF(ISNUMBER($L177),$L177,0),2))</f>
        <v/>
      </c>
      <c r="N177" s="40">
        <f>IF($A177="","",ROUND($M177-IF(ISNUMBER($H177),$H177,0),2))</f>
        <v/>
      </c>
      <c r="O177" s="25">
        <f>IF($A177="","",IF(IF(ISNUMBER($H177),$H177,0)=0,"Not Due",IF($M177=0,"Outstanding",IF($M177&lt;IF(ISNUMBER($H177),$H177,0),"Partial",IF($M177=IF(ISNUMBER($H177),$H177,0),"Collected","Overcollected")))))</f>
        <v/>
      </c>
      <c r="P177" s="25">
        <f>IF($A177="","",IF($M177&lt;=0,"Not Applicable",IF($K177="","Missing Batch ID",IF(COUNTIF(Deposits!$A$2:$A$201,$K177)=0,"Missing Deposit",IF(INDEX(Deposits!$I$2:$I$201,MATCH($K177,Deposits!$A$2:$A$201,0))="Balanced","Matched","Review Batch")))))</f>
        <v/>
      </c>
      <c r="Q177" s="26">
        <f>IF($A177="","",IF($R177&lt;=0,0,IF(OR($B177="",Dashboard!$B$5=""),"",MAX(0,Dashboard!$B$5-$B177))))</f>
        <v/>
      </c>
      <c r="R177" s="40">
        <f>IF($A177="","",MAX(0,ROUND(IF(ISNUMBER($H177),$H177,0)-$M177,2)))</f>
        <v/>
      </c>
      <c r="S177" s="25">
        <f>IF($A177="","",IF(OR($R177&gt;0,$N177&gt;0,$P177="Missing Batch ID",$P177="Missing Deposit",$P177="Review Batch"),"Follow Up","No Follow-up"))</f>
        <v/>
      </c>
      <c r="T177" s="25">
        <f>IF($A177="","",IF(COUNTIF($A$2:$A$501,$A177)&gt;1,"Duplicate ID",""))</f>
        <v/>
      </c>
    </row>
    <row r="178">
      <c r="A178" s="21" t="n"/>
      <c r="B178" s="38" t="n"/>
      <c r="C178" s="38" t="n"/>
      <c r="D178" s="21" t="n"/>
      <c r="E178" s="21" t="n"/>
      <c r="F178" s="21" t="n"/>
      <c r="G178" s="21" t="n"/>
      <c r="H178" s="39" t="n"/>
      <c r="I178" s="39" t="n"/>
      <c r="J178" s="21" t="n"/>
      <c r="K178" s="21" t="n"/>
      <c r="L178" s="39" t="n"/>
      <c r="M178" s="40">
        <f>IF($A178="","",ROUND(IF(ISNUMBER($I178),$I178,0)-IF(ISNUMBER($L178),$L178,0),2))</f>
        <v/>
      </c>
      <c r="N178" s="40">
        <f>IF($A178="","",ROUND($M178-IF(ISNUMBER($H178),$H178,0),2))</f>
        <v/>
      </c>
      <c r="O178" s="25">
        <f>IF($A178="","",IF(IF(ISNUMBER($H178),$H178,0)=0,"Not Due",IF($M178=0,"Outstanding",IF($M178&lt;IF(ISNUMBER($H178),$H178,0),"Partial",IF($M178=IF(ISNUMBER($H178),$H178,0),"Collected","Overcollected")))))</f>
        <v/>
      </c>
      <c r="P178" s="25">
        <f>IF($A178="","",IF($M178&lt;=0,"Not Applicable",IF($K178="","Missing Batch ID",IF(COUNTIF(Deposits!$A$2:$A$201,$K178)=0,"Missing Deposit",IF(INDEX(Deposits!$I$2:$I$201,MATCH($K178,Deposits!$A$2:$A$201,0))="Balanced","Matched","Review Batch")))))</f>
        <v/>
      </c>
      <c r="Q178" s="26">
        <f>IF($A178="","",IF($R178&lt;=0,0,IF(OR($B178="",Dashboard!$B$5=""),"",MAX(0,Dashboard!$B$5-$B178))))</f>
        <v/>
      </c>
      <c r="R178" s="40">
        <f>IF($A178="","",MAX(0,ROUND(IF(ISNUMBER($H178),$H178,0)-$M178,2)))</f>
        <v/>
      </c>
      <c r="S178" s="25">
        <f>IF($A178="","",IF(OR($R178&gt;0,$N178&gt;0,$P178="Missing Batch ID",$P178="Missing Deposit",$P178="Review Batch"),"Follow Up","No Follow-up"))</f>
        <v/>
      </c>
      <c r="T178" s="25">
        <f>IF($A178="","",IF(COUNTIF($A$2:$A$501,$A178)&gt;1,"Duplicate ID",""))</f>
        <v/>
      </c>
    </row>
    <row r="179">
      <c r="A179" s="5" t="n"/>
      <c r="B179" s="34" t="n"/>
      <c r="C179" s="34" t="n"/>
      <c r="D179" s="5" t="n"/>
      <c r="E179" s="5" t="n"/>
      <c r="F179" s="5" t="n"/>
      <c r="G179" s="5" t="n"/>
      <c r="H179" s="41" t="n"/>
      <c r="I179" s="41" t="n"/>
      <c r="J179" s="5" t="n"/>
      <c r="K179" s="5" t="n"/>
      <c r="L179" s="41" t="n"/>
      <c r="M179" s="40">
        <f>IF($A179="","",ROUND(IF(ISNUMBER($I179),$I179,0)-IF(ISNUMBER($L179),$L179,0),2))</f>
        <v/>
      </c>
      <c r="N179" s="40">
        <f>IF($A179="","",ROUND($M179-IF(ISNUMBER($H179),$H179,0),2))</f>
        <v/>
      </c>
      <c r="O179" s="25">
        <f>IF($A179="","",IF(IF(ISNUMBER($H179),$H179,0)=0,"Not Due",IF($M179=0,"Outstanding",IF($M179&lt;IF(ISNUMBER($H179),$H179,0),"Partial",IF($M179=IF(ISNUMBER($H179),$H179,0),"Collected","Overcollected")))))</f>
        <v/>
      </c>
      <c r="P179" s="25">
        <f>IF($A179="","",IF($M179&lt;=0,"Not Applicable",IF($K179="","Missing Batch ID",IF(COUNTIF(Deposits!$A$2:$A$201,$K179)=0,"Missing Deposit",IF(INDEX(Deposits!$I$2:$I$201,MATCH($K179,Deposits!$A$2:$A$201,0))="Balanced","Matched","Review Batch")))))</f>
        <v/>
      </c>
      <c r="Q179" s="26">
        <f>IF($A179="","",IF($R179&lt;=0,0,IF(OR($B179="",Dashboard!$B$5=""),"",MAX(0,Dashboard!$B$5-$B179))))</f>
        <v/>
      </c>
      <c r="R179" s="40">
        <f>IF($A179="","",MAX(0,ROUND(IF(ISNUMBER($H179),$H179,0)-$M179,2)))</f>
        <v/>
      </c>
      <c r="S179" s="25">
        <f>IF($A179="","",IF(OR($R179&gt;0,$N179&gt;0,$P179="Missing Batch ID",$P179="Missing Deposit",$P179="Review Batch"),"Follow Up","No Follow-up"))</f>
        <v/>
      </c>
      <c r="T179" s="25">
        <f>IF($A179="","",IF(COUNTIF($A$2:$A$501,$A179)&gt;1,"Duplicate ID",""))</f>
        <v/>
      </c>
    </row>
    <row r="180">
      <c r="A180" s="21" t="n"/>
      <c r="B180" s="38" t="n"/>
      <c r="C180" s="38" t="n"/>
      <c r="D180" s="21" t="n"/>
      <c r="E180" s="21" t="n"/>
      <c r="F180" s="21" t="n"/>
      <c r="G180" s="21" t="n"/>
      <c r="H180" s="39" t="n"/>
      <c r="I180" s="39" t="n"/>
      <c r="J180" s="21" t="n"/>
      <c r="K180" s="21" t="n"/>
      <c r="L180" s="39" t="n"/>
      <c r="M180" s="40">
        <f>IF($A180="","",ROUND(IF(ISNUMBER($I180),$I180,0)-IF(ISNUMBER($L180),$L180,0),2))</f>
        <v/>
      </c>
      <c r="N180" s="40">
        <f>IF($A180="","",ROUND($M180-IF(ISNUMBER($H180),$H180,0),2))</f>
        <v/>
      </c>
      <c r="O180" s="25">
        <f>IF($A180="","",IF(IF(ISNUMBER($H180),$H180,0)=0,"Not Due",IF($M180=0,"Outstanding",IF($M180&lt;IF(ISNUMBER($H180),$H180,0),"Partial",IF($M180=IF(ISNUMBER($H180),$H180,0),"Collected","Overcollected")))))</f>
        <v/>
      </c>
      <c r="P180" s="25">
        <f>IF($A180="","",IF($M180&lt;=0,"Not Applicable",IF($K180="","Missing Batch ID",IF(COUNTIF(Deposits!$A$2:$A$201,$K180)=0,"Missing Deposit",IF(INDEX(Deposits!$I$2:$I$201,MATCH($K180,Deposits!$A$2:$A$201,0))="Balanced","Matched","Review Batch")))))</f>
        <v/>
      </c>
      <c r="Q180" s="26">
        <f>IF($A180="","",IF($R180&lt;=0,0,IF(OR($B180="",Dashboard!$B$5=""),"",MAX(0,Dashboard!$B$5-$B180))))</f>
        <v/>
      </c>
      <c r="R180" s="40">
        <f>IF($A180="","",MAX(0,ROUND(IF(ISNUMBER($H180),$H180,0)-$M180,2)))</f>
        <v/>
      </c>
      <c r="S180" s="25">
        <f>IF($A180="","",IF(OR($R180&gt;0,$N180&gt;0,$P180="Missing Batch ID",$P180="Missing Deposit",$P180="Review Batch"),"Follow Up","No Follow-up"))</f>
        <v/>
      </c>
      <c r="T180" s="25">
        <f>IF($A180="","",IF(COUNTIF($A$2:$A$501,$A180)&gt;1,"Duplicate ID",""))</f>
        <v/>
      </c>
    </row>
    <row r="181">
      <c r="A181" s="5" t="n"/>
      <c r="B181" s="34" t="n"/>
      <c r="C181" s="34" t="n"/>
      <c r="D181" s="5" t="n"/>
      <c r="E181" s="5" t="n"/>
      <c r="F181" s="5" t="n"/>
      <c r="G181" s="5" t="n"/>
      <c r="H181" s="41" t="n"/>
      <c r="I181" s="41" t="n"/>
      <c r="J181" s="5" t="n"/>
      <c r="K181" s="5" t="n"/>
      <c r="L181" s="41" t="n"/>
      <c r="M181" s="40">
        <f>IF($A181="","",ROUND(IF(ISNUMBER($I181),$I181,0)-IF(ISNUMBER($L181),$L181,0),2))</f>
        <v/>
      </c>
      <c r="N181" s="40">
        <f>IF($A181="","",ROUND($M181-IF(ISNUMBER($H181),$H181,0),2))</f>
        <v/>
      </c>
      <c r="O181" s="25">
        <f>IF($A181="","",IF(IF(ISNUMBER($H181),$H181,0)=0,"Not Due",IF($M181=0,"Outstanding",IF($M181&lt;IF(ISNUMBER($H181),$H181,0),"Partial",IF($M181=IF(ISNUMBER($H181),$H181,0),"Collected","Overcollected")))))</f>
        <v/>
      </c>
      <c r="P181" s="25">
        <f>IF($A181="","",IF($M181&lt;=0,"Not Applicable",IF($K181="","Missing Batch ID",IF(COUNTIF(Deposits!$A$2:$A$201,$K181)=0,"Missing Deposit",IF(INDEX(Deposits!$I$2:$I$201,MATCH($K181,Deposits!$A$2:$A$201,0))="Balanced","Matched","Review Batch")))))</f>
        <v/>
      </c>
      <c r="Q181" s="26">
        <f>IF($A181="","",IF($R181&lt;=0,0,IF(OR($B181="",Dashboard!$B$5=""),"",MAX(0,Dashboard!$B$5-$B181))))</f>
        <v/>
      </c>
      <c r="R181" s="40">
        <f>IF($A181="","",MAX(0,ROUND(IF(ISNUMBER($H181),$H181,0)-$M181,2)))</f>
        <v/>
      </c>
      <c r="S181" s="25">
        <f>IF($A181="","",IF(OR($R181&gt;0,$N181&gt;0,$P181="Missing Batch ID",$P181="Missing Deposit",$P181="Review Batch"),"Follow Up","No Follow-up"))</f>
        <v/>
      </c>
      <c r="T181" s="25">
        <f>IF($A181="","",IF(COUNTIF($A$2:$A$501,$A181)&gt;1,"Duplicate ID",""))</f>
        <v/>
      </c>
    </row>
    <row r="182">
      <c r="A182" s="21" t="n"/>
      <c r="B182" s="38" t="n"/>
      <c r="C182" s="38" t="n"/>
      <c r="D182" s="21" t="n"/>
      <c r="E182" s="21" t="n"/>
      <c r="F182" s="21" t="n"/>
      <c r="G182" s="21" t="n"/>
      <c r="H182" s="39" t="n"/>
      <c r="I182" s="39" t="n"/>
      <c r="J182" s="21" t="n"/>
      <c r="K182" s="21" t="n"/>
      <c r="L182" s="39" t="n"/>
      <c r="M182" s="40">
        <f>IF($A182="","",ROUND(IF(ISNUMBER($I182),$I182,0)-IF(ISNUMBER($L182),$L182,0),2))</f>
        <v/>
      </c>
      <c r="N182" s="40">
        <f>IF($A182="","",ROUND($M182-IF(ISNUMBER($H182),$H182,0),2))</f>
        <v/>
      </c>
      <c r="O182" s="25">
        <f>IF($A182="","",IF(IF(ISNUMBER($H182),$H182,0)=0,"Not Due",IF($M182=0,"Outstanding",IF($M182&lt;IF(ISNUMBER($H182),$H182,0),"Partial",IF($M182=IF(ISNUMBER($H182),$H182,0),"Collected","Overcollected")))))</f>
        <v/>
      </c>
      <c r="P182" s="25">
        <f>IF($A182="","",IF($M182&lt;=0,"Not Applicable",IF($K182="","Missing Batch ID",IF(COUNTIF(Deposits!$A$2:$A$201,$K182)=0,"Missing Deposit",IF(INDEX(Deposits!$I$2:$I$201,MATCH($K182,Deposits!$A$2:$A$201,0))="Balanced","Matched","Review Batch")))))</f>
        <v/>
      </c>
      <c r="Q182" s="26">
        <f>IF($A182="","",IF($R182&lt;=0,0,IF(OR($B182="",Dashboard!$B$5=""),"",MAX(0,Dashboard!$B$5-$B182))))</f>
        <v/>
      </c>
      <c r="R182" s="40">
        <f>IF($A182="","",MAX(0,ROUND(IF(ISNUMBER($H182),$H182,0)-$M182,2)))</f>
        <v/>
      </c>
      <c r="S182" s="25">
        <f>IF($A182="","",IF(OR($R182&gt;0,$N182&gt;0,$P182="Missing Batch ID",$P182="Missing Deposit",$P182="Review Batch"),"Follow Up","No Follow-up"))</f>
        <v/>
      </c>
      <c r="T182" s="25">
        <f>IF($A182="","",IF(COUNTIF($A$2:$A$501,$A182)&gt;1,"Duplicate ID",""))</f>
        <v/>
      </c>
    </row>
    <row r="183">
      <c r="A183" s="5" t="n"/>
      <c r="B183" s="34" t="n"/>
      <c r="C183" s="34" t="n"/>
      <c r="D183" s="5" t="n"/>
      <c r="E183" s="5" t="n"/>
      <c r="F183" s="5" t="n"/>
      <c r="G183" s="5" t="n"/>
      <c r="H183" s="41" t="n"/>
      <c r="I183" s="41" t="n"/>
      <c r="J183" s="5" t="n"/>
      <c r="K183" s="5" t="n"/>
      <c r="L183" s="41" t="n"/>
      <c r="M183" s="40">
        <f>IF($A183="","",ROUND(IF(ISNUMBER($I183),$I183,0)-IF(ISNUMBER($L183),$L183,0),2))</f>
        <v/>
      </c>
      <c r="N183" s="40">
        <f>IF($A183="","",ROUND($M183-IF(ISNUMBER($H183),$H183,0),2))</f>
        <v/>
      </c>
      <c r="O183" s="25">
        <f>IF($A183="","",IF(IF(ISNUMBER($H183),$H183,0)=0,"Not Due",IF($M183=0,"Outstanding",IF($M183&lt;IF(ISNUMBER($H183),$H183,0),"Partial",IF($M183=IF(ISNUMBER($H183),$H183,0),"Collected","Overcollected")))))</f>
        <v/>
      </c>
      <c r="P183" s="25">
        <f>IF($A183="","",IF($M183&lt;=0,"Not Applicable",IF($K183="","Missing Batch ID",IF(COUNTIF(Deposits!$A$2:$A$201,$K183)=0,"Missing Deposit",IF(INDEX(Deposits!$I$2:$I$201,MATCH($K183,Deposits!$A$2:$A$201,0))="Balanced","Matched","Review Batch")))))</f>
        <v/>
      </c>
      <c r="Q183" s="26">
        <f>IF($A183="","",IF($R183&lt;=0,0,IF(OR($B183="",Dashboard!$B$5=""),"",MAX(0,Dashboard!$B$5-$B183))))</f>
        <v/>
      </c>
      <c r="R183" s="40">
        <f>IF($A183="","",MAX(0,ROUND(IF(ISNUMBER($H183),$H183,0)-$M183,2)))</f>
        <v/>
      </c>
      <c r="S183" s="25">
        <f>IF($A183="","",IF(OR($R183&gt;0,$N183&gt;0,$P183="Missing Batch ID",$P183="Missing Deposit",$P183="Review Batch"),"Follow Up","No Follow-up"))</f>
        <v/>
      </c>
      <c r="T183" s="25">
        <f>IF($A183="","",IF(COUNTIF($A$2:$A$501,$A183)&gt;1,"Duplicate ID",""))</f>
        <v/>
      </c>
    </row>
    <row r="184">
      <c r="A184" s="21" t="n"/>
      <c r="B184" s="38" t="n"/>
      <c r="C184" s="38" t="n"/>
      <c r="D184" s="21" t="n"/>
      <c r="E184" s="21" t="n"/>
      <c r="F184" s="21" t="n"/>
      <c r="G184" s="21" t="n"/>
      <c r="H184" s="39" t="n"/>
      <c r="I184" s="39" t="n"/>
      <c r="J184" s="21" t="n"/>
      <c r="K184" s="21" t="n"/>
      <c r="L184" s="39" t="n"/>
      <c r="M184" s="40">
        <f>IF($A184="","",ROUND(IF(ISNUMBER($I184),$I184,0)-IF(ISNUMBER($L184),$L184,0),2))</f>
        <v/>
      </c>
      <c r="N184" s="40">
        <f>IF($A184="","",ROUND($M184-IF(ISNUMBER($H184),$H184,0),2))</f>
        <v/>
      </c>
      <c r="O184" s="25">
        <f>IF($A184="","",IF(IF(ISNUMBER($H184),$H184,0)=0,"Not Due",IF($M184=0,"Outstanding",IF($M184&lt;IF(ISNUMBER($H184),$H184,0),"Partial",IF($M184=IF(ISNUMBER($H184),$H184,0),"Collected","Overcollected")))))</f>
        <v/>
      </c>
      <c r="P184" s="25">
        <f>IF($A184="","",IF($M184&lt;=0,"Not Applicable",IF($K184="","Missing Batch ID",IF(COUNTIF(Deposits!$A$2:$A$201,$K184)=0,"Missing Deposit",IF(INDEX(Deposits!$I$2:$I$201,MATCH($K184,Deposits!$A$2:$A$201,0))="Balanced","Matched","Review Batch")))))</f>
        <v/>
      </c>
      <c r="Q184" s="26">
        <f>IF($A184="","",IF($R184&lt;=0,0,IF(OR($B184="",Dashboard!$B$5=""),"",MAX(0,Dashboard!$B$5-$B184))))</f>
        <v/>
      </c>
      <c r="R184" s="40">
        <f>IF($A184="","",MAX(0,ROUND(IF(ISNUMBER($H184),$H184,0)-$M184,2)))</f>
        <v/>
      </c>
      <c r="S184" s="25">
        <f>IF($A184="","",IF(OR($R184&gt;0,$N184&gt;0,$P184="Missing Batch ID",$P184="Missing Deposit",$P184="Review Batch"),"Follow Up","No Follow-up"))</f>
        <v/>
      </c>
      <c r="T184" s="25">
        <f>IF($A184="","",IF(COUNTIF($A$2:$A$501,$A184)&gt;1,"Duplicate ID",""))</f>
        <v/>
      </c>
    </row>
    <row r="185">
      <c r="A185" s="5" t="n"/>
      <c r="B185" s="34" t="n"/>
      <c r="C185" s="34" t="n"/>
      <c r="D185" s="5" t="n"/>
      <c r="E185" s="5" t="n"/>
      <c r="F185" s="5" t="n"/>
      <c r="G185" s="5" t="n"/>
      <c r="H185" s="41" t="n"/>
      <c r="I185" s="41" t="n"/>
      <c r="J185" s="5" t="n"/>
      <c r="K185" s="5" t="n"/>
      <c r="L185" s="41" t="n"/>
      <c r="M185" s="40">
        <f>IF($A185="","",ROUND(IF(ISNUMBER($I185),$I185,0)-IF(ISNUMBER($L185),$L185,0),2))</f>
        <v/>
      </c>
      <c r="N185" s="40">
        <f>IF($A185="","",ROUND($M185-IF(ISNUMBER($H185),$H185,0),2))</f>
        <v/>
      </c>
      <c r="O185" s="25">
        <f>IF($A185="","",IF(IF(ISNUMBER($H185),$H185,0)=0,"Not Due",IF($M185=0,"Outstanding",IF($M185&lt;IF(ISNUMBER($H185),$H185,0),"Partial",IF($M185=IF(ISNUMBER($H185),$H185,0),"Collected","Overcollected")))))</f>
        <v/>
      </c>
      <c r="P185" s="25">
        <f>IF($A185="","",IF($M185&lt;=0,"Not Applicable",IF($K185="","Missing Batch ID",IF(COUNTIF(Deposits!$A$2:$A$201,$K185)=0,"Missing Deposit",IF(INDEX(Deposits!$I$2:$I$201,MATCH($K185,Deposits!$A$2:$A$201,0))="Balanced","Matched","Review Batch")))))</f>
        <v/>
      </c>
      <c r="Q185" s="26">
        <f>IF($A185="","",IF($R185&lt;=0,0,IF(OR($B185="",Dashboard!$B$5=""),"",MAX(0,Dashboard!$B$5-$B185))))</f>
        <v/>
      </c>
      <c r="R185" s="40">
        <f>IF($A185="","",MAX(0,ROUND(IF(ISNUMBER($H185),$H185,0)-$M185,2)))</f>
        <v/>
      </c>
      <c r="S185" s="25">
        <f>IF($A185="","",IF(OR($R185&gt;0,$N185&gt;0,$P185="Missing Batch ID",$P185="Missing Deposit",$P185="Review Batch"),"Follow Up","No Follow-up"))</f>
        <v/>
      </c>
      <c r="T185" s="25">
        <f>IF($A185="","",IF(COUNTIF($A$2:$A$501,$A185)&gt;1,"Duplicate ID",""))</f>
        <v/>
      </c>
    </row>
    <row r="186">
      <c r="A186" s="21" t="n"/>
      <c r="B186" s="38" t="n"/>
      <c r="C186" s="38" t="n"/>
      <c r="D186" s="21" t="n"/>
      <c r="E186" s="21" t="n"/>
      <c r="F186" s="21" t="n"/>
      <c r="G186" s="21" t="n"/>
      <c r="H186" s="39" t="n"/>
      <c r="I186" s="39" t="n"/>
      <c r="J186" s="21" t="n"/>
      <c r="K186" s="21" t="n"/>
      <c r="L186" s="39" t="n"/>
      <c r="M186" s="40">
        <f>IF($A186="","",ROUND(IF(ISNUMBER($I186),$I186,0)-IF(ISNUMBER($L186),$L186,0),2))</f>
        <v/>
      </c>
      <c r="N186" s="40">
        <f>IF($A186="","",ROUND($M186-IF(ISNUMBER($H186),$H186,0),2))</f>
        <v/>
      </c>
      <c r="O186" s="25">
        <f>IF($A186="","",IF(IF(ISNUMBER($H186),$H186,0)=0,"Not Due",IF($M186=0,"Outstanding",IF($M186&lt;IF(ISNUMBER($H186),$H186,0),"Partial",IF($M186=IF(ISNUMBER($H186),$H186,0),"Collected","Overcollected")))))</f>
        <v/>
      </c>
      <c r="P186" s="25">
        <f>IF($A186="","",IF($M186&lt;=0,"Not Applicable",IF($K186="","Missing Batch ID",IF(COUNTIF(Deposits!$A$2:$A$201,$K186)=0,"Missing Deposit",IF(INDEX(Deposits!$I$2:$I$201,MATCH($K186,Deposits!$A$2:$A$201,0))="Balanced","Matched","Review Batch")))))</f>
        <v/>
      </c>
      <c r="Q186" s="26">
        <f>IF($A186="","",IF($R186&lt;=0,0,IF(OR($B186="",Dashboard!$B$5=""),"",MAX(0,Dashboard!$B$5-$B186))))</f>
        <v/>
      </c>
      <c r="R186" s="40">
        <f>IF($A186="","",MAX(0,ROUND(IF(ISNUMBER($H186),$H186,0)-$M186,2)))</f>
        <v/>
      </c>
      <c r="S186" s="25">
        <f>IF($A186="","",IF(OR($R186&gt;0,$N186&gt;0,$P186="Missing Batch ID",$P186="Missing Deposit",$P186="Review Batch"),"Follow Up","No Follow-up"))</f>
        <v/>
      </c>
      <c r="T186" s="25">
        <f>IF($A186="","",IF(COUNTIF($A$2:$A$501,$A186)&gt;1,"Duplicate ID",""))</f>
        <v/>
      </c>
    </row>
    <row r="187">
      <c r="A187" s="5" t="n"/>
      <c r="B187" s="34" t="n"/>
      <c r="C187" s="34" t="n"/>
      <c r="D187" s="5" t="n"/>
      <c r="E187" s="5" t="n"/>
      <c r="F187" s="5" t="n"/>
      <c r="G187" s="5" t="n"/>
      <c r="H187" s="41" t="n"/>
      <c r="I187" s="41" t="n"/>
      <c r="J187" s="5" t="n"/>
      <c r="K187" s="5" t="n"/>
      <c r="L187" s="41" t="n"/>
      <c r="M187" s="40">
        <f>IF($A187="","",ROUND(IF(ISNUMBER($I187),$I187,0)-IF(ISNUMBER($L187),$L187,0),2))</f>
        <v/>
      </c>
      <c r="N187" s="40">
        <f>IF($A187="","",ROUND($M187-IF(ISNUMBER($H187),$H187,0),2))</f>
        <v/>
      </c>
      <c r="O187" s="25">
        <f>IF($A187="","",IF(IF(ISNUMBER($H187),$H187,0)=0,"Not Due",IF($M187=0,"Outstanding",IF($M187&lt;IF(ISNUMBER($H187),$H187,0),"Partial",IF($M187=IF(ISNUMBER($H187),$H187,0),"Collected","Overcollected")))))</f>
        <v/>
      </c>
      <c r="P187" s="25">
        <f>IF($A187="","",IF($M187&lt;=0,"Not Applicable",IF($K187="","Missing Batch ID",IF(COUNTIF(Deposits!$A$2:$A$201,$K187)=0,"Missing Deposit",IF(INDEX(Deposits!$I$2:$I$201,MATCH($K187,Deposits!$A$2:$A$201,0))="Balanced","Matched","Review Batch")))))</f>
        <v/>
      </c>
      <c r="Q187" s="26">
        <f>IF($A187="","",IF($R187&lt;=0,0,IF(OR($B187="",Dashboard!$B$5=""),"",MAX(0,Dashboard!$B$5-$B187))))</f>
        <v/>
      </c>
      <c r="R187" s="40">
        <f>IF($A187="","",MAX(0,ROUND(IF(ISNUMBER($H187),$H187,0)-$M187,2)))</f>
        <v/>
      </c>
      <c r="S187" s="25">
        <f>IF($A187="","",IF(OR($R187&gt;0,$N187&gt;0,$P187="Missing Batch ID",$P187="Missing Deposit",$P187="Review Batch"),"Follow Up","No Follow-up"))</f>
        <v/>
      </c>
      <c r="T187" s="25">
        <f>IF($A187="","",IF(COUNTIF($A$2:$A$501,$A187)&gt;1,"Duplicate ID",""))</f>
        <v/>
      </c>
    </row>
    <row r="188">
      <c r="A188" s="21" t="n"/>
      <c r="B188" s="38" t="n"/>
      <c r="C188" s="38" t="n"/>
      <c r="D188" s="21" t="n"/>
      <c r="E188" s="21" t="n"/>
      <c r="F188" s="21" t="n"/>
      <c r="G188" s="21" t="n"/>
      <c r="H188" s="39" t="n"/>
      <c r="I188" s="39" t="n"/>
      <c r="J188" s="21" t="n"/>
      <c r="K188" s="21" t="n"/>
      <c r="L188" s="39" t="n"/>
      <c r="M188" s="40">
        <f>IF($A188="","",ROUND(IF(ISNUMBER($I188),$I188,0)-IF(ISNUMBER($L188),$L188,0),2))</f>
        <v/>
      </c>
      <c r="N188" s="40">
        <f>IF($A188="","",ROUND($M188-IF(ISNUMBER($H188),$H188,0),2))</f>
        <v/>
      </c>
      <c r="O188" s="25">
        <f>IF($A188="","",IF(IF(ISNUMBER($H188),$H188,0)=0,"Not Due",IF($M188=0,"Outstanding",IF($M188&lt;IF(ISNUMBER($H188),$H188,0),"Partial",IF($M188=IF(ISNUMBER($H188),$H188,0),"Collected","Overcollected")))))</f>
        <v/>
      </c>
      <c r="P188" s="25">
        <f>IF($A188="","",IF($M188&lt;=0,"Not Applicable",IF($K188="","Missing Batch ID",IF(COUNTIF(Deposits!$A$2:$A$201,$K188)=0,"Missing Deposit",IF(INDEX(Deposits!$I$2:$I$201,MATCH($K188,Deposits!$A$2:$A$201,0))="Balanced","Matched","Review Batch")))))</f>
        <v/>
      </c>
      <c r="Q188" s="26">
        <f>IF($A188="","",IF($R188&lt;=0,0,IF(OR($B188="",Dashboard!$B$5=""),"",MAX(0,Dashboard!$B$5-$B188))))</f>
        <v/>
      </c>
      <c r="R188" s="40">
        <f>IF($A188="","",MAX(0,ROUND(IF(ISNUMBER($H188),$H188,0)-$M188,2)))</f>
        <v/>
      </c>
      <c r="S188" s="25">
        <f>IF($A188="","",IF(OR($R188&gt;0,$N188&gt;0,$P188="Missing Batch ID",$P188="Missing Deposit",$P188="Review Batch"),"Follow Up","No Follow-up"))</f>
        <v/>
      </c>
      <c r="T188" s="25">
        <f>IF($A188="","",IF(COUNTIF($A$2:$A$501,$A188)&gt;1,"Duplicate ID",""))</f>
        <v/>
      </c>
    </row>
    <row r="189">
      <c r="A189" s="5" t="n"/>
      <c r="B189" s="34" t="n"/>
      <c r="C189" s="34" t="n"/>
      <c r="D189" s="5" t="n"/>
      <c r="E189" s="5" t="n"/>
      <c r="F189" s="5" t="n"/>
      <c r="G189" s="5" t="n"/>
      <c r="H189" s="41" t="n"/>
      <c r="I189" s="41" t="n"/>
      <c r="J189" s="5" t="n"/>
      <c r="K189" s="5" t="n"/>
      <c r="L189" s="41" t="n"/>
      <c r="M189" s="40">
        <f>IF($A189="","",ROUND(IF(ISNUMBER($I189),$I189,0)-IF(ISNUMBER($L189),$L189,0),2))</f>
        <v/>
      </c>
      <c r="N189" s="40">
        <f>IF($A189="","",ROUND($M189-IF(ISNUMBER($H189),$H189,0),2))</f>
        <v/>
      </c>
      <c r="O189" s="25">
        <f>IF($A189="","",IF(IF(ISNUMBER($H189),$H189,0)=0,"Not Due",IF($M189=0,"Outstanding",IF($M189&lt;IF(ISNUMBER($H189),$H189,0),"Partial",IF($M189=IF(ISNUMBER($H189),$H189,0),"Collected","Overcollected")))))</f>
        <v/>
      </c>
      <c r="P189" s="25">
        <f>IF($A189="","",IF($M189&lt;=0,"Not Applicable",IF($K189="","Missing Batch ID",IF(COUNTIF(Deposits!$A$2:$A$201,$K189)=0,"Missing Deposit",IF(INDEX(Deposits!$I$2:$I$201,MATCH($K189,Deposits!$A$2:$A$201,0))="Balanced","Matched","Review Batch")))))</f>
        <v/>
      </c>
      <c r="Q189" s="26">
        <f>IF($A189="","",IF($R189&lt;=0,0,IF(OR($B189="",Dashboard!$B$5=""),"",MAX(0,Dashboard!$B$5-$B189))))</f>
        <v/>
      </c>
      <c r="R189" s="40">
        <f>IF($A189="","",MAX(0,ROUND(IF(ISNUMBER($H189),$H189,0)-$M189,2)))</f>
        <v/>
      </c>
      <c r="S189" s="25">
        <f>IF($A189="","",IF(OR($R189&gt;0,$N189&gt;0,$P189="Missing Batch ID",$P189="Missing Deposit",$P189="Review Batch"),"Follow Up","No Follow-up"))</f>
        <v/>
      </c>
      <c r="T189" s="25">
        <f>IF($A189="","",IF(COUNTIF($A$2:$A$501,$A189)&gt;1,"Duplicate ID",""))</f>
        <v/>
      </c>
    </row>
    <row r="190">
      <c r="A190" s="21" t="n"/>
      <c r="B190" s="38" t="n"/>
      <c r="C190" s="38" t="n"/>
      <c r="D190" s="21" t="n"/>
      <c r="E190" s="21" t="n"/>
      <c r="F190" s="21" t="n"/>
      <c r="G190" s="21" t="n"/>
      <c r="H190" s="39" t="n"/>
      <c r="I190" s="39" t="n"/>
      <c r="J190" s="21" t="n"/>
      <c r="K190" s="21" t="n"/>
      <c r="L190" s="39" t="n"/>
      <c r="M190" s="40">
        <f>IF($A190="","",ROUND(IF(ISNUMBER($I190),$I190,0)-IF(ISNUMBER($L190),$L190,0),2))</f>
        <v/>
      </c>
      <c r="N190" s="40">
        <f>IF($A190="","",ROUND($M190-IF(ISNUMBER($H190),$H190,0),2))</f>
        <v/>
      </c>
      <c r="O190" s="25">
        <f>IF($A190="","",IF(IF(ISNUMBER($H190),$H190,0)=0,"Not Due",IF($M190=0,"Outstanding",IF($M190&lt;IF(ISNUMBER($H190),$H190,0),"Partial",IF($M190=IF(ISNUMBER($H190),$H190,0),"Collected","Overcollected")))))</f>
        <v/>
      </c>
      <c r="P190" s="25">
        <f>IF($A190="","",IF($M190&lt;=0,"Not Applicable",IF($K190="","Missing Batch ID",IF(COUNTIF(Deposits!$A$2:$A$201,$K190)=0,"Missing Deposit",IF(INDEX(Deposits!$I$2:$I$201,MATCH($K190,Deposits!$A$2:$A$201,0))="Balanced","Matched","Review Batch")))))</f>
        <v/>
      </c>
      <c r="Q190" s="26">
        <f>IF($A190="","",IF($R190&lt;=0,0,IF(OR($B190="",Dashboard!$B$5=""),"",MAX(0,Dashboard!$B$5-$B190))))</f>
        <v/>
      </c>
      <c r="R190" s="40">
        <f>IF($A190="","",MAX(0,ROUND(IF(ISNUMBER($H190),$H190,0)-$M190,2)))</f>
        <v/>
      </c>
      <c r="S190" s="25">
        <f>IF($A190="","",IF(OR($R190&gt;0,$N190&gt;0,$P190="Missing Batch ID",$P190="Missing Deposit",$P190="Review Batch"),"Follow Up","No Follow-up"))</f>
        <v/>
      </c>
      <c r="T190" s="25">
        <f>IF($A190="","",IF(COUNTIF($A$2:$A$501,$A190)&gt;1,"Duplicate ID",""))</f>
        <v/>
      </c>
    </row>
    <row r="191">
      <c r="A191" s="5" t="n"/>
      <c r="B191" s="34" t="n"/>
      <c r="C191" s="34" t="n"/>
      <c r="D191" s="5" t="n"/>
      <c r="E191" s="5" t="n"/>
      <c r="F191" s="5" t="n"/>
      <c r="G191" s="5" t="n"/>
      <c r="H191" s="41" t="n"/>
      <c r="I191" s="41" t="n"/>
      <c r="J191" s="5" t="n"/>
      <c r="K191" s="5" t="n"/>
      <c r="L191" s="41" t="n"/>
      <c r="M191" s="40">
        <f>IF($A191="","",ROUND(IF(ISNUMBER($I191),$I191,0)-IF(ISNUMBER($L191),$L191,0),2))</f>
        <v/>
      </c>
      <c r="N191" s="40">
        <f>IF($A191="","",ROUND($M191-IF(ISNUMBER($H191),$H191,0),2))</f>
        <v/>
      </c>
      <c r="O191" s="25">
        <f>IF($A191="","",IF(IF(ISNUMBER($H191),$H191,0)=0,"Not Due",IF($M191=0,"Outstanding",IF($M191&lt;IF(ISNUMBER($H191),$H191,0),"Partial",IF($M191=IF(ISNUMBER($H191),$H191,0),"Collected","Overcollected")))))</f>
        <v/>
      </c>
      <c r="P191" s="25">
        <f>IF($A191="","",IF($M191&lt;=0,"Not Applicable",IF($K191="","Missing Batch ID",IF(COUNTIF(Deposits!$A$2:$A$201,$K191)=0,"Missing Deposit",IF(INDEX(Deposits!$I$2:$I$201,MATCH($K191,Deposits!$A$2:$A$201,0))="Balanced","Matched","Review Batch")))))</f>
        <v/>
      </c>
      <c r="Q191" s="26">
        <f>IF($A191="","",IF($R191&lt;=0,0,IF(OR($B191="",Dashboard!$B$5=""),"",MAX(0,Dashboard!$B$5-$B191))))</f>
        <v/>
      </c>
      <c r="R191" s="40">
        <f>IF($A191="","",MAX(0,ROUND(IF(ISNUMBER($H191),$H191,0)-$M191,2)))</f>
        <v/>
      </c>
      <c r="S191" s="25">
        <f>IF($A191="","",IF(OR($R191&gt;0,$N191&gt;0,$P191="Missing Batch ID",$P191="Missing Deposit",$P191="Review Batch"),"Follow Up","No Follow-up"))</f>
        <v/>
      </c>
      <c r="T191" s="25">
        <f>IF($A191="","",IF(COUNTIF($A$2:$A$501,$A191)&gt;1,"Duplicate ID",""))</f>
        <v/>
      </c>
    </row>
    <row r="192">
      <c r="A192" s="21" t="n"/>
      <c r="B192" s="38" t="n"/>
      <c r="C192" s="38" t="n"/>
      <c r="D192" s="21" t="n"/>
      <c r="E192" s="21" t="n"/>
      <c r="F192" s="21" t="n"/>
      <c r="G192" s="21" t="n"/>
      <c r="H192" s="39" t="n"/>
      <c r="I192" s="39" t="n"/>
      <c r="J192" s="21" t="n"/>
      <c r="K192" s="21" t="n"/>
      <c r="L192" s="39" t="n"/>
      <c r="M192" s="40">
        <f>IF($A192="","",ROUND(IF(ISNUMBER($I192),$I192,0)-IF(ISNUMBER($L192),$L192,0),2))</f>
        <v/>
      </c>
      <c r="N192" s="40">
        <f>IF($A192="","",ROUND($M192-IF(ISNUMBER($H192),$H192,0),2))</f>
        <v/>
      </c>
      <c r="O192" s="25">
        <f>IF($A192="","",IF(IF(ISNUMBER($H192),$H192,0)=0,"Not Due",IF($M192=0,"Outstanding",IF($M192&lt;IF(ISNUMBER($H192),$H192,0),"Partial",IF($M192=IF(ISNUMBER($H192),$H192,0),"Collected","Overcollected")))))</f>
        <v/>
      </c>
      <c r="P192" s="25">
        <f>IF($A192="","",IF($M192&lt;=0,"Not Applicable",IF($K192="","Missing Batch ID",IF(COUNTIF(Deposits!$A$2:$A$201,$K192)=0,"Missing Deposit",IF(INDEX(Deposits!$I$2:$I$201,MATCH($K192,Deposits!$A$2:$A$201,0))="Balanced","Matched","Review Batch")))))</f>
        <v/>
      </c>
      <c r="Q192" s="26">
        <f>IF($A192="","",IF($R192&lt;=0,0,IF(OR($B192="",Dashboard!$B$5=""),"",MAX(0,Dashboard!$B$5-$B192))))</f>
        <v/>
      </c>
      <c r="R192" s="40">
        <f>IF($A192="","",MAX(0,ROUND(IF(ISNUMBER($H192),$H192,0)-$M192,2)))</f>
        <v/>
      </c>
      <c r="S192" s="25">
        <f>IF($A192="","",IF(OR($R192&gt;0,$N192&gt;0,$P192="Missing Batch ID",$P192="Missing Deposit",$P192="Review Batch"),"Follow Up","No Follow-up"))</f>
        <v/>
      </c>
      <c r="T192" s="25">
        <f>IF($A192="","",IF(COUNTIF($A$2:$A$501,$A192)&gt;1,"Duplicate ID",""))</f>
        <v/>
      </c>
    </row>
    <row r="193">
      <c r="A193" s="5" t="n"/>
      <c r="B193" s="34" t="n"/>
      <c r="C193" s="34" t="n"/>
      <c r="D193" s="5" t="n"/>
      <c r="E193" s="5" t="n"/>
      <c r="F193" s="5" t="n"/>
      <c r="G193" s="5" t="n"/>
      <c r="H193" s="41" t="n"/>
      <c r="I193" s="41" t="n"/>
      <c r="J193" s="5" t="n"/>
      <c r="K193" s="5" t="n"/>
      <c r="L193" s="41" t="n"/>
      <c r="M193" s="40">
        <f>IF($A193="","",ROUND(IF(ISNUMBER($I193),$I193,0)-IF(ISNUMBER($L193),$L193,0),2))</f>
        <v/>
      </c>
      <c r="N193" s="40">
        <f>IF($A193="","",ROUND($M193-IF(ISNUMBER($H193),$H193,0),2))</f>
        <v/>
      </c>
      <c r="O193" s="25">
        <f>IF($A193="","",IF(IF(ISNUMBER($H193),$H193,0)=0,"Not Due",IF($M193=0,"Outstanding",IF($M193&lt;IF(ISNUMBER($H193),$H193,0),"Partial",IF($M193=IF(ISNUMBER($H193),$H193,0),"Collected","Overcollected")))))</f>
        <v/>
      </c>
      <c r="P193" s="25">
        <f>IF($A193="","",IF($M193&lt;=0,"Not Applicable",IF($K193="","Missing Batch ID",IF(COUNTIF(Deposits!$A$2:$A$201,$K193)=0,"Missing Deposit",IF(INDEX(Deposits!$I$2:$I$201,MATCH($K193,Deposits!$A$2:$A$201,0))="Balanced","Matched","Review Batch")))))</f>
        <v/>
      </c>
      <c r="Q193" s="26">
        <f>IF($A193="","",IF($R193&lt;=0,0,IF(OR($B193="",Dashboard!$B$5=""),"",MAX(0,Dashboard!$B$5-$B193))))</f>
        <v/>
      </c>
      <c r="R193" s="40">
        <f>IF($A193="","",MAX(0,ROUND(IF(ISNUMBER($H193),$H193,0)-$M193,2)))</f>
        <v/>
      </c>
      <c r="S193" s="25">
        <f>IF($A193="","",IF(OR($R193&gt;0,$N193&gt;0,$P193="Missing Batch ID",$P193="Missing Deposit",$P193="Review Batch"),"Follow Up","No Follow-up"))</f>
        <v/>
      </c>
      <c r="T193" s="25">
        <f>IF($A193="","",IF(COUNTIF($A$2:$A$501,$A193)&gt;1,"Duplicate ID",""))</f>
        <v/>
      </c>
    </row>
    <row r="194">
      <c r="A194" s="21" t="n"/>
      <c r="B194" s="38" t="n"/>
      <c r="C194" s="38" t="n"/>
      <c r="D194" s="21" t="n"/>
      <c r="E194" s="21" t="n"/>
      <c r="F194" s="21" t="n"/>
      <c r="G194" s="21" t="n"/>
      <c r="H194" s="39" t="n"/>
      <c r="I194" s="39" t="n"/>
      <c r="J194" s="21" t="n"/>
      <c r="K194" s="21" t="n"/>
      <c r="L194" s="39" t="n"/>
      <c r="M194" s="40">
        <f>IF($A194="","",ROUND(IF(ISNUMBER($I194),$I194,0)-IF(ISNUMBER($L194),$L194,0),2))</f>
        <v/>
      </c>
      <c r="N194" s="40">
        <f>IF($A194="","",ROUND($M194-IF(ISNUMBER($H194),$H194,0),2))</f>
        <v/>
      </c>
      <c r="O194" s="25">
        <f>IF($A194="","",IF(IF(ISNUMBER($H194),$H194,0)=0,"Not Due",IF($M194=0,"Outstanding",IF($M194&lt;IF(ISNUMBER($H194),$H194,0),"Partial",IF($M194=IF(ISNUMBER($H194),$H194,0),"Collected","Overcollected")))))</f>
        <v/>
      </c>
      <c r="P194" s="25">
        <f>IF($A194="","",IF($M194&lt;=0,"Not Applicable",IF($K194="","Missing Batch ID",IF(COUNTIF(Deposits!$A$2:$A$201,$K194)=0,"Missing Deposit",IF(INDEX(Deposits!$I$2:$I$201,MATCH($K194,Deposits!$A$2:$A$201,0))="Balanced","Matched","Review Batch")))))</f>
        <v/>
      </c>
      <c r="Q194" s="26">
        <f>IF($A194="","",IF($R194&lt;=0,0,IF(OR($B194="",Dashboard!$B$5=""),"",MAX(0,Dashboard!$B$5-$B194))))</f>
        <v/>
      </c>
      <c r="R194" s="40">
        <f>IF($A194="","",MAX(0,ROUND(IF(ISNUMBER($H194),$H194,0)-$M194,2)))</f>
        <v/>
      </c>
      <c r="S194" s="25">
        <f>IF($A194="","",IF(OR($R194&gt;0,$N194&gt;0,$P194="Missing Batch ID",$P194="Missing Deposit",$P194="Review Batch"),"Follow Up","No Follow-up"))</f>
        <v/>
      </c>
      <c r="T194" s="25">
        <f>IF($A194="","",IF(COUNTIF($A$2:$A$501,$A194)&gt;1,"Duplicate ID",""))</f>
        <v/>
      </c>
    </row>
    <row r="195">
      <c r="A195" s="5" t="n"/>
      <c r="B195" s="34" t="n"/>
      <c r="C195" s="34" t="n"/>
      <c r="D195" s="5" t="n"/>
      <c r="E195" s="5" t="n"/>
      <c r="F195" s="5" t="n"/>
      <c r="G195" s="5" t="n"/>
      <c r="H195" s="41" t="n"/>
      <c r="I195" s="41" t="n"/>
      <c r="J195" s="5" t="n"/>
      <c r="K195" s="5" t="n"/>
      <c r="L195" s="41" t="n"/>
      <c r="M195" s="40">
        <f>IF($A195="","",ROUND(IF(ISNUMBER($I195),$I195,0)-IF(ISNUMBER($L195),$L195,0),2))</f>
        <v/>
      </c>
      <c r="N195" s="40">
        <f>IF($A195="","",ROUND($M195-IF(ISNUMBER($H195),$H195,0),2))</f>
        <v/>
      </c>
      <c r="O195" s="25">
        <f>IF($A195="","",IF(IF(ISNUMBER($H195),$H195,0)=0,"Not Due",IF($M195=0,"Outstanding",IF($M195&lt;IF(ISNUMBER($H195),$H195,0),"Partial",IF($M195=IF(ISNUMBER($H195),$H195,0),"Collected","Overcollected")))))</f>
        <v/>
      </c>
      <c r="P195" s="25">
        <f>IF($A195="","",IF($M195&lt;=0,"Not Applicable",IF($K195="","Missing Batch ID",IF(COUNTIF(Deposits!$A$2:$A$201,$K195)=0,"Missing Deposit",IF(INDEX(Deposits!$I$2:$I$201,MATCH($K195,Deposits!$A$2:$A$201,0))="Balanced","Matched","Review Batch")))))</f>
        <v/>
      </c>
      <c r="Q195" s="26">
        <f>IF($A195="","",IF($R195&lt;=0,0,IF(OR($B195="",Dashboard!$B$5=""),"",MAX(0,Dashboard!$B$5-$B195))))</f>
        <v/>
      </c>
      <c r="R195" s="40">
        <f>IF($A195="","",MAX(0,ROUND(IF(ISNUMBER($H195),$H195,0)-$M195,2)))</f>
        <v/>
      </c>
      <c r="S195" s="25">
        <f>IF($A195="","",IF(OR($R195&gt;0,$N195&gt;0,$P195="Missing Batch ID",$P195="Missing Deposit",$P195="Review Batch"),"Follow Up","No Follow-up"))</f>
        <v/>
      </c>
      <c r="T195" s="25">
        <f>IF($A195="","",IF(COUNTIF($A$2:$A$501,$A195)&gt;1,"Duplicate ID",""))</f>
        <v/>
      </c>
    </row>
    <row r="196">
      <c r="A196" s="21" t="n"/>
      <c r="B196" s="38" t="n"/>
      <c r="C196" s="38" t="n"/>
      <c r="D196" s="21" t="n"/>
      <c r="E196" s="21" t="n"/>
      <c r="F196" s="21" t="n"/>
      <c r="G196" s="21" t="n"/>
      <c r="H196" s="39" t="n"/>
      <c r="I196" s="39" t="n"/>
      <c r="J196" s="21" t="n"/>
      <c r="K196" s="21" t="n"/>
      <c r="L196" s="39" t="n"/>
      <c r="M196" s="40">
        <f>IF($A196="","",ROUND(IF(ISNUMBER($I196),$I196,0)-IF(ISNUMBER($L196),$L196,0),2))</f>
        <v/>
      </c>
      <c r="N196" s="40">
        <f>IF($A196="","",ROUND($M196-IF(ISNUMBER($H196),$H196,0),2))</f>
        <v/>
      </c>
      <c r="O196" s="25">
        <f>IF($A196="","",IF(IF(ISNUMBER($H196),$H196,0)=0,"Not Due",IF($M196=0,"Outstanding",IF($M196&lt;IF(ISNUMBER($H196),$H196,0),"Partial",IF($M196=IF(ISNUMBER($H196),$H196,0),"Collected","Overcollected")))))</f>
        <v/>
      </c>
      <c r="P196" s="25">
        <f>IF($A196="","",IF($M196&lt;=0,"Not Applicable",IF($K196="","Missing Batch ID",IF(COUNTIF(Deposits!$A$2:$A$201,$K196)=0,"Missing Deposit",IF(INDEX(Deposits!$I$2:$I$201,MATCH($K196,Deposits!$A$2:$A$201,0))="Balanced","Matched","Review Batch")))))</f>
        <v/>
      </c>
      <c r="Q196" s="26">
        <f>IF($A196="","",IF($R196&lt;=0,0,IF(OR($B196="",Dashboard!$B$5=""),"",MAX(0,Dashboard!$B$5-$B196))))</f>
        <v/>
      </c>
      <c r="R196" s="40">
        <f>IF($A196="","",MAX(0,ROUND(IF(ISNUMBER($H196),$H196,0)-$M196,2)))</f>
        <v/>
      </c>
      <c r="S196" s="25">
        <f>IF($A196="","",IF(OR($R196&gt;0,$N196&gt;0,$P196="Missing Batch ID",$P196="Missing Deposit",$P196="Review Batch"),"Follow Up","No Follow-up"))</f>
        <v/>
      </c>
      <c r="T196" s="25">
        <f>IF($A196="","",IF(COUNTIF($A$2:$A$501,$A196)&gt;1,"Duplicate ID",""))</f>
        <v/>
      </c>
    </row>
    <row r="197">
      <c r="A197" s="5" t="n"/>
      <c r="B197" s="34" t="n"/>
      <c r="C197" s="34" t="n"/>
      <c r="D197" s="5" t="n"/>
      <c r="E197" s="5" t="n"/>
      <c r="F197" s="5" t="n"/>
      <c r="G197" s="5" t="n"/>
      <c r="H197" s="41" t="n"/>
      <c r="I197" s="41" t="n"/>
      <c r="J197" s="5" t="n"/>
      <c r="K197" s="5" t="n"/>
      <c r="L197" s="41" t="n"/>
      <c r="M197" s="40">
        <f>IF($A197="","",ROUND(IF(ISNUMBER($I197),$I197,0)-IF(ISNUMBER($L197),$L197,0),2))</f>
        <v/>
      </c>
      <c r="N197" s="40">
        <f>IF($A197="","",ROUND($M197-IF(ISNUMBER($H197),$H197,0),2))</f>
        <v/>
      </c>
      <c r="O197" s="25">
        <f>IF($A197="","",IF(IF(ISNUMBER($H197),$H197,0)=0,"Not Due",IF($M197=0,"Outstanding",IF($M197&lt;IF(ISNUMBER($H197),$H197,0),"Partial",IF($M197=IF(ISNUMBER($H197),$H197,0),"Collected","Overcollected")))))</f>
        <v/>
      </c>
      <c r="P197" s="25">
        <f>IF($A197="","",IF($M197&lt;=0,"Not Applicable",IF($K197="","Missing Batch ID",IF(COUNTIF(Deposits!$A$2:$A$201,$K197)=0,"Missing Deposit",IF(INDEX(Deposits!$I$2:$I$201,MATCH($K197,Deposits!$A$2:$A$201,0))="Balanced","Matched","Review Batch")))))</f>
        <v/>
      </c>
      <c r="Q197" s="26">
        <f>IF($A197="","",IF($R197&lt;=0,0,IF(OR($B197="",Dashboard!$B$5=""),"",MAX(0,Dashboard!$B$5-$B197))))</f>
        <v/>
      </c>
      <c r="R197" s="40">
        <f>IF($A197="","",MAX(0,ROUND(IF(ISNUMBER($H197),$H197,0)-$M197,2)))</f>
        <v/>
      </c>
      <c r="S197" s="25">
        <f>IF($A197="","",IF(OR($R197&gt;0,$N197&gt;0,$P197="Missing Batch ID",$P197="Missing Deposit",$P197="Review Batch"),"Follow Up","No Follow-up"))</f>
        <v/>
      </c>
      <c r="T197" s="25">
        <f>IF($A197="","",IF(COUNTIF($A$2:$A$501,$A197)&gt;1,"Duplicate ID",""))</f>
        <v/>
      </c>
    </row>
    <row r="198">
      <c r="A198" s="21" t="n"/>
      <c r="B198" s="38" t="n"/>
      <c r="C198" s="38" t="n"/>
      <c r="D198" s="21" t="n"/>
      <c r="E198" s="21" t="n"/>
      <c r="F198" s="21" t="n"/>
      <c r="G198" s="21" t="n"/>
      <c r="H198" s="39" t="n"/>
      <c r="I198" s="39" t="n"/>
      <c r="J198" s="21" t="n"/>
      <c r="K198" s="21" t="n"/>
      <c r="L198" s="39" t="n"/>
      <c r="M198" s="40">
        <f>IF($A198="","",ROUND(IF(ISNUMBER($I198),$I198,0)-IF(ISNUMBER($L198),$L198,0),2))</f>
        <v/>
      </c>
      <c r="N198" s="40">
        <f>IF($A198="","",ROUND($M198-IF(ISNUMBER($H198),$H198,0),2))</f>
        <v/>
      </c>
      <c r="O198" s="25">
        <f>IF($A198="","",IF(IF(ISNUMBER($H198),$H198,0)=0,"Not Due",IF($M198=0,"Outstanding",IF($M198&lt;IF(ISNUMBER($H198),$H198,0),"Partial",IF($M198=IF(ISNUMBER($H198),$H198,0),"Collected","Overcollected")))))</f>
        <v/>
      </c>
      <c r="P198" s="25">
        <f>IF($A198="","",IF($M198&lt;=0,"Not Applicable",IF($K198="","Missing Batch ID",IF(COUNTIF(Deposits!$A$2:$A$201,$K198)=0,"Missing Deposit",IF(INDEX(Deposits!$I$2:$I$201,MATCH($K198,Deposits!$A$2:$A$201,0))="Balanced","Matched","Review Batch")))))</f>
        <v/>
      </c>
      <c r="Q198" s="26">
        <f>IF($A198="","",IF($R198&lt;=0,0,IF(OR($B198="",Dashboard!$B$5=""),"",MAX(0,Dashboard!$B$5-$B198))))</f>
        <v/>
      </c>
      <c r="R198" s="40">
        <f>IF($A198="","",MAX(0,ROUND(IF(ISNUMBER($H198),$H198,0)-$M198,2)))</f>
        <v/>
      </c>
      <c r="S198" s="25">
        <f>IF($A198="","",IF(OR($R198&gt;0,$N198&gt;0,$P198="Missing Batch ID",$P198="Missing Deposit",$P198="Review Batch"),"Follow Up","No Follow-up"))</f>
        <v/>
      </c>
      <c r="T198" s="25">
        <f>IF($A198="","",IF(COUNTIF($A$2:$A$501,$A198)&gt;1,"Duplicate ID",""))</f>
        <v/>
      </c>
    </row>
    <row r="199">
      <c r="A199" s="5" t="n"/>
      <c r="B199" s="34" t="n"/>
      <c r="C199" s="34" t="n"/>
      <c r="D199" s="5" t="n"/>
      <c r="E199" s="5" t="n"/>
      <c r="F199" s="5" t="n"/>
      <c r="G199" s="5" t="n"/>
      <c r="H199" s="41" t="n"/>
      <c r="I199" s="41" t="n"/>
      <c r="J199" s="5" t="n"/>
      <c r="K199" s="5" t="n"/>
      <c r="L199" s="41" t="n"/>
      <c r="M199" s="40">
        <f>IF($A199="","",ROUND(IF(ISNUMBER($I199),$I199,0)-IF(ISNUMBER($L199),$L199,0),2))</f>
        <v/>
      </c>
      <c r="N199" s="40">
        <f>IF($A199="","",ROUND($M199-IF(ISNUMBER($H199),$H199,0),2))</f>
        <v/>
      </c>
      <c r="O199" s="25">
        <f>IF($A199="","",IF(IF(ISNUMBER($H199),$H199,0)=0,"Not Due",IF($M199=0,"Outstanding",IF($M199&lt;IF(ISNUMBER($H199),$H199,0),"Partial",IF($M199=IF(ISNUMBER($H199),$H199,0),"Collected","Overcollected")))))</f>
        <v/>
      </c>
      <c r="P199" s="25">
        <f>IF($A199="","",IF($M199&lt;=0,"Not Applicable",IF($K199="","Missing Batch ID",IF(COUNTIF(Deposits!$A$2:$A$201,$K199)=0,"Missing Deposit",IF(INDEX(Deposits!$I$2:$I$201,MATCH($K199,Deposits!$A$2:$A$201,0))="Balanced","Matched","Review Batch")))))</f>
        <v/>
      </c>
      <c r="Q199" s="26">
        <f>IF($A199="","",IF($R199&lt;=0,0,IF(OR($B199="",Dashboard!$B$5=""),"",MAX(0,Dashboard!$B$5-$B199))))</f>
        <v/>
      </c>
      <c r="R199" s="40">
        <f>IF($A199="","",MAX(0,ROUND(IF(ISNUMBER($H199),$H199,0)-$M199,2)))</f>
        <v/>
      </c>
      <c r="S199" s="25">
        <f>IF($A199="","",IF(OR($R199&gt;0,$N199&gt;0,$P199="Missing Batch ID",$P199="Missing Deposit",$P199="Review Batch"),"Follow Up","No Follow-up"))</f>
        <v/>
      </c>
      <c r="T199" s="25">
        <f>IF($A199="","",IF(COUNTIF($A$2:$A$501,$A199)&gt;1,"Duplicate ID",""))</f>
        <v/>
      </c>
    </row>
    <row r="200">
      <c r="A200" s="21" t="n"/>
      <c r="B200" s="38" t="n"/>
      <c r="C200" s="38" t="n"/>
      <c r="D200" s="21" t="n"/>
      <c r="E200" s="21" t="n"/>
      <c r="F200" s="21" t="n"/>
      <c r="G200" s="21" t="n"/>
      <c r="H200" s="39" t="n"/>
      <c r="I200" s="39" t="n"/>
      <c r="J200" s="21" t="n"/>
      <c r="K200" s="21" t="n"/>
      <c r="L200" s="39" t="n"/>
      <c r="M200" s="40">
        <f>IF($A200="","",ROUND(IF(ISNUMBER($I200),$I200,0)-IF(ISNUMBER($L200),$L200,0),2))</f>
        <v/>
      </c>
      <c r="N200" s="40">
        <f>IF($A200="","",ROUND($M200-IF(ISNUMBER($H200),$H200,0),2))</f>
        <v/>
      </c>
      <c r="O200" s="25">
        <f>IF($A200="","",IF(IF(ISNUMBER($H200),$H200,0)=0,"Not Due",IF($M200=0,"Outstanding",IF($M200&lt;IF(ISNUMBER($H200),$H200,0),"Partial",IF($M200=IF(ISNUMBER($H200),$H200,0),"Collected","Overcollected")))))</f>
        <v/>
      </c>
      <c r="P200" s="25">
        <f>IF($A200="","",IF($M200&lt;=0,"Not Applicable",IF($K200="","Missing Batch ID",IF(COUNTIF(Deposits!$A$2:$A$201,$K200)=0,"Missing Deposit",IF(INDEX(Deposits!$I$2:$I$201,MATCH($K200,Deposits!$A$2:$A$201,0))="Balanced","Matched","Review Batch")))))</f>
        <v/>
      </c>
      <c r="Q200" s="26">
        <f>IF($A200="","",IF($R200&lt;=0,0,IF(OR($B200="",Dashboard!$B$5=""),"",MAX(0,Dashboard!$B$5-$B200))))</f>
        <v/>
      </c>
      <c r="R200" s="40">
        <f>IF($A200="","",MAX(0,ROUND(IF(ISNUMBER($H200),$H200,0)-$M200,2)))</f>
        <v/>
      </c>
      <c r="S200" s="25">
        <f>IF($A200="","",IF(OR($R200&gt;0,$N200&gt;0,$P200="Missing Batch ID",$P200="Missing Deposit",$P200="Review Batch"),"Follow Up","No Follow-up"))</f>
        <v/>
      </c>
      <c r="T200" s="25">
        <f>IF($A200="","",IF(COUNTIF($A$2:$A$501,$A200)&gt;1,"Duplicate ID",""))</f>
        <v/>
      </c>
    </row>
    <row r="201">
      <c r="A201" s="5" t="n"/>
      <c r="B201" s="34" t="n"/>
      <c r="C201" s="34" t="n"/>
      <c r="D201" s="5" t="n"/>
      <c r="E201" s="5" t="n"/>
      <c r="F201" s="5" t="n"/>
      <c r="G201" s="5" t="n"/>
      <c r="H201" s="41" t="n"/>
      <c r="I201" s="41" t="n"/>
      <c r="J201" s="5" t="n"/>
      <c r="K201" s="5" t="n"/>
      <c r="L201" s="41" t="n"/>
      <c r="M201" s="40">
        <f>IF($A201="","",ROUND(IF(ISNUMBER($I201),$I201,0)-IF(ISNUMBER($L201),$L201,0),2))</f>
        <v/>
      </c>
      <c r="N201" s="40">
        <f>IF($A201="","",ROUND($M201-IF(ISNUMBER($H201),$H201,0),2))</f>
        <v/>
      </c>
      <c r="O201" s="25">
        <f>IF($A201="","",IF(IF(ISNUMBER($H201),$H201,0)=0,"Not Due",IF($M201=0,"Outstanding",IF($M201&lt;IF(ISNUMBER($H201),$H201,0),"Partial",IF($M201=IF(ISNUMBER($H201),$H201,0),"Collected","Overcollected")))))</f>
        <v/>
      </c>
      <c r="P201" s="25">
        <f>IF($A201="","",IF($M201&lt;=0,"Not Applicable",IF($K201="","Missing Batch ID",IF(COUNTIF(Deposits!$A$2:$A$201,$K201)=0,"Missing Deposit",IF(INDEX(Deposits!$I$2:$I$201,MATCH($K201,Deposits!$A$2:$A$201,0))="Balanced","Matched","Review Batch")))))</f>
        <v/>
      </c>
      <c r="Q201" s="26">
        <f>IF($A201="","",IF($R201&lt;=0,0,IF(OR($B201="",Dashboard!$B$5=""),"",MAX(0,Dashboard!$B$5-$B201))))</f>
        <v/>
      </c>
      <c r="R201" s="40">
        <f>IF($A201="","",MAX(0,ROUND(IF(ISNUMBER($H201),$H201,0)-$M201,2)))</f>
        <v/>
      </c>
      <c r="S201" s="25">
        <f>IF($A201="","",IF(OR($R201&gt;0,$N201&gt;0,$P201="Missing Batch ID",$P201="Missing Deposit",$P201="Review Batch"),"Follow Up","No Follow-up"))</f>
        <v/>
      </c>
      <c r="T201" s="25">
        <f>IF($A201="","",IF(COUNTIF($A$2:$A$501,$A201)&gt;1,"Duplicate ID",""))</f>
        <v/>
      </c>
    </row>
    <row r="202">
      <c r="A202" s="21" t="n"/>
      <c r="B202" s="38" t="n"/>
      <c r="C202" s="38" t="n"/>
      <c r="D202" s="21" t="n"/>
      <c r="E202" s="21" t="n"/>
      <c r="F202" s="21" t="n"/>
      <c r="G202" s="21" t="n"/>
      <c r="H202" s="39" t="n"/>
      <c r="I202" s="39" t="n"/>
      <c r="J202" s="21" t="n"/>
      <c r="K202" s="21" t="n"/>
      <c r="L202" s="39" t="n"/>
      <c r="M202" s="40">
        <f>IF($A202="","",ROUND(IF(ISNUMBER($I202),$I202,0)-IF(ISNUMBER($L202),$L202,0),2))</f>
        <v/>
      </c>
      <c r="N202" s="40">
        <f>IF($A202="","",ROUND($M202-IF(ISNUMBER($H202),$H202,0),2))</f>
        <v/>
      </c>
      <c r="O202" s="25">
        <f>IF($A202="","",IF(IF(ISNUMBER($H202),$H202,0)=0,"Not Due",IF($M202=0,"Outstanding",IF($M202&lt;IF(ISNUMBER($H202),$H202,0),"Partial",IF($M202=IF(ISNUMBER($H202),$H202,0),"Collected","Overcollected")))))</f>
        <v/>
      </c>
      <c r="P202" s="25">
        <f>IF($A202="","",IF($M202&lt;=0,"Not Applicable",IF($K202="","Missing Batch ID",IF(COUNTIF(Deposits!$A$2:$A$201,$K202)=0,"Missing Deposit",IF(INDEX(Deposits!$I$2:$I$201,MATCH($K202,Deposits!$A$2:$A$201,0))="Balanced","Matched","Review Batch")))))</f>
        <v/>
      </c>
      <c r="Q202" s="26">
        <f>IF($A202="","",IF($R202&lt;=0,0,IF(OR($B202="",Dashboard!$B$5=""),"",MAX(0,Dashboard!$B$5-$B202))))</f>
        <v/>
      </c>
      <c r="R202" s="40">
        <f>IF($A202="","",MAX(0,ROUND(IF(ISNUMBER($H202),$H202,0)-$M202,2)))</f>
        <v/>
      </c>
      <c r="S202" s="25">
        <f>IF($A202="","",IF(OR($R202&gt;0,$N202&gt;0,$P202="Missing Batch ID",$P202="Missing Deposit",$P202="Review Batch"),"Follow Up","No Follow-up"))</f>
        <v/>
      </c>
      <c r="T202" s="25">
        <f>IF($A202="","",IF(COUNTIF($A$2:$A$501,$A202)&gt;1,"Duplicate ID",""))</f>
        <v/>
      </c>
    </row>
    <row r="203">
      <c r="A203" s="5" t="n"/>
      <c r="B203" s="34" t="n"/>
      <c r="C203" s="34" t="n"/>
      <c r="D203" s="5" t="n"/>
      <c r="E203" s="5" t="n"/>
      <c r="F203" s="5" t="n"/>
      <c r="G203" s="5" t="n"/>
      <c r="H203" s="41" t="n"/>
      <c r="I203" s="41" t="n"/>
      <c r="J203" s="5" t="n"/>
      <c r="K203" s="5" t="n"/>
      <c r="L203" s="41" t="n"/>
      <c r="M203" s="40">
        <f>IF($A203="","",ROUND(IF(ISNUMBER($I203),$I203,0)-IF(ISNUMBER($L203),$L203,0),2))</f>
        <v/>
      </c>
      <c r="N203" s="40">
        <f>IF($A203="","",ROUND($M203-IF(ISNUMBER($H203),$H203,0),2))</f>
        <v/>
      </c>
      <c r="O203" s="25">
        <f>IF($A203="","",IF(IF(ISNUMBER($H203),$H203,0)=0,"Not Due",IF($M203=0,"Outstanding",IF($M203&lt;IF(ISNUMBER($H203),$H203,0),"Partial",IF($M203=IF(ISNUMBER($H203),$H203,0),"Collected","Overcollected")))))</f>
        <v/>
      </c>
      <c r="P203" s="25">
        <f>IF($A203="","",IF($M203&lt;=0,"Not Applicable",IF($K203="","Missing Batch ID",IF(COUNTIF(Deposits!$A$2:$A$201,$K203)=0,"Missing Deposit",IF(INDEX(Deposits!$I$2:$I$201,MATCH($K203,Deposits!$A$2:$A$201,0))="Balanced","Matched","Review Batch")))))</f>
        <v/>
      </c>
      <c r="Q203" s="26">
        <f>IF($A203="","",IF($R203&lt;=0,0,IF(OR($B203="",Dashboard!$B$5=""),"",MAX(0,Dashboard!$B$5-$B203))))</f>
        <v/>
      </c>
      <c r="R203" s="40">
        <f>IF($A203="","",MAX(0,ROUND(IF(ISNUMBER($H203),$H203,0)-$M203,2)))</f>
        <v/>
      </c>
      <c r="S203" s="25">
        <f>IF($A203="","",IF(OR($R203&gt;0,$N203&gt;0,$P203="Missing Batch ID",$P203="Missing Deposit",$P203="Review Batch"),"Follow Up","No Follow-up"))</f>
        <v/>
      </c>
      <c r="T203" s="25">
        <f>IF($A203="","",IF(COUNTIF($A$2:$A$501,$A203)&gt;1,"Duplicate ID",""))</f>
        <v/>
      </c>
    </row>
    <row r="204">
      <c r="A204" s="21" t="n"/>
      <c r="B204" s="38" t="n"/>
      <c r="C204" s="38" t="n"/>
      <c r="D204" s="21" t="n"/>
      <c r="E204" s="21" t="n"/>
      <c r="F204" s="21" t="n"/>
      <c r="G204" s="21" t="n"/>
      <c r="H204" s="39" t="n"/>
      <c r="I204" s="39" t="n"/>
      <c r="J204" s="21" t="n"/>
      <c r="K204" s="21" t="n"/>
      <c r="L204" s="39" t="n"/>
      <c r="M204" s="40">
        <f>IF($A204="","",ROUND(IF(ISNUMBER($I204),$I204,0)-IF(ISNUMBER($L204),$L204,0),2))</f>
        <v/>
      </c>
      <c r="N204" s="40">
        <f>IF($A204="","",ROUND($M204-IF(ISNUMBER($H204),$H204,0),2))</f>
        <v/>
      </c>
      <c r="O204" s="25">
        <f>IF($A204="","",IF(IF(ISNUMBER($H204),$H204,0)=0,"Not Due",IF($M204=0,"Outstanding",IF($M204&lt;IF(ISNUMBER($H204),$H204,0),"Partial",IF($M204=IF(ISNUMBER($H204),$H204,0),"Collected","Overcollected")))))</f>
        <v/>
      </c>
      <c r="P204" s="25">
        <f>IF($A204="","",IF($M204&lt;=0,"Not Applicable",IF($K204="","Missing Batch ID",IF(COUNTIF(Deposits!$A$2:$A$201,$K204)=0,"Missing Deposit",IF(INDEX(Deposits!$I$2:$I$201,MATCH($K204,Deposits!$A$2:$A$201,0))="Balanced","Matched","Review Batch")))))</f>
        <v/>
      </c>
      <c r="Q204" s="26">
        <f>IF($A204="","",IF($R204&lt;=0,0,IF(OR($B204="",Dashboard!$B$5=""),"",MAX(0,Dashboard!$B$5-$B204))))</f>
        <v/>
      </c>
      <c r="R204" s="40">
        <f>IF($A204="","",MAX(0,ROUND(IF(ISNUMBER($H204),$H204,0)-$M204,2)))</f>
        <v/>
      </c>
      <c r="S204" s="25">
        <f>IF($A204="","",IF(OR($R204&gt;0,$N204&gt;0,$P204="Missing Batch ID",$P204="Missing Deposit",$P204="Review Batch"),"Follow Up","No Follow-up"))</f>
        <v/>
      </c>
      <c r="T204" s="25">
        <f>IF($A204="","",IF(COUNTIF($A$2:$A$501,$A204)&gt;1,"Duplicate ID",""))</f>
        <v/>
      </c>
    </row>
    <row r="205">
      <c r="A205" s="5" t="n"/>
      <c r="B205" s="34" t="n"/>
      <c r="C205" s="34" t="n"/>
      <c r="D205" s="5" t="n"/>
      <c r="E205" s="5" t="n"/>
      <c r="F205" s="5" t="n"/>
      <c r="G205" s="5" t="n"/>
      <c r="H205" s="41" t="n"/>
      <c r="I205" s="41" t="n"/>
      <c r="J205" s="5" t="n"/>
      <c r="K205" s="5" t="n"/>
      <c r="L205" s="41" t="n"/>
      <c r="M205" s="40">
        <f>IF($A205="","",ROUND(IF(ISNUMBER($I205),$I205,0)-IF(ISNUMBER($L205),$L205,0),2))</f>
        <v/>
      </c>
      <c r="N205" s="40">
        <f>IF($A205="","",ROUND($M205-IF(ISNUMBER($H205),$H205,0),2))</f>
        <v/>
      </c>
      <c r="O205" s="25">
        <f>IF($A205="","",IF(IF(ISNUMBER($H205),$H205,0)=0,"Not Due",IF($M205=0,"Outstanding",IF($M205&lt;IF(ISNUMBER($H205),$H205,0),"Partial",IF($M205=IF(ISNUMBER($H205),$H205,0),"Collected","Overcollected")))))</f>
        <v/>
      </c>
      <c r="P205" s="25">
        <f>IF($A205="","",IF($M205&lt;=0,"Not Applicable",IF($K205="","Missing Batch ID",IF(COUNTIF(Deposits!$A$2:$A$201,$K205)=0,"Missing Deposit",IF(INDEX(Deposits!$I$2:$I$201,MATCH($K205,Deposits!$A$2:$A$201,0))="Balanced","Matched","Review Batch")))))</f>
        <v/>
      </c>
      <c r="Q205" s="26">
        <f>IF($A205="","",IF($R205&lt;=0,0,IF(OR($B205="",Dashboard!$B$5=""),"",MAX(0,Dashboard!$B$5-$B205))))</f>
        <v/>
      </c>
      <c r="R205" s="40">
        <f>IF($A205="","",MAX(0,ROUND(IF(ISNUMBER($H205),$H205,0)-$M205,2)))</f>
        <v/>
      </c>
      <c r="S205" s="25">
        <f>IF($A205="","",IF(OR($R205&gt;0,$N205&gt;0,$P205="Missing Batch ID",$P205="Missing Deposit",$P205="Review Batch"),"Follow Up","No Follow-up"))</f>
        <v/>
      </c>
      <c r="T205" s="25">
        <f>IF($A205="","",IF(COUNTIF($A$2:$A$501,$A205)&gt;1,"Duplicate ID",""))</f>
        <v/>
      </c>
    </row>
    <row r="206">
      <c r="A206" s="21" t="n"/>
      <c r="B206" s="38" t="n"/>
      <c r="C206" s="38" t="n"/>
      <c r="D206" s="21" t="n"/>
      <c r="E206" s="21" t="n"/>
      <c r="F206" s="21" t="n"/>
      <c r="G206" s="21" t="n"/>
      <c r="H206" s="39" t="n"/>
      <c r="I206" s="39" t="n"/>
      <c r="J206" s="21" t="n"/>
      <c r="K206" s="21" t="n"/>
      <c r="L206" s="39" t="n"/>
      <c r="M206" s="40">
        <f>IF($A206="","",ROUND(IF(ISNUMBER($I206),$I206,0)-IF(ISNUMBER($L206),$L206,0),2))</f>
        <v/>
      </c>
      <c r="N206" s="40">
        <f>IF($A206="","",ROUND($M206-IF(ISNUMBER($H206),$H206,0),2))</f>
        <v/>
      </c>
      <c r="O206" s="25">
        <f>IF($A206="","",IF(IF(ISNUMBER($H206),$H206,0)=0,"Not Due",IF($M206=0,"Outstanding",IF($M206&lt;IF(ISNUMBER($H206),$H206,0),"Partial",IF($M206=IF(ISNUMBER($H206),$H206,0),"Collected","Overcollected")))))</f>
        <v/>
      </c>
      <c r="P206" s="25">
        <f>IF($A206="","",IF($M206&lt;=0,"Not Applicable",IF($K206="","Missing Batch ID",IF(COUNTIF(Deposits!$A$2:$A$201,$K206)=0,"Missing Deposit",IF(INDEX(Deposits!$I$2:$I$201,MATCH($K206,Deposits!$A$2:$A$201,0))="Balanced","Matched","Review Batch")))))</f>
        <v/>
      </c>
      <c r="Q206" s="26">
        <f>IF($A206="","",IF($R206&lt;=0,0,IF(OR($B206="",Dashboard!$B$5=""),"",MAX(0,Dashboard!$B$5-$B206))))</f>
        <v/>
      </c>
      <c r="R206" s="40">
        <f>IF($A206="","",MAX(0,ROUND(IF(ISNUMBER($H206),$H206,0)-$M206,2)))</f>
        <v/>
      </c>
      <c r="S206" s="25">
        <f>IF($A206="","",IF(OR($R206&gt;0,$N206&gt;0,$P206="Missing Batch ID",$P206="Missing Deposit",$P206="Review Batch"),"Follow Up","No Follow-up"))</f>
        <v/>
      </c>
      <c r="T206" s="25">
        <f>IF($A206="","",IF(COUNTIF($A$2:$A$501,$A206)&gt;1,"Duplicate ID",""))</f>
        <v/>
      </c>
    </row>
    <row r="207">
      <c r="A207" s="5" t="n"/>
      <c r="B207" s="34" t="n"/>
      <c r="C207" s="34" t="n"/>
      <c r="D207" s="5" t="n"/>
      <c r="E207" s="5" t="n"/>
      <c r="F207" s="5" t="n"/>
      <c r="G207" s="5" t="n"/>
      <c r="H207" s="41" t="n"/>
      <c r="I207" s="41" t="n"/>
      <c r="J207" s="5" t="n"/>
      <c r="K207" s="5" t="n"/>
      <c r="L207" s="41" t="n"/>
      <c r="M207" s="40">
        <f>IF($A207="","",ROUND(IF(ISNUMBER($I207),$I207,0)-IF(ISNUMBER($L207),$L207,0),2))</f>
        <v/>
      </c>
      <c r="N207" s="40">
        <f>IF($A207="","",ROUND($M207-IF(ISNUMBER($H207),$H207,0),2))</f>
        <v/>
      </c>
      <c r="O207" s="25">
        <f>IF($A207="","",IF(IF(ISNUMBER($H207),$H207,0)=0,"Not Due",IF($M207=0,"Outstanding",IF($M207&lt;IF(ISNUMBER($H207),$H207,0),"Partial",IF($M207=IF(ISNUMBER($H207),$H207,0),"Collected","Overcollected")))))</f>
        <v/>
      </c>
      <c r="P207" s="25">
        <f>IF($A207="","",IF($M207&lt;=0,"Not Applicable",IF($K207="","Missing Batch ID",IF(COUNTIF(Deposits!$A$2:$A$201,$K207)=0,"Missing Deposit",IF(INDEX(Deposits!$I$2:$I$201,MATCH($K207,Deposits!$A$2:$A$201,0))="Balanced","Matched","Review Batch")))))</f>
        <v/>
      </c>
      <c r="Q207" s="26">
        <f>IF($A207="","",IF($R207&lt;=0,0,IF(OR($B207="",Dashboard!$B$5=""),"",MAX(0,Dashboard!$B$5-$B207))))</f>
        <v/>
      </c>
      <c r="R207" s="40">
        <f>IF($A207="","",MAX(0,ROUND(IF(ISNUMBER($H207),$H207,0)-$M207,2)))</f>
        <v/>
      </c>
      <c r="S207" s="25">
        <f>IF($A207="","",IF(OR($R207&gt;0,$N207&gt;0,$P207="Missing Batch ID",$P207="Missing Deposit",$P207="Review Batch"),"Follow Up","No Follow-up"))</f>
        <v/>
      </c>
      <c r="T207" s="25">
        <f>IF($A207="","",IF(COUNTIF($A$2:$A$501,$A207)&gt;1,"Duplicate ID",""))</f>
        <v/>
      </c>
    </row>
    <row r="208">
      <c r="A208" s="21" t="n"/>
      <c r="B208" s="38" t="n"/>
      <c r="C208" s="38" t="n"/>
      <c r="D208" s="21" t="n"/>
      <c r="E208" s="21" t="n"/>
      <c r="F208" s="21" t="n"/>
      <c r="G208" s="21" t="n"/>
      <c r="H208" s="39" t="n"/>
      <c r="I208" s="39" t="n"/>
      <c r="J208" s="21" t="n"/>
      <c r="K208" s="21" t="n"/>
      <c r="L208" s="39" t="n"/>
      <c r="M208" s="40">
        <f>IF($A208="","",ROUND(IF(ISNUMBER($I208),$I208,0)-IF(ISNUMBER($L208),$L208,0),2))</f>
        <v/>
      </c>
      <c r="N208" s="40">
        <f>IF($A208="","",ROUND($M208-IF(ISNUMBER($H208),$H208,0),2))</f>
        <v/>
      </c>
      <c r="O208" s="25">
        <f>IF($A208="","",IF(IF(ISNUMBER($H208),$H208,0)=0,"Not Due",IF($M208=0,"Outstanding",IF($M208&lt;IF(ISNUMBER($H208),$H208,0),"Partial",IF($M208=IF(ISNUMBER($H208),$H208,0),"Collected","Overcollected")))))</f>
        <v/>
      </c>
      <c r="P208" s="25">
        <f>IF($A208="","",IF($M208&lt;=0,"Not Applicable",IF($K208="","Missing Batch ID",IF(COUNTIF(Deposits!$A$2:$A$201,$K208)=0,"Missing Deposit",IF(INDEX(Deposits!$I$2:$I$201,MATCH($K208,Deposits!$A$2:$A$201,0))="Balanced","Matched","Review Batch")))))</f>
        <v/>
      </c>
      <c r="Q208" s="26">
        <f>IF($A208="","",IF($R208&lt;=0,0,IF(OR($B208="",Dashboard!$B$5=""),"",MAX(0,Dashboard!$B$5-$B208))))</f>
        <v/>
      </c>
      <c r="R208" s="40">
        <f>IF($A208="","",MAX(0,ROUND(IF(ISNUMBER($H208),$H208,0)-$M208,2)))</f>
        <v/>
      </c>
      <c r="S208" s="25">
        <f>IF($A208="","",IF(OR($R208&gt;0,$N208&gt;0,$P208="Missing Batch ID",$P208="Missing Deposit",$P208="Review Batch"),"Follow Up","No Follow-up"))</f>
        <v/>
      </c>
      <c r="T208" s="25">
        <f>IF($A208="","",IF(COUNTIF($A$2:$A$501,$A208)&gt;1,"Duplicate ID",""))</f>
        <v/>
      </c>
    </row>
    <row r="209">
      <c r="A209" s="5" t="n"/>
      <c r="B209" s="34" t="n"/>
      <c r="C209" s="34" t="n"/>
      <c r="D209" s="5" t="n"/>
      <c r="E209" s="5" t="n"/>
      <c r="F209" s="5" t="n"/>
      <c r="G209" s="5" t="n"/>
      <c r="H209" s="41" t="n"/>
      <c r="I209" s="41" t="n"/>
      <c r="J209" s="5" t="n"/>
      <c r="K209" s="5" t="n"/>
      <c r="L209" s="41" t="n"/>
      <c r="M209" s="40">
        <f>IF($A209="","",ROUND(IF(ISNUMBER($I209),$I209,0)-IF(ISNUMBER($L209),$L209,0),2))</f>
        <v/>
      </c>
      <c r="N209" s="40">
        <f>IF($A209="","",ROUND($M209-IF(ISNUMBER($H209),$H209,0),2))</f>
        <v/>
      </c>
      <c r="O209" s="25">
        <f>IF($A209="","",IF(IF(ISNUMBER($H209),$H209,0)=0,"Not Due",IF($M209=0,"Outstanding",IF($M209&lt;IF(ISNUMBER($H209),$H209,0),"Partial",IF($M209=IF(ISNUMBER($H209),$H209,0),"Collected","Overcollected")))))</f>
        <v/>
      </c>
      <c r="P209" s="25">
        <f>IF($A209="","",IF($M209&lt;=0,"Not Applicable",IF($K209="","Missing Batch ID",IF(COUNTIF(Deposits!$A$2:$A$201,$K209)=0,"Missing Deposit",IF(INDEX(Deposits!$I$2:$I$201,MATCH($K209,Deposits!$A$2:$A$201,0))="Balanced","Matched","Review Batch")))))</f>
        <v/>
      </c>
      <c r="Q209" s="26">
        <f>IF($A209="","",IF($R209&lt;=0,0,IF(OR($B209="",Dashboard!$B$5=""),"",MAX(0,Dashboard!$B$5-$B209))))</f>
        <v/>
      </c>
      <c r="R209" s="40">
        <f>IF($A209="","",MAX(0,ROUND(IF(ISNUMBER($H209),$H209,0)-$M209,2)))</f>
        <v/>
      </c>
      <c r="S209" s="25">
        <f>IF($A209="","",IF(OR($R209&gt;0,$N209&gt;0,$P209="Missing Batch ID",$P209="Missing Deposit",$P209="Review Batch"),"Follow Up","No Follow-up"))</f>
        <v/>
      </c>
      <c r="T209" s="25">
        <f>IF($A209="","",IF(COUNTIF($A$2:$A$501,$A209)&gt;1,"Duplicate ID",""))</f>
        <v/>
      </c>
    </row>
    <row r="210">
      <c r="A210" s="21" t="n"/>
      <c r="B210" s="38" t="n"/>
      <c r="C210" s="38" t="n"/>
      <c r="D210" s="21" t="n"/>
      <c r="E210" s="21" t="n"/>
      <c r="F210" s="21" t="n"/>
      <c r="G210" s="21" t="n"/>
      <c r="H210" s="39" t="n"/>
      <c r="I210" s="39" t="n"/>
      <c r="J210" s="21" t="n"/>
      <c r="K210" s="21" t="n"/>
      <c r="L210" s="39" t="n"/>
      <c r="M210" s="40">
        <f>IF($A210="","",ROUND(IF(ISNUMBER($I210),$I210,0)-IF(ISNUMBER($L210),$L210,0),2))</f>
        <v/>
      </c>
      <c r="N210" s="40">
        <f>IF($A210="","",ROUND($M210-IF(ISNUMBER($H210),$H210,0),2))</f>
        <v/>
      </c>
      <c r="O210" s="25">
        <f>IF($A210="","",IF(IF(ISNUMBER($H210),$H210,0)=0,"Not Due",IF($M210=0,"Outstanding",IF($M210&lt;IF(ISNUMBER($H210),$H210,0),"Partial",IF($M210=IF(ISNUMBER($H210),$H210,0),"Collected","Overcollected")))))</f>
        <v/>
      </c>
      <c r="P210" s="25">
        <f>IF($A210="","",IF($M210&lt;=0,"Not Applicable",IF($K210="","Missing Batch ID",IF(COUNTIF(Deposits!$A$2:$A$201,$K210)=0,"Missing Deposit",IF(INDEX(Deposits!$I$2:$I$201,MATCH($K210,Deposits!$A$2:$A$201,0))="Balanced","Matched","Review Batch")))))</f>
        <v/>
      </c>
      <c r="Q210" s="26">
        <f>IF($A210="","",IF($R210&lt;=0,0,IF(OR($B210="",Dashboard!$B$5=""),"",MAX(0,Dashboard!$B$5-$B210))))</f>
        <v/>
      </c>
      <c r="R210" s="40">
        <f>IF($A210="","",MAX(0,ROUND(IF(ISNUMBER($H210),$H210,0)-$M210,2)))</f>
        <v/>
      </c>
      <c r="S210" s="25">
        <f>IF($A210="","",IF(OR($R210&gt;0,$N210&gt;0,$P210="Missing Batch ID",$P210="Missing Deposit",$P210="Review Batch"),"Follow Up","No Follow-up"))</f>
        <v/>
      </c>
      <c r="T210" s="25">
        <f>IF($A210="","",IF(COUNTIF($A$2:$A$501,$A210)&gt;1,"Duplicate ID",""))</f>
        <v/>
      </c>
    </row>
    <row r="211">
      <c r="A211" s="5" t="n"/>
      <c r="B211" s="34" t="n"/>
      <c r="C211" s="34" t="n"/>
      <c r="D211" s="5" t="n"/>
      <c r="E211" s="5" t="n"/>
      <c r="F211" s="5" t="n"/>
      <c r="G211" s="5" t="n"/>
      <c r="H211" s="41" t="n"/>
      <c r="I211" s="41" t="n"/>
      <c r="J211" s="5" t="n"/>
      <c r="K211" s="5" t="n"/>
      <c r="L211" s="41" t="n"/>
      <c r="M211" s="40">
        <f>IF($A211="","",ROUND(IF(ISNUMBER($I211),$I211,0)-IF(ISNUMBER($L211),$L211,0),2))</f>
        <v/>
      </c>
      <c r="N211" s="40">
        <f>IF($A211="","",ROUND($M211-IF(ISNUMBER($H211),$H211,0),2))</f>
        <v/>
      </c>
      <c r="O211" s="25">
        <f>IF($A211="","",IF(IF(ISNUMBER($H211),$H211,0)=0,"Not Due",IF($M211=0,"Outstanding",IF($M211&lt;IF(ISNUMBER($H211),$H211,0),"Partial",IF($M211=IF(ISNUMBER($H211),$H211,0),"Collected","Overcollected")))))</f>
        <v/>
      </c>
      <c r="P211" s="25">
        <f>IF($A211="","",IF($M211&lt;=0,"Not Applicable",IF($K211="","Missing Batch ID",IF(COUNTIF(Deposits!$A$2:$A$201,$K211)=0,"Missing Deposit",IF(INDEX(Deposits!$I$2:$I$201,MATCH($K211,Deposits!$A$2:$A$201,0))="Balanced","Matched","Review Batch")))))</f>
        <v/>
      </c>
      <c r="Q211" s="26">
        <f>IF($A211="","",IF($R211&lt;=0,0,IF(OR($B211="",Dashboard!$B$5=""),"",MAX(0,Dashboard!$B$5-$B211))))</f>
        <v/>
      </c>
      <c r="R211" s="40">
        <f>IF($A211="","",MAX(0,ROUND(IF(ISNUMBER($H211),$H211,0)-$M211,2)))</f>
        <v/>
      </c>
      <c r="S211" s="25">
        <f>IF($A211="","",IF(OR($R211&gt;0,$N211&gt;0,$P211="Missing Batch ID",$P211="Missing Deposit",$P211="Review Batch"),"Follow Up","No Follow-up"))</f>
        <v/>
      </c>
      <c r="T211" s="25">
        <f>IF($A211="","",IF(COUNTIF($A$2:$A$501,$A211)&gt;1,"Duplicate ID",""))</f>
        <v/>
      </c>
    </row>
    <row r="212">
      <c r="A212" s="21" t="n"/>
      <c r="B212" s="38" t="n"/>
      <c r="C212" s="38" t="n"/>
      <c r="D212" s="21" t="n"/>
      <c r="E212" s="21" t="n"/>
      <c r="F212" s="21" t="n"/>
      <c r="G212" s="21" t="n"/>
      <c r="H212" s="39" t="n"/>
      <c r="I212" s="39" t="n"/>
      <c r="J212" s="21" t="n"/>
      <c r="K212" s="21" t="n"/>
      <c r="L212" s="39" t="n"/>
      <c r="M212" s="40">
        <f>IF($A212="","",ROUND(IF(ISNUMBER($I212),$I212,0)-IF(ISNUMBER($L212),$L212,0),2))</f>
        <v/>
      </c>
      <c r="N212" s="40">
        <f>IF($A212="","",ROUND($M212-IF(ISNUMBER($H212),$H212,0),2))</f>
        <v/>
      </c>
      <c r="O212" s="25">
        <f>IF($A212="","",IF(IF(ISNUMBER($H212),$H212,0)=0,"Not Due",IF($M212=0,"Outstanding",IF($M212&lt;IF(ISNUMBER($H212),$H212,0),"Partial",IF($M212=IF(ISNUMBER($H212),$H212,0),"Collected","Overcollected")))))</f>
        <v/>
      </c>
      <c r="P212" s="25">
        <f>IF($A212="","",IF($M212&lt;=0,"Not Applicable",IF($K212="","Missing Batch ID",IF(COUNTIF(Deposits!$A$2:$A$201,$K212)=0,"Missing Deposit",IF(INDEX(Deposits!$I$2:$I$201,MATCH($K212,Deposits!$A$2:$A$201,0))="Balanced","Matched","Review Batch")))))</f>
        <v/>
      </c>
      <c r="Q212" s="26">
        <f>IF($A212="","",IF($R212&lt;=0,0,IF(OR($B212="",Dashboard!$B$5=""),"",MAX(0,Dashboard!$B$5-$B212))))</f>
        <v/>
      </c>
      <c r="R212" s="40">
        <f>IF($A212="","",MAX(0,ROUND(IF(ISNUMBER($H212),$H212,0)-$M212,2)))</f>
        <v/>
      </c>
      <c r="S212" s="25">
        <f>IF($A212="","",IF(OR($R212&gt;0,$N212&gt;0,$P212="Missing Batch ID",$P212="Missing Deposit",$P212="Review Batch"),"Follow Up","No Follow-up"))</f>
        <v/>
      </c>
      <c r="T212" s="25">
        <f>IF($A212="","",IF(COUNTIF($A$2:$A$501,$A212)&gt;1,"Duplicate ID",""))</f>
        <v/>
      </c>
    </row>
    <row r="213">
      <c r="A213" s="5" t="n"/>
      <c r="B213" s="34" t="n"/>
      <c r="C213" s="34" t="n"/>
      <c r="D213" s="5" t="n"/>
      <c r="E213" s="5" t="n"/>
      <c r="F213" s="5" t="n"/>
      <c r="G213" s="5" t="n"/>
      <c r="H213" s="41" t="n"/>
      <c r="I213" s="41" t="n"/>
      <c r="J213" s="5" t="n"/>
      <c r="K213" s="5" t="n"/>
      <c r="L213" s="41" t="n"/>
      <c r="M213" s="40">
        <f>IF($A213="","",ROUND(IF(ISNUMBER($I213),$I213,0)-IF(ISNUMBER($L213),$L213,0),2))</f>
        <v/>
      </c>
      <c r="N213" s="40">
        <f>IF($A213="","",ROUND($M213-IF(ISNUMBER($H213),$H213,0),2))</f>
        <v/>
      </c>
      <c r="O213" s="25">
        <f>IF($A213="","",IF(IF(ISNUMBER($H213),$H213,0)=0,"Not Due",IF($M213=0,"Outstanding",IF($M213&lt;IF(ISNUMBER($H213),$H213,0),"Partial",IF($M213=IF(ISNUMBER($H213),$H213,0),"Collected","Overcollected")))))</f>
        <v/>
      </c>
      <c r="P213" s="25">
        <f>IF($A213="","",IF($M213&lt;=0,"Not Applicable",IF($K213="","Missing Batch ID",IF(COUNTIF(Deposits!$A$2:$A$201,$K213)=0,"Missing Deposit",IF(INDEX(Deposits!$I$2:$I$201,MATCH($K213,Deposits!$A$2:$A$201,0))="Balanced","Matched","Review Batch")))))</f>
        <v/>
      </c>
      <c r="Q213" s="26">
        <f>IF($A213="","",IF($R213&lt;=0,0,IF(OR($B213="",Dashboard!$B$5=""),"",MAX(0,Dashboard!$B$5-$B213))))</f>
        <v/>
      </c>
      <c r="R213" s="40">
        <f>IF($A213="","",MAX(0,ROUND(IF(ISNUMBER($H213),$H213,0)-$M213,2)))</f>
        <v/>
      </c>
      <c r="S213" s="25">
        <f>IF($A213="","",IF(OR($R213&gt;0,$N213&gt;0,$P213="Missing Batch ID",$P213="Missing Deposit",$P213="Review Batch"),"Follow Up","No Follow-up"))</f>
        <v/>
      </c>
      <c r="T213" s="25">
        <f>IF($A213="","",IF(COUNTIF($A$2:$A$501,$A213)&gt;1,"Duplicate ID",""))</f>
        <v/>
      </c>
    </row>
    <row r="214">
      <c r="A214" s="21" t="n"/>
      <c r="B214" s="38" t="n"/>
      <c r="C214" s="38" t="n"/>
      <c r="D214" s="21" t="n"/>
      <c r="E214" s="21" t="n"/>
      <c r="F214" s="21" t="n"/>
      <c r="G214" s="21" t="n"/>
      <c r="H214" s="39" t="n"/>
      <c r="I214" s="39" t="n"/>
      <c r="J214" s="21" t="n"/>
      <c r="K214" s="21" t="n"/>
      <c r="L214" s="39" t="n"/>
      <c r="M214" s="40">
        <f>IF($A214="","",ROUND(IF(ISNUMBER($I214),$I214,0)-IF(ISNUMBER($L214),$L214,0),2))</f>
        <v/>
      </c>
      <c r="N214" s="40">
        <f>IF($A214="","",ROUND($M214-IF(ISNUMBER($H214),$H214,0),2))</f>
        <v/>
      </c>
      <c r="O214" s="25">
        <f>IF($A214="","",IF(IF(ISNUMBER($H214),$H214,0)=0,"Not Due",IF($M214=0,"Outstanding",IF($M214&lt;IF(ISNUMBER($H214),$H214,0),"Partial",IF($M214=IF(ISNUMBER($H214),$H214,0),"Collected","Overcollected")))))</f>
        <v/>
      </c>
      <c r="P214" s="25">
        <f>IF($A214="","",IF($M214&lt;=0,"Not Applicable",IF($K214="","Missing Batch ID",IF(COUNTIF(Deposits!$A$2:$A$201,$K214)=0,"Missing Deposit",IF(INDEX(Deposits!$I$2:$I$201,MATCH($K214,Deposits!$A$2:$A$201,0))="Balanced","Matched","Review Batch")))))</f>
        <v/>
      </c>
      <c r="Q214" s="26">
        <f>IF($A214="","",IF($R214&lt;=0,0,IF(OR($B214="",Dashboard!$B$5=""),"",MAX(0,Dashboard!$B$5-$B214))))</f>
        <v/>
      </c>
      <c r="R214" s="40">
        <f>IF($A214="","",MAX(0,ROUND(IF(ISNUMBER($H214),$H214,0)-$M214,2)))</f>
        <v/>
      </c>
      <c r="S214" s="25">
        <f>IF($A214="","",IF(OR($R214&gt;0,$N214&gt;0,$P214="Missing Batch ID",$P214="Missing Deposit",$P214="Review Batch"),"Follow Up","No Follow-up"))</f>
        <v/>
      </c>
      <c r="T214" s="25">
        <f>IF($A214="","",IF(COUNTIF($A$2:$A$501,$A214)&gt;1,"Duplicate ID",""))</f>
        <v/>
      </c>
    </row>
    <row r="215">
      <c r="A215" s="5" t="n"/>
      <c r="B215" s="34" t="n"/>
      <c r="C215" s="34" t="n"/>
      <c r="D215" s="5" t="n"/>
      <c r="E215" s="5" t="n"/>
      <c r="F215" s="5" t="n"/>
      <c r="G215" s="5" t="n"/>
      <c r="H215" s="41" t="n"/>
      <c r="I215" s="41" t="n"/>
      <c r="J215" s="5" t="n"/>
      <c r="K215" s="5" t="n"/>
      <c r="L215" s="41" t="n"/>
      <c r="M215" s="40">
        <f>IF($A215="","",ROUND(IF(ISNUMBER($I215),$I215,0)-IF(ISNUMBER($L215),$L215,0),2))</f>
        <v/>
      </c>
      <c r="N215" s="40">
        <f>IF($A215="","",ROUND($M215-IF(ISNUMBER($H215),$H215,0),2))</f>
        <v/>
      </c>
      <c r="O215" s="25">
        <f>IF($A215="","",IF(IF(ISNUMBER($H215),$H215,0)=0,"Not Due",IF($M215=0,"Outstanding",IF($M215&lt;IF(ISNUMBER($H215),$H215,0),"Partial",IF($M215=IF(ISNUMBER($H215),$H215,0),"Collected","Overcollected")))))</f>
        <v/>
      </c>
      <c r="P215" s="25">
        <f>IF($A215="","",IF($M215&lt;=0,"Not Applicable",IF($K215="","Missing Batch ID",IF(COUNTIF(Deposits!$A$2:$A$201,$K215)=0,"Missing Deposit",IF(INDEX(Deposits!$I$2:$I$201,MATCH($K215,Deposits!$A$2:$A$201,0))="Balanced","Matched","Review Batch")))))</f>
        <v/>
      </c>
      <c r="Q215" s="26">
        <f>IF($A215="","",IF($R215&lt;=0,0,IF(OR($B215="",Dashboard!$B$5=""),"",MAX(0,Dashboard!$B$5-$B215))))</f>
        <v/>
      </c>
      <c r="R215" s="40">
        <f>IF($A215="","",MAX(0,ROUND(IF(ISNUMBER($H215),$H215,0)-$M215,2)))</f>
        <v/>
      </c>
      <c r="S215" s="25">
        <f>IF($A215="","",IF(OR($R215&gt;0,$N215&gt;0,$P215="Missing Batch ID",$P215="Missing Deposit",$P215="Review Batch"),"Follow Up","No Follow-up"))</f>
        <v/>
      </c>
      <c r="T215" s="25">
        <f>IF($A215="","",IF(COUNTIF($A$2:$A$501,$A215)&gt;1,"Duplicate ID",""))</f>
        <v/>
      </c>
    </row>
    <row r="216">
      <c r="A216" s="21" t="n"/>
      <c r="B216" s="38" t="n"/>
      <c r="C216" s="38" t="n"/>
      <c r="D216" s="21" t="n"/>
      <c r="E216" s="21" t="n"/>
      <c r="F216" s="21" t="n"/>
      <c r="G216" s="21" t="n"/>
      <c r="H216" s="39" t="n"/>
      <c r="I216" s="39" t="n"/>
      <c r="J216" s="21" t="n"/>
      <c r="K216" s="21" t="n"/>
      <c r="L216" s="39" t="n"/>
      <c r="M216" s="40">
        <f>IF($A216="","",ROUND(IF(ISNUMBER($I216),$I216,0)-IF(ISNUMBER($L216),$L216,0),2))</f>
        <v/>
      </c>
      <c r="N216" s="40">
        <f>IF($A216="","",ROUND($M216-IF(ISNUMBER($H216),$H216,0),2))</f>
        <v/>
      </c>
      <c r="O216" s="25">
        <f>IF($A216="","",IF(IF(ISNUMBER($H216),$H216,0)=0,"Not Due",IF($M216=0,"Outstanding",IF($M216&lt;IF(ISNUMBER($H216),$H216,0),"Partial",IF($M216=IF(ISNUMBER($H216),$H216,0),"Collected","Overcollected")))))</f>
        <v/>
      </c>
      <c r="P216" s="25">
        <f>IF($A216="","",IF($M216&lt;=0,"Not Applicable",IF($K216="","Missing Batch ID",IF(COUNTIF(Deposits!$A$2:$A$201,$K216)=0,"Missing Deposit",IF(INDEX(Deposits!$I$2:$I$201,MATCH($K216,Deposits!$A$2:$A$201,0))="Balanced","Matched","Review Batch")))))</f>
        <v/>
      </c>
      <c r="Q216" s="26">
        <f>IF($A216="","",IF($R216&lt;=0,0,IF(OR($B216="",Dashboard!$B$5=""),"",MAX(0,Dashboard!$B$5-$B216))))</f>
        <v/>
      </c>
      <c r="R216" s="40">
        <f>IF($A216="","",MAX(0,ROUND(IF(ISNUMBER($H216),$H216,0)-$M216,2)))</f>
        <v/>
      </c>
      <c r="S216" s="25">
        <f>IF($A216="","",IF(OR($R216&gt;0,$N216&gt;0,$P216="Missing Batch ID",$P216="Missing Deposit",$P216="Review Batch"),"Follow Up","No Follow-up"))</f>
        <v/>
      </c>
      <c r="T216" s="25">
        <f>IF($A216="","",IF(COUNTIF($A$2:$A$501,$A216)&gt;1,"Duplicate ID",""))</f>
        <v/>
      </c>
    </row>
    <row r="217">
      <c r="A217" s="5" t="n"/>
      <c r="B217" s="34" t="n"/>
      <c r="C217" s="34" t="n"/>
      <c r="D217" s="5" t="n"/>
      <c r="E217" s="5" t="n"/>
      <c r="F217" s="5" t="n"/>
      <c r="G217" s="5" t="n"/>
      <c r="H217" s="41" t="n"/>
      <c r="I217" s="41" t="n"/>
      <c r="J217" s="5" t="n"/>
      <c r="K217" s="5" t="n"/>
      <c r="L217" s="41" t="n"/>
      <c r="M217" s="40">
        <f>IF($A217="","",ROUND(IF(ISNUMBER($I217),$I217,0)-IF(ISNUMBER($L217),$L217,0),2))</f>
        <v/>
      </c>
      <c r="N217" s="40">
        <f>IF($A217="","",ROUND($M217-IF(ISNUMBER($H217),$H217,0),2))</f>
        <v/>
      </c>
      <c r="O217" s="25">
        <f>IF($A217="","",IF(IF(ISNUMBER($H217),$H217,0)=0,"Not Due",IF($M217=0,"Outstanding",IF($M217&lt;IF(ISNUMBER($H217),$H217,0),"Partial",IF($M217=IF(ISNUMBER($H217),$H217,0),"Collected","Overcollected")))))</f>
        <v/>
      </c>
      <c r="P217" s="25">
        <f>IF($A217="","",IF($M217&lt;=0,"Not Applicable",IF($K217="","Missing Batch ID",IF(COUNTIF(Deposits!$A$2:$A$201,$K217)=0,"Missing Deposit",IF(INDEX(Deposits!$I$2:$I$201,MATCH($K217,Deposits!$A$2:$A$201,0))="Balanced","Matched","Review Batch")))))</f>
        <v/>
      </c>
      <c r="Q217" s="26">
        <f>IF($A217="","",IF($R217&lt;=0,0,IF(OR($B217="",Dashboard!$B$5=""),"",MAX(0,Dashboard!$B$5-$B217))))</f>
        <v/>
      </c>
      <c r="R217" s="40">
        <f>IF($A217="","",MAX(0,ROUND(IF(ISNUMBER($H217),$H217,0)-$M217,2)))</f>
        <v/>
      </c>
      <c r="S217" s="25">
        <f>IF($A217="","",IF(OR($R217&gt;0,$N217&gt;0,$P217="Missing Batch ID",$P217="Missing Deposit",$P217="Review Batch"),"Follow Up","No Follow-up"))</f>
        <v/>
      </c>
      <c r="T217" s="25">
        <f>IF($A217="","",IF(COUNTIF($A$2:$A$501,$A217)&gt;1,"Duplicate ID",""))</f>
        <v/>
      </c>
    </row>
    <row r="218">
      <c r="A218" s="21" t="n"/>
      <c r="B218" s="38" t="n"/>
      <c r="C218" s="38" t="n"/>
      <c r="D218" s="21" t="n"/>
      <c r="E218" s="21" t="n"/>
      <c r="F218" s="21" t="n"/>
      <c r="G218" s="21" t="n"/>
      <c r="H218" s="39" t="n"/>
      <c r="I218" s="39" t="n"/>
      <c r="J218" s="21" t="n"/>
      <c r="K218" s="21" t="n"/>
      <c r="L218" s="39" t="n"/>
      <c r="M218" s="40">
        <f>IF($A218="","",ROUND(IF(ISNUMBER($I218),$I218,0)-IF(ISNUMBER($L218),$L218,0),2))</f>
        <v/>
      </c>
      <c r="N218" s="40">
        <f>IF($A218="","",ROUND($M218-IF(ISNUMBER($H218),$H218,0),2))</f>
        <v/>
      </c>
      <c r="O218" s="25">
        <f>IF($A218="","",IF(IF(ISNUMBER($H218),$H218,0)=0,"Not Due",IF($M218=0,"Outstanding",IF($M218&lt;IF(ISNUMBER($H218),$H218,0),"Partial",IF($M218=IF(ISNUMBER($H218),$H218,0),"Collected","Overcollected")))))</f>
        <v/>
      </c>
      <c r="P218" s="25">
        <f>IF($A218="","",IF($M218&lt;=0,"Not Applicable",IF($K218="","Missing Batch ID",IF(COUNTIF(Deposits!$A$2:$A$201,$K218)=0,"Missing Deposit",IF(INDEX(Deposits!$I$2:$I$201,MATCH($K218,Deposits!$A$2:$A$201,0))="Balanced","Matched","Review Batch")))))</f>
        <v/>
      </c>
      <c r="Q218" s="26">
        <f>IF($A218="","",IF($R218&lt;=0,0,IF(OR($B218="",Dashboard!$B$5=""),"",MAX(0,Dashboard!$B$5-$B218))))</f>
        <v/>
      </c>
      <c r="R218" s="40">
        <f>IF($A218="","",MAX(0,ROUND(IF(ISNUMBER($H218),$H218,0)-$M218,2)))</f>
        <v/>
      </c>
      <c r="S218" s="25">
        <f>IF($A218="","",IF(OR($R218&gt;0,$N218&gt;0,$P218="Missing Batch ID",$P218="Missing Deposit",$P218="Review Batch"),"Follow Up","No Follow-up"))</f>
        <v/>
      </c>
      <c r="T218" s="25">
        <f>IF($A218="","",IF(COUNTIF($A$2:$A$501,$A218)&gt;1,"Duplicate ID",""))</f>
        <v/>
      </c>
    </row>
    <row r="219">
      <c r="A219" s="5" t="n"/>
      <c r="B219" s="34" t="n"/>
      <c r="C219" s="34" t="n"/>
      <c r="D219" s="5" t="n"/>
      <c r="E219" s="5" t="n"/>
      <c r="F219" s="5" t="n"/>
      <c r="G219" s="5" t="n"/>
      <c r="H219" s="41" t="n"/>
      <c r="I219" s="41" t="n"/>
      <c r="J219" s="5" t="n"/>
      <c r="K219" s="5" t="n"/>
      <c r="L219" s="41" t="n"/>
      <c r="M219" s="40">
        <f>IF($A219="","",ROUND(IF(ISNUMBER($I219),$I219,0)-IF(ISNUMBER($L219),$L219,0),2))</f>
        <v/>
      </c>
      <c r="N219" s="40">
        <f>IF($A219="","",ROUND($M219-IF(ISNUMBER($H219),$H219,0),2))</f>
        <v/>
      </c>
      <c r="O219" s="25">
        <f>IF($A219="","",IF(IF(ISNUMBER($H219),$H219,0)=0,"Not Due",IF($M219=0,"Outstanding",IF($M219&lt;IF(ISNUMBER($H219),$H219,0),"Partial",IF($M219=IF(ISNUMBER($H219),$H219,0),"Collected","Overcollected")))))</f>
        <v/>
      </c>
      <c r="P219" s="25">
        <f>IF($A219="","",IF($M219&lt;=0,"Not Applicable",IF($K219="","Missing Batch ID",IF(COUNTIF(Deposits!$A$2:$A$201,$K219)=0,"Missing Deposit",IF(INDEX(Deposits!$I$2:$I$201,MATCH($K219,Deposits!$A$2:$A$201,0))="Balanced","Matched","Review Batch")))))</f>
        <v/>
      </c>
      <c r="Q219" s="26">
        <f>IF($A219="","",IF($R219&lt;=0,0,IF(OR($B219="",Dashboard!$B$5=""),"",MAX(0,Dashboard!$B$5-$B219))))</f>
        <v/>
      </c>
      <c r="R219" s="40">
        <f>IF($A219="","",MAX(0,ROUND(IF(ISNUMBER($H219),$H219,0)-$M219,2)))</f>
        <v/>
      </c>
      <c r="S219" s="25">
        <f>IF($A219="","",IF(OR($R219&gt;0,$N219&gt;0,$P219="Missing Batch ID",$P219="Missing Deposit",$P219="Review Batch"),"Follow Up","No Follow-up"))</f>
        <v/>
      </c>
      <c r="T219" s="25">
        <f>IF($A219="","",IF(COUNTIF($A$2:$A$501,$A219)&gt;1,"Duplicate ID",""))</f>
        <v/>
      </c>
    </row>
    <row r="220">
      <c r="A220" s="21" t="n"/>
      <c r="B220" s="38" t="n"/>
      <c r="C220" s="38" t="n"/>
      <c r="D220" s="21" t="n"/>
      <c r="E220" s="21" t="n"/>
      <c r="F220" s="21" t="n"/>
      <c r="G220" s="21" t="n"/>
      <c r="H220" s="39" t="n"/>
      <c r="I220" s="39" t="n"/>
      <c r="J220" s="21" t="n"/>
      <c r="K220" s="21" t="n"/>
      <c r="L220" s="39" t="n"/>
      <c r="M220" s="40">
        <f>IF($A220="","",ROUND(IF(ISNUMBER($I220),$I220,0)-IF(ISNUMBER($L220),$L220,0),2))</f>
        <v/>
      </c>
      <c r="N220" s="40">
        <f>IF($A220="","",ROUND($M220-IF(ISNUMBER($H220),$H220,0),2))</f>
        <v/>
      </c>
      <c r="O220" s="25">
        <f>IF($A220="","",IF(IF(ISNUMBER($H220),$H220,0)=0,"Not Due",IF($M220=0,"Outstanding",IF($M220&lt;IF(ISNUMBER($H220),$H220,0),"Partial",IF($M220=IF(ISNUMBER($H220),$H220,0),"Collected","Overcollected")))))</f>
        <v/>
      </c>
      <c r="P220" s="25">
        <f>IF($A220="","",IF($M220&lt;=0,"Not Applicable",IF($K220="","Missing Batch ID",IF(COUNTIF(Deposits!$A$2:$A$201,$K220)=0,"Missing Deposit",IF(INDEX(Deposits!$I$2:$I$201,MATCH($K220,Deposits!$A$2:$A$201,0))="Balanced","Matched","Review Batch")))))</f>
        <v/>
      </c>
      <c r="Q220" s="26">
        <f>IF($A220="","",IF($R220&lt;=0,0,IF(OR($B220="",Dashboard!$B$5=""),"",MAX(0,Dashboard!$B$5-$B220))))</f>
        <v/>
      </c>
      <c r="R220" s="40">
        <f>IF($A220="","",MAX(0,ROUND(IF(ISNUMBER($H220),$H220,0)-$M220,2)))</f>
        <v/>
      </c>
      <c r="S220" s="25">
        <f>IF($A220="","",IF(OR($R220&gt;0,$N220&gt;0,$P220="Missing Batch ID",$P220="Missing Deposit",$P220="Review Batch"),"Follow Up","No Follow-up"))</f>
        <v/>
      </c>
      <c r="T220" s="25">
        <f>IF($A220="","",IF(COUNTIF($A$2:$A$501,$A220)&gt;1,"Duplicate ID",""))</f>
        <v/>
      </c>
    </row>
    <row r="221">
      <c r="A221" s="5" t="n"/>
      <c r="B221" s="34" t="n"/>
      <c r="C221" s="34" t="n"/>
      <c r="D221" s="5" t="n"/>
      <c r="E221" s="5" t="n"/>
      <c r="F221" s="5" t="n"/>
      <c r="G221" s="5" t="n"/>
      <c r="H221" s="41" t="n"/>
      <c r="I221" s="41" t="n"/>
      <c r="J221" s="5" t="n"/>
      <c r="K221" s="5" t="n"/>
      <c r="L221" s="41" t="n"/>
      <c r="M221" s="40">
        <f>IF($A221="","",ROUND(IF(ISNUMBER($I221),$I221,0)-IF(ISNUMBER($L221),$L221,0),2))</f>
        <v/>
      </c>
      <c r="N221" s="40">
        <f>IF($A221="","",ROUND($M221-IF(ISNUMBER($H221),$H221,0),2))</f>
        <v/>
      </c>
      <c r="O221" s="25">
        <f>IF($A221="","",IF(IF(ISNUMBER($H221),$H221,0)=0,"Not Due",IF($M221=0,"Outstanding",IF($M221&lt;IF(ISNUMBER($H221),$H221,0),"Partial",IF($M221=IF(ISNUMBER($H221),$H221,0),"Collected","Overcollected")))))</f>
        <v/>
      </c>
      <c r="P221" s="25">
        <f>IF($A221="","",IF($M221&lt;=0,"Not Applicable",IF($K221="","Missing Batch ID",IF(COUNTIF(Deposits!$A$2:$A$201,$K221)=0,"Missing Deposit",IF(INDEX(Deposits!$I$2:$I$201,MATCH($K221,Deposits!$A$2:$A$201,0))="Balanced","Matched","Review Batch")))))</f>
        <v/>
      </c>
      <c r="Q221" s="26">
        <f>IF($A221="","",IF($R221&lt;=0,0,IF(OR($B221="",Dashboard!$B$5=""),"",MAX(0,Dashboard!$B$5-$B221))))</f>
        <v/>
      </c>
      <c r="R221" s="40">
        <f>IF($A221="","",MAX(0,ROUND(IF(ISNUMBER($H221),$H221,0)-$M221,2)))</f>
        <v/>
      </c>
      <c r="S221" s="25">
        <f>IF($A221="","",IF(OR($R221&gt;0,$N221&gt;0,$P221="Missing Batch ID",$P221="Missing Deposit",$P221="Review Batch"),"Follow Up","No Follow-up"))</f>
        <v/>
      </c>
      <c r="T221" s="25">
        <f>IF($A221="","",IF(COUNTIF($A$2:$A$501,$A221)&gt;1,"Duplicate ID",""))</f>
        <v/>
      </c>
    </row>
    <row r="222">
      <c r="A222" s="21" t="n"/>
      <c r="B222" s="38" t="n"/>
      <c r="C222" s="38" t="n"/>
      <c r="D222" s="21" t="n"/>
      <c r="E222" s="21" t="n"/>
      <c r="F222" s="21" t="n"/>
      <c r="G222" s="21" t="n"/>
      <c r="H222" s="39" t="n"/>
      <c r="I222" s="39" t="n"/>
      <c r="J222" s="21" t="n"/>
      <c r="K222" s="21" t="n"/>
      <c r="L222" s="39" t="n"/>
      <c r="M222" s="40">
        <f>IF($A222="","",ROUND(IF(ISNUMBER($I222),$I222,0)-IF(ISNUMBER($L222),$L222,0),2))</f>
        <v/>
      </c>
      <c r="N222" s="40">
        <f>IF($A222="","",ROUND($M222-IF(ISNUMBER($H222),$H222,0),2))</f>
        <v/>
      </c>
      <c r="O222" s="25">
        <f>IF($A222="","",IF(IF(ISNUMBER($H222),$H222,0)=0,"Not Due",IF($M222=0,"Outstanding",IF($M222&lt;IF(ISNUMBER($H222),$H222,0),"Partial",IF($M222=IF(ISNUMBER($H222),$H222,0),"Collected","Overcollected")))))</f>
        <v/>
      </c>
      <c r="P222" s="25">
        <f>IF($A222="","",IF($M222&lt;=0,"Not Applicable",IF($K222="","Missing Batch ID",IF(COUNTIF(Deposits!$A$2:$A$201,$K222)=0,"Missing Deposit",IF(INDEX(Deposits!$I$2:$I$201,MATCH($K222,Deposits!$A$2:$A$201,0))="Balanced","Matched","Review Batch")))))</f>
        <v/>
      </c>
      <c r="Q222" s="26">
        <f>IF($A222="","",IF($R222&lt;=0,0,IF(OR($B222="",Dashboard!$B$5=""),"",MAX(0,Dashboard!$B$5-$B222))))</f>
        <v/>
      </c>
      <c r="R222" s="40">
        <f>IF($A222="","",MAX(0,ROUND(IF(ISNUMBER($H222),$H222,0)-$M222,2)))</f>
        <v/>
      </c>
      <c r="S222" s="25">
        <f>IF($A222="","",IF(OR($R222&gt;0,$N222&gt;0,$P222="Missing Batch ID",$P222="Missing Deposit",$P222="Review Batch"),"Follow Up","No Follow-up"))</f>
        <v/>
      </c>
      <c r="T222" s="25">
        <f>IF($A222="","",IF(COUNTIF($A$2:$A$501,$A222)&gt;1,"Duplicate ID",""))</f>
        <v/>
      </c>
    </row>
    <row r="223">
      <c r="A223" s="5" t="n"/>
      <c r="B223" s="34" t="n"/>
      <c r="C223" s="34" t="n"/>
      <c r="D223" s="5" t="n"/>
      <c r="E223" s="5" t="n"/>
      <c r="F223" s="5" t="n"/>
      <c r="G223" s="5" t="n"/>
      <c r="H223" s="41" t="n"/>
      <c r="I223" s="41" t="n"/>
      <c r="J223" s="5" t="n"/>
      <c r="K223" s="5" t="n"/>
      <c r="L223" s="41" t="n"/>
      <c r="M223" s="40">
        <f>IF($A223="","",ROUND(IF(ISNUMBER($I223),$I223,0)-IF(ISNUMBER($L223),$L223,0),2))</f>
        <v/>
      </c>
      <c r="N223" s="40">
        <f>IF($A223="","",ROUND($M223-IF(ISNUMBER($H223),$H223,0),2))</f>
        <v/>
      </c>
      <c r="O223" s="25">
        <f>IF($A223="","",IF(IF(ISNUMBER($H223),$H223,0)=0,"Not Due",IF($M223=0,"Outstanding",IF($M223&lt;IF(ISNUMBER($H223),$H223,0),"Partial",IF($M223=IF(ISNUMBER($H223),$H223,0),"Collected","Overcollected")))))</f>
        <v/>
      </c>
      <c r="P223" s="25">
        <f>IF($A223="","",IF($M223&lt;=0,"Not Applicable",IF($K223="","Missing Batch ID",IF(COUNTIF(Deposits!$A$2:$A$201,$K223)=0,"Missing Deposit",IF(INDEX(Deposits!$I$2:$I$201,MATCH($K223,Deposits!$A$2:$A$201,0))="Balanced","Matched","Review Batch")))))</f>
        <v/>
      </c>
      <c r="Q223" s="26">
        <f>IF($A223="","",IF($R223&lt;=0,0,IF(OR($B223="",Dashboard!$B$5=""),"",MAX(0,Dashboard!$B$5-$B223))))</f>
        <v/>
      </c>
      <c r="R223" s="40">
        <f>IF($A223="","",MAX(0,ROUND(IF(ISNUMBER($H223),$H223,0)-$M223,2)))</f>
        <v/>
      </c>
      <c r="S223" s="25">
        <f>IF($A223="","",IF(OR($R223&gt;0,$N223&gt;0,$P223="Missing Batch ID",$P223="Missing Deposit",$P223="Review Batch"),"Follow Up","No Follow-up"))</f>
        <v/>
      </c>
      <c r="T223" s="25">
        <f>IF($A223="","",IF(COUNTIF($A$2:$A$501,$A223)&gt;1,"Duplicate ID",""))</f>
        <v/>
      </c>
    </row>
    <row r="224">
      <c r="A224" s="21" t="n"/>
      <c r="B224" s="38" t="n"/>
      <c r="C224" s="38" t="n"/>
      <c r="D224" s="21" t="n"/>
      <c r="E224" s="21" t="n"/>
      <c r="F224" s="21" t="n"/>
      <c r="G224" s="21" t="n"/>
      <c r="H224" s="39" t="n"/>
      <c r="I224" s="39" t="n"/>
      <c r="J224" s="21" t="n"/>
      <c r="K224" s="21" t="n"/>
      <c r="L224" s="39" t="n"/>
      <c r="M224" s="40">
        <f>IF($A224="","",ROUND(IF(ISNUMBER($I224),$I224,0)-IF(ISNUMBER($L224),$L224,0),2))</f>
        <v/>
      </c>
      <c r="N224" s="40">
        <f>IF($A224="","",ROUND($M224-IF(ISNUMBER($H224),$H224,0),2))</f>
        <v/>
      </c>
      <c r="O224" s="25">
        <f>IF($A224="","",IF(IF(ISNUMBER($H224),$H224,0)=0,"Not Due",IF($M224=0,"Outstanding",IF($M224&lt;IF(ISNUMBER($H224),$H224,0),"Partial",IF($M224=IF(ISNUMBER($H224),$H224,0),"Collected","Overcollected")))))</f>
        <v/>
      </c>
      <c r="P224" s="25">
        <f>IF($A224="","",IF($M224&lt;=0,"Not Applicable",IF($K224="","Missing Batch ID",IF(COUNTIF(Deposits!$A$2:$A$201,$K224)=0,"Missing Deposit",IF(INDEX(Deposits!$I$2:$I$201,MATCH($K224,Deposits!$A$2:$A$201,0))="Balanced","Matched","Review Batch")))))</f>
        <v/>
      </c>
      <c r="Q224" s="26">
        <f>IF($A224="","",IF($R224&lt;=0,0,IF(OR($B224="",Dashboard!$B$5=""),"",MAX(0,Dashboard!$B$5-$B224))))</f>
        <v/>
      </c>
      <c r="R224" s="40">
        <f>IF($A224="","",MAX(0,ROUND(IF(ISNUMBER($H224),$H224,0)-$M224,2)))</f>
        <v/>
      </c>
      <c r="S224" s="25">
        <f>IF($A224="","",IF(OR($R224&gt;0,$N224&gt;0,$P224="Missing Batch ID",$P224="Missing Deposit",$P224="Review Batch"),"Follow Up","No Follow-up"))</f>
        <v/>
      </c>
      <c r="T224" s="25">
        <f>IF($A224="","",IF(COUNTIF($A$2:$A$501,$A224)&gt;1,"Duplicate ID",""))</f>
        <v/>
      </c>
    </row>
    <row r="225">
      <c r="A225" s="5" t="n"/>
      <c r="B225" s="34" t="n"/>
      <c r="C225" s="34" t="n"/>
      <c r="D225" s="5" t="n"/>
      <c r="E225" s="5" t="n"/>
      <c r="F225" s="5" t="n"/>
      <c r="G225" s="5" t="n"/>
      <c r="H225" s="41" t="n"/>
      <c r="I225" s="41" t="n"/>
      <c r="J225" s="5" t="n"/>
      <c r="K225" s="5" t="n"/>
      <c r="L225" s="41" t="n"/>
      <c r="M225" s="40">
        <f>IF($A225="","",ROUND(IF(ISNUMBER($I225),$I225,0)-IF(ISNUMBER($L225),$L225,0),2))</f>
        <v/>
      </c>
      <c r="N225" s="40">
        <f>IF($A225="","",ROUND($M225-IF(ISNUMBER($H225),$H225,0),2))</f>
        <v/>
      </c>
      <c r="O225" s="25">
        <f>IF($A225="","",IF(IF(ISNUMBER($H225),$H225,0)=0,"Not Due",IF($M225=0,"Outstanding",IF($M225&lt;IF(ISNUMBER($H225),$H225,0),"Partial",IF($M225=IF(ISNUMBER($H225),$H225,0),"Collected","Overcollected")))))</f>
        <v/>
      </c>
      <c r="P225" s="25">
        <f>IF($A225="","",IF($M225&lt;=0,"Not Applicable",IF($K225="","Missing Batch ID",IF(COUNTIF(Deposits!$A$2:$A$201,$K225)=0,"Missing Deposit",IF(INDEX(Deposits!$I$2:$I$201,MATCH($K225,Deposits!$A$2:$A$201,0))="Balanced","Matched","Review Batch")))))</f>
        <v/>
      </c>
      <c r="Q225" s="26">
        <f>IF($A225="","",IF($R225&lt;=0,0,IF(OR($B225="",Dashboard!$B$5=""),"",MAX(0,Dashboard!$B$5-$B225))))</f>
        <v/>
      </c>
      <c r="R225" s="40">
        <f>IF($A225="","",MAX(0,ROUND(IF(ISNUMBER($H225),$H225,0)-$M225,2)))</f>
        <v/>
      </c>
      <c r="S225" s="25">
        <f>IF($A225="","",IF(OR($R225&gt;0,$N225&gt;0,$P225="Missing Batch ID",$P225="Missing Deposit",$P225="Review Batch"),"Follow Up","No Follow-up"))</f>
        <v/>
      </c>
      <c r="T225" s="25">
        <f>IF($A225="","",IF(COUNTIF($A$2:$A$501,$A225)&gt;1,"Duplicate ID",""))</f>
        <v/>
      </c>
    </row>
    <row r="226">
      <c r="A226" s="21" t="n"/>
      <c r="B226" s="38" t="n"/>
      <c r="C226" s="38" t="n"/>
      <c r="D226" s="21" t="n"/>
      <c r="E226" s="21" t="n"/>
      <c r="F226" s="21" t="n"/>
      <c r="G226" s="21" t="n"/>
      <c r="H226" s="39" t="n"/>
      <c r="I226" s="39" t="n"/>
      <c r="J226" s="21" t="n"/>
      <c r="K226" s="21" t="n"/>
      <c r="L226" s="39" t="n"/>
      <c r="M226" s="40">
        <f>IF($A226="","",ROUND(IF(ISNUMBER($I226),$I226,0)-IF(ISNUMBER($L226),$L226,0),2))</f>
        <v/>
      </c>
      <c r="N226" s="40">
        <f>IF($A226="","",ROUND($M226-IF(ISNUMBER($H226),$H226,0),2))</f>
        <v/>
      </c>
      <c r="O226" s="25">
        <f>IF($A226="","",IF(IF(ISNUMBER($H226),$H226,0)=0,"Not Due",IF($M226=0,"Outstanding",IF($M226&lt;IF(ISNUMBER($H226),$H226,0),"Partial",IF($M226=IF(ISNUMBER($H226),$H226,0),"Collected","Overcollected")))))</f>
        <v/>
      </c>
      <c r="P226" s="25">
        <f>IF($A226="","",IF($M226&lt;=0,"Not Applicable",IF($K226="","Missing Batch ID",IF(COUNTIF(Deposits!$A$2:$A$201,$K226)=0,"Missing Deposit",IF(INDEX(Deposits!$I$2:$I$201,MATCH($K226,Deposits!$A$2:$A$201,0))="Balanced","Matched","Review Batch")))))</f>
        <v/>
      </c>
      <c r="Q226" s="26">
        <f>IF($A226="","",IF($R226&lt;=0,0,IF(OR($B226="",Dashboard!$B$5=""),"",MAX(0,Dashboard!$B$5-$B226))))</f>
        <v/>
      </c>
      <c r="R226" s="40">
        <f>IF($A226="","",MAX(0,ROUND(IF(ISNUMBER($H226),$H226,0)-$M226,2)))</f>
        <v/>
      </c>
      <c r="S226" s="25">
        <f>IF($A226="","",IF(OR($R226&gt;0,$N226&gt;0,$P226="Missing Batch ID",$P226="Missing Deposit",$P226="Review Batch"),"Follow Up","No Follow-up"))</f>
        <v/>
      </c>
      <c r="T226" s="25">
        <f>IF($A226="","",IF(COUNTIF($A$2:$A$501,$A226)&gt;1,"Duplicate ID",""))</f>
        <v/>
      </c>
    </row>
    <row r="227">
      <c r="A227" s="5" t="n"/>
      <c r="B227" s="34" t="n"/>
      <c r="C227" s="34" t="n"/>
      <c r="D227" s="5" t="n"/>
      <c r="E227" s="5" t="n"/>
      <c r="F227" s="5" t="n"/>
      <c r="G227" s="5" t="n"/>
      <c r="H227" s="41" t="n"/>
      <c r="I227" s="41" t="n"/>
      <c r="J227" s="5" t="n"/>
      <c r="K227" s="5" t="n"/>
      <c r="L227" s="41" t="n"/>
      <c r="M227" s="40">
        <f>IF($A227="","",ROUND(IF(ISNUMBER($I227),$I227,0)-IF(ISNUMBER($L227),$L227,0),2))</f>
        <v/>
      </c>
      <c r="N227" s="40">
        <f>IF($A227="","",ROUND($M227-IF(ISNUMBER($H227),$H227,0),2))</f>
        <v/>
      </c>
      <c r="O227" s="25">
        <f>IF($A227="","",IF(IF(ISNUMBER($H227),$H227,0)=0,"Not Due",IF($M227=0,"Outstanding",IF($M227&lt;IF(ISNUMBER($H227),$H227,0),"Partial",IF($M227=IF(ISNUMBER($H227),$H227,0),"Collected","Overcollected")))))</f>
        <v/>
      </c>
      <c r="P227" s="25">
        <f>IF($A227="","",IF($M227&lt;=0,"Not Applicable",IF($K227="","Missing Batch ID",IF(COUNTIF(Deposits!$A$2:$A$201,$K227)=0,"Missing Deposit",IF(INDEX(Deposits!$I$2:$I$201,MATCH($K227,Deposits!$A$2:$A$201,0))="Balanced","Matched","Review Batch")))))</f>
        <v/>
      </c>
      <c r="Q227" s="26">
        <f>IF($A227="","",IF($R227&lt;=0,0,IF(OR($B227="",Dashboard!$B$5=""),"",MAX(0,Dashboard!$B$5-$B227))))</f>
        <v/>
      </c>
      <c r="R227" s="40">
        <f>IF($A227="","",MAX(0,ROUND(IF(ISNUMBER($H227),$H227,0)-$M227,2)))</f>
        <v/>
      </c>
      <c r="S227" s="25">
        <f>IF($A227="","",IF(OR($R227&gt;0,$N227&gt;0,$P227="Missing Batch ID",$P227="Missing Deposit",$P227="Review Batch"),"Follow Up","No Follow-up"))</f>
        <v/>
      </c>
      <c r="T227" s="25">
        <f>IF($A227="","",IF(COUNTIF($A$2:$A$501,$A227)&gt;1,"Duplicate ID",""))</f>
        <v/>
      </c>
    </row>
    <row r="228">
      <c r="A228" s="21" t="n"/>
      <c r="B228" s="38" t="n"/>
      <c r="C228" s="38" t="n"/>
      <c r="D228" s="21" t="n"/>
      <c r="E228" s="21" t="n"/>
      <c r="F228" s="21" t="n"/>
      <c r="G228" s="21" t="n"/>
      <c r="H228" s="39" t="n"/>
      <c r="I228" s="39" t="n"/>
      <c r="J228" s="21" t="n"/>
      <c r="K228" s="21" t="n"/>
      <c r="L228" s="39" t="n"/>
      <c r="M228" s="40">
        <f>IF($A228="","",ROUND(IF(ISNUMBER($I228),$I228,0)-IF(ISNUMBER($L228),$L228,0),2))</f>
        <v/>
      </c>
      <c r="N228" s="40">
        <f>IF($A228="","",ROUND($M228-IF(ISNUMBER($H228),$H228,0),2))</f>
        <v/>
      </c>
      <c r="O228" s="25">
        <f>IF($A228="","",IF(IF(ISNUMBER($H228),$H228,0)=0,"Not Due",IF($M228=0,"Outstanding",IF($M228&lt;IF(ISNUMBER($H228),$H228,0),"Partial",IF($M228=IF(ISNUMBER($H228),$H228,0),"Collected","Overcollected")))))</f>
        <v/>
      </c>
      <c r="P228" s="25">
        <f>IF($A228="","",IF($M228&lt;=0,"Not Applicable",IF($K228="","Missing Batch ID",IF(COUNTIF(Deposits!$A$2:$A$201,$K228)=0,"Missing Deposit",IF(INDEX(Deposits!$I$2:$I$201,MATCH($K228,Deposits!$A$2:$A$201,0))="Balanced","Matched","Review Batch")))))</f>
        <v/>
      </c>
      <c r="Q228" s="26">
        <f>IF($A228="","",IF($R228&lt;=0,0,IF(OR($B228="",Dashboard!$B$5=""),"",MAX(0,Dashboard!$B$5-$B228))))</f>
        <v/>
      </c>
      <c r="R228" s="40">
        <f>IF($A228="","",MAX(0,ROUND(IF(ISNUMBER($H228),$H228,0)-$M228,2)))</f>
        <v/>
      </c>
      <c r="S228" s="25">
        <f>IF($A228="","",IF(OR($R228&gt;0,$N228&gt;0,$P228="Missing Batch ID",$P228="Missing Deposit",$P228="Review Batch"),"Follow Up","No Follow-up"))</f>
        <v/>
      </c>
      <c r="T228" s="25">
        <f>IF($A228="","",IF(COUNTIF($A$2:$A$501,$A228)&gt;1,"Duplicate ID",""))</f>
        <v/>
      </c>
    </row>
    <row r="229">
      <c r="A229" s="5" t="n"/>
      <c r="B229" s="34" t="n"/>
      <c r="C229" s="34" t="n"/>
      <c r="D229" s="5" t="n"/>
      <c r="E229" s="5" t="n"/>
      <c r="F229" s="5" t="n"/>
      <c r="G229" s="5" t="n"/>
      <c r="H229" s="41" t="n"/>
      <c r="I229" s="41" t="n"/>
      <c r="J229" s="5" t="n"/>
      <c r="K229" s="5" t="n"/>
      <c r="L229" s="41" t="n"/>
      <c r="M229" s="40">
        <f>IF($A229="","",ROUND(IF(ISNUMBER($I229),$I229,0)-IF(ISNUMBER($L229),$L229,0),2))</f>
        <v/>
      </c>
      <c r="N229" s="40">
        <f>IF($A229="","",ROUND($M229-IF(ISNUMBER($H229),$H229,0),2))</f>
        <v/>
      </c>
      <c r="O229" s="25">
        <f>IF($A229="","",IF(IF(ISNUMBER($H229),$H229,0)=0,"Not Due",IF($M229=0,"Outstanding",IF($M229&lt;IF(ISNUMBER($H229),$H229,0),"Partial",IF($M229=IF(ISNUMBER($H229),$H229,0),"Collected","Overcollected")))))</f>
        <v/>
      </c>
      <c r="P229" s="25">
        <f>IF($A229="","",IF($M229&lt;=0,"Not Applicable",IF($K229="","Missing Batch ID",IF(COUNTIF(Deposits!$A$2:$A$201,$K229)=0,"Missing Deposit",IF(INDEX(Deposits!$I$2:$I$201,MATCH($K229,Deposits!$A$2:$A$201,0))="Balanced","Matched","Review Batch")))))</f>
        <v/>
      </c>
      <c r="Q229" s="26">
        <f>IF($A229="","",IF($R229&lt;=0,0,IF(OR($B229="",Dashboard!$B$5=""),"",MAX(0,Dashboard!$B$5-$B229))))</f>
        <v/>
      </c>
      <c r="R229" s="40">
        <f>IF($A229="","",MAX(0,ROUND(IF(ISNUMBER($H229),$H229,0)-$M229,2)))</f>
        <v/>
      </c>
      <c r="S229" s="25">
        <f>IF($A229="","",IF(OR($R229&gt;0,$N229&gt;0,$P229="Missing Batch ID",$P229="Missing Deposit",$P229="Review Batch"),"Follow Up","No Follow-up"))</f>
        <v/>
      </c>
      <c r="T229" s="25">
        <f>IF($A229="","",IF(COUNTIF($A$2:$A$501,$A229)&gt;1,"Duplicate ID",""))</f>
        <v/>
      </c>
    </row>
    <row r="230">
      <c r="A230" s="21" t="n"/>
      <c r="B230" s="38" t="n"/>
      <c r="C230" s="38" t="n"/>
      <c r="D230" s="21" t="n"/>
      <c r="E230" s="21" t="n"/>
      <c r="F230" s="21" t="n"/>
      <c r="G230" s="21" t="n"/>
      <c r="H230" s="39" t="n"/>
      <c r="I230" s="39" t="n"/>
      <c r="J230" s="21" t="n"/>
      <c r="K230" s="21" t="n"/>
      <c r="L230" s="39" t="n"/>
      <c r="M230" s="40">
        <f>IF($A230="","",ROUND(IF(ISNUMBER($I230),$I230,0)-IF(ISNUMBER($L230),$L230,0),2))</f>
        <v/>
      </c>
      <c r="N230" s="40">
        <f>IF($A230="","",ROUND($M230-IF(ISNUMBER($H230),$H230,0),2))</f>
        <v/>
      </c>
      <c r="O230" s="25">
        <f>IF($A230="","",IF(IF(ISNUMBER($H230),$H230,0)=0,"Not Due",IF($M230=0,"Outstanding",IF($M230&lt;IF(ISNUMBER($H230),$H230,0),"Partial",IF($M230=IF(ISNUMBER($H230),$H230,0),"Collected","Overcollected")))))</f>
        <v/>
      </c>
      <c r="P230" s="25">
        <f>IF($A230="","",IF($M230&lt;=0,"Not Applicable",IF($K230="","Missing Batch ID",IF(COUNTIF(Deposits!$A$2:$A$201,$K230)=0,"Missing Deposit",IF(INDEX(Deposits!$I$2:$I$201,MATCH($K230,Deposits!$A$2:$A$201,0))="Balanced","Matched","Review Batch")))))</f>
        <v/>
      </c>
      <c r="Q230" s="26">
        <f>IF($A230="","",IF($R230&lt;=0,0,IF(OR($B230="",Dashboard!$B$5=""),"",MAX(0,Dashboard!$B$5-$B230))))</f>
        <v/>
      </c>
      <c r="R230" s="40">
        <f>IF($A230="","",MAX(0,ROUND(IF(ISNUMBER($H230),$H230,0)-$M230,2)))</f>
        <v/>
      </c>
      <c r="S230" s="25">
        <f>IF($A230="","",IF(OR($R230&gt;0,$N230&gt;0,$P230="Missing Batch ID",$P230="Missing Deposit",$P230="Review Batch"),"Follow Up","No Follow-up"))</f>
        <v/>
      </c>
      <c r="T230" s="25">
        <f>IF($A230="","",IF(COUNTIF($A$2:$A$501,$A230)&gt;1,"Duplicate ID",""))</f>
        <v/>
      </c>
    </row>
    <row r="231">
      <c r="A231" s="5" t="n"/>
      <c r="B231" s="34" t="n"/>
      <c r="C231" s="34" t="n"/>
      <c r="D231" s="5" t="n"/>
      <c r="E231" s="5" t="n"/>
      <c r="F231" s="5" t="n"/>
      <c r="G231" s="5" t="n"/>
      <c r="H231" s="41" t="n"/>
      <c r="I231" s="41" t="n"/>
      <c r="J231" s="5" t="n"/>
      <c r="K231" s="5" t="n"/>
      <c r="L231" s="41" t="n"/>
      <c r="M231" s="40">
        <f>IF($A231="","",ROUND(IF(ISNUMBER($I231),$I231,0)-IF(ISNUMBER($L231),$L231,0),2))</f>
        <v/>
      </c>
      <c r="N231" s="40">
        <f>IF($A231="","",ROUND($M231-IF(ISNUMBER($H231),$H231,0),2))</f>
        <v/>
      </c>
      <c r="O231" s="25">
        <f>IF($A231="","",IF(IF(ISNUMBER($H231),$H231,0)=0,"Not Due",IF($M231=0,"Outstanding",IF($M231&lt;IF(ISNUMBER($H231),$H231,0),"Partial",IF($M231=IF(ISNUMBER($H231),$H231,0),"Collected","Overcollected")))))</f>
        <v/>
      </c>
      <c r="P231" s="25">
        <f>IF($A231="","",IF($M231&lt;=0,"Not Applicable",IF($K231="","Missing Batch ID",IF(COUNTIF(Deposits!$A$2:$A$201,$K231)=0,"Missing Deposit",IF(INDEX(Deposits!$I$2:$I$201,MATCH($K231,Deposits!$A$2:$A$201,0))="Balanced","Matched","Review Batch")))))</f>
        <v/>
      </c>
      <c r="Q231" s="26">
        <f>IF($A231="","",IF($R231&lt;=0,0,IF(OR($B231="",Dashboard!$B$5=""),"",MAX(0,Dashboard!$B$5-$B231))))</f>
        <v/>
      </c>
      <c r="R231" s="40">
        <f>IF($A231="","",MAX(0,ROUND(IF(ISNUMBER($H231),$H231,0)-$M231,2)))</f>
        <v/>
      </c>
      <c r="S231" s="25">
        <f>IF($A231="","",IF(OR($R231&gt;0,$N231&gt;0,$P231="Missing Batch ID",$P231="Missing Deposit",$P231="Review Batch"),"Follow Up","No Follow-up"))</f>
        <v/>
      </c>
      <c r="T231" s="25">
        <f>IF($A231="","",IF(COUNTIF($A$2:$A$501,$A231)&gt;1,"Duplicate ID",""))</f>
        <v/>
      </c>
    </row>
    <row r="232">
      <c r="A232" s="21" t="n"/>
      <c r="B232" s="38" t="n"/>
      <c r="C232" s="38" t="n"/>
      <c r="D232" s="21" t="n"/>
      <c r="E232" s="21" t="n"/>
      <c r="F232" s="21" t="n"/>
      <c r="G232" s="21" t="n"/>
      <c r="H232" s="39" t="n"/>
      <c r="I232" s="39" t="n"/>
      <c r="J232" s="21" t="n"/>
      <c r="K232" s="21" t="n"/>
      <c r="L232" s="39" t="n"/>
      <c r="M232" s="40">
        <f>IF($A232="","",ROUND(IF(ISNUMBER($I232),$I232,0)-IF(ISNUMBER($L232),$L232,0),2))</f>
        <v/>
      </c>
      <c r="N232" s="40">
        <f>IF($A232="","",ROUND($M232-IF(ISNUMBER($H232),$H232,0),2))</f>
        <v/>
      </c>
      <c r="O232" s="25">
        <f>IF($A232="","",IF(IF(ISNUMBER($H232),$H232,0)=0,"Not Due",IF($M232=0,"Outstanding",IF($M232&lt;IF(ISNUMBER($H232),$H232,0),"Partial",IF($M232=IF(ISNUMBER($H232),$H232,0),"Collected","Overcollected")))))</f>
        <v/>
      </c>
      <c r="P232" s="25">
        <f>IF($A232="","",IF($M232&lt;=0,"Not Applicable",IF($K232="","Missing Batch ID",IF(COUNTIF(Deposits!$A$2:$A$201,$K232)=0,"Missing Deposit",IF(INDEX(Deposits!$I$2:$I$201,MATCH($K232,Deposits!$A$2:$A$201,0))="Balanced","Matched","Review Batch")))))</f>
        <v/>
      </c>
      <c r="Q232" s="26">
        <f>IF($A232="","",IF($R232&lt;=0,0,IF(OR($B232="",Dashboard!$B$5=""),"",MAX(0,Dashboard!$B$5-$B232))))</f>
        <v/>
      </c>
      <c r="R232" s="40">
        <f>IF($A232="","",MAX(0,ROUND(IF(ISNUMBER($H232),$H232,0)-$M232,2)))</f>
        <v/>
      </c>
      <c r="S232" s="25">
        <f>IF($A232="","",IF(OR($R232&gt;0,$N232&gt;0,$P232="Missing Batch ID",$P232="Missing Deposit",$P232="Review Batch"),"Follow Up","No Follow-up"))</f>
        <v/>
      </c>
      <c r="T232" s="25">
        <f>IF($A232="","",IF(COUNTIF($A$2:$A$501,$A232)&gt;1,"Duplicate ID",""))</f>
        <v/>
      </c>
    </row>
    <row r="233">
      <c r="A233" s="5" t="n"/>
      <c r="B233" s="34" t="n"/>
      <c r="C233" s="34" t="n"/>
      <c r="D233" s="5" t="n"/>
      <c r="E233" s="5" t="n"/>
      <c r="F233" s="5" t="n"/>
      <c r="G233" s="5" t="n"/>
      <c r="H233" s="41" t="n"/>
      <c r="I233" s="41" t="n"/>
      <c r="J233" s="5" t="n"/>
      <c r="K233" s="5" t="n"/>
      <c r="L233" s="41" t="n"/>
      <c r="M233" s="40">
        <f>IF($A233="","",ROUND(IF(ISNUMBER($I233),$I233,0)-IF(ISNUMBER($L233),$L233,0),2))</f>
        <v/>
      </c>
      <c r="N233" s="40">
        <f>IF($A233="","",ROUND($M233-IF(ISNUMBER($H233),$H233,0),2))</f>
        <v/>
      </c>
      <c r="O233" s="25">
        <f>IF($A233="","",IF(IF(ISNUMBER($H233),$H233,0)=0,"Not Due",IF($M233=0,"Outstanding",IF($M233&lt;IF(ISNUMBER($H233),$H233,0),"Partial",IF($M233=IF(ISNUMBER($H233),$H233,0),"Collected","Overcollected")))))</f>
        <v/>
      </c>
      <c r="P233" s="25">
        <f>IF($A233="","",IF($M233&lt;=0,"Not Applicable",IF($K233="","Missing Batch ID",IF(COUNTIF(Deposits!$A$2:$A$201,$K233)=0,"Missing Deposit",IF(INDEX(Deposits!$I$2:$I$201,MATCH($K233,Deposits!$A$2:$A$201,0))="Balanced","Matched","Review Batch")))))</f>
        <v/>
      </c>
      <c r="Q233" s="26">
        <f>IF($A233="","",IF($R233&lt;=0,0,IF(OR($B233="",Dashboard!$B$5=""),"",MAX(0,Dashboard!$B$5-$B233))))</f>
        <v/>
      </c>
      <c r="R233" s="40">
        <f>IF($A233="","",MAX(0,ROUND(IF(ISNUMBER($H233),$H233,0)-$M233,2)))</f>
        <v/>
      </c>
      <c r="S233" s="25">
        <f>IF($A233="","",IF(OR($R233&gt;0,$N233&gt;0,$P233="Missing Batch ID",$P233="Missing Deposit",$P233="Review Batch"),"Follow Up","No Follow-up"))</f>
        <v/>
      </c>
      <c r="T233" s="25">
        <f>IF($A233="","",IF(COUNTIF($A$2:$A$501,$A233)&gt;1,"Duplicate ID",""))</f>
        <v/>
      </c>
    </row>
    <row r="234">
      <c r="A234" s="21" t="n"/>
      <c r="B234" s="38" t="n"/>
      <c r="C234" s="38" t="n"/>
      <c r="D234" s="21" t="n"/>
      <c r="E234" s="21" t="n"/>
      <c r="F234" s="21" t="n"/>
      <c r="G234" s="21" t="n"/>
      <c r="H234" s="39" t="n"/>
      <c r="I234" s="39" t="n"/>
      <c r="J234" s="21" t="n"/>
      <c r="K234" s="21" t="n"/>
      <c r="L234" s="39" t="n"/>
      <c r="M234" s="40">
        <f>IF($A234="","",ROUND(IF(ISNUMBER($I234),$I234,0)-IF(ISNUMBER($L234),$L234,0),2))</f>
        <v/>
      </c>
      <c r="N234" s="40">
        <f>IF($A234="","",ROUND($M234-IF(ISNUMBER($H234),$H234,0),2))</f>
        <v/>
      </c>
      <c r="O234" s="25">
        <f>IF($A234="","",IF(IF(ISNUMBER($H234),$H234,0)=0,"Not Due",IF($M234=0,"Outstanding",IF($M234&lt;IF(ISNUMBER($H234),$H234,0),"Partial",IF($M234=IF(ISNUMBER($H234),$H234,0),"Collected","Overcollected")))))</f>
        <v/>
      </c>
      <c r="P234" s="25">
        <f>IF($A234="","",IF($M234&lt;=0,"Not Applicable",IF($K234="","Missing Batch ID",IF(COUNTIF(Deposits!$A$2:$A$201,$K234)=0,"Missing Deposit",IF(INDEX(Deposits!$I$2:$I$201,MATCH($K234,Deposits!$A$2:$A$201,0))="Balanced","Matched","Review Batch")))))</f>
        <v/>
      </c>
      <c r="Q234" s="26">
        <f>IF($A234="","",IF($R234&lt;=0,0,IF(OR($B234="",Dashboard!$B$5=""),"",MAX(0,Dashboard!$B$5-$B234))))</f>
        <v/>
      </c>
      <c r="R234" s="40">
        <f>IF($A234="","",MAX(0,ROUND(IF(ISNUMBER($H234),$H234,0)-$M234,2)))</f>
        <v/>
      </c>
      <c r="S234" s="25">
        <f>IF($A234="","",IF(OR($R234&gt;0,$N234&gt;0,$P234="Missing Batch ID",$P234="Missing Deposit",$P234="Review Batch"),"Follow Up","No Follow-up"))</f>
        <v/>
      </c>
      <c r="T234" s="25">
        <f>IF($A234="","",IF(COUNTIF($A$2:$A$501,$A234)&gt;1,"Duplicate ID",""))</f>
        <v/>
      </c>
    </row>
    <row r="235">
      <c r="A235" s="5" t="n"/>
      <c r="B235" s="34" t="n"/>
      <c r="C235" s="34" t="n"/>
      <c r="D235" s="5" t="n"/>
      <c r="E235" s="5" t="n"/>
      <c r="F235" s="5" t="n"/>
      <c r="G235" s="5" t="n"/>
      <c r="H235" s="41" t="n"/>
      <c r="I235" s="41" t="n"/>
      <c r="J235" s="5" t="n"/>
      <c r="K235" s="5" t="n"/>
      <c r="L235" s="41" t="n"/>
      <c r="M235" s="40">
        <f>IF($A235="","",ROUND(IF(ISNUMBER($I235),$I235,0)-IF(ISNUMBER($L235),$L235,0),2))</f>
        <v/>
      </c>
      <c r="N235" s="40">
        <f>IF($A235="","",ROUND($M235-IF(ISNUMBER($H235),$H235,0),2))</f>
        <v/>
      </c>
      <c r="O235" s="25">
        <f>IF($A235="","",IF(IF(ISNUMBER($H235),$H235,0)=0,"Not Due",IF($M235=0,"Outstanding",IF($M235&lt;IF(ISNUMBER($H235),$H235,0),"Partial",IF($M235=IF(ISNUMBER($H235),$H235,0),"Collected","Overcollected")))))</f>
        <v/>
      </c>
      <c r="P235" s="25">
        <f>IF($A235="","",IF($M235&lt;=0,"Not Applicable",IF($K235="","Missing Batch ID",IF(COUNTIF(Deposits!$A$2:$A$201,$K235)=0,"Missing Deposit",IF(INDEX(Deposits!$I$2:$I$201,MATCH($K235,Deposits!$A$2:$A$201,0))="Balanced","Matched","Review Batch")))))</f>
        <v/>
      </c>
      <c r="Q235" s="26">
        <f>IF($A235="","",IF($R235&lt;=0,0,IF(OR($B235="",Dashboard!$B$5=""),"",MAX(0,Dashboard!$B$5-$B235))))</f>
        <v/>
      </c>
      <c r="R235" s="40">
        <f>IF($A235="","",MAX(0,ROUND(IF(ISNUMBER($H235),$H235,0)-$M235,2)))</f>
        <v/>
      </c>
      <c r="S235" s="25">
        <f>IF($A235="","",IF(OR($R235&gt;0,$N235&gt;0,$P235="Missing Batch ID",$P235="Missing Deposit",$P235="Review Batch"),"Follow Up","No Follow-up"))</f>
        <v/>
      </c>
      <c r="T235" s="25">
        <f>IF($A235="","",IF(COUNTIF($A$2:$A$501,$A235)&gt;1,"Duplicate ID",""))</f>
        <v/>
      </c>
    </row>
    <row r="236">
      <c r="A236" s="21" t="n"/>
      <c r="B236" s="38" t="n"/>
      <c r="C236" s="38" t="n"/>
      <c r="D236" s="21" t="n"/>
      <c r="E236" s="21" t="n"/>
      <c r="F236" s="21" t="n"/>
      <c r="G236" s="21" t="n"/>
      <c r="H236" s="39" t="n"/>
      <c r="I236" s="39" t="n"/>
      <c r="J236" s="21" t="n"/>
      <c r="K236" s="21" t="n"/>
      <c r="L236" s="39" t="n"/>
      <c r="M236" s="40">
        <f>IF($A236="","",ROUND(IF(ISNUMBER($I236),$I236,0)-IF(ISNUMBER($L236),$L236,0),2))</f>
        <v/>
      </c>
      <c r="N236" s="40">
        <f>IF($A236="","",ROUND($M236-IF(ISNUMBER($H236),$H236,0),2))</f>
        <v/>
      </c>
      <c r="O236" s="25">
        <f>IF($A236="","",IF(IF(ISNUMBER($H236),$H236,0)=0,"Not Due",IF($M236=0,"Outstanding",IF($M236&lt;IF(ISNUMBER($H236),$H236,0),"Partial",IF($M236=IF(ISNUMBER($H236),$H236,0),"Collected","Overcollected")))))</f>
        <v/>
      </c>
      <c r="P236" s="25">
        <f>IF($A236="","",IF($M236&lt;=0,"Not Applicable",IF($K236="","Missing Batch ID",IF(COUNTIF(Deposits!$A$2:$A$201,$K236)=0,"Missing Deposit",IF(INDEX(Deposits!$I$2:$I$201,MATCH($K236,Deposits!$A$2:$A$201,0))="Balanced","Matched","Review Batch")))))</f>
        <v/>
      </c>
      <c r="Q236" s="26">
        <f>IF($A236="","",IF($R236&lt;=0,0,IF(OR($B236="",Dashboard!$B$5=""),"",MAX(0,Dashboard!$B$5-$B236))))</f>
        <v/>
      </c>
      <c r="R236" s="40">
        <f>IF($A236="","",MAX(0,ROUND(IF(ISNUMBER($H236),$H236,0)-$M236,2)))</f>
        <v/>
      </c>
      <c r="S236" s="25">
        <f>IF($A236="","",IF(OR($R236&gt;0,$N236&gt;0,$P236="Missing Batch ID",$P236="Missing Deposit",$P236="Review Batch"),"Follow Up","No Follow-up"))</f>
        <v/>
      </c>
      <c r="T236" s="25">
        <f>IF($A236="","",IF(COUNTIF($A$2:$A$501,$A236)&gt;1,"Duplicate ID",""))</f>
        <v/>
      </c>
    </row>
    <row r="237">
      <c r="A237" s="5" t="n"/>
      <c r="B237" s="34" t="n"/>
      <c r="C237" s="34" t="n"/>
      <c r="D237" s="5" t="n"/>
      <c r="E237" s="5" t="n"/>
      <c r="F237" s="5" t="n"/>
      <c r="G237" s="5" t="n"/>
      <c r="H237" s="41" t="n"/>
      <c r="I237" s="41" t="n"/>
      <c r="J237" s="5" t="n"/>
      <c r="K237" s="5" t="n"/>
      <c r="L237" s="41" t="n"/>
      <c r="M237" s="40">
        <f>IF($A237="","",ROUND(IF(ISNUMBER($I237),$I237,0)-IF(ISNUMBER($L237),$L237,0),2))</f>
        <v/>
      </c>
      <c r="N237" s="40">
        <f>IF($A237="","",ROUND($M237-IF(ISNUMBER($H237),$H237,0),2))</f>
        <v/>
      </c>
      <c r="O237" s="25">
        <f>IF($A237="","",IF(IF(ISNUMBER($H237),$H237,0)=0,"Not Due",IF($M237=0,"Outstanding",IF($M237&lt;IF(ISNUMBER($H237),$H237,0),"Partial",IF($M237=IF(ISNUMBER($H237),$H237,0),"Collected","Overcollected")))))</f>
        <v/>
      </c>
      <c r="P237" s="25">
        <f>IF($A237="","",IF($M237&lt;=0,"Not Applicable",IF($K237="","Missing Batch ID",IF(COUNTIF(Deposits!$A$2:$A$201,$K237)=0,"Missing Deposit",IF(INDEX(Deposits!$I$2:$I$201,MATCH($K237,Deposits!$A$2:$A$201,0))="Balanced","Matched","Review Batch")))))</f>
        <v/>
      </c>
      <c r="Q237" s="26">
        <f>IF($A237="","",IF($R237&lt;=0,0,IF(OR($B237="",Dashboard!$B$5=""),"",MAX(0,Dashboard!$B$5-$B237))))</f>
        <v/>
      </c>
      <c r="R237" s="40">
        <f>IF($A237="","",MAX(0,ROUND(IF(ISNUMBER($H237),$H237,0)-$M237,2)))</f>
        <v/>
      </c>
      <c r="S237" s="25">
        <f>IF($A237="","",IF(OR($R237&gt;0,$N237&gt;0,$P237="Missing Batch ID",$P237="Missing Deposit",$P237="Review Batch"),"Follow Up","No Follow-up"))</f>
        <v/>
      </c>
      <c r="T237" s="25">
        <f>IF($A237="","",IF(COUNTIF($A$2:$A$501,$A237)&gt;1,"Duplicate ID",""))</f>
        <v/>
      </c>
    </row>
    <row r="238">
      <c r="A238" s="21" t="n"/>
      <c r="B238" s="38" t="n"/>
      <c r="C238" s="38" t="n"/>
      <c r="D238" s="21" t="n"/>
      <c r="E238" s="21" t="n"/>
      <c r="F238" s="21" t="n"/>
      <c r="G238" s="21" t="n"/>
      <c r="H238" s="39" t="n"/>
      <c r="I238" s="39" t="n"/>
      <c r="J238" s="21" t="n"/>
      <c r="K238" s="21" t="n"/>
      <c r="L238" s="39" t="n"/>
      <c r="M238" s="40">
        <f>IF($A238="","",ROUND(IF(ISNUMBER($I238),$I238,0)-IF(ISNUMBER($L238),$L238,0),2))</f>
        <v/>
      </c>
      <c r="N238" s="40">
        <f>IF($A238="","",ROUND($M238-IF(ISNUMBER($H238),$H238,0),2))</f>
        <v/>
      </c>
      <c r="O238" s="25">
        <f>IF($A238="","",IF(IF(ISNUMBER($H238),$H238,0)=0,"Not Due",IF($M238=0,"Outstanding",IF($M238&lt;IF(ISNUMBER($H238),$H238,0),"Partial",IF($M238=IF(ISNUMBER($H238),$H238,0),"Collected","Overcollected")))))</f>
        <v/>
      </c>
      <c r="P238" s="25">
        <f>IF($A238="","",IF($M238&lt;=0,"Not Applicable",IF($K238="","Missing Batch ID",IF(COUNTIF(Deposits!$A$2:$A$201,$K238)=0,"Missing Deposit",IF(INDEX(Deposits!$I$2:$I$201,MATCH($K238,Deposits!$A$2:$A$201,0))="Balanced","Matched","Review Batch")))))</f>
        <v/>
      </c>
      <c r="Q238" s="26">
        <f>IF($A238="","",IF($R238&lt;=0,0,IF(OR($B238="",Dashboard!$B$5=""),"",MAX(0,Dashboard!$B$5-$B238))))</f>
        <v/>
      </c>
      <c r="R238" s="40">
        <f>IF($A238="","",MAX(0,ROUND(IF(ISNUMBER($H238),$H238,0)-$M238,2)))</f>
        <v/>
      </c>
      <c r="S238" s="25">
        <f>IF($A238="","",IF(OR($R238&gt;0,$N238&gt;0,$P238="Missing Batch ID",$P238="Missing Deposit",$P238="Review Batch"),"Follow Up","No Follow-up"))</f>
        <v/>
      </c>
      <c r="T238" s="25">
        <f>IF($A238="","",IF(COUNTIF($A$2:$A$501,$A238)&gt;1,"Duplicate ID",""))</f>
        <v/>
      </c>
    </row>
    <row r="239">
      <c r="A239" s="5" t="n"/>
      <c r="B239" s="34" t="n"/>
      <c r="C239" s="34" t="n"/>
      <c r="D239" s="5" t="n"/>
      <c r="E239" s="5" t="n"/>
      <c r="F239" s="5" t="n"/>
      <c r="G239" s="5" t="n"/>
      <c r="H239" s="41" t="n"/>
      <c r="I239" s="41" t="n"/>
      <c r="J239" s="5" t="n"/>
      <c r="K239" s="5" t="n"/>
      <c r="L239" s="41" t="n"/>
      <c r="M239" s="40">
        <f>IF($A239="","",ROUND(IF(ISNUMBER($I239),$I239,0)-IF(ISNUMBER($L239),$L239,0),2))</f>
        <v/>
      </c>
      <c r="N239" s="40">
        <f>IF($A239="","",ROUND($M239-IF(ISNUMBER($H239),$H239,0),2))</f>
        <v/>
      </c>
      <c r="O239" s="25">
        <f>IF($A239="","",IF(IF(ISNUMBER($H239),$H239,0)=0,"Not Due",IF($M239=0,"Outstanding",IF($M239&lt;IF(ISNUMBER($H239),$H239,0),"Partial",IF($M239=IF(ISNUMBER($H239),$H239,0),"Collected","Overcollected")))))</f>
        <v/>
      </c>
      <c r="P239" s="25">
        <f>IF($A239="","",IF($M239&lt;=0,"Not Applicable",IF($K239="","Missing Batch ID",IF(COUNTIF(Deposits!$A$2:$A$201,$K239)=0,"Missing Deposit",IF(INDEX(Deposits!$I$2:$I$201,MATCH($K239,Deposits!$A$2:$A$201,0))="Balanced","Matched","Review Batch")))))</f>
        <v/>
      </c>
      <c r="Q239" s="26">
        <f>IF($A239="","",IF($R239&lt;=0,0,IF(OR($B239="",Dashboard!$B$5=""),"",MAX(0,Dashboard!$B$5-$B239))))</f>
        <v/>
      </c>
      <c r="R239" s="40">
        <f>IF($A239="","",MAX(0,ROUND(IF(ISNUMBER($H239),$H239,0)-$M239,2)))</f>
        <v/>
      </c>
      <c r="S239" s="25">
        <f>IF($A239="","",IF(OR($R239&gt;0,$N239&gt;0,$P239="Missing Batch ID",$P239="Missing Deposit",$P239="Review Batch"),"Follow Up","No Follow-up"))</f>
        <v/>
      </c>
      <c r="T239" s="25">
        <f>IF($A239="","",IF(COUNTIF($A$2:$A$501,$A239)&gt;1,"Duplicate ID",""))</f>
        <v/>
      </c>
    </row>
    <row r="240">
      <c r="A240" s="21" t="n"/>
      <c r="B240" s="38" t="n"/>
      <c r="C240" s="38" t="n"/>
      <c r="D240" s="21" t="n"/>
      <c r="E240" s="21" t="n"/>
      <c r="F240" s="21" t="n"/>
      <c r="G240" s="21" t="n"/>
      <c r="H240" s="39" t="n"/>
      <c r="I240" s="39" t="n"/>
      <c r="J240" s="21" t="n"/>
      <c r="K240" s="21" t="n"/>
      <c r="L240" s="39" t="n"/>
      <c r="M240" s="40">
        <f>IF($A240="","",ROUND(IF(ISNUMBER($I240),$I240,0)-IF(ISNUMBER($L240),$L240,0),2))</f>
        <v/>
      </c>
      <c r="N240" s="40">
        <f>IF($A240="","",ROUND($M240-IF(ISNUMBER($H240),$H240,0),2))</f>
        <v/>
      </c>
      <c r="O240" s="25">
        <f>IF($A240="","",IF(IF(ISNUMBER($H240),$H240,0)=0,"Not Due",IF($M240=0,"Outstanding",IF($M240&lt;IF(ISNUMBER($H240),$H240,0),"Partial",IF($M240=IF(ISNUMBER($H240),$H240,0),"Collected","Overcollected")))))</f>
        <v/>
      </c>
      <c r="P240" s="25">
        <f>IF($A240="","",IF($M240&lt;=0,"Not Applicable",IF($K240="","Missing Batch ID",IF(COUNTIF(Deposits!$A$2:$A$201,$K240)=0,"Missing Deposit",IF(INDEX(Deposits!$I$2:$I$201,MATCH($K240,Deposits!$A$2:$A$201,0))="Balanced","Matched","Review Batch")))))</f>
        <v/>
      </c>
      <c r="Q240" s="26">
        <f>IF($A240="","",IF($R240&lt;=0,0,IF(OR($B240="",Dashboard!$B$5=""),"",MAX(0,Dashboard!$B$5-$B240))))</f>
        <v/>
      </c>
      <c r="R240" s="40">
        <f>IF($A240="","",MAX(0,ROUND(IF(ISNUMBER($H240),$H240,0)-$M240,2)))</f>
        <v/>
      </c>
      <c r="S240" s="25">
        <f>IF($A240="","",IF(OR($R240&gt;0,$N240&gt;0,$P240="Missing Batch ID",$P240="Missing Deposit",$P240="Review Batch"),"Follow Up","No Follow-up"))</f>
        <v/>
      </c>
      <c r="T240" s="25">
        <f>IF($A240="","",IF(COUNTIF($A$2:$A$501,$A240)&gt;1,"Duplicate ID",""))</f>
        <v/>
      </c>
    </row>
    <row r="241">
      <c r="A241" s="5" t="n"/>
      <c r="B241" s="34" t="n"/>
      <c r="C241" s="34" t="n"/>
      <c r="D241" s="5" t="n"/>
      <c r="E241" s="5" t="n"/>
      <c r="F241" s="5" t="n"/>
      <c r="G241" s="5" t="n"/>
      <c r="H241" s="41" t="n"/>
      <c r="I241" s="41" t="n"/>
      <c r="J241" s="5" t="n"/>
      <c r="K241" s="5" t="n"/>
      <c r="L241" s="41" t="n"/>
      <c r="M241" s="40">
        <f>IF($A241="","",ROUND(IF(ISNUMBER($I241),$I241,0)-IF(ISNUMBER($L241),$L241,0),2))</f>
        <v/>
      </c>
      <c r="N241" s="40">
        <f>IF($A241="","",ROUND($M241-IF(ISNUMBER($H241),$H241,0),2))</f>
        <v/>
      </c>
      <c r="O241" s="25">
        <f>IF($A241="","",IF(IF(ISNUMBER($H241),$H241,0)=0,"Not Due",IF($M241=0,"Outstanding",IF($M241&lt;IF(ISNUMBER($H241),$H241,0),"Partial",IF($M241=IF(ISNUMBER($H241),$H241,0),"Collected","Overcollected")))))</f>
        <v/>
      </c>
      <c r="P241" s="25">
        <f>IF($A241="","",IF($M241&lt;=0,"Not Applicable",IF($K241="","Missing Batch ID",IF(COUNTIF(Deposits!$A$2:$A$201,$K241)=0,"Missing Deposit",IF(INDEX(Deposits!$I$2:$I$201,MATCH($K241,Deposits!$A$2:$A$201,0))="Balanced","Matched","Review Batch")))))</f>
        <v/>
      </c>
      <c r="Q241" s="26">
        <f>IF($A241="","",IF($R241&lt;=0,0,IF(OR($B241="",Dashboard!$B$5=""),"",MAX(0,Dashboard!$B$5-$B241))))</f>
        <v/>
      </c>
      <c r="R241" s="40">
        <f>IF($A241="","",MAX(0,ROUND(IF(ISNUMBER($H241),$H241,0)-$M241,2)))</f>
        <v/>
      </c>
      <c r="S241" s="25">
        <f>IF($A241="","",IF(OR($R241&gt;0,$N241&gt;0,$P241="Missing Batch ID",$P241="Missing Deposit",$P241="Review Batch"),"Follow Up","No Follow-up"))</f>
        <v/>
      </c>
      <c r="T241" s="25">
        <f>IF($A241="","",IF(COUNTIF($A$2:$A$501,$A241)&gt;1,"Duplicate ID",""))</f>
        <v/>
      </c>
    </row>
    <row r="242">
      <c r="A242" s="21" t="n"/>
      <c r="B242" s="38" t="n"/>
      <c r="C242" s="38" t="n"/>
      <c r="D242" s="21" t="n"/>
      <c r="E242" s="21" t="n"/>
      <c r="F242" s="21" t="n"/>
      <c r="G242" s="21" t="n"/>
      <c r="H242" s="39" t="n"/>
      <c r="I242" s="39" t="n"/>
      <c r="J242" s="21" t="n"/>
      <c r="K242" s="21" t="n"/>
      <c r="L242" s="39" t="n"/>
      <c r="M242" s="40">
        <f>IF($A242="","",ROUND(IF(ISNUMBER($I242),$I242,0)-IF(ISNUMBER($L242),$L242,0),2))</f>
        <v/>
      </c>
      <c r="N242" s="40">
        <f>IF($A242="","",ROUND($M242-IF(ISNUMBER($H242),$H242,0),2))</f>
        <v/>
      </c>
      <c r="O242" s="25">
        <f>IF($A242="","",IF(IF(ISNUMBER($H242),$H242,0)=0,"Not Due",IF($M242=0,"Outstanding",IF($M242&lt;IF(ISNUMBER($H242),$H242,0),"Partial",IF($M242=IF(ISNUMBER($H242),$H242,0),"Collected","Overcollected")))))</f>
        <v/>
      </c>
      <c r="P242" s="25">
        <f>IF($A242="","",IF($M242&lt;=0,"Not Applicable",IF($K242="","Missing Batch ID",IF(COUNTIF(Deposits!$A$2:$A$201,$K242)=0,"Missing Deposit",IF(INDEX(Deposits!$I$2:$I$201,MATCH($K242,Deposits!$A$2:$A$201,0))="Balanced","Matched","Review Batch")))))</f>
        <v/>
      </c>
      <c r="Q242" s="26">
        <f>IF($A242="","",IF($R242&lt;=0,0,IF(OR($B242="",Dashboard!$B$5=""),"",MAX(0,Dashboard!$B$5-$B242))))</f>
        <v/>
      </c>
      <c r="R242" s="40">
        <f>IF($A242="","",MAX(0,ROUND(IF(ISNUMBER($H242),$H242,0)-$M242,2)))</f>
        <v/>
      </c>
      <c r="S242" s="25">
        <f>IF($A242="","",IF(OR($R242&gt;0,$N242&gt;0,$P242="Missing Batch ID",$P242="Missing Deposit",$P242="Review Batch"),"Follow Up","No Follow-up"))</f>
        <v/>
      </c>
      <c r="T242" s="25">
        <f>IF($A242="","",IF(COUNTIF($A$2:$A$501,$A242)&gt;1,"Duplicate ID",""))</f>
        <v/>
      </c>
    </row>
    <row r="243">
      <c r="A243" s="5" t="n"/>
      <c r="B243" s="34" t="n"/>
      <c r="C243" s="34" t="n"/>
      <c r="D243" s="5" t="n"/>
      <c r="E243" s="5" t="n"/>
      <c r="F243" s="5" t="n"/>
      <c r="G243" s="5" t="n"/>
      <c r="H243" s="41" t="n"/>
      <c r="I243" s="41" t="n"/>
      <c r="J243" s="5" t="n"/>
      <c r="K243" s="5" t="n"/>
      <c r="L243" s="41" t="n"/>
      <c r="M243" s="40">
        <f>IF($A243="","",ROUND(IF(ISNUMBER($I243),$I243,0)-IF(ISNUMBER($L243),$L243,0),2))</f>
        <v/>
      </c>
      <c r="N243" s="40">
        <f>IF($A243="","",ROUND($M243-IF(ISNUMBER($H243),$H243,0),2))</f>
        <v/>
      </c>
      <c r="O243" s="25">
        <f>IF($A243="","",IF(IF(ISNUMBER($H243),$H243,0)=0,"Not Due",IF($M243=0,"Outstanding",IF($M243&lt;IF(ISNUMBER($H243),$H243,0),"Partial",IF($M243=IF(ISNUMBER($H243),$H243,0),"Collected","Overcollected")))))</f>
        <v/>
      </c>
      <c r="P243" s="25">
        <f>IF($A243="","",IF($M243&lt;=0,"Not Applicable",IF($K243="","Missing Batch ID",IF(COUNTIF(Deposits!$A$2:$A$201,$K243)=0,"Missing Deposit",IF(INDEX(Deposits!$I$2:$I$201,MATCH($K243,Deposits!$A$2:$A$201,0))="Balanced","Matched","Review Batch")))))</f>
        <v/>
      </c>
      <c r="Q243" s="26">
        <f>IF($A243="","",IF($R243&lt;=0,0,IF(OR($B243="",Dashboard!$B$5=""),"",MAX(0,Dashboard!$B$5-$B243))))</f>
        <v/>
      </c>
      <c r="R243" s="40">
        <f>IF($A243="","",MAX(0,ROUND(IF(ISNUMBER($H243),$H243,0)-$M243,2)))</f>
        <v/>
      </c>
      <c r="S243" s="25">
        <f>IF($A243="","",IF(OR($R243&gt;0,$N243&gt;0,$P243="Missing Batch ID",$P243="Missing Deposit",$P243="Review Batch"),"Follow Up","No Follow-up"))</f>
        <v/>
      </c>
      <c r="T243" s="25">
        <f>IF($A243="","",IF(COUNTIF($A$2:$A$501,$A243)&gt;1,"Duplicate ID",""))</f>
        <v/>
      </c>
    </row>
    <row r="244">
      <c r="A244" s="21" t="n"/>
      <c r="B244" s="38" t="n"/>
      <c r="C244" s="38" t="n"/>
      <c r="D244" s="21" t="n"/>
      <c r="E244" s="21" t="n"/>
      <c r="F244" s="21" t="n"/>
      <c r="G244" s="21" t="n"/>
      <c r="H244" s="39" t="n"/>
      <c r="I244" s="39" t="n"/>
      <c r="J244" s="21" t="n"/>
      <c r="K244" s="21" t="n"/>
      <c r="L244" s="39" t="n"/>
      <c r="M244" s="40">
        <f>IF($A244="","",ROUND(IF(ISNUMBER($I244),$I244,0)-IF(ISNUMBER($L244),$L244,0),2))</f>
        <v/>
      </c>
      <c r="N244" s="40">
        <f>IF($A244="","",ROUND($M244-IF(ISNUMBER($H244),$H244,0),2))</f>
        <v/>
      </c>
      <c r="O244" s="25">
        <f>IF($A244="","",IF(IF(ISNUMBER($H244),$H244,0)=0,"Not Due",IF($M244=0,"Outstanding",IF($M244&lt;IF(ISNUMBER($H244),$H244,0),"Partial",IF($M244=IF(ISNUMBER($H244),$H244,0),"Collected","Overcollected")))))</f>
        <v/>
      </c>
      <c r="P244" s="25">
        <f>IF($A244="","",IF($M244&lt;=0,"Not Applicable",IF($K244="","Missing Batch ID",IF(COUNTIF(Deposits!$A$2:$A$201,$K244)=0,"Missing Deposit",IF(INDEX(Deposits!$I$2:$I$201,MATCH($K244,Deposits!$A$2:$A$201,0))="Balanced","Matched","Review Batch")))))</f>
        <v/>
      </c>
      <c r="Q244" s="26">
        <f>IF($A244="","",IF($R244&lt;=0,0,IF(OR($B244="",Dashboard!$B$5=""),"",MAX(0,Dashboard!$B$5-$B244))))</f>
        <v/>
      </c>
      <c r="R244" s="40">
        <f>IF($A244="","",MAX(0,ROUND(IF(ISNUMBER($H244),$H244,0)-$M244,2)))</f>
        <v/>
      </c>
      <c r="S244" s="25">
        <f>IF($A244="","",IF(OR($R244&gt;0,$N244&gt;0,$P244="Missing Batch ID",$P244="Missing Deposit",$P244="Review Batch"),"Follow Up","No Follow-up"))</f>
        <v/>
      </c>
      <c r="T244" s="25">
        <f>IF($A244="","",IF(COUNTIF($A$2:$A$501,$A244)&gt;1,"Duplicate ID",""))</f>
        <v/>
      </c>
    </row>
    <row r="245">
      <c r="A245" s="5" t="n"/>
      <c r="B245" s="34" t="n"/>
      <c r="C245" s="34" t="n"/>
      <c r="D245" s="5" t="n"/>
      <c r="E245" s="5" t="n"/>
      <c r="F245" s="5" t="n"/>
      <c r="G245" s="5" t="n"/>
      <c r="H245" s="41" t="n"/>
      <c r="I245" s="41" t="n"/>
      <c r="J245" s="5" t="n"/>
      <c r="K245" s="5" t="n"/>
      <c r="L245" s="41" t="n"/>
      <c r="M245" s="40">
        <f>IF($A245="","",ROUND(IF(ISNUMBER($I245),$I245,0)-IF(ISNUMBER($L245),$L245,0),2))</f>
        <v/>
      </c>
      <c r="N245" s="40">
        <f>IF($A245="","",ROUND($M245-IF(ISNUMBER($H245),$H245,0),2))</f>
        <v/>
      </c>
      <c r="O245" s="25">
        <f>IF($A245="","",IF(IF(ISNUMBER($H245),$H245,0)=0,"Not Due",IF($M245=0,"Outstanding",IF($M245&lt;IF(ISNUMBER($H245),$H245,0),"Partial",IF($M245=IF(ISNUMBER($H245),$H245,0),"Collected","Overcollected")))))</f>
        <v/>
      </c>
      <c r="P245" s="25">
        <f>IF($A245="","",IF($M245&lt;=0,"Not Applicable",IF($K245="","Missing Batch ID",IF(COUNTIF(Deposits!$A$2:$A$201,$K245)=0,"Missing Deposit",IF(INDEX(Deposits!$I$2:$I$201,MATCH($K245,Deposits!$A$2:$A$201,0))="Balanced","Matched","Review Batch")))))</f>
        <v/>
      </c>
      <c r="Q245" s="26">
        <f>IF($A245="","",IF($R245&lt;=0,0,IF(OR($B245="",Dashboard!$B$5=""),"",MAX(0,Dashboard!$B$5-$B245))))</f>
        <v/>
      </c>
      <c r="R245" s="40">
        <f>IF($A245="","",MAX(0,ROUND(IF(ISNUMBER($H245),$H245,0)-$M245,2)))</f>
        <v/>
      </c>
      <c r="S245" s="25">
        <f>IF($A245="","",IF(OR($R245&gt;0,$N245&gt;0,$P245="Missing Batch ID",$P245="Missing Deposit",$P245="Review Batch"),"Follow Up","No Follow-up"))</f>
        <v/>
      </c>
      <c r="T245" s="25">
        <f>IF($A245="","",IF(COUNTIF($A$2:$A$501,$A245)&gt;1,"Duplicate ID",""))</f>
        <v/>
      </c>
    </row>
    <row r="246">
      <c r="A246" s="21" t="n"/>
      <c r="B246" s="38" t="n"/>
      <c r="C246" s="38" t="n"/>
      <c r="D246" s="21" t="n"/>
      <c r="E246" s="21" t="n"/>
      <c r="F246" s="21" t="n"/>
      <c r="G246" s="21" t="n"/>
      <c r="H246" s="39" t="n"/>
      <c r="I246" s="39" t="n"/>
      <c r="J246" s="21" t="n"/>
      <c r="K246" s="21" t="n"/>
      <c r="L246" s="39" t="n"/>
      <c r="M246" s="40">
        <f>IF($A246="","",ROUND(IF(ISNUMBER($I246),$I246,0)-IF(ISNUMBER($L246),$L246,0),2))</f>
        <v/>
      </c>
      <c r="N246" s="40">
        <f>IF($A246="","",ROUND($M246-IF(ISNUMBER($H246),$H246,0),2))</f>
        <v/>
      </c>
      <c r="O246" s="25">
        <f>IF($A246="","",IF(IF(ISNUMBER($H246),$H246,0)=0,"Not Due",IF($M246=0,"Outstanding",IF($M246&lt;IF(ISNUMBER($H246),$H246,0),"Partial",IF($M246=IF(ISNUMBER($H246),$H246,0),"Collected","Overcollected")))))</f>
        <v/>
      </c>
      <c r="P246" s="25">
        <f>IF($A246="","",IF($M246&lt;=0,"Not Applicable",IF($K246="","Missing Batch ID",IF(COUNTIF(Deposits!$A$2:$A$201,$K246)=0,"Missing Deposit",IF(INDEX(Deposits!$I$2:$I$201,MATCH($K246,Deposits!$A$2:$A$201,0))="Balanced","Matched","Review Batch")))))</f>
        <v/>
      </c>
      <c r="Q246" s="26">
        <f>IF($A246="","",IF($R246&lt;=0,0,IF(OR($B246="",Dashboard!$B$5=""),"",MAX(0,Dashboard!$B$5-$B246))))</f>
        <v/>
      </c>
      <c r="R246" s="40">
        <f>IF($A246="","",MAX(0,ROUND(IF(ISNUMBER($H246),$H246,0)-$M246,2)))</f>
        <v/>
      </c>
      <c r="S246" s="25">
        <f>IF($A246="","",IF(OR($R246&gt;0,$N246&gt;0,$P246="Missing Batch ID",$P246="Missing Deposit",$P246="Review Batch"),"Follow Up","No Follow-up"))</f>
        <v/>
      </c>
      <c r="T246" s="25">
        <f>IF($A246="","",IF(COUNTIF($A$2:$A$501,$A246)&gt;1,"Duplicate ID",""))</f>
        <v/>
      </c>
    </row>
    <row r="247">
      <c r="A247" s="5" t="n"/>
      <c r="B247" s="34" t="n"/>
      <c r="C247" s="34" t="n"/>
      <c r="D247" s="5" t="n"/>
      <c r="E247" s="5" t="n"/>
      <c r="F247" s="5" t="n"/>
      <c r="G247" s="5" t="n"/>
      <c r="H247" s="41" t="n"/>
      <c r="I247" s="41" t="n"/>
      <c r="J247" s="5" t="n"/>
      <c r="K247" s="5" t="n"/>
      <c r="L247" s="41" t="n"/>
      <c r="M247" s="40">
        <f>IF($A247="","",ROUND(IF(ISNUMBER($I247),$I247,0)-IF(ISNUMBER($L247),$L247,0),2))</f>
        <v/>
      </c>
      <c r="N247" s="40">
        <f>IF($A247="","",ROUND($M247-IF(ISNUMBER($H247),$H247,0),2))</f>
        <v/>
      </c>
      <c r="O247" s="25">
        <f>IF($A247="","",IF(IF(ISNUMBER($H247),$H247,0)=0,"Not Due",IF($M247=0,"Outstanding",IF($M247&lt;IF(ISNUMBER($H247),$H247,0),"Partial",IF($M247=IF(ISNUMBER($H247),$H247,0),"Collected","Overcollected")))))</f>
        <v/>
      </c>
      <c r="P247" s="25">
        <f>IF($A247="","",IF($M247&lt;=0,"Not Applicable",IF($K247="","Missing Batch ID",IF(COUNTIF(Deposits!$A$2:$A$201,$K247)=0,"Missing Deposit",IF(INDEX(Deposits!$I$2:$I$201,MATCH($K247,Deposits!$A$2:$A$201,0))="Balanced","Matched","Review Batch")))))</f>
        <v/>
      </c>
      <c r="Q247" s="26">
        <f>IF($A247="","",IF($R247&lt;=0,0,IF(OR($B247="",Dashboard!$B$5=""),"",MAX(0,Dashboard!$B$5-$B247))))</f>
        <v/>
      </c>
      <c r="R247" s="40">
        <f>IF($A247="","",MAX(0,ROUND(IF(ISNUMBER($H247),$H247,0)-$M247,2)))</f>
        <v/>
      </c>
      <c r="S247" s="25">
        <f>IF($A247="","",IF(OR($R247&gt;0,$N247&gt;0,$P247="Missing Batch ID",$P247="Missing Deposit",$P247="Review Batch"),"Follow Up","No Follow-up"))</f>
        <v/>
      </c>
      <c r="T247" s="25">
        <f>IF($A247="","",IF(COUNTIF($A$2:$A$501,$A247)&gt;1,"Duplicate ID",""))</f>
        <v/>
      </c>
    </row>
    <row r="248">
      <c r="A248" s="21" t="n"/>
      <c r="B248" s="38" t="n"/>
      <c r="C248" s="38" t="n"/>
      <c r="D248" s="21" t="n"/>
      <c r="E248" s="21" t="n"/>
      <c r="F248" s="21" t="n"/>
      <c r="G248" s="21" t="n"/>
      <c r="H248" s="39" t="n"/>
      <c r="I248" s="39" t="n"/>
      <c r="J248" s="21" t="n"/>
      <c r="K248" s="21" t="n"/>
      <c r="L248" s="39" t="n"/>
      <c r="M248" s="40">
        <f>IF($A248="","",ROUND(IF(ISNUMBER($I248),$I248,0)-IF(ISNUMBER($L248),$L248,0),2))</f>
        <v/>
      </c>
      <c r="N248" s="40">
        <f>IF($A248="","",ROUND($M248-IF(ISNUMBER($H248),$H248,0),2))</f>
        <v/>
      </c>
      <c r="O248" s="25">
        <f>IF($A248="","",IF(IF(ISNUMBER($H248),$H248,0)=0,"Not Due",IF($M248=0,"Outstanding",IF($M248&lt;IF(ISNUMBER($H248),$H248,0),"Partial",IF($M248=IF(ISNUMBER($H248),$H248,0),"Collected","Overcollected")))))</f>
        <v/>
      </c>
      <c r="P248" s="25">
        <f>IF($A248="","",IF($M248&lt;=0,"Not Applicable",IF($K248="","Missing Batch ID",IF(COUNTIF(Deposits!$A$2:$A$201,$K248)=0,"Missing Deposit",IF(INDEX(Deposits!$I$2:$I$201,MATCH($K248,Deposits!$A$2:$A$201,0))="Balanced","Matched","Review Batch")))))</f>
        <v/>
      </c>
      <c r="Q248" s="26">
        <f>IF($A248="","",IF($R248&lt;=0,0,IF(OR($B248="",Dashboard!$B$5=""),"",MAX(0,Dashboard!$B$5-$B248))))</f>
        <v/>
      </c>
      <c r="R248" s="40">
        <f>IF($A248="","",MAX(0,ROUND(IF(ISNUMBER($H248),$H248,0)-$M248,2)))</f>
        <v/>
      </c>
      <c r="S248" s="25">
        <f>IF($A248="","",IF(OR($R248&gt;0,$N248&gt;0,$P248="Missing Batch ID",$P248="Missing Deposit",$P248="Review Batch"),"Follow Up","No Follow-up"))</f>
        <v/>
      </c>
      <c r="T248" s="25">
        <f>IF($A248="","",IF(COUNTIF($A$2:$A$501,$A248)&gt;1,"Duplicate ID",""))</f>
        <v/>
      </c>
    </row>
    <row r="249">
      <c r="A249" s="5" t="n"/>
      <c r="B249" s="34" t="n"/>
      <c r="C249" s="34" t="n"/>
      <c r="D249" s="5" t="n"/>
      <c r="E249" s="5" t="n"/>
      <c r="F249" s="5" t="n"/>
      <c r="G249" s="5" t="n"/>
      <c r="H249" s="41" t="n"/>
      <c r="I249" s="41" t="n"/>
      <c r="J249" s="5" t="n"/>
      <c r="K249" s="5" t="n"/>
      <c r="L249" s="41" t="n"/>
      <c r="M249" s="40">
        <f>IF($A249="","",ROUND(IF(ISNUMBER($I249),$I249,0)-IF(ISNUMBER($L249),$L249,0),2))</f>
        <v/>
      </c>
      <c r="N249" s="40">
        <f>IF($A249="","",ROUND($M249-IF(ISNUMBER($H249),$H249,0),2))</f>
        <v/>
      </c>
      <c r="O249" s="25">
        <f>IF($A249="","",IF(IF(ISNUMBER($H249),$H249,0)=0,"Not Due",IF($M249=0,"Outstanding",IF($M249&lt;IF(ISNUMBER($H249),$H249,0),"Partial",IF($M249=IF(ISNUMBER($H249),$H249,0),"Collected","Overcollected")))))</f>
        <v/>
      </c>
      <c r="P249" s="25">
        <f>IF($A249="","",IF($M249&lt;=0,"Not Applicable",IF($K249="","Missing Batch ID",IF(COUNTIF(Deposits!$A$2:$A$201,$K249)=0,"Missing Deposit",IF(INDEX(Deposits!$I$2:$I$201,MATCH($K249,Deposits!$A$2:$A$201,0))="Balanced","Matched","Review Batch")))))</f>
        <v/>
      </c>
      <c r="Q249" s="26">
        <f>IF($A249="","",IF($R249&lt;=0,0,IF(OR($B249="",Dashboard!$B$5=""),"",MAX(0,Dashboard!$B$5-$B249))))</f>
        <v/>
      </c>
      <c r="R249" s="40">
        <f>IF($A249="","",MAX(0,ROUND(IF(ISNUMBER($H249),$H249,0)-$M249,2)))</f>
        <v/>
      </c>
      <c r="S249" s="25">
        <f>IF($A249="","",IF(OR($R249&gt;0,$N249&gt;0,$P249="Missing Batch ID",$P249="Missing Deposit",$P249="Review Batch"),"Follow Up","No Follow-up"))</f>
        <v/>
      </c>
      <c r="T249" s="25">
        <f>IF($A249="","",IF(COUNTIF($A$2:$A$501,$A249)&gt;1,"Duplicate ID",""))</f>
        <v/>
      </c>
    </row>
    <row r="250">
      <c r="A250" s="21" t="n"/>
      <c r="B250" s="38" t="n"/>
      <c r="C250" s="38" t="n"/>
      <c r="D250" s="21" t="n"/>
      <c r="E250" s="21" t="n"/>
      <c r="F250" s="21" t="n"/>
      <c r="G250" s="21" t="n"/>
      <c r="H250" s="39" t="n"/>
      <c r="I250" s="39" t="n"/>
      <c r="J250" s="21" t="n"/>
      <c r="K250" s="21" t="n"/>
      <c r="L250" s="39" t="n"/>
      <c r="M250" s="40">
        <f>IF($A250="","",ROUND(IF(ISNUMBER($I250),$I250,0)-IF(ISNUMBER($L250),$L250,0),2))</f>
        <v/>
      </c>
      <c r="N250" s="40">
        <f>IF($A250="","",ROUND($M250-IF(ISNUMBER($H250),$H250,0),2))</f>
        <v/>
      </c>
      <c r="O250" s="25">
        <f>IF($A250="","",IF(IF(ISNUMBER($H250),$H250,0)=0,"Not Due",IF($M250=0,"Outstanding",IF($M250&lt;IF(ISNUMBER($H250),$H250,0),"Partial",IF($M250=IF(ISNUMBER($H250),$H250,0),"Collected","Overcollected")))))</f>
        <v/>
      </c>
      <c r="P250" s="25">
        <f>IF($A250="","",IF($M250&lt;=0,"Not Applicable",IF($K250="","Missing Batch ID",IF(COUNTIF(Deposits!$A$2:$A$201,$K250)=0,"Missing Deposit",IF(INDEX(Deposits!$I$2:$I$201,MATCH($K250,Deposits!$A$2:$A$201,0))="Balanced","Matched","Review Batch")))))</f>
        <v/>
      </c>
      <c r="Q250" s="26">
        <f>IF($A250="","",IF($R250&lt;=0,0,IF(OR($B250="",Dashboard!$B$5=""),"",MAX(0,Dashboard!$B$5-$B250))))</f>
        <v/>
      </c>
      <c r="R250" s="40">
        <f>IF($A250="","",MAX(0,ROUND(IF(ISNUMBER($H250),$H250,0)-$M250,2)))</f>
        <v/>
      </c>
      <c r="S250" s="25">
        <f>IF($A250="","",IF(OR($R250&gt;0,$N250&gt;0,$P250="Missing Batch ID",$P250="Missing Deposit",$P250="Review Batch"),"Follow Up","No Follow-up"))</f>
        <v/>
      </c>
      <c r="T250" s="25">
        <f>IF($A250="","",IF(COUNTIF($A$2:$A$501,$A250)&gt;1,"Duplicate ID",""))</f>
        <v/>
      </c>
    </row>
    <row r="251">
      <c r="A251" s="5" t="n"/>
      <c r="B251" s="34" t="n"/>
      <c r="C251" s="34" t="n"/>
      <c r="D251" s="5" t="n"/>
      <c r="E251" s="5" t="n"/>
      <c r="F251" s="5" t="n"/>
      <c r="G251" s="5" t="n"/>
      <c r="H251" s="41" t="n"/>
      <c r="I251" s="41" t="n"/>
      <c r="J251" s="5" t="n"/>
      <c r="K251" s="5" t="n"/>
      <c r="L251" s="41" t="n"/>
      <c r="M251" s="40">
        <f>IF($A251="","",ROUND(IF(ISNUMBER($I251),$I251,0)-IF(ISNUMBER($L251),$L251,0),2))</f>
        <v/>
      </c>
      <c r="N251" s="40">
        <f>IF($A251="","",ROUND($M251-IF(ISNUMBER($H251),$H251,0),2))</f>
        <v/>
      </c>
      <c r="O251" s="25">
        <f>IF($A251="","",IF(IF(ISNUMBER($H251),$H251,0)=0,"Not Due",IF($M251=0,"Outstanding",IF($M251&lt;IF(ISNUMBER($H251),$H251,0),"Partial",IF($M251=IF(ISNUMBER($H251),$H251,0),"Collected","Overcollected")))))</f>
        <v/>
      </c>
      <c r="P251" s="25">
        <f>IF($A251="","",IF($M251&lt;=0,"Not Applicable",IF($K251="","Missing Batch ID",IF(COUNTIF(Deposits!$A$2:$A$201,$K251)=0,"Missing Deposit",IF(INDEX(Deposits!$I$2:$I$201,MATCH($K251,Deposits!$A$2:$A$201,0))="Balanced","Matched","Review Batch")))))</f>
        <v/>
      </c>
      <c r="Q251" s="26">
        <f>IF($A251="","",IF($R251&lt;=0,0,IF(OR($B251="",Dashboard!$B$5=""),"",MAX(0,Dashboard!$B$5-$B251))))</f>
        <v/>
      </c>
      <c r="R251" s="40">
        <f>IF($A251="","",MAX(0,ROUND(IF(ISNUMBER($H251),$H251,0)-$M251,2)))</f>
        <v/>
      </c>
      <c r="S251" s="25">
        <f>IF($A251="","",IF(OR($R251&gt;0,$N251&gt;0,$P251="Missing Batch ID",$P251="Missing Deposit",$P251="Review Batch"),"Follow Up","No Follow-up"))</f>
        <v/>
      </c>
      <c r="T251" s="25">
        <f>IF($A251="","",IF(COUNTIF($A$2:$A$501,$A251)&gt;1,"Duplicate ID",""))</f>
        <v/>
      </c>
    </row>
    <row r="252">
      <c r="A252" s="21" t="n"/>
      <c r="B252" s="38" t="n"/>
      <c r="C252" s="38" t="n"/>
      <c r="D252" s="21" t="n"/>
      <c r="E252" s="21" t="n"/>
      <c r="F252" s="21" t="n"/>
      <c r="G252" s="21" t="n"/>
      <c r="H252" s="39" t="n"/>
      <c r="I252" s="39" t="n"/>
      <c r="J252" s="21" t="n"/>
      <c r="K252" s="21" t="n"/>
      <c r="L252" s="39" t="n"/>
      <c r="M252" s="40">
        <f>IF($A252="","",ROUND(IF(ISNUMBER($I252),$I252,0)-IF(ISNUMBER($L252),$L252,0),2))</f>
        <v/>
      </c>
      <c r="N252" s="40">
        <f>IF($A252="","",ROUND($M252-IF(ISNUMBER($H252),$H252,0),2))</f>
        <v/>
      </c>
      <c r="O252" s="25">
        <f>IF($A252="","",IF(IF(ISNUMBER($H252),$H252,0)=0,"Not Due",IF($M252=0,"Outstanding",IF($M252&lt;IF(ISNUMBER($H252),$H252,0),"Partial",IF($M252=IF(ISNUMBER($H252),$H252,0),"Collected","Overcollected")))))</f>
        <v/>
      </c>
      <c r="P252" s="25">
        <f>IF($A252="","",IF($M252&lt;=0,"Not Applicable",IF($K252="","Missing Batch ID",IF(COUNTIF(Deposits!$A$2:$A$201,$K252)=0,"Missing Deposit",IF(INDEX(Deposits!$I$2:$I$201,MATCH($K252,Deposits!$A$2:$A$201,0))="Balanced","Matched","Review Batch")))))</f>
        <v/>
      </c>
      <c r="Q252" s="26">
        <f>IF($A252="","",IF($R252&lt;=0,0,IF(OR($B252="",Dashboard!$B$5=""),"",MAX(0,Dashboard!$B$5-$B252))))</f>
        <v/>
      </c>
      <c r="R252" s="40">
        <f>IF($A252="","",MAX(0,ROUND(IF(ISNUMBER($H252),$H252,0)-$M252,2)))</f>
        <v/>
      </c>
      <c r="S252" s="25">
        <f>IF($A252="","",IF(OR($R252&gt;0,$N252&gt;0,$P252="Missing Batch ID",$P252="Missing Deposit",$P252="Review Batch"),"Follow Up","No Follow-up"))</f>
        <v/>
      </c>
      <c r="T252" s="25">
        <f>IF($A252="","",IF(COUNTIF($A$2:$A$501,$A252)&gt;1,"Duplicate ID",""))</f>
        <v/>
      </c>
    </row>
    <row r="253">
      <c r="A253" s="5" t="n"/>
      <c r="B253" s="34" t="n"/>
      <c r="C253" s="34" t="n"/>
      <c r="D253" s="5" t="n"/>
      <c r="E253" s="5" t="n"/>
      <c r="F253" s="5" t="n"/>
      <c r="G253" s="5" t="n"/>
      <c r="H253" s="41" t="n"/>
      <c r="I253" s="41" t="n"/>
      <c r="J253" s="5" t="n"/>
      <c r="K253" s="5" t="n"/>
      <c r="L253" s="41" t="n"/>
      <c r="M253" s="40">
        <f>IF($A253="","",ROUND(IF(ISNUMBER($I253),$I253,0)-IF(ISNUMBER($L253),$L253,0),2))</f>
        <v/>
      </c>
      <c r="N253" s="40">
        <f>IF($A253="","",ROUND($M253-IF(ISNUMBER($H253),$H253,0),2))</f>
        <v/>
      </c>
      <c r="O253" s="25">
        <f>IF($A253="","",IF(IF(ISNUMBER($H253),$H253,0)=0,"Not Due",IF($M253=0,"Outstanding",IF($M253&lt;IF(ISNUMBER($H253),$H253,0),"Partial",IF($M253=IF(ISNUMBER($H253),$H253,0),"Collected","Overcollected")))))</f>
        <v/>
      </c>
      <c r="P253" s="25">
        <f>IF($A253="","",IF($M253&lt;=0,"Not Applicable",IF($K253="","Missing Batch ID",IF(COUNTIF(Deposits!$A$2:$A$201,$K253)=0,"Missing Deposit",IF(INDEX(Deposits!$I$2:$I$201,MATCH($K253,Deposits!$A$2:$A$201,0))="Balanced","Matched","Review Batch")))))</f>
        <v/>
      </c>
      <c r="Q253" s="26">
        <f>IF($A253="","",IF($R253&lt;=0,0,IF(OR($B253="",Dashboard!$B$5=""),"",MAX(0,Dashboard!$B$5-$B253))))</f>
        <v/>
      </c>
      <c r="R253" s="40">
        <f>IF($A253="","",MAX(0,ROUND(IF(ISNUMBER($H253),$H253,0)-$M253,2)))</f>
        <v/>
      </c>
      <c r="S253" s="25">
        <f>IF($A253="","",IF(OR($R253&gt;0,$N253&gt;0,$P253="Missing Batch ID",$P253="Missing Deposit",$P253="Review Batch"),"Follow Up","No Follow-up"))</f>
        <v/>
      </c>
      <c r="T253" s="25">
        <f>IF($A253="","",IF(COUNTIF($A$2:$A$501,$A253)&gt;1,"Duplicate ID",""))</f>
        <v/>
      </c>
    </row>
    <row r="254">
      <c r="A254" s="21" t="n"/>
      <c r="B254" s="38" t="n"/>
      <c r="C254" s="38" t="n"/>
      <c r="D254" s="21" t="n"/>
      <c r="E254" s="21" t="n"/>
      <c r="F254" s="21" t="n"/>
      <c r="G254" s="21" t="n"/>
      <c r="H254" s="39" t="n"/>
      <c r="I254" s="39" t="n"/>
      <c r="J254" s="21" t="n"/>
      <c r="K254" s="21" t="n"/>
      <c r="L254" s="39" t="n"/>
      <c r="M254" s="40">
        <f>IF($A254="","",ROUND(IF(ISNUMBER($I254),$I254,0)-IF(ISNUMBER($L254),$L254,0),2))</f>
        <v/>
      </c>
      <c r="N254" s="40">
        <f>IF($A254="","",ROUND($M254-IF(ISNUMBER($H254),$H254,0),2))</f>
        <v/>
      </c>
      <c r="O254" s="25">
        <f>IF($A254="","",IF(IF(ISNUMBER($H254),$H254,0)=0,"Not Due",IF($M254=0,"Outstanding",IF($M254&lt;IF(ISNUMBER($H254),$H254,0),"Partial",IF($M254=IF(ISNUMBER($H254),$H254,0),"Collected","Overcollected")))))</f>
        <v/>
      </c>
      <c r="P254" s="25">
        <f>IF($A254="","",IF($M254&lt;=0,"Not Applicable",IF($K254="","Missing Batch ID",IF(COUNTIF(Deposits!$A$2:$A$201,$K254)=0,"Missing Deposit",IF(INDEX(Deposits!$I$2:$I$201,MATCH($K254,Deposits!$A$2:$A$201,0))="Balanced","Matched","Review Batch")))))</f>
        <v/>
      </c>
      <c r="Q254" s="26">
        <f>IF($A254="","",IF($R254&lt;=0,0,IF(OR($B254="",Dashboard!$B$5=""),"",MAX(0,Dashboard!$B$5-$B254))))</f>
        <v/>
      </c>
      <c r="R254" s="40">
        <f>IF($A254="","",MAX(0,ROUND(IF(ISNUMBER($H254),$H254,0)-$M254,2)))</f>
        <v/>
      </c>
      <c r="S254" s="25">
        <f>IF($A254="","",IF(OR($R254&gt;0,$N254&gt;0,$P254="Missing Batch ID",$P254="Missing Deposit",$P254="Review Batch"),"Follow Up","No Follow-up"))</f>
        <v/>
      </c>
      <c r="T254" s="25">
        <f>IF($A254="","",IF(COUNTIF($A$2:$A$501,$A254)&gt;1,"Duplicate ID",""))</f>
        <v/>
      </c>
    </row>
    <row r="255">
      <c r="A255" s="5" t="n"/>
      <c r="B255" s="34" t="n"/>
      <c r="C255" s="34" t="n"/>
      <c r="D255" s="5" t="n"/>
      <c r="E255" s="5" t="n"/>
      <c r="F255" s="5" t="n"/>
      <c r="G255" s="5" t="n"/>
      <c r="H255" s="41" t="n"/>
      <c r="I255" s="41" t="n"/>
      <c r="J255" s="5" t="n"/>
      <c r="K255" s="5" t="n"/>
      <c r="L255" s="41" t="n"/>
      <c r="M255" s="40">
        <f>IF($A255="","",ROUND(IF(ISNUMBER($I255),$I255,0)-IF(ISNUMBER($L255),$L255,0),2))</f>
        <v/>
      </c>
      <c r="N255" s="40">
        <f>IF($A255="","",ROUND($M255-IF(ISNUMBER($H255),$H255,0),2))</f>
        <v/>
      </c>
      <c r="O255" s="25">
        <f>IF($A255="","",IF(IF(ISNUMBER($H255),$H255,0)=0,"Not Due",IF($M255=0,"Outstanding",IF($M255&lt;IF(ISNUMBER($H255),$H255,0),"Partial",IF($M255=IF(ISNUMBER($H255),$H255,0),"Collected","Overcollected")))))</f>
        <v/>
      </c>
      <c r="P255" s="25">
        <f>IF($A255="","",IF($M255&lt;=0,"Not Applicable",IF($K255="","Missing Batch ID",IF(COUNTIF(Deposits!$A$2:$A$201,$K255)=0,"Missing Deposit",IF(INDEX(Deposits!$I$2:$I$201,MATCH($K255,Deposits!$A$2:$A$201,0))="Balanced","Matched","Review Batch")))))</f>
        <v/>
      </c>
      <c r="Q255" s="26">
        <f>IF($A255="","",IF($R255&lt;=0,0,IF(OR($B255="",Dashboard!$B$5=""),"",MAX(0,Dashboard!$B$5-$B255))))</f>
        <v/>
      </c>
      <c r="R255" s="40">
        <f>IF($A255="","",MAX(0,ROUND(IF(ISNUMBER($H255),$H255,0)-$M255,2)))</f>
        <v/>
      </c>
      <c r="S255" s="25">
        <f>IF($A255="","",IF(OR($R255&gt;0,$N255&gt;0,$P255="Missing Batch ID",$P255="Missing Deposit",$P255="Review Batch"),"Follow Up","No Follow-up"))</f>
        <v/>
      </c>
      <c r="T255" s="25">
        <f>IF($A255="","",IF(COUNTIF($A$2:$A$501,$A255)&gt;1,"Duplicate ID",""))</f>
        <v/>
      </c>
    </row>
    <row r="256">
      <c r="A256" s="21" t="n"/>
      <c r="B256" s="38" t="n"/>
      <c r="C256" s="38" t="n"/>
      <c r="D256" s="21" t="n"/>
      <c r="E256" s="21" t="n"/>
      <c r="F256" s="21" t="n"/>
      <c r="G256" s="21" t="n"/>
      <c r="H256" s="39" t="n"/>
      <c r="I256" s="39" t="n"/>
      <c r="J256" s="21" t="n"/>
      <c r="K256" s="21" t="n"/>
      <c r="L256" s="39" t="n"/>
      <c r="M256" s="40">
        <f>IF($A256="","",ROUND(IF(ISNUMBER($I256),$I256,0)-IF(ISNUMBER($L256),$L256,0),2))</f>
        <v/>
      </c>
      <c r="N256" s="40">
        <f>IF($A256="","",ROUND($M256-IF(ISNUMBER($H256),$H256,0),2))</f>
        <v/>
      </c>
      <c r="O256" s="25">
        <f>IF($A256="","",IF(IF(ISNUMBER($H256),$H256,0)=0,"Not Due",IF($M256=0,"Outstanding",IF($M256&lt;IF(ISNUMBER($H256),$H256,0),"Partial",IF($M256=IF(ISNUMBER($H256),$H256,0),"Collected","Overcollected")))))</f>
        <v/>
      </c>
      <c r="P256" s="25">
        <f>IF($A256="","",IF($M256&lt;=0,"Not Applicable",IF($K256="","Missing Batch ID",IF(COUNTIF(Deposits!$A$2:$A$201,$K256)=0,"Missing Deposit",IF(INDEX(Deposits!$I$2:$I$201,MATCH($K256,Deposits!$A$2:$A$201,0))="Balanced","Matched","Review Batch")))))</f>
        <v/>
      </c>
      <c r="Q256" s="26">
        <f>IF($A256="","",IF($R256&lt;=0,0,IF(OR($B256="",Dashboard!$B$5=""),"",MAX(0,Dashboard!$B$5-$B256))))</f>
        <v/>
      </c>
      <c r="R256" s="40">
        <f>IF($A256="","",MAX(0,ROUND(IF(ISNUMBER($H256),$H256,0)-$M256,2)))</f>
        <v/>
      </c>
      <c r="S256" s="25">
        <f>IF($A256="","",IF(OR($R256&gt;0,$N256&gt;0,$P256="Missing Batch ID",$P256="Missing Deposit",$P256="Review Batch"),"Follow Up","No Follow-up"))</f>
        <v/>
      </c>
      <c r="T256" s="25">
        <f>IF($A256="","",IF(COUNTIF($A$2:$A$501,$A256)&gt;1,"Duplicate ID",""))</f>
        <v/>
      </c>
    </row>
    <row r="257">
      <c r="A257" s="5" t="n"/>
      <c r="B257" s="34" t="n"/>
      <c r="C257" s="34" t="n"/>
      <c r="D257" s="5" t="n"/>
      <c r="E257" s="5" t="n"/>
      <c r="F257" s="5" t="n"/>
      <c r="G257" s="5" t="n"/>
      <c r="H257" s="41" t="n"/>
      <c r="I257" s="41" t="n"/>
      <c r="J257" s="5" t="n"/>
      <c r="K257" s="5" t="n"/>
      <c r="L257" s="41" t="n"/>
      <c r="M257" s="40">
        <f>IF($A257="","",ROUND(IF(ISNUMBER($I257),$I257,0)-IF(ISNUMBER($L257),$L257,0),2))</f>
        <v/>
      </c>
      <c r="N257" s="40">
        <f>IF($A257="","",ROUND($M257-IF(ISNUMBER($H257),$H257,0),2))</f>
        <v/>
      </c>
      <c r="O257" s="25">
        <f>IF($A257="","",IF(IF(ISNUMBER($H257),$H257,0)=0,"Not Due",IF($M257=0,"Outstanding",IF($M257&lt;IF(ISNUMBER($H257),$H257,0),"Partial",IF($M257=IF(ISNUMBER($H257),$H257,0),"Collected","Overcollected")))))</f>
        <v/>
      </c>
      <c r="P257" s="25">
        <f>IF($A257="","",IF($M257&lt;=0,"Not Applicable",IF($K257="","Missing Batch ID",IF(COUNTIF(Deposits!$A$2:$A$201,$K257)=0,"Missing Deposit",IF(INDEX(Deposits!$I$2:$I$201,MATCH($K257,Deposits!$A$2:$A$201,0))="Balanced","Matched","Review Batch")))))</f>
        <v/>
      </c>
      <c r="Q257" s="26">
        <f>IF($A257="","",IF($R257&lt;=0,0,IF(OR($B257="",Dashboard!$B$5=""),"",MAX(0,Dashboard!$B$5-$B257))))</f>
        <v/>
      </c>
      <c r="R257" s="40">
        <f>IF($A257="","",MAX(0,ROUND(IF(ISNUMBER($H257),$H257,0)-$M257,2)))</f>
        <v/>
      </c>
      <c r="S257" s="25">
        <f>IF($A257="","",IF(OR($R257&gt;0,$N257&gt;0,$P257="Missing Batch ID",$P257="Missing Deposit",$P257="Review Batch"),"Follow Up","No Follow-up"))</f>
        <v/>
      </c>
      <c r="T257" s="25">
        <f>IF($A257="","",IF(COUNTIF($A$2:$A$501,$A257)&gt;1,"Duplicate ID",""))</f>
        <v/>
      </c>
    </row>
    <row r="258">
      <c r="A258" s="21" t="n"/>
      <c r="B258" s="38" t="n"/>
      <c r="C258" s="38" t="n"/>
      <c r="D258" s="21" t="n"/>
      <c r="E258" s="21" t="n"/>
      <c r="F258" s="21" t="n"/>
      <c r="G258" s="21" t="n"/>
      <c r="H258" s="39" t="n"/>
      <c r="I258" s="39" t="n"/>
      <c r="J258" s="21" t="n"/>
      <c r="K258" s="21" t="n"/>
      <c r="L258" s="39" t="n"/>
      <c r="M258" s="40">
        <f>IF($A258="","",ROUND(IF(ISNUMBER($I258),$I258,0)-IF(ISNUMBER($L258),$L258,0),2))</f>
        <v/>
      </c>
      <c r="N258" s="40">
        <f>IF($A258="","",ROUND($M258-IF(ISNUMBER($H258),$H258,0),2))</f>
        <v/>
      </c>
      <c r="O258" s="25">
        <f>IF($A258="","",IF(IF(ISNUMBER($H258),$H258,0)=0,"Not Due",IF($M258=0,"Outstanding",IF($M258&lt;IF(ISNUMBER($H258),$H258,0),"Partial",IF($M258=IF(ISNUMBER($H258),$H258,0),"Collected","Overcollected")))))</f>
        <v/>
      </c>
      <c r="P258" s="25">
        <f>IF($A258="","",IF($M258&lt;=0,"Not Applicable",IF($K258="","Missing Batch ID",IF(COUNTIF(Deposits!$A$2:$A$201,$K258)=0,"Missing Deposit",IF(INDEX(Deposits!$I$2:$I$201,MATCH($K258,Deposits!$A$2:$A$201,0))="Balanced","Matched","Review Batch")))))</f>
        <v/>
      </c>
      <c r="Q258" s="26">
        <f>IF($A258="","",IF($R258&lt;=0,0,IF(OR($B258="",Dashboard!$B$5=""),"",MAX(0,Dashboard!$B$5-$B258))))</f>
        <v/>
      </c>
      <c r="R258" s="40">
        <f>IF($A258="","",MAX(0,ROUND(IF(ISNUMBER($H258),$H258,0)-$M258,2)))</f>
        <v/>
      </c>
      <c r="S258" s="25">
        <f>IF($A258="","",IF(OR($R258&gt;0,$N258&gt;0,$P258="Missing Batch ID",$P258="Missing Deposit",$P258="Review Batch"),"Follow Up","No Follow-up"))</f>
        <v/>
      </c>
      <c r="T258" s="25">
        <f>IF($A258="","",IF(COUNTIF($A$2:$A$501,$A258)&gt;1,"Duplicate ID",""))</f>
        <v/>
      </c>
    </row>
    <row r="259">
      <c r="A259" s="5" t="n"/>
      <c r="B259" s="34" t="n"/>
      <c r="C259" s="34" t="n"/>
      <c r="D259" s="5" t="n"/>
      <c r="E259" s="5" t="n"/>
      <c r="F259" s="5" t="n"/>
      <c r="G259" s="5" t="n"/>
      <c r="H259" s="41" t="n"/>
      <c r="I259" s="41" t="n"/>
      <c r="J259" s="5" t="n"/>
      <c r="K259" s="5" t="n"/>
      <c r="L259" s="41" t="n"/>
      <c r="M259" s="40">
        <f>IF($A259="","",ROUND(IF(ISNUMBER($I259),$I259,0)-IF(ISNUMBER($L259),$L259,0),2))</f>
        <v/>
      </c>
      <c r="N259" s="40">
        <f>IF($A259="","",ROUND($M259-IF(ISNUMBER($H259),$H259,0),2))</f>
        <v/>
      </c>
      <c r="O259" s="25">
        <f>IF($A259="","",IF(IF(ISNUMBER($H259),$H259,0)=0,"Not Due",IF($M259=0,"Outstanding",IF($M259&lt;IF(ISNUMBER($H259),$H259,0),"Partial",IF($M259=IF(ISNUMBER($H259),$H259,0),"Collected","Overcollected")))))</f>
        <v/>
      </c>
      <c r="P259" s="25">
        <f>IF($A259="","",IF($M259&lt;=0,"Not Applicable",IF($K259="","Missing Batch ID",IF(COUNTIF(Deposits!$A$2:$A$201,$K259)=0,"Missing Deposit",IF(INDEX(Deposits!$I$2:$I$201,MATCH($K259,Deposits!$A$2:$A$201,0))="Balanced","Matched","Review Batch")))))</f>
        <v/>
      </c>
      <c r="Q259" s="26">
        <f>IF($A259="","",IF($R259&lt;=0,0,IF(OR($B259="",Dashboard!$B$5=""),"",MAX(0,Dashboard!$B$5-$B259))))</f>
        <v/>
      </c>
      <c r="R259" s="40">
        <f>IF($A259="","",MAX(0,ROUND(IF(ISNUMBER($H259),$H259,0)-$M259,2)))</f>
        <v/>
      </c>
      <c r="S259" s="25">
        <f>IF($A259="","",IF(OR($R259&gt;0,$N259&gt;0,$P259="Missing Batch ID",$P259="Missing Deposit",$P259="Review Batch"),"Follow Up","No Follow-up"))</f>
        <v/>
      </c>
      <c r="T259" s="25">
        <f>IF($A259="","",IF(COUNTIF($A$2:$A$501,$A259)&gt;1,"Duplicate ID",""))</f>
        <v/>
      </c>
    </row>
    <row r="260">
      <c r="A260" s="21" t="n"/>
      <c r="B260" s="38" t="n"/>
      <c r="C260" s="38" t="n"/>
      <c r="D260" s="21" t="n"/>
      <c r="E260" s="21" t="n"/>
      <c r="F260" s="21" t="n"/>
      <c r="G260" s="21" t="n"/>
      <c r="H260" s="39" t="n"/>
      <c r="I260" s="39" t="n"/>
      <c r="J260" s="21" t="n"/>
      <c r="K260" s="21" t="n"/>
      <c r="L260" s="39" t="n"/>
      <c r="M260" s="40">
        <f>IF($A260="","",ROUND(IF(ISNUMBER($I260),$I260,0)-IF(ISNUMBER($L260),$L260,0),2))</f>
        <v/>
      </c>
      <c r="N260" s="40">
        <f>IF($A260="","",ROUND($M260-IF(ISNUMBER($H260),$H260,0),2))</f>
        <v/>
      </c>
      <c r="O260" s="25">
        <f>IF($A260="","",IF(IF(ISNUMBER($H260),$H260,0)=0,"Not Due",IF($M260=0,"Outstanding",IF($M260&lt;IF(ISNUMBER($H260),$H260,0),"Partial",IF($M260=IF(ISNUMBER($H260),$H260,0),"Collected","Overcollected")))))</f>
        <v/>
      </c>
      <c r="P260" s="25">
        <f>IF($A260="","",IF($M260&lt;=0,"Not Applicable",IF($K260="","Missing Batch ID",IF(COUNTIF(Deposits!$A$2:$A$201,$K260)=0,"Missing Deposit",IF(INDEX(Deposits!$I$2:$I$201,MATCH($K260,Deposits!$A$2:$A$201,0))="Balanced","Matched","Review Batch")))))</f>
        <v/>
      </c>
      <c r="Q260" s="26">
        <f>IF($A260="","",IF($R260&lt;=0,0,IF(OR($B260="",Dashboard!$B$5=""),"",MAX(0,Dashboard!$B$5-$B260))))</f>
        <v/>
      </c>
      <c r="R260" s="40">
        <f>IF($A260="","",MAX(0,ROUND(IF(ISNUMBER($H260),$H260,0)-$M260,2)))</f>
        <v/>
      </c>
      <c r="S260" s="25">
        <f>IF($A260="","",IF(OR($R260&gt;0,$N260&gt;0,$P260="Missing Batch ID",$P260="Missing Deposit",$P260="Review Batch"),"Follow Up","No Follow-up"))</f>
        <v/>
      </c>
      <c r="T260" s="25">
        <f>IF($A260="","",IF(COUNTIF($A$2:$A$501,$A260)&gt;1,"Duplicate ID",""))</f>
        <v/>
      </c>
    </row>
    <row r="261">
      <c r="A261" s="5" t="n"/>
      <c r="B261" s="34" t="n"/>
      <c r="C261" s="34" t="n"/>
      <c r="D261" s="5" t="n"/>
      <c r="E261" s="5" t="n"/>
      <c r="F261" s="5" t="n"/>
      <c r="G261" s="5" t="n"/>
      <c r="H261" s="41" t="n"/>
      <c r="I261" s="41" t="n"/>
      <c r="J261" s="5" t="n"/>
      <c r="K261" s="5" t="n"/>
      <c r="L261" s="41" t="n"/>
      <c r="M261" s="40">
        <f>IF($A261="","",ROUND(IF(ISNUMBER($I261),$I261,0)-IF(ISNUMBER($L261),$L261,0),2))</f>
        <v/>
      </c>
      <c r="N261" s="40">
        <f>IF($A261="","",ROUND($M261-IF(ISNUMBER($H261),$H261,0),2))</f>
        <v/>
      </c>
      <c r="O261" s="25">
        <f>IF($A261="","",IF(IF(ISNUMBER($H261),$H261,0)=0,"Not Due",IF($M261=0,"Outstanding",IF($M261&lt;IF(ISNUMBER($H261),$H261,0),"Partial",IF($M261=IF(ISNUMBER($H261),$H261,0),"Collected","Overcollected")))))</f>
        <v/>
      </c>
      <c r="P261" s="25">
        <f>IF($A261="","",IF($M261&lt;=0,"Not Applicable",IF($K261="","Missing Batch ID",IF(COUNTIF(Deposits!$A$2:$A$201,$K261)=0,"Missing Deposit",IF(INDEX(Deposits!$I$2:$I$201,MATCH($K261,Deposits!$A$2:$A$201,0))="Balanced","Matched","Review Batch")))))</f>
        <v/>
      </c>
      <c r="Q261" s="26">
        <f>IF($A261="","",IF($R261&lt;=0,0,IF(OR($B261="",Dashboard!$B$5=""),"",MAX(0,Dashboard!$B$5-$B261))))</f>
        <v/>
      </c>
      <c r="R261" s="40">
        <f>IF($A261="","",MAX(0,ROUND(IF(ISNUMBER($H261),$H261,0)-$M261,2)))</f>
        <v/>
      </c>
      <c r="S261" s="25">
        <f>IF($A261="","",IF(OR($R261&gt;0,$N261&gt;0,$P261="Missing Batch ID",$P261="Missing Deposit",$P261="Review Batch"),"Follow Up","No Follow-up"))</f>
        <v/>
      </c>
      <c r="T261" s="25">
        <f>IF($A261="","",IF(COUNTIF($A$2:$A$501,$A261)&gt;1,"Duplicate ID",""))</f>
        <v/>
      </c>
    </row>
    <row r="262">
      <c r="A262" s="21" t="n"/>
      <c r="B262" s="38" t="n"/>
      <c r="C262" s="38" t="n"/>
      <c r="D262" s="21" t="n"/>
      <c r="E262" s="21" t="n"/>
      <c r="F262" s="21" t="n"/>
      <c r="G262" s="21" t="n"/>
      <c r="H262" s="39" t="n"/>
      <c r="I262" s="39" t="n"/>
      <c r="J262" s="21" t="n"/>
      <c r="K262" s="21" t="n"/>
      <c r="L262" s="39" t="n"/>
      <c r="M262" s="40">
        <f>IF($A262="","",ROUND(IF(ISNUMBER($I262),$I262,0)-IF(ISNUMBER($L262),$L262,0),2))</f>
        <v/>
      </c>
      <c r="N262" s="40">
        <f>IF($A262="","",ROUND($M262-IF(ISNUMBER($H262),$H262,0),2))</f>
        <v/>
      </c>
      <c r="O262" s="25">
        <f>IF($A262="","",IF(IF(ISNUMBER($H262),$H262,0)=0,"Not Due",IF($M262=0,"Outstanding",IF($M262&lt;IF(ISNUMBER($H262),$H262,0),"Partial",IF($M262=IF(ISNUMBER($H262),$H262,0),"Collected","Overcollected")))))</f>
        <v/>
      </c>
      <c r="P262" s="25">
        <f>IF($A262="","",IF($M262&lt;=0,"Not Applicable",IF($K262="","Missing Batch ID",IF(COUNTIF(Deposits!$A$2:$A$201,$K262)=0,"Missing Deposit",IF(INDEX(Deposits!$I$2:$I$201,MATCH($K262,Deposits!$A$2:$A$201,0))="Balanced","Matched","Review Batch")))))</f>
        <v/>
      </c>
      <c r="Q262" s="26">
        <f>IF($A262="","",IF($R262&lt;=0,0,IF(OR($B262="",Dashboard!$B$5=""),"",MAX(0,Dashboard!$B$5-$B262))))</f>
        <v/>
      </c>
      <c r="R262" s="40">
        <f>IF($A262="","",MAX(0,ROUND(IF(ISNUMBER($H262),$H262,0)-$M262,2)))</f>
        <v/>
      </c>
      <c r="S262" s="25">
        <f>IF($A262="","",IF(OR($R262&gt;0,$N262&gt;0,$P262="Missing Batch ID",$P262="Missing Deposit",$P262="Review Batch"),"Follow Up","No Follow-up"))</f>
        <v/>
      </c>
      <c r="T262" s="25">
        <f>IF($A262="","",IF(COUNTIF($A$2:$A$501,$A262)&gt;1,"Duplicate ID",""))</f>
        <v/>
      </c>
    </row>
    <row r="263">
      <c r="A263" s="5" t="n"/>
      <c r="B263" s="34" t="n"/>
      <c r="C263" s="34" t="n"/>
      <c r="D263" s="5" t="n"/>
      <c r="E263" s="5" t="n"/>
      <c r="F263" s="5" t="n"/>
      <c r="G263" s="5" t="n"/>
      <c r="H263" s="41" t="n"/>
      <c r="I263" s="41" t="n"/>
      <c r="J263" s="5" t="n"/>
      <c r="K263" s="5" t="n"/>
      <c r="L263" s="41" t="n"/>
      <c r="M263" s="40">
        <f>IF($A263="","",ROUND(IF(ISNUMBER($I263),$I263,0)-IF(ISNUMBER($L263),$L263,0),2))</f>
        <v/>
      </c>
      <c r="N263" s="40">
        <f>IF($A263="","",ROUND($M263-IF(ISNUMBER($H263),$H263,0),2))</f>
        <v/>
      </c>
      <c r="O263" s="25">
        <f>IF($A263="","",IF(IF(ISNUMBER($H263),$H263,0)=0,"Not Due",IF($M263=0,"Outstanding",IF($M263&lt;IF(ISNUMBER($H263),$H263,0),"Partial",IF($M263=IF(ISNUMBER($H263),$H263,0),"Collected","Overcollected")))))</f>
        <v/>
      </c>
      <c r="P263" s="25">
        <f>IF($A263="","",IF($M263&lt;=0,"Not Applicable",IF($K263="","Missing Batch ID",IF(COUNTIF(Deposits!$A$2:$A$201,$K263)=0,"Missing Deposit",IF(INDEX(Deposits!$I$2:$I$201,MATCH($K263,Deposits!$A$2:$A$201,0))="Balanced","Matched","Review Batch")))))</f>
        <v/>
      </c>
      <c r="Q263" s="26">
        <f>IF($A263="","",IF($R263&lt;=0,0,IF(OR($B263="",Dashboard!$B$5=""),"",MAX(0,Dashboard!$B$5-$B263))))</f>
        <v/>
      </c>
      <c r="R263" s="40">
        <f>IF($A263="","",MAX(0,ROUND(IF(ISNUMBER($H263),$H263,0)-$M263,2)))</f>
        <v/>
      </c>
      <c r="S263" s="25">
        <f>IF($A263="","",IF(OR($R263&gt;0,$N263&gt;0,$P263="Missing Batch ID",$P263="Missing Deposit",$P263="Review Batch"),"Follow Up","No Follow-up"))</f>
        <v/>
      </c>
      <c r="T263" s="25">
        <f>IF($A263="","",IF(COUNTIF($A$2:$A$501,$A263)&gt;1,"Duplicate ID",""))</f>
        <v/>
      </c>
    </row>
    <row r="264">
      <c r="A264" s="21" t="n"/>
      <c r="B264" s="38" t="n"/>
      <c r="C264" s="38" t="n"/>
      <c r="D264" s="21" t="n"/>
      <c r="E264" s="21" t="n"/>
      <c r="F264" s="21" t="n"/>
      <c r="G264" s="21" t="n"/>
      <c r="H264" s="39" t="n"/>
      <c r="I264" s="39" t="n"/>
      <c r="J264" s="21" t="n"/>
      <c r="K264" s="21" t="n"/>
      <c r="L264" s="39" t="n"/>
      <c r="M264" s="40">
        <f>IF($A264="","",ROUND(IF(ISNUMBER($I264),$I264,0)-IF(ISNUMBER($L264),$L264,0),2))</f>
        <v/>
      </c>
      <c r="N264" s="40">
        <f>IF($A264="","",ROUND($M264-IF(ISNUMBER($H264),$H264,0),2))</f>
        <v/>
      </c>
      <c r="O264" s="25">
        <f>IF($A264="","",IF(IF(ISNUMBER($H264),$H264,0)=0,"Not Due",IF($M264=0,"Outstanding",IF($M264&lt;IF(ISNUMBER($H264),$H264,0),"Partial",IF($M264=IF(ISNUMBER($H264),$H264,0),"Collected","Overcollected")))))</f>
        <v/>
      </c>
      <c r="P264" s="25">
        <f>IF($A264="","",IF($M264&lt;=0,"Not Applicable",IF($K264="","Missing Batch ID",IF(COUNTIF(Deposits!$A$2:$A$201,$K264)=0,"Missing Deposit",IF(INDEX(Deposits!$I$2:$I$201,MATCH($K264,Deposits!$A$2:$A$201,0))="Balanced","Matched","Review Batch")))))</f>
        <v/>
      </c>
      <c r="Q264" s="26">
        <f>IF($A264="","",IF($R264&lt;=0,0,IF(OR($B264="",Dashboard!$B$5=""),"",MAX(0,Dashboard!$B$5-$B264))))</f>
        <v/>
      </c>
      <c r="R264" s="40">
        <f>IF($A264="","",MAX(0,ROUND(IF(ISNUMBER($H264),$H264,0)-$M264,2)))</f>
        <v/>
      </c>
      <c r="S264" s="25">
        <f>IF($A264="","",IF(OR($R264&gt;0,$N264&gt;0,$P264="Missing Batch ID",$P264="Missing Deposit",$P264="Review Batch"),"Follow Up","No Follow-up"))</f>
        <v/>
      </c>
      <c r="T264" s="25">
        <f>IF($A264="","",IF(COUNTIF($A$2:$A$501,$A264)&gt;1,"Duplicate ID",""))</f>
        <v/>
      </c>
    </row>
    <row r="265">
      <c r="A265" s="5" t="n"/>
      <c r="B265" s="34" t="n"/>
      <c r="C265" s="34" t="n"/>
      <c r="D265" s="5" t="n"/>
      <c r="E265" s="5" t="n"/>
      <c r="F265" s="5" t="n"/>
      <c r="G265" s="5" t="n"/>
      <c r="H265" s="41" t="n"/>
      <c r="I265" s="41" t="n"/>
      <c r="J265" s="5" t="n"/>
      <c r="K265" s="5" t="n"/>
      <c r="L265" s="41" t="n"/>
      <c r="M265" s="40">
        <f>IF($A265="","",ROUND(IF(ISNUMBER($I265),$I265,0)-IF(ISNUMBER($L265),$L265,0),2))</f>
        <v/>
      </c>
      <c r="N265" s="40">
        <f>IF($A265="","",ROUND($M265-IF(ISNUMBER($H265),$H265,0),2))</f>
        <v/>
      </c>
      <c r="O265" s="25">
        <f>IF($A265="","",IF(IF(ISNUMBER($H265),$H265,0)=0,"Not Due",IF($M265=0,"Outstanding",IF($M265&lt;IF(ISNUMBER($H265),$H265,0),"Partial",IF($M265=IF(ISNUMBER($H265),$H265,0),"Collected","Overcollected")))))</f>
        <v/>
      </c>
      <c r="P265" s="25">
        <f>IF($A265="","",IF($M265&lt;=0,"Not Applicable",IF($K265="","Missing Batch ID",IF(COUNTIF(Deposits!$A$2:$A$201,$K265)=0,"Missing Deposit",IF(INDEX(Deposits!$I$2:$I$201,MATCH($K265,Deposits!$A$2:$A$201,0))="Balanced","Matched","Review Batch")))))</f>
        <v/>
      </c>
      <c r="Q265" s="26">
        <f>IF($A265="","",IF($R265&lt;=0,0,IF(OR($B265="",Dashboard!$B$5=""),"",MAX(0,Dashboard!$B$5-$B265))))</f>
        <v/>
      </c>
      <c r="R265" s="40">
        <f>IF($A265="","",MAX(0,ROUND(IF(ISNUMBER($H265),$H265,0)-$M265,2)))</f>
        <v/>
      </c>
      <c r="S265" s="25">
        <f>IF($A265="","",IF(OR($R265&gt;0,$N265&gt;0,$P265="Missing Batch ID",$P265="Missing Deposit",$P265="Review Batch"),"Follow Up","No Follow-up"))</f>
        <v/>
      </c>
      <c r="T265" s="25">
        <f>IF($A265="","",IF(COUNTIF($A$2:$A$501,$A265)&gt;1,"Duplicate ID",""))</f>
        <v/>
      </c>
    </row>
    <row r="266">
      <c r="A266" s="21" t="n"/>
      <c r="B266" s="38" t="n"/>
      <c r="C266" s="38" t="n"/>
      <c r="D266" s="21" t="n"/>
      <c r="E266" s="21" t="n"/>
      <c r="F266" s="21" t="n"/>
      <c r="G266" s="21" t="n"/>
      <c r="H266" s="39" t="n"/>
      <c r="I266" s="39" t="n"/>
      <c r="J266" s="21" t="n"/>
      <c r="K266" s="21" t="n"/>
      <c r="L266" s="39" t="n"/>
      <c r="M266" s="40">
        <f>IF($A266="","",ROUND(IF(ISNUMBER($I266),$I266,0)-IF(ISNUMBER($L266),$L266,0),2))</f>
        <v/>
      </c>
      <c r="N266" s="40">
        <f>IF($A266="","",ROUND($M266-IF(ISNUMBER($H266),$H266,0),2))</f>
        <v/>
      </c>
      <c r="O266" s="25">
        <f>IF($A266="","",IF(IF(ISNUMBER($H266),$H266,0)=0,"Not Due",IF($M266=0,"Outstanding",IF($M266&lt;IF(ISNUMBER($H266),$H266,0),"Partial",IF($M266=IF(ISNUMBER($H266),$H266,0),"Collected","Overcollected")))))</f>
        <v/>
      </c>
      <c r="P266" s="25">
        <f>IF($A266="","",IF($M266&lt;=0,"Not Applicable",IF($K266="","Missing Batch ID",IF(COUNTIF(Deposits!$A$2:$A$201,$K266)=0,"Missing Deposit",IF(INDEX(Deposits!$I$2:$I$201,MATCH($K266,Deposits!$A$2:$A$201,0))="Balanced","Matched","Review Batch")))))</f>
        <v/>
      </c>
      <c r="Q266" s="26">
        <f>IF($A266="","",IF($R266&lt;=0,0,IF(OR($B266="",Dashboard!$B$5=""),"",MAX(0,Dashboard!$B$5-$B266))))</f>
        <v/>
      </c>
      <c r="R266" s="40">
        <f>IF($A266="","",MAX(0,ROUND(IF(ISNUMBER($H266),$H266,0)-$M266,2)))</f>
        <v/>
      </c>
      <c r="S266" s="25">
        <f>IF($A266="","",IF(OR($R266&gt;0,$N266&gt;0,$P266="Missing Batch ID",$P266="Missing Deposit",$P266="Review Batch"),"Follow Up","No Follow-up"))</f>
        <v/>
      </c>
      <c r="T266" s="25">
        <f>IF($A266="","",IF(COUNTIF($A$2:$A$501,$A266)&gt;1,"Duplicate ID",""))</f>
        <v/>
      </c>
    </row>
    <row r="267">
      <c r="A267" s="5" t="n"/>
      <c r="B267" s="34" t="n"/>
      <c r="C267" s="34" t="n"/>
      <c r="D267" s="5" t="n"/>
      <c r="E267" s="5" t="n"/>
      <c r="F267" s="5" t="n"/>
      <c r="G267" s="5" t="n"/>
      <c r="H267" s="41" t="n"/>
      <c r="I267" s="41" t="n"/>
      <c r="J267" s="5" t="n"/>
      <c r="K267" s="5" t="n"/>
      <c r="L267" s="41" t="n"/>
      <c r="M267" s="40">
        <f>IF($A267="","",ROUND(IF(ISNUMBER($I267),$I267,0)-IF(ISNUMBER($L267),$L267,0),2))</f>
        <v/>
      </c>
      <c r="N267" s="40">
        <f>IF($A267="","",ROUND($M267-IF(ISNUMBER($H267),$H267,0),2))</f>
        <v/>
      </c>
      <c r="O267" s="25">
        <f>IF($A267="","",IF(IF(ISNUMBER($H267),$H267,0)=0,"Not Due",IF($M267=0,"Outstanding",IF($M267&lt;IF(ISNUMBER($H267),$H267,0),"Partial",IF($M267=IF(ISNUMBER($H267),$H267,0),"Collected","Overcollected")))))</f>
        <v/>
      </c>
      <c r="P267" s="25">
        <f>IF($A267="","",IF($M267&lt;=0,"Not Applicable",IF($K267="","Missing Batch ID",IF(COUNTIF(Deposits!$A$2:$A$201,$K267)=0,"Missing Deposit",IF(INDEX(Deposits!$I$2:$I$201,MATCH($K267,Deposits!$A$2:$A$201,0))="Balanced","Matched","Review Batch")))))</f>
        <v/>
      </c>
      <c r="Q267" s="26">
        <f>IF($A267="","",IF($R267&lt;=0,0,IF(OR($B267="",Dashboard!$B$5=""),"",MAX(0,Dashboard!$B$5-$B267))))</f>
        <v/>
      </c>
      <c r="R267" s="40">
        <f>IF($A267="","",MAX(0,ROUND(IF(ISNUMBER($H267),$H267,0)-$M267,2)))</f>
        <v/>
      </c>
      <c r="S267" s="25">
        <f>IF($A267="","",IF(OR($R267&gt;0,$N267&gt;0,$P267="Missing Batch ID",$P267="Missing Deposit",$P267="Review Batch"),"Follow Up","No Follow-up"))</f>
        <v/>
      </c>
      <c r="T267" s="25">
        <f>IF($A267="","",IF(COUNTIF($A$2:$A$501,$A267)&gt;1,"Duplicate ID",""))</f>
        <v/>
      </c>
    </row>
    <row r="268">
      <c r="A268" s="21" t="n"/>
      <c r="B268" s="38" t="n"/>
      <c r="C268" s="38" t="n"/>
      <c r="D268" s="21" t="n"/>
      <c r="E268" s="21" t="n"/>
      <c r="F268" s="21" t="n"/>
      <c r="G268" s="21" t="n"/>
      <c r="H268" s="39" t="n"/>
      <c r="I268" s="39" t="n"/>
      <c r="J268" s="21" t="n"/>
      <c r="K268" s="21" t="n"/>
      <c r="L268" s="39" t="n"/>
      <c r="M268" s="40">
        <f>IF($A268="","",ROUND(IF(ISNUMBER($I268),$I268,0)-IF(ISNUMBER($L268),$L268,0),2))</f>
        <v/>
      </c>
      <c r="N268" s="40">
        <f>IF($A268="","",ROUND($M268-IF(ISNUMBER($H268),$H268,0),2))</f>
        <v/>
      </c>
      <c r="O268" s="25">
        <f>IF($A268="","",IF(IF(ISNUMBER($H268),$H268,0)=0,"Not Due",IF($M268=0,"Outstanding",IF($M268&lt;IF(ISNUMBER($H268),$H268,0),"Partial",IF($M268=IF(ISNUMBER($H268),$H268,0),"Collected","Overcollected")))))</f>
        <v/>
      </c>
      <c r="P268" s="25">
        <f>IF($A268="","",IF($M268&lt;=0,"Not Applicable",IF($K268="","Missing Batch ID",IF(COUNTIF(Deposits!$A$2:$A$201,$K268)=0,"Missing Deposit",IF(INDEX(Deposits!$I$2:$I$201,MATCH($K268,Deposits!$A$2:$A$201,0))="Balanced","Matched","Review Batch")))))</f>
        <v/>
      </c>
      <c r="Q268" s="26">
        <f>IF($A268="","",IF($R268&lt;=0,0,IF(OR($B268="",Dashboard!$B$5=""),"",MAX(0,Dashboard!$B$5-$B268))))</f>
        <v/>
      </c>
      <c r="R268" s="40">
        <f>IF($A268="","",MAX(0,ROUND(IF(ISNUMBER($H268),$H268,0)-$M268,2)))</f>
        <v/>
      </c>
      <c r="S268" s="25">
        <f>IF($A268="","",IF(OR($R268&gt;0,$N268&gt;0,$P268="Missing Batch ID",$P268="Missing Deposit",$P268="Review Batch"),"Follow Up","No Follow-up"))</f>
        <v/>
      </c>
      <c r="T268" s="25">
        <f>IF($A268="","",IF(COUNTIF($A$2:$A$501,$A268)&gt;1,"Duplicate ID",""))</f>
        <v/>
      </c>
    </row>
    <row r="269">
      <c r="A269" s="5" t="n"/>
      <c r="B269" s="34" t="n"/>
      <c r="C269" s="34" t="n"/>
      <c r="D269" s="5" t="n"/>
      <c r="E269" s="5" t="n"/>
      <c r="F269" s="5" t="n"/>
      <c r="G269" s="5" t="n"/>
      <c r="H269" s="41" t="n"/>
      <c r="I269" s="41" t="n"/>
      <c r="J269" s="5" t="n"/>
      <c r="K269" s="5" t="n"/>
      <c r="L269" s="41" t="n"/>
      <c r="M269" s="40">
        <f>IF($A269="","",ROUND(IF(ISNUMBER($I269),$I269,0)-IF(ISNUMBER($L269),$L269,0),2))</f>
        <v/>
      </c>
      <c r="N269" s="40">
        <f>IF($A269="","",ROUND($M269-IF(ISNUMBER($H269),$H269,0),2))</f>
        <v/>
      </c>
      <c r="O269" s="25">
        <f>IF($A269="","",IF(IF(ISNUMBER($H269),$H269,0)=0,"Not Due",IF($M269=0,"Outstanding",IF($M269&lt;IF(ISNUMBER($H269),$H269,0),"Partial",IF($M269=IF(ISNUMBER($H269),$H269,0),"Collected","Overcollected")))))</f>
        <v/>
      </c>
      <c r="P269" s="25">
        <f>IF($A269="","",IF($M269&lt;=0,"Not Applicable",IF($K269="","Missing Batch ID",IF(COUNTIF(Deposits!$A$2:$A$201,$K269)=0,"Missing Deposit",IF(INDEX(Deposits!$I$2:$I$201,MATCH($K269,Deposits!$A$2:$A$201,0))="Balanced","Matched","Review Batch")))))</f>
        <v/>
      </c>
      <c r="Q269" s="26">
        <f>IF($A269="","",IF($R269&lt;=0,0,IF(OR($B269="",Dashboard!$B$5=""),"",MAX(0,Dashboard!$B$5-$B269))))</f>
        <v/>
      </c>
      <c r="R269" s="40">
        <f>IF($A269="","",MAX(0,ROUND(IF(ISNUMBER($H269),$H269,0)-$M269,2)))</f>
        <v/>
      </c>
      <c r="S269" s="25">
        <f>IF($A269="","",IF(OR($R269&gt;0,$N269&gt;0,$P269="Missing Batch ID",$P269="Missing Deposit",$P269="Review Batch"),"Follow Up","No Follow-up"))</f>
        <v/>
      </c>
      <c r="T269" s="25">
        <f>IF($A269="","",IF(COUNTIF($A$2:$A$501,$A269)&gt;1,"Duplicate ID",""))</f>
        <v/>
      </c>
    </row>
    <row r="270">
      <c r="A270" s="21" t="n"/>
      <c r="B270" s="38" t="n"/>
      <c r="C270" s="38" t="n"/>
      <c r="D270" s="21" t="n"/>
      <c r="E270" s="21" t="n"/>
      <c r="F270" s="21" t="n"/>
      <c r="G270" s="21" t="n"/>
      <c r="H270" s="39" t="n"/>
      <c r="I270" s="39" t="n"/>
      <c r="J270" s="21" t="n"/>
      <c r="K270" s="21" t="n"/>
      <c r="L270" s="39" t="n"/>
      <c r="M270" s="40">
        <f>IF($A270="","",ROUND(IF(ISNUMBER($I270),$I270,0)-IF(ISNUMBER($L270),$L270,0),2))</f>
        <v/>
      </c>
      <c r="N270" s="40">
        <f>IF($A270="","",ROUND($M270-IF(ISNUMBER($H270),$H270,0),2))</f>
        <v/>
      </c>
      <c r="O270" s="25">
        <f>IF($A270="","",IF(IF(ISNUMBER($H270),$H270,0)=0,"Not Due",IF($M270=0,"Outstanding",IF($M270&lt;IF(ISNUMBER($H270),$H270,0),"Partial",IF($M270=IF(ISNUMBER($H270),$H270,0),"Collected","Overcollected")))))</f>
        <v/>
      </c>
      <c r="P270" s="25">
        <f>IF($A270="","",IF($M270&lt;=0,"Not Applicable",IF($K270="","Missing Batch ID",IF(COUNTIF(Deposits!$A$2:$A$201,$K270)=0,"Missing Deposit",IF(INDEX(Deposits!$I$2:$I$201,MATCH($K270,Deposits!$A$2:$A$201,0))="Balanced","Matched","Review Batch")))))</f>
        <v/>
      </c>
      <c r="Q270" s="26">
        <f>IF($A270="","",IF($R270&lt;=0,0,IF(OR($B270="",Dashboard!$B$5=""),"",MAX(0,Dashboard!$B$5-$B270))))</f>
        <v/>
      </c>
      <c r="R270" s="40">
        <f>IF($A270="","",MAX(0,ROUND(IF(ISNUMBER($H270),$H270,0)-$M270,2)))</f>
        <v/>
      </c>
      <c r="S270" s="25">
        <f>IF($A270="","",IF(OR($R270&gt;0,$N270&gt;0,$P270="Missing Batch ID",$P270="Missing Deposit",$P270="Review Batch"),"Follow Up","No Follow-up"))</f>
        <v/>
      </c>
      <c r="T270" s="25">
        <f>IF($A270="","",IF(COUNTIF($A$2:$A$501,$A270)&gt;1,"Duplicate ID",""))</f>
        <v/>
      </c>
    </row>
    <row r="271">
      <c r="A271" s="5" t="n"/>
      <c r="B271" s="34" t="n"/>
      <c r="C271" s="34" t="n"/>
      <c r="D271" s="5" t="n"/>
      <c r="E271" s="5" t="n"/>
      <c r="F271" s="5" t="n"/>
      <c r="G271" s="5" t="n"/>
      <c r="H271" s="41" t="n"/>
      <c r="I271" s="41" t="n"/>
      <c r="J271" s="5" t="n"/>
      <c r="K271" s="5" t="n"/>
      <c r="L271" s="41" t="n"/>
      <c r="M271" s="40">
        <f>IF($A271="","",ROUND(IF(ISNUMBER($I271),$I271,0)-IF(ISNUMBER($L271),$L271,0),2))</f>
        <v/>
      </c>
      <c r="N271" s="40">
        <f>IF($A271="","",ROUND($M271-IF(ISNUMBER($H271),$H271,0),2))</f>
        <v/>
      </c>
      <c r="O271" s="25">
        <f>IF($A271="","",IF(IF(ISNUMBER($H271),$H271,0)=0,"Not Due",IF($M271=0,"Outstanding",IF($M271&lt;IF(ISNUMBER($H271),$H271,0),"Partial",IF($M271=IF(ISNUMBER($H271),$H271,0),"Collected","Overcollected")))))</f>
        <v/>
      </c>
      <c r="P271" s="25">
        <f>IF($A271="","",IF($M271&lt;=0,"Not Applicable",IF($K271="","Missing Batch ID",IF(COUNTIF(Deposits!$A$2:$A$201,$K271)=0,"Missing Deposit",IF(INDEX(Deposits!$I$2:$I$201,MATCH($K271,Deposits!$A$2:$A$201,0))="Balanced","Matched","Review Batch")))))</f>
        <v/>
      </c>
      <c r="Q271" s="26">
        <f>IF($A271="","",IF($R271&lt;=0,0,IF(OR($B271="",Dashboard!$B$5=""),"",MAX(0,Dashboard!$B$5-$B271))))</f>
        <v/>
      </c>
      <c r="R271" s="40">
        <f>IF($A271="","",MAX(0,ROUND(IF(ISNUMBER($H271),$H271,0)-$M271,2)))</f>
        <v/>
      </c>
      <c r="S271" s="25">
        <f>IF($A271="","",IF(OR($R271&gt;0,$N271&gt;0,$P271="Missing Batch ID",$P271="Missing Deposit",$P271="Review Batch"),"Follow Up","No Follow-up"))</f>
        <v/>
      </c>
      <c r="T271" s="25">
        <f>IF($A271="","",IF(COUNTIF($A$2:$A$501,$A271)&gt;1,"Duplicate ID",""))</f>
        <v/>
      </c>
    </row>
    <row r="272">
      <c r="A272" s="21" t="n"/>
      <c r="B272" s="38" t="n"/>
      <c r="C272" s="38" t="n"/>
      <c r="D272" s="21" t="n"/>
      <c r="E272" s="21" t="n"/>
      <c r="F272" s="21" t="n"/>
      <c r="G272" s="21" t="n"/>
      <c r="H272" s="39" t="n"/>
      <c r="I272" s="39" t="n"/>
      <c r="J272" s="21" t="n"/>
      <c r="K272" s="21" t="n"/>
      <c r="L272" s="39" t="n"/>
      <c r="M272" s="40">
        <f>IF($A272="","",ROUND(IF(ISNUMBER($I272),$I272,0)-IF(ISNUMBER($L272),$L272,0),2))</f>
        <v/>
      </c>
      <c r="N272" s="40">
        <f>IF($A272="","",ROUND($M272-IF(ISNUMBER($H272),$H272,0),2))</f>
        <v/>
      </c>
      <c r="O272" s="25">
        <f>IF($A272="","",IF(IF(ISNUMBER($H272),$H272,0)=0,"Not Due",IF($M272=0,"Outstanding",IF($M272&lt;IF(ISNUMBER($H272),$H272,0),"Partial",IF($M272=IF(ISNUMBER($H272),$H272,0),"Collected","Overcollected")))))</f>
        <v/>
      </c>
      <c r="P272" s="25">
        <f>IF($A272="","",IF($M272&lt;=0,"Not Applicable",IF($K272="","Missing Batch ID",IF(COUNTIF(Deposits!$A$2:$A$201,$K272)=0,"Missing Deposit",IF(INDEX(Deposits!$I$2:$I$201,MATCH($K272,Deposits!$A$2:$A$201,0))="Balanced","Matched","Review Batch")))))</f>
        <v/>
      </c>
      <c r="Q272" s="26">
        <f>IF($A272="","",IF($R272&lt;=0,0,IF(OR($B272="",Dashboard!$B$5=""),"",MAX(0,Dashboard!$B$5-$B272))))</f>
        <v/>
      </c>
      <c r="R272" s="40">
        <f>IF($A272="","",MAX(0,ROUND(IF(ISNUMBER($H272),$H272,0)-$M272,2)))</f>
        <v/>
      </c>
      <c r="S272" s="25">
        <f>IF($A272="","",IF(OR($R272&gt;0,$N272&gt;0,$P272="Missing Batch ID",$P272="Missing Deposit",$P272="Review Batch"),"Follow Up","No Follow-up"))</f>
        <v/>
      </c>
      <c r="T272" s="25">
        <f>IF($A272="","",IF(COUNTIF($A$2:$A$501,$A272)&gt;1,"Duplicate ID",""))</f>
        <v/>
      </c>
    </row>
    <row r="273">
      <c r="A273" s="5" t="n"/>
      <c r="B273" s="34" t="n"/>
      <c r="C273" s="34" t="n"/>
      <c r="D273" s="5" t="n"/>
      <c r="E273" s="5" t="n"/>
      <c r="F273" s="5" t="n"/>
      <c r="G273" s="5" t="n"/>
      <c r="H273" s="41" t="n"/>
      <c r="I273" s="41" t="n"/>
      <c r="J273" s="5" t="n"/>
      <c r="K273" s="5" t="n"/>
      <c r="L273" s="41" t="n"/>
      <c r="M273" s="40">
        <f>IF($A273="","",ROUND(IF(ISNUMBER($I273),$I273,0)-IF(ISNUMBER($L273),$L273,0),2))</f>
        <v/>
      </c>
      <c r="N273" s="40">
        <f>IF($A273="","",ROUND($M273-IF(ISNUMBER($H273),$H273,0),2))</f>
        <v/>
      </c>
      <c r="O273" s="25">
        <f>IF($A273="","",IF(IF(ISNUMBER($H273),$H273,0)=0,"Not Due",IF($M273=0,"Outstanding",IF($M273&lt;IF(ISNUMBER($H273),$H273,0),"Partial",IF($M273=IF(ISNUMBER($H273),$H273,0),"Collected","Overcollected")))))</f>
        <v/>
      </c>
      <c r="P273" s="25">
        <f>IF($A273="","",IF($M273&lt;=0,"Not Applicable",IF($K273="","Missing Batch ID",IF(COUNTIF(Deposits!$A$2:$A$201,$K273)=0,"Missing Deposit",IF(INDEX(Deposits!$I$2:$I$201,MATCH($K273,Deposits!$A$2:$A$201,0))="Balanced","Matched","Review Batch")))))</f>
        <v/>
      </c>
      <c r="Q273" s="26">
        <f>IF($A273="","",IF($R273&lt;=0,0,IF(OR($B273="",Dashboard!$B$5=""),"",MAX(0,Dashboard!$B$5-$B273))))</f>
        <v/>
      </c>
      <c r="R273" s="40">
        <f>IF($A273="","",MAX(0,ROUND(IF(ISNUMBER($H273),$H273,0)-$M273,2)))</f>
        <v/>
      </c>
      <c r="S273" s="25">
        <f>IF($A273="","",IF(OR($R273&gt;0,$N273&gt;0,$P273="Missing Batch ID",$P273="Missing Deposit",$P273="Review Batch"),"Follow Up","No Follow-up"))</f>
        <v/>
      </c>
      <c r="T273" s="25">
        <f>IF($A273="","",IF(COUNTIF($A$2:$A$501,$A273)&gt;1,"Duplicate ID",""))</f>
        <v/>
      </c>
    </row>
    <row r="274">
      <c r="A274" s="21" t="n"/>
      <c r="B274" s="38" t="n"/>
      <c r="C274" s="38" t="n"/>
      <c r="D274" s="21" t="n"/>
      <c r="E274" s="21" t="n"/>
      <c r="F274" s="21" t="n"/>
      <c r="G274" s="21" t="n"/>
      <c r="H274" s="39" t="n"/>
      <c r="I274" s="39" t="n"/>
      <c r="J274" s="21" t="n"/>
      <c r="K274" s="21" t="n"/>
      <c r="L274" s="39" t="n"/>
      <c r="M274" s="40">
        <f>IF($A274="","",ROUND(IF(ISNUMBER($I274),$I274,0)-IF(ISNUMBER($L274),$L274,0),2))</f>
        <v/>
      </c>
      <c r="N274" s="40">
        <f>IF($A274="","",ROUND($M274-IF(ISNUMBER($H274),$H274,0),2))</f>
        <v/>
      </c>
      <c r="O274" s="25">
        <f>IF($A274="","",IF(IF(ISNUMBER($H274),$H274,0)=0,"Not Due",IF($M274=0,"Outstanding",IF($M274&lt;IF(ISNUMBER($H274),$H274,0),"Partial",IF($M274=IF(ISNUMBER($H274),$H274,0),"Collected","Overcollected")))))</f>
        <v/>
      </c>
      <c r="P274" s="25">
        <f>IF($A274="","",IF($M274&lt;=0,"Not Applicable",IF($K274="","Missing Batch ID",IF(COUNTIF(Deposits!$A$2:$A$201,$K274)=0,"Missing Deposit",IF(INDEX(Deposits!$I$2:$I$201,MATCH($K274,Deposits!$A$2:$A$201,0))="Balanced","Matched","Review Batch")))))</f>
        <v/>
      </c>
      <c r="Q274" s="26">
        <f>IF($A274="","",IF($R274&lt;=0,0,IF(OR($B274="",Dashboard!$B$5=""),"",MAX(0,Dashboard!$B$5-$B274))))</f>
        <v/>
      </c>
      <c r="R274" s="40">
        <f>IF($A274="","",MAX(0,ROUND(IF(ISNUMBER($H274),$H274,0)-$M274,2)))</f>
        <v/>
      </c>
      <c r="S274" s="25">
        <f>IF($A274="","",IF(OR($R274&gt;0,$N274&gt;0,$P274="Missing Batch ID",$P274="Missing Deposit",$P274="Review Batch"),"Follow Up","No Follow-up"))</f>
        <v/>
      </c>
      <c r="T274" s="25">
        <f>IF($A274="","",IF(COUNTIF($A$2:$A$501,$A274)&gt;1,"Duplicate ID",""))</f>
        <v/>
      </c>
    </row>
    <row r="275">
      <c r="A275" s="5" t="n"/>
      <c r="B275" s="34" t="n"/>
      <c r="C275" s="34" t="n"/>
      <c r="D275" s="5" t="n"/>
      <c r="E275" s="5" t="n"/>
      <c r="F275" s="5" t="n"/>
      <c r="G275" s="5" t="n"/>
      <c r="H275" s="41" t="n"/>
      <c r="I275" s="41" t="n"/>
      <c r="J275" s="5" t="n"/>
      <c r="K275" s="5" t="n"/>
      <c r="L275" s="41" t="n"/>
      <c r="M275" s="40">
        <f>IF($A275="","",ROUND(IF(ISNUMBER($I275),$I275,0)-IF(ISNUMBER($L275),$L275,0),2))</f>
        <v/>
      </c>
      <c r="N275" s="40">
        <f>IF($A275="","",ROUND($M275-IF(ISNUMBER($H275),$H275,0),2))</f>
        <v/>
      </c>
      <c r="O275" s="25">
        <f>IF($A275="","",IF(IF(ISNUMBER($H275),$H275,0)=0,"Not Due",IF($M275=0,"Outstanding",IF($M275&lt;IF(ISNUMBER($H275),$H275,0),"Partial",IF($M275=IF(ISNUMBER($H275),$H275,0),"Collected","Overcollected")))))</f>
        <v/>
      </c>
      <c r="P275" s="25">
        <f>IF($A275="","",IF($M275&lt;=0,"Not Applicable",IF($K275="","Missing Batch ID",IF(COUNTIF(Deposits!$A$2:$A$201,$K275)=0,"Missing Deposit",IF(INDEX(Deposits!$I$2:$I$201,MATCH($K275,Deposits!$A$2:$A$201,0))="Balanced","Matched","Review Batch")))))</f>
        <v/>
      </c>
      <c r="Q275" s="26">
        <f>IF($A275="","",IF($R275&lt;=0,0,IF(OR($B275="",Dashboard!$B$5=""),"",MAX(0,Dashboard!$B$5-$B275))))</f>
        <v/>
      </c>
      <c r="R275" s="40">
        <f>IF($A275="","",MAX(0,ROUND(IF(ISNUMBER($H275),$H275,0)-$M275,2)))</f>
        <v/>
      </c>
      <c r="S275" s="25">
        <f>IF($A275="","",IF(OR($R275&gt;0,$N275&gt;0,$P275="Missing Batch ID",$P275="Missing Deposit",$P275="Review Batch"),"Follow Up","No Follow-up"))</f>
        <v/>
      </c>
      <c r="T275" s="25">
        <f>IF($A275="","",IF(COUNTIF($A$2:$A$501,$A275)&gt;1,"Duplicate ID",""))</f>
        <v/>
      </c>
    </row>
    <row r="276">
      <c r="A276" s="21" t="n"/>
      <c r="B276" s="38" t="n"/>
      <c r="C276" s="38" t="n"/>
      <c r="D276" s="21" t="n"/>
      <c r="E276" s="21" t="n"/>
      <c r="F276" s="21" t="n"/>
      <c r="G276" s="21" t="n"/>
      <c r="H276" s="39" t="n"/>
      <c r="I276" s="39" t="n"/>
      <c r="J276" s="21" t="n"/>
      <c r="K276" s="21" t="n"/>
      <c r="L276" s="39" t="n"/>
      <c r="M276" s="40">
        <f>IF($A276="","",ROUND(IF(ISNUMBER($I276),$I276,0)-IF(ISNUMBER($L276),$L276,0),2))</f>
        <v/>
      </c>
      <c r="N276" s="40">
        <f>IF($A276="","",ROUND($M276-IF(ISNUMBER($H276),$H276,0),2))</f>
        <v/>
      </c>
      <c r="O276" s="25">
        <f>IF($A276="","",IF(IF(ISNUMBER($H276),$H276,0)=0,"Not Due",IF($M276=0,"Outstanding",IF($M276&lt;IF(ISNUMBER($H276),$H276,0),"Partial",IF($M276=IF(ISNUMBER($H276),$H276,0),"Collected","Overcollected")))))</f>
        <v/>
      </c>
      <c r="P276" s="25">
        <f>IF($A276="","",IF($M276&lt;=0,"Not Applicable",IF($K276="","Missing Batch ID",IF(COUNTIF(Deposits!$A$2:$A$201,$K276)=0,"Missing Deposit",IF(INDEX(Deposits!$I$2:$I$201,MATCH($K276,Deposits!$A$2:$A$201,0))="Balanced","Matched","Review Batch")))))</f>
        <v/>
      </c>
      <c r="Q276" s="26">
        <f>IF($A276="","",IF($R276&lt;=0,0,IF(OR($B276="",Dashboard!$B$5=""),"",MAX(0,Dashboard!$B$5-$B276))))</f>
        <v/>
      </c>
      <c r="R276" s="40">
        <f>IF($A276="","",MAX(0,ROUND(IF(ISNUMBER($H276),$H276,0)-$M276,2)))</f>
        <v/>
      </c>
      <c r="S276" s="25">
        <f>IF($A276="","",IF(OR($R276&gt;0,$N276&gt;0,$P276="Missing Batch ID",$P276="Missing Deposit",$P276="Review Batch"),"Follow Up","No Follow-up"))</f>
        <v/>
      </c>
      <c r="T276" s="25">
        <f>IF($A276="","",IF(COUNTIF($A$2:$A$501,$A276)&gt;1,"Duplicate ID",""))</f>
        <v/>
      </c>
    </row>
    <row r="277">
      <c r="A277" s="5" t="n"/>
      <c r="B277" s="34" t="n"/>
      <c r="C277" s="34" t="n"/>
      <c r="D277" s="5" t="n"/>
      <c r="E277" s="5" t="n"/>
      <c r="F277" s="5" t="n"/>
      <c r="G277" s="5" t="n"/>
      <c r="H277" s="41" t="n"/>
      <c r="I277" s="41" t="n"/>
      <c r="J277" s="5" t="n"/>
      <c r="K277" s="5" t="n"/>
      <c r="L277" s="41" t="n"/>
      <c r="M277" s="40">
        <f>IF($A277="","",ROUND(IF(ISNUMBER($I277),$I277,0)-IF(ISNUMBER($L277),$L277,0),2))</f>
        <v/>
      </c>
      <c r="N277" s="40">
        <f>IF($A277="","",ROUND($M277-IF(ISNUMBER($H277),$H277,0),2))</f>
        <v/>
      </c>
      <c r="O277" s="25">
        <f>IF($A277="","",IF(IF(ISNUMBER($H277),$H277,0)=0,"Not Due",IF($M277=0,"Outstanding",IF($M277&lt;IF(ISNUMBER($H277),$H277,0),"Partial",IF($M277=IF(ISNUMBER($H277),$H277,0),"Collected","Overcollected")))))</f>
        <v/>
      </c>
      <c r="P277" s="25">
        <f>IF($A277="","",IF($M277&lt;=0,"Not Applicable",IF($K277="","Missing Batch ID",IF(COUNTIF(Deposits!$A$2:$A$201,$K277)=0,"Missing Deposit",IF(INDEX(Deposits!$I$2:$I$201,MATCH($K277,Deposits!$A$2:$A$201,0))="Balanced","Matched","Review Batch")))))</f>
        <v/>
      </c>
      <c r="Q277" s="26">
        <f>IF($A277="","",IF($R277&lt;=0,0,IF(OR($B277="",Dashboard!$B$5=""),"",MAX(0,Dashboard!$B$5-$B277))))</f>
        <v/>
      </c>
      <c r="R277" s="40">
        <f>IF($A277="","",MAX(0,ROUND(IF(ISNUMBER($H277),$H277,0)-$M277,2)))</f>
        <v/>
      </c>
      <c r="S277" s="25">
        <f>IF($A277="","",IF(OR($R277&gt;0,$N277&gt;0,$P277="Missing Batch ID",$P277="Missing Deposit",$P277="Review Batch"),"Follow Up","No Follow-up"))</f>
        <v/>
      </c>
      <c r="T277" s="25">
        <f>IF($A277="","",IF(COUNTIF($A$2:$A$501,$A277)&gt;1,"Duplicate ID",""))</f>
        <v/>
      </c>
    </row>
    <row r="278">
      <c r="A278" s="21" t="n"/>
      <c r="B278" s="38" t="n"/>
      <c r="C278" s="38" t="n"/>
      <c r="D278" s="21" t="n"/>
      <c r="E278" s="21" t="n"/>
      <c r="F278" s="21" t="n"/>
      <c r="G278" s="21" t="n"/>
      <c r="H278" s="39" t="n"/>
      <c r="I278" s="39" t="n"/>
      <c r="J278" s="21" t="n"/>
      <c r="K278" s="21" t="n"/>
      <c r="L278" s="39" t="n"/>
      <c r="M278" s="40">
        <f>IF($A278="","",ROUND(IF(ISNUMBER($I278),$I278,0)-IF(ISNUMBER($L278),$L278,0),2))</f>
        <v/>
      </c>
      <c r="N278" s="40">
        <f>IF($A278="","",ROUND($M278-IF(ISNUMBER($H278),$H278,0),2))</f>
        <v/>
      </c>
      <c r="O278" s="25">
        <f>IF($A278="","",IF(IF(ISNUMBER($H278),$H278,0)=0,"Not Due",IF($M278=0,"Outstanding",IF($M278&lt;IF(ISNUMBER($H278),$H278,0),"Partial",IF($M278=IF(ISNUMBER($H278),$H278,0),"Collected","Overcollected")))))</f>
        <v/>
      </c>
      <c r="P278" s="25">
        <f>IF($A278="","",IF($M278&lt;=0,"Not Applicable",IF($K278="","Missing Batch ID",IF(COUNTIF(Deposits!$A$2:$A$201,$K278)=0,"Missing Deposit",IF(INDEX(Deposits!$I$2:$I$201,MATCH($K278,Deposits!$A$2:$A$201,0))="Balanced","Matched","Review Batch")))))</f>
        <v/>
      </c>
      <c r="Q278" s="26">
        <f>IF($A278="","",IF($R278&lt;=0,0,IF(OR($B278="",Dashboard!$B$5=""),"",MAX(0,Dashboard!$B$5-$B278))))</f>
        <v/>
      </c>
      <c r="R278" s="40">
        <f>IF($A278="","",MAX(0,ROUND(IF(ISNUMBER($H278),$H278,0)-$M278,2)))</f>
        <v/>
      </c>
      <c r="S278" s="25">
        <f>IF($A278="","",IF(OR($R278&gt;0,$N278&gt;0,$P278="Missing Batch ID",$P278="Missing Deposit",$P278="Review Batch"),"Follow Up","No Follow-up"))</f>
        <v/>
      </c>
      <c r="T278" s="25">
        <f>IF($A278="","",IF(COUNTIF($A$2:$A$501,$A278)&gt;1,"Duplicate ID",""))</f>
        <v/>
      </c>
    </row>
    <row r="279">
      <c r="A279" s="5" t="n"/>
      <c r="B279" s="34" t="n"/>
      <c r="C279" s="34" t="n"/>
      <c r="D279" s="5" t="n"/>
      <c r="E279" s="5" t="n"/>
      <c r="F279" s="5" t="n"/>
      <c r="G279" s="5" t="n"/>
      <c r="H279" s="41" t="n"/>
      <c r="I279" s="41" t="n"/>
      <c r="J279" s="5" t="n"/>
      <c r="K279" s="5" t="n"/>
      <c r="L279" s="41" t="n"/>
      <c r="M279" s="40">
        <f>IF($A279="","",ROUND(IF(ISNUMBER($I279),$I279,0)-IF(ISNUMBER($L279),$L279,0),2))</f>
        <v/>
      </c>
      <c r="N279" s="40">
        <f>IF($A279="","",ROUND($M279-IF(ISNUMBER($H279),$H279,0),2))</f>
        <v/>
      </c>
      <c r="O279" s="25">
        <f>IF($A279="","",IF(IF(ISNUMBER($H279),$H279,0)=0,"Not Due",IF($M279=0,"Outstanding",IF($M279&lt;IF(ISNUMBER($H279),$H279,0),"Partial",IF($M279=IF(ISNUMBER($H279),$H279,0),"Collected","Overcollected")))))</f>
        <v/>
      </c>
      <c r="P279" s="25">
        <f>IF($A279="","",IF($M279&lt;=0,"Not Applicable",IF($K279="","Missing Batch ID",IF(COUNTIF(Deposits!$A$2:$A$201,$K279)=0,"Missing Deposit",IF(INDEX(Deposits!$I$2:$I$201,MATCH($K279,Deposits!$A$2:$A$201,0))="Balanced","Matched","Review Batch")))))</f>
        <v/>
      </c>
      <c r="Q279" s="26">
        <f>IF($A279="","",IF($R279&lt;=0,0,IF(OR($B279="",Dashboard!$B$5=""),"",MAX(0,Dashboard!$B$5-$B279))))</f>
        <v/>
      </c>
      <c r="R279" s="40">
        <f>IF($A279="","",MAX(0,ROUND(IF(ISNUMBER($H279),$H279,0)-$M279,2)))</f>
        <v/>
      </c>
      <c r="S279" s="25">
        <f>IF($A279="","",IF(OR($R279&gt;0,$N279&gt;0,$P279="Missing Batch ID",$P279="Missing Deposit",$P279="Review Batch"),"Follow Up","No Follow-up"))</f>
        <v/>
      </c>
      <c r="T279" s="25">
        <f>IF($A279="","",IF(COUNTIF($A$2:$A$501,$A279)&gt;1,"Duplicate ID",""))</f>
        <v/>
      </c>
    </row>
    <row r="280">
      <c r="A280" s="21" t="n"/>
      <c r="B280" s="38" t="n"/>
      <c r="C280" s="38" t="n"/>
      <c r="D280" s="21" t="n"/>
      <c r="E280" s="21" t="n"/>
      <c r="F280" s="21" t="n"/>
      <c r="G280" s="21" t="n"/>
      <c r="H280" s="39" t="n"/>
      <c r="I280" s="39" t="n"/>
      <c r="J280" s="21" t="n"/>
      <c r="K280" s="21" t="n"/>
      <c r="L280" s="39" t="n"/>
      <c r="M280" s="40">
        <f>IF($A280="","",ROUND(IF(ISNUMBER($I280),$I280,0)-IF(ISNUMBER($L280),$L280,0),2))</f>
        <v/>
      </c>
      <c r="N280" s="40">
        <f>IF($A280="","",ROUND($M280-IF(ISNUMBER($H280),$H280,0),2))</f>
        <v/>
      </c>
      <c r="O280" s="25">
        <f>IF($A280="","",IF(IF(ISNUMBER($H280),$H280,0)=0,"Not Due",IF($M280=0,"Outstanding",IF($M280&lt;IF(ISNUMBER($H280),$H280,0),"Partial",IF($M280=IF(ISNUMBER($H280),$H280,0),"Collected","Overcollected")))))</f>
        <v/>
      </c>
      <c r="P280" s="25">
        <f>IF($A280="","",IF($M280&lt;=0,"Not Applicable",IF($K280="","Missing Batch ID",IF(COUNTIF(Deposits!$A$2:$A$201,$K280)=0,"Missing Deposit",IF(INDEX(Deposits!$I$2:$I$201,MATCH($K280,Deposits!$A$2:$A$201,0))="Balanced","Matched","Review Batch")))))</f>
        <v/>
      </c>
      <c r="Q280" s="26">
        <f>IF($A280="","",IF($R280&lt;=0,0,IF(OR($B280="",Dashboard!$B$5=""),"",MAX(0,Dashboard!$B$5-$B280))))</f>
        <v/>
      </c>
      <c r="R280" s="40">
        <f>IF($A280="","",MAX(0,ROUND(IF(ISNUMBER($H280),$H280,0)-$M280,2)))</f>
        <v/>
      </c>
      <c r="S280" s="25">
        <f>IF($A280="","",IF(OR($R280&gt;0,$N280&gt;0,$P280="Missing Batch ID",$P280="Missing Deposit",$P280="Review Batch"),"Follow Up","No Follow-up"))</f>
        <v/>
      </c>
      <c r="T280" s="25">
        <f>IF($A280="","",IF(COUNTIF($A$2:$A$501,$A280)&gt;1,"Duplicate ID",""))</f>
        <v/>
      </c>
    </row>
    <row r="281">
      <c r="A281" s="5" t="n"/>
      <c r="B281" s="34" t="n"/>
      <c r="C281" s="34" t="n"/>
      <c r="D281" s="5" t="n"/>
      <c r="E281" s="5" t="n"/>
      <c r="F281" s="5" t="n"/>
      <c r="G281" s="5" t="n"/>
      <c r="H281" s="41" t="n"/>
      <c r="I281" s="41" t="n"/>
      <c r="J281" s="5" t="n"/>
      <c r="K281" s="5" t="n"/>
      <c r="L281" s="41" t="n"/>
      <c r="M281" s="40">
        <f>IF($A281="","",ROUND(IF(ISNUMBER($I281),$I281,0)-IF(ISNUMBER($L281),$L281,0),2))</f>
        <v/>
      </c>
      <c r="N281" s="40">
        <f>IF($A281="","",ROUND($M281-IF(ISNUMBER($H281),$H281,0),2))</f>
        <v/>
      </c>
      <c r="O281" s="25">
        <f>IF($A281="","",IF(IF(ISNUMBER($H281),$H281,0)=0,"Not Due",IF($M281=0,"Outstanding",IF($M281&lt;IF(ISNUMBER($H281),$H281,0),"Partial",IF($M281=IF(ISNUMBER($H281),$H281,0),"Collected","Overcollected")))))</f>
        <v/>
      </c>
      <c r="P281" s="25">
        <f>IF($A281="","",IF($M281&lt;=0,"Not Applicable",IF($K281="","Missing Batch ID",IF(COUNTIF(Deposits!$A$2:$A$201,$K281)=0,"Missing Deposit",IF(INDEX(Deposits!$I$2:$I$201,MATCH($K281,Deposits!$A$2:$A$201,0))="Balanced","Matched","Review Batch")))))</f>
        <v/>
      </c>
      <c r="Q281" s="26">
        <f>IF($A281="","",IF($R281&lt;=0,0,IF(OR($B281="",Dashboard!$B$5=""),"",MAX(0,Dashboard!$B$5-$B281))))</f>
        <v/>
      </c>
      <c r="R281" s="40">
        <f>IF($A281="","",MAX(0,ROUND(IF(ISNUMBER($H281),$H281,0)-$M281,2)))</f>
        <v/>
      </c>
      <c r="S281" s="25">
        <f>IF($A281="","",IF(OR($R281&gt;0,$N281&gt;0,$P281="Missing Batch ID",$P281="Missing Deposit",$P281="Review Batch"),"Follow Up","No Follow-up"))</f>
        <v/>
      </c>
      <c r="T281" s="25">
        <f>IF($A281="","",IF(COUNTIF($A$2:$A$501,$A281)&gt;1,"Duplicate ID",""))</f>
        <v/>
      </c>
    </row>
    <row r="282">
      <c r="A282" s="21" t="n"/>
      <c r="B282" s="38" t="n"/>
      <c r="C282" s="38" t="n"/>
      <c r="D282" s="21" t="n"/>
      <c r="E282" s="21" t="n"/>
      <c r="F282" s="21" t="n"/>
      <c r="G282" s="21" t="n"/>
      <c r="H282" s="39" t="n"/>
      <c r="I282" s="39" t="n"/>
      <c r="J282" s="21" t="n"/>
      <c r="K282" s="21" t="n"/>
      <c r="L282" s="39" t="n"/>
      <c r="M282" s="40">
        <f>IF($A282="","",ROUND(IF(ISNUMBER($I282),$I282,0)-IF(ISNUMBER($L282),$L282,0),2))</f>
        <v/>
      </c>
      <c r="N282" s="40">
        <f>IF($A282="","",ROUND($M282-IF(ISNUMBER($H282),$H282,0),2))</f>
        <v/>
      </c>
      <c r="O282" s="25">
        <f>IF($A282="","",IF(IF(ISNUMBER($H282),$H282,0)=0,"Not Due",IF($M282=0,"Outstanding",IF($M282&lt;IF(ISNUMBER($H282),$H282,0),"Partial",IF($M282=IF(ISNUMBER($H282),$H282,0),"Collected","Overcollected")))))</f>
        <v/>
      </c>
      <c r="P282" s="25">
        <f>IF($A282="","",IF($M282&lt;=0,"Not Applicable",IF($K282="","Missing Batch ID",IF(COUNTIF(Deposits!$A$2:$A$201,$K282)=0,"Missing Deposit",IF(INDEX(Deposits!$I$2:$I$201,MATCH($K282,Deposits!$A$2:$A$201,0))="Balanced","Matched","Review Batch")))))</f>
        <v/>
      </c>
      <c r="Q282" s="26">
        <f>IF($A282="","",IF($R282&lt;=0,0,IF(OR($B282="",Dashboard!$B$5=""),"",MAX(0,Dashboard!$B$5-$B282))))</f>
        <v/>
      </c>
      <c r="R282" s="40">
        <f>IF($A282="","",MAX(0,ROUND(IF(ISNUMBER($H282),$H282,0)-$M282,2)))</f>
        <v/>
      </c>
      <c r="S282" s="25">
        <f>IF($A282="","",IF(OR($R282&gt;0,$N282&gt;0,$P282="Missing Batch ID",$P282="Missing Deposit",$P282="Review Batch"),"Follow Up","No Follow-up"))</f>
        <v/>
      </c>
      <c r="T282" s="25">
        <f>IF($A282="","",IF(COUNTIF($A$2:$A$501,$A282)&gt;1,"Duplicate ID",""))</f>
        <v/>
      </c>
    </row>
    <row r="283">
      <c r="A283" s="5" t="n"/>
      <c r="B283" s="34" t="n"/>
      <c r="C283" s="34" t="n"/>
      <c r="D283" s="5" t="n"/>
      <c r="E283" s="5" t="n"/>
      <c r="F283" s="5" t="n"/>
      <c r="G283" s="5" t="n"/>
      <c r="H283" s="41" t="n"/>
      <c r="I283" s="41" t="n"/>
      <c r="J283" s="5" t="n"/>
      <c r="K283" s="5" t="n"/>
      <c r="L283" s="41" t="n"/>
      <c r="M283" s="40">
        <f>IF($A283="","",ROUND(IF(ISNUMBER($I283),$I283,0)-IF(ISNUMBER($L283),$L283,0),2))</f>
        <v/>
      </c>
      <c r="N283" s="40">
        <f>IF($A283="","",ROUND($M283-IF(ISNUMBER($H283),$H283,0),2))</f>
        <v/>
      </c>
      <c r="O283" s="25">
        <f>IF($A283="","",IF(IF(ISNUMBER($H283),$H283,0)=0,"Not Due",IF($M283=0,"Outstanding",IF($M283&lt;IF(ISNUMBER($H283),$H283,0),"Partial",IF($M283=IF(ISNUMBER($H283),$H283,0),"Collected","Overcollected")))))</f>
        <v/>
      </c>
      <c r="P283" s="25">
        <f>IF($A283="","",IF($M283&lt;=0,"Not Applicable",IF($K283="","Missing Batch ID",IF(COUNTIF(Deposits!$A$2:$A$201,$K283)=0,"Missing Deposit",IF(INDEX(Deposits!$I$2:$I$201,MATCH($K283,Deposits!$A$2:$A$201,0))="Balanced","Matched","Review Batch")))))</f>
        <v/>
      </c>
      <c r="Q283" s="26">
        <f>IF($A283="","",IF($R283&lt;=0,0,IF(OR($B283="",Dashboard!$B$5=""),"",MAX(0,Dashboard!$B$5-$B283))))</f>
        <v/>
      </c>
      <c r="R283" s="40">
        <f>IF($A283="","",MAX(0,ROUND(IF(ISNUMBER($H283),$H283,0)-$M283,2)))</f>
        <v/>
      </c>
      <c r="S283" s="25">
        <f>IF($A283="","",IF(OR($R283&gt;0,$N283&gt;0,$P283="Missing Batch ID",$P283="Missing Deposit",$P283="Review Batch"),"Follow Up","No Follow-up"))</f>
        <v/>
      </c>
      <c r="T283" s="25">
        <f>IF($A283="","",IF(COUNTIF($A$2:$A$501,$A283)&gt;1,"Duplicate ID",""))</f>
        <v/>
      </c>
    </row>
    <row r="284">
      <c r="A284" s="21" t="n"/>
      <c r="B284" s="38" t="n"/>
      <c r="C284" s="38" t="n"/>
      <c r="D284" s="21" t="n"/>
      <c r="E284" s="21" t="n"/>
      <c r="F284" s="21" t="n"/>
      <c r="G284" s="21" t="n"/>
      <c r="H284" s="39" t="n"/>
      <c r="I284" s="39" t="n"/>
      <c r="J284" s="21" t="n"/>
      <c r="K284" s="21" t="n"/>
      <c r="L284" s="39" t="n"/>
      <c r="M284" s="40">
        <f>IF($A284="","",ROUND(IF(ISNUMBER($I284),$I284,0)-IF(ISNUMBER($L284),$L284,0),2))</f>
        <v/>
      </c>
      <c r="N284" s="40">
        <f>IF($A284="","",ROUND($M284-IF(ISNUMBER($H284),$H284,0),2))</f>
        <v/>
      </c>
      <c r="O284" s="25">
        <f>IF($A284="","",IF(IF(ISNUMBER($H284),$H284,0)=0,"Not Due",IF($M284=0,"Outstanding",IF($M284&lt;IF(ISNUMBER($H284),$H284,0),"Partial",IF($M284=IF(ISNUMBER($H284),$H284,0),"Collected","Overcollected")))))</f>
        <v/>
      </c>
      <c r="P284" s="25">
        <f>IF($A284="","",IF($M284&lt;=0,"Not Applicable",IF($K284="","Missing Batch ID",IF(COUNTIF(Deposits!$A$2:$A$201,$K284)=0,"Missing Deposit",IF(INDEX(Deposits!$I$2:$I$201,MATCH($K284,Deposits!$A$2:$A$201,0))="Balanced","Matched","Review Batch")))))</f>
        <v/>
      </c>
      <c r="Q284" s="26">
        <f>IF($A284="","",IF($R284&lt;=0,0,IF(OR($B284="",Dashboard!$B$5=""),"",MAX(0,Dashboard!$B$5-$B284))))</f>
        <v/>
      </c>
      <c r="R284" s="40">
        <f>IF($A284="","",MAX(0,ROUND(IF(ISNUMBER($H284),$H284,0)-$M284,2)))</f>
        <v/>
      </c>
      <c r="S284" s="25">
        <f>IF($A284="","",IF(OR($R284&gt;0,$N284&gt;0,$P284="Missing Batch ID",$P284="Missing Deposit",$P284="Review Batch"),"Follow Up","No Follow-up"))</f>
        <v/>
      </c>
      <c r="T284" s="25">
        <f>IF($A284="","",IF(COUNTIF($A$2:$A$501,$A284)&gt;1,"Duplicate ID",""))</f>
        <v/>
      </c>
    </row>
    <row r="285">
      <c r="A285" s="5" t="n"/>
      <c r="B285" s="34" t="n"/>
      <c r="C285" s="34" t="n"/>
      <c r="D285" s="5" t="n"/>
      <c r="E285" s="5" t="n"/>
      <c r="F285" s="5" t="n"/>
      <c r="G285" s="5" t="n"/>
      <c r="H285" s="41" t="n"/>
      <c r="I285" s="41" t="n"/>
      <c r="J285" s="5" t="n"/>
      <c r="K285" s="5" t="n"/>
      <c r="L285" s="41" t="n"/>
      <c r="M285" s="40">
        <f>IF($A285="","",ROUND(IF(ISNUMBER($I285),$I285,0)-IF(ISNUMBER($L285),$L285,0),2))</f>
        <v/>
      </c>
      <c r="N285" s="40">
        <f>IF($A285="","",ROUND($M285-IF(ISNUMBER($H285),$H285,0),2))</f>
        <v/>
      </c>
      <c r="O285" s="25">
        <f>IF($A285="","",IF(IF(ISNUMBER($H285),$H285,0)=0,"Not Due",IF($M285=0,"Outstanding",IF($M285&lt;IF(ISNUMBER($H285),$H285,0),"Partial",IF($M285=IF(ISNUMBER($H285),$H285,0),"Collected","Overcollected")))))</f>
        <v/>
      </c>
      <c r="P285" s="25">
        <f>IF($A285="","",IF($M285&lt;=0,"Not Applicable",IF($K285="","Missing Batch ID",IF(COUNTIF(Deposits!$A$2:$A$201,$K285)=0,"Missing Deposit",IF(INDEX(Deposits!$I$2:$I$201,MATCH($K285,Deposits!$A$2:$A$201,0))="Balanced","Matched","Review Batch")))))</f>
        <v/>
      </c>
      <c r="Q285" s="26">
        <f>IF($A285="","",IF($R285&lt;=0,0,IF(OR($B285="",Dashboard!$B$5=""),"",MAX(0,Dashboard!$B$5-$B285))))</f>
        <v/>
      </c>
      <c r="R285" s="40">
        <f>IF($A285="","",MAX(0,ROUND(IF(ISNUMBER($H285),$H285,0)-$M285,2)))</f>
        <v/>
      </c>
      <c r="S285" s="25">
        <f>IF($A285="","",IF(OR($R285&gt;0,$N285&gt;0,$P285="Missing Batch ID",$P285="Missing Deposit",$P285="Review Batch"),"Follow Up","No Follow-up"))</f>
        <v/>
      </c>
      <c r="T285" s="25">
        <f>IF($A285="","",IF(COUNTIF($A$2:$A$501,$A285)&gt;1,"Duplicate ID",""))</f>
        <v/>
      </c>
    </row>
    <row r="286">
      <c r="A286" s="21" t="n"/>
      <c r="B286" s="38" t="n"/>
      <c r="C286" s="38" t="n"/>
      <c r="D286" s="21" t="n"/>
      <c r="E286" s="21" t="n"/>
      <c r="F286" s="21" t="n"/>
      <c r="G286" s="21" t="n"/>
      <c r="H286" s="39" t="n"/>
      <c r="I286" s="39" t="n"/>
      <c r="J286" s="21" t="n"/>
      <c r="K286" s="21" t="n"/>
      <c r="L286" s="39" t="n"/>
      <c r="M286" s="40">
        <f>IF($A286="","",ROUND(IF(ISNUMBER($I286),$I286,0)-IF(ISNUMBER($L286),$L286,0),2))</f>
        <v/>
      </c>
      <c r="N286" s="40">
        <f>IF($A286="","",ROUND($M286-IF(ISNUMBER($H286),$H286,0),2))</f>
        <v/>
      </c>
      <c r="O286" s="25">
        <f>IF($A286="","",IF(IF(ISNUMBER($H286),$H286,0)=0,"Not Due",IF($M286=0,"Outstanding",IF($M286&lt;IF(ISNUMBER($H286),$H286,0),"Partial",IF($M286=IF(ISNUMBER($H286),$H286,0),"Collected","Overcollected")))))</f>
        <v/>
      </c>
      <c r="P286" s="25">
        <f>IF($A286="","",IF($M286&lt;=0,"Not Applicable",IF($K286="","Missing Batch ID",IF(COUNTIF(Deposits!$A$2:$A$201,$K286)=0,"Missing Deposit",IF(INDEX(Deposits!$I$2:$I$201,MATCH($K286,Deposits!$A$2:$A$201,0))="Balanced","Matched","Review Batch")))))</f>
        <v/>
      </c>
      <c r="Q286" s="26">
        <f>IF($A286="","",IF($R286&lt;=0,0,IF(OR($B286="",Dashboard!$B$5=""),"",MAX(0,Dashboard!$B$5-$B286))))</f>
        <v/>
      </c>
      <c r="R286" s="40">
        <f>IF($A286="","",MAX(0,ROUND(IF(ISNUMBER($H286),$H286,0)-$M286,2)))</f>
        <v/>
      </c>
      <c r="S286" s="25">
        <f>IF($A286="","",IF(OR($R286&gt;0,$N286&gt;0,$P286="Missing Batch ID",$P286="Missing Deposit",$P286="Review Batch"),"Follow Up","No Follow-up"))</f>
        <v/>
      </c>
      <c r="T286" s="25">
        <f>IF($A286="","",IF(COUNTIF($A$2:$A$501,$A286)&gt;1,"Duplicate ID",""))</f>
        <v/>
      </c>
    </row>
    <row r="287">
      <c r="A287" s="5" t="n"/>
      <c r="B287" s="34" t="n"/>
      <c r="C287" s="34" t="n"/>
      <c r="D287" s="5" t="n"/>
      <c r="E287" s="5" t="n"/>
      <c r="F287" s="5" t="n"/>
      <c r="G287" s="5" t="n"/>
      <c r="H287" s="41" t="n"/>
      <c r="I287" s="41" t="n"/>
      <c r="J287" s="5" t="n"/>
      <c r="K287" s="5" t="n"/>
      <c r="L287" s="41" t="n"/>
      <c r="M287" s="40">
        <f>IF($A287="","",ROUND(IF(ISNUMBER($I287),$I287,0)-IF(ISNUMBER($L287),$L287,0),2))</f>
        <v/>
      </c>
      <c r="N287" s="40">
        <f>IF($A287="","",ROUND($M287-IF(ISNUMBER($H287),$H287,0),2))</f>
        <v/>
      </c>
      <c r="O287" s="25">
        <f>IF($A287="","",IF(IF(ISNUMBER($H287),$H287,0)=0,"Not Due",IF($M287=0,"Outstanding",IF($M287&lt;IF(ISNUMBER($H287),$H287,0),"Partial",IF($M287=IF(ISNUMBER($H287),$H287,0),"Collected","Overcollected")))))</f>
        <v/>
      </c>
      <c r="P287" s="25">
        <f>IF($A287="","",IF($M287&lt;=0,"Not Applicable",IF($K287="","Missing Batch ID",IF(COUNTIF(Deposits!$A$2:$A$201,$K287)=0,"Missing Deposit",IF(INDEX(Deposits!$I$2:$I$201,MATCH($K287,Deposits!$A$2:$A$201,0))="Balanced","Matched","Review Batch")))))</f>
        <v/>
      </c>
      <c r="Q287" s="26">
        <f>IF($A287="","",IF($R287&lt;=0,0,IF(OR($B287="",Dashboard!$B$5=""),"",MAX(0,Dashboard!$B$5-$B287))))</f>
        <v/>
      </c>
      <c r="R287" s="40">
        <f>IF($A287="","",MAX(0,ROUND(IF(ISNUMBER($H287),$H287,0)-$M287,2)))</f>
        <v/>
      </c>
      <c r="S287" s="25">
        <f>IF($A287="","",IF(OR($R287&gt;0,$N287&gt;0,$P287="Missing Batch ID",$P287="Missing Deposit",$P287="Review Batch"),"Follow Up","No Follow-up"))</f>
        <v/>
      </c>
      <c r="T287" s="25">
        <f>IF($A287="","",IF(COUNTIF($A$2:$A$501,$A287)&gt;1,"Duplicate ID",""))</f>
        <v/>
      </c>
    </row>
    <row r="288">
      <c r="A288" s="21" t="n"/>
      <c r="B288" s="38" t="n"/>
      <c r="C288" s="38" t="n"/>
      <c r="D288" s="21" t="n"/>
      <c r="E288" s="21" t="n"/>
      <c r="F288" s="21" t="n"/>
      <c r="G288" s="21" t="n"/>
      <c r="H288" s="39" t="n"/>
      <c r="I288" s="39" t="n"/>
      <c r="J288" s="21" t="n"/>
      <c r="K288" s="21" t="n"/>
      <c r="L288" s="39" t="n"/>
      <c r="M288" s="40">
        <f>IF($A288="","",ROUND(IF(ISNUMBER($I288),$I288,0)-IF(ISNUMBER($L288),$L288,0),2))</f>
        <v/>
      </c>
      <c r="N288" s="40">
        <f>IF($A288="","",ROUND($M288-IF(ISNUMBER($H288),$H288,0),2))</f>
        <v/>
      </c>
      <c r="O288" s="25">
        <f>IF($A288="","",IF(IF(ISNUMBER($H288),$H288,0)=0,"Not Due",IF($M288=0,"Outstanding",IF($M288&lt;IF(ISNUMBER($H288),$H288,0),"Partial",IF($M288=IF(ISNUMBER($H288),$H288,0),"Collected","Overcollected")))))</f>
        <v/>
      </c>
      <c r="P288" s="25">
        <f>IF($A288="","",IF($M288&lt;=0,"Not Applicable",IF($K288="","Missing Batch ID",IF(COUNTIF(Deposits!$A$2:$A$201,$K288)=0,"Missing Deposit",IF(INDEX(Deposits!$I$2:$I$201,MATCH($K288,Deposits!$A$2:$A$201,0))="Balanced","Matched","Review Batch")))))</f>
        <v/>
      </c>
      <c r="Q288" s="26">
        <f>IF($A288="","",IF($R288&lt;=0,0,IF(OR($B288="",Dashboard!$B$5=""),"",MAX(0,Dashboard!$B$5-$B288))))</f>
        <v/>
      </c>
      <c r="R288" s="40">
        <f>IF($A288="","",MAX(0,ROUND(IF(ISNUMBER($H288),$H288,0)-$M288,2)))</f>
        <v/>
      </c>
      <c r="S288" s="25">
        <f>IF($A288="","",IF(OR($R288&gt;0,$N288&gt;0,$P288="Missing Batch ID",$P288="Missing Deposit",$P288="Review Batch"),"Follow Up","No Follow-up"))</f>
        <v/>
      </c>
      <c r="T288" s="25">
        <f>IF($A288="","",IF(COUNTIF($A$2:$A$501,$A288)&gt;1,"Duplicate ID",""))</f>
        <v/>
      </c>
    </row>
    <row r="289">
      <c r="A289" s="5" t="n"/>
      <c r="B289" s="34" t="n"/>
      <c r="C289" s="34" t="n"/>
      <c r="D289" s="5" t="n"/>
      <c r="E289" s="5" t="n"/>
      <c r="F289" s="5" t="n"/>
      <c r="G289" s="5" t="n"/>
      <c r="H289" s="41" t="n"/>
      <c r="I289" s="41" t="n"/>
      <c r="J289" s="5" t="n"/>
      <c r="K289" s="5" t="n"/>
      <c r="L289" s="41" t="n"/>
      <c r="M289" s="40">
        <f>IF($A289="","",ROUND(IF(ISNUMBER($I289),$I289,0)-IF(ISNUMBER($L289),$L289,0),2))</f>
        <v/>
      </c>
      <c r="N289" s="40">
        <f>IF($A289="","",ROUND($M289-IF(ISNUMBER($H289),$H289,0),2))</f>
        <v/>
      </c>
      <c r="O289" s="25">
        <f>IF($A289="","",IF(IF(ISNUMBER($H289),$H289,0)=0,"Not Due",IF($M289=0,"Outstanding",IF($M289&lt;IF(ISNUMBER($H289),$H289,0),"Partial",IF($M289=IF(ISNUMBER($H289),$H289,0),"Collected","Overcollected")))))</f>
        <v/>
      </c>
      <c r="P289" s="25">
        <f>IF($A289="","",IF($M289&lt;=0,"Not Applicable",IF($K289="","Missing Batch ID",IF(COUNTIF(Deposits!$A$2:$A$201,$K289)=0,"Missing Deposit",IF(INDEX(Deposits!$I$2:$I$201,MATCH($K289,Deposits!$A$2:$A$201,0))="Balanced","Matched","Review Batch")))))</f>
        <v/>
      </c>
      <c r="Q289" s="26">
        <f>IF($A289="","",IF($R289&lt;=0,0,IF(OR($B289="",Dashboard!$B$5=""),"",MAX(0,Dashboard!$B$5-$B289))))</f>
        <v/>
      </c>
      <c r="R289" s="40">
        <f>IF($A289="","",MAX(0,ROUND(IF(ISNUMBER($H289),$H289,0)-$M289,2)))</f>
        <v/>
      </c>
      <c r="S289" s="25">
        <f>IF($A289="","",IF(OR($R289&gt;0,$N289&gt;0,$P289="Missing Batch ID",$P289="Missing Deposit",$P289="Review Batch"),"Follow Up","No Follow-up"))</f>
        <v/>
      </c>
      <c r="T289" s="25">
        <f>IF($A289="","",IF(COUNTIF($A$2:$A$501,$A289)&gt;1,"Duplicate ID",""))</f>
        <v/>
      </c>
    </row>
    <row r="290">
      <c r="A290" s="21" t="n"/>
      <c r="B290" s="38" t="n"/>
      <c r="C290" s="38" t="n"/>
      <c r="D290" s="21" t="n"/>
      <c r="E290" s="21" t="n"/>
      <c r="F290" s="21" t="n"/>
      <c r="G290" s="21" t="n"/>
      <c r="H290" s="39" t="n"/>
      <c r="I290" s="39" t="n"/>
      <c r="J290" s="21" t="n"/>
      <c r="K290" s="21" t="n"/>
      <c r="L290" s="39" t="n"/>
      <c r="M290" s="40">
        <f>IF($A290="","",ROUND(IF(ISNUMBER($I290),$I290,0)-IF(ISNUMBER($L290),$L290,0),2))</f>
        <v/>
      </c>
      <c r="N290" s="40">
        <f>IF($A290="","",ROUND($M290-IF(ISNUMBER($H290),$H290,0),2))</f>
        <v/>
      </c>
      <c r="O290" s="25">
        <f>IF($A290="","",IF(IF(ISNUMBER($H290),$H290,0)=0,"Not Due",IF($M290=0,"Outstanding",IF($M290&lt;IF(ISNUMBER($H290),$H290,0),"Partial",IF($M290=IF(ISNUMBER($H290),$H290,0),"Collected","Overcollected")))))</f>
        <v/>
      </c>
      <c r="P290" s="25">
        <f>IF($A290="","",IF($M290&lt;=0,"Not Applicable",IF($K290="","Missing Batch ID",IF(COUNTIF(Deposits!$A$2:$A$201,$K290)=0,"Missing Deposit",IF(INDEX(Deposits!$I$2:$I$201,MATCH($K290,Deposits!$A$2:$A$201,0))="Balanced","Matched","Review Batch")))))</f>
        <v/>
      </c>
      <c r="Q290" s="26">
        <f>IF($A290="","",IF($R290&lt;=0,0,IF(OR($B290="",Dashboard!$B$5=""),"",MAX(0,Dashboard!$B$5-$B290))))</f>
        <v/>
      </c>
      <c r="R290" s="40">
        <f>IF($A290="","",MAX(0,ROUND(IF(ISNUMBER($H290),$H290,0)-$M290,2)))</f>
        <v/>
      </c>
      <c r="S290" s="25">
        <f>IF($A290="","",IF(OR($R290&gt;0,$N290&gt;0,$P290="Missing Batch ID",$P290="Missing Deposit",$P290="Review Batch"),"Follow Up","No Follow-up"))</f>
        <v/>
      </c>
      <c r="T290" s="25">
        <f>IF($A290="","",IF(COUNTIF($A$2:$A$501,$A290)&gt;1,"Duplicate ID",""))</f>
        <v/>
      </c>
    </row>
    <row r="291">
      <c r="A291" s="5" t="n"/>
      <c r="B291" s="34" t="n"/>
      <c r="C291" s="34" t="n"/>
      <c r="D291" s="5" t="n"/>
      <c r="E291" s="5" t="n"/>
      <c r="F291" s="5" t="n"/>
      <c r="G291" s="5" t="n"/>
      <c r="H291" s="41" t="n"/>
      <c r="I291" s="41" t="n"/>
      <c r="J291" s="5" t="n"/>
      <c r="K291" s="5" t="n"/>
      <c r="L291" s="41" t="n"/>
      <c r="M291" s="40">
        <f>IF($A291="","",ROUND(IF(ISNUMBER($I291),$I291,0)-IF(ISNUMBER($L291),$L291,0),2))</f>
        <v/>
      </c>
      <c r="N291" s="40">
        <f>IF($A291="","",ROUND($M291-IF(ISNUMBER($H291),$H291,0),2))</f>
        <v/>
      </c>
      <c r="O291" s="25">
        <f>IF($A291="","",IF(IF(ISNUMBER($H291),$H291,0)=0,"Not Due",IF($M291=0,"Outstanding",IF($M291&lt;IF(ISNUMBER($H291),$H291,0),"Partial",IF($M291=IF(ISNUMBER($H291),$H291,0),"Collected","Overcollected")))))</f>
        <v/>
      </c>
      <c r="P291" s="25">
        <f>IF($A291="","",IF($M291&lt;=0,"Not Applicable",IF($K291="","Missing Batch ID",IF(COUNTIF(Deposits!$A$2:$A$201,$K291)=0,"Missing Deposit",IF(INDEX(Deposits!$I$2:$I$201,MATCH($K291,Deposits!$A$2:$A$201,0))="Balanced","Matched","Review Batch")))))</f>
        <v/>
      </c>
      <c r="Q291" s="26">
        <f>IF($A291="","",IF($R291&lt;=0,0,IF(OR($B291="",Dashboard!$B$5=""),"",MAX(0,Dashboard!$B$5-$B291))))</f>
        <v/>
      </c>
      <c r="R291" s="40">
        <f>IF($A291="","",MAX(0,ROUND(IF(ISNUMBER($H291),$H291,0)-$M291,2)))</f>
        <v/>
      </c>
      <c r="S291" s="25">
        <f>IF($A291="","",IF(OR($R291&gt;0,$N291&gt;0,$P291="Missing Batch ID",$P291="Missing Deposit",$P291="Review Batch"),"Follow Up","No Follow-up"))</f>
        <v/>
      </c>
      <c r="T291" s="25">
        <f>IF($A291="","",IF(COUNTIF($A$2:$A$501,$A291)&gt;1,"Duplicate ID",""))</f>
        <v/>
      </c>
    </row>
    <row r="292">
      <c r="A292" s="21" t="n"/>
      <c r="B292" s="38" t="n"/>
      <c r="C292" s="38" t="n"/>
      <c r="D292" s="21" t="n"/>
      <c r="E292" s="21" t="n"/>
      <c r="F292" s="21" t="n"/>
      <c r="G292" s="21" t="n"/>
      <c r="H292" s="39" t="n"/>
      <c r="I292" s="39" t="n"/>
      <c r="J292" s="21" t="n"/>
      <c r="K292" s="21" t="n"/>
      <c r="L292" s="39" t="n"/>
      <c r="M292" s="40">
        <f>IF($A292="","",ROUND(IF(ISNUMBER($I292),$I292,0)-IF(ISNUMBER($L292),$L292,0),2))</f>
        <v/>
      </c>
      <c r="N292" s="40">
        <f>IF($A292="","",ROUND($M292-IF(ISNUMBER($H292),$H292,0),2))</f>
        <v/>
      </c>
      <c r="O292" s="25">
        <f>IF($A292="","",IF(IF(ISNUMBER($H292),$H292,0)=0,"Not Due",IF($M292=0,"Outstanding",IF($M292&lt;IF(ISNUMBER($H292),$H292,0),"Partial",IF($M292=IF(ISNUMBER($H292),$H292,0),"Collected","Overcollected")))))</f>
        <v/>
      </c>
      <c r="P292" s="25">
        <f>IF($A292="","",IF($M292&lt;=0,"Not Applicable",IF($K292="","Missing Batch ID",IF(COUNTIF(Deposits!$A$2:$A$201,$K292)=0,"Missing Deposit",IF(INDEX(Deposits!$I$2:$I$201,MATCH($K292,Deposits!$A$2:$A$201,0))="Balanced","Matched","Review Batch")))))</f>
        <v/>
      </c>
      <c r="Q292" s="26">
        <f>IF($A292="","",IF($R292&lt;=0,0,IF(OR($B292="",Dashboard!$B$5=""),"",MAX(0,Dashboard!$B$5-$B292))))</f>
        <v/>
      </c>
      <c r="R292" s="40">
        <f>IF($A292="","",MAX(0,ROUND(IF(ISNUMBER($H292),$H292,0)-$M292,2)))</f>
        <v/>
      </c>
      <c r="S292" s="25">
        <f>IF($A292="","",IF(OR($R292&gt;0,$N292&gt;0,$P292="Missing Batch ID",$P292="Missing Deposit",$P292="Review Batch"),"Follow Up","No Follow-up"))</f>
        <v/>
      </c>
      <c r="T292" s="25">
        <f>IF($A292="","",IF(COUNTIF($A$2:$A$501,$A292)&gt;1,"Duplicate ID",""))</f>
        <v/>
      </c>
    </row>
    <row r="293">
      <c r="A293" s="5" t="n"/>
      <c r="B293" s="34" t="n"/>
      <c r="C293" s="34" t="n"/>
      <c r="D293" s="5" t="n"/>
      <c r="E293" s="5" t="n"/>
      <c r="F293" s="5" t="n"/>
      <c r="G293" s="5" t="n"/>
      <c r="H293" s="41" t="n"/>
      <c r="I293" s="41" t="n"/>
      <c r="J293" s="5" t="n"/>
      <c r="K293" s="5" t="n"/>
      <c r="L293" s="41" t="n"/>
      <c r="M293" s="40">
        <f>IF($A293="","",ROUND(IF(ISNUMBER($I293),$I293,0)-IF(ISNUMBER($L293),$L293,0),2))</f>
        <v/>
      </c>
      <c r="N293" s="40">
        <f>IF($A293="","",ROUND($M293-IF(ISNUMBER($H293),$H293,0),2))</f>
        <v/>
      </c>
      <c r="O293" s="25">
        <f>IF($A293="","",IF(IF(ISNUMBER($H293),$H293,0)=0,"Not Due",IF($M293=0,"Outstanding",IF($M293&lt;IF(ISNUMBER($H293),$H293,0),"Partial",IF($M293=IF(ISNUMBER($H293),$H293,0),"Collected","Overcollected")))))</f>
        <v/>
      </c>
      <c r="P293" s="25">
        <f>IF($A293="","",IF($M293&lt;=0,"Not Applicable",IF($K293="","Missing Batch ID",IF(COUNTIF(Deposits!$A$2:$A$201,$K293)=0,"Missing Deposit",IF(INDEX(Deposits!$I$2:$I$201,MATCH($K293,Deposits!$A$2:$A$201,0))="Balanced","Matched","Review Batch")))))</f>
        <v/>
      </c>
      <c r="Q293" s="26">
        <f>IF($A293="","",IF($R293&lt;=0,0,IF(OR($B293="",Dashboard!$B$5=""),"",MAX(0,Dashboard!$B$5-$B293))))</f>
        <v/>
      </c>
      <c r="R293" s="40">
        <f>IF($A293="","",MAX(0,ROUND(IF(ISNUMBER($H293),$H293,0)-$M293,2)))</f>
        <v/>
      </c>
      <c r="S293" s="25">
        <f>IF($A293="","",IF(OR($R293&gt;0,$N293&gt;0,$P293="Missing Batch ID",$P293="Missing Deposit",$P293="Review Batch"),"Follow Up","No Follow-up"))</f>
        <v/>
      </c>
      <c r="T293" s="25">
        <f>IF($A293="","",IF(COUNTIF($A$2:$A$501,$A293)&gt;1,"Duplicate ID",""))</f>
        <v/>
      </c>
    </row>
    <row r="294">
      <c r="A294" s="21" t="n"/>
      <c r="B294" s="38" t="n"/>
      <c r="C294" s="38" t="n"/>
      <c r="D294" s="21" t="n"/>
      <c r="E294" s="21" t="n"/>
      <c r="F294" s="21" t="n"/>
      <c r="G294" s="21" t="n"/>
      <c r="H294" s="39" t="n"/>
      <c r="I294" s="39" t="n"/>
      <c r="J294" s="21" t="n"/>
      <c r="K294" s="21" t="n"/>
      <c r="L294" s="39" t="n"/>
      <c r="M294" s="40">
        <f>IF($A294="","",ROUND(IF(ISNUMBER($I294),$I294,0)-IF(ISNUMBER($L294),$L294,0),2))</f>
        <v/>
      </c>
      <c r="N294" s="40">
        <f>IF($A294="","",ROUND($M294-IF(ISNUMBER($H294),$H294,0),2))</f>
        <v/>
      </c>
      <c r="O294" s="25">
        <f>IF($A294="","",IF(IF(ISNUMBER($H294),$H294,0)=0,"Not Due",IF($M294=0,"Outstanding",IF($M294&lt;IF(ISNUMBER($H294),$H294,0),"Partial",IF($M294=IF(ISNUMBER($H294),$H294,0),"Collected","Overcollected")))))</f>
        <v/>
      </c>
      <c r="P294" s="25">
        <f>IF($A294="","",IF($M294&lt;=0,"Not Applicable",IF($K294="","Missing Batch ID",IF(COUNTIF(Deposits!$A$2:$A$201,$K294)=0,"Missing Deposit",IF(INDEX(Deposits!$I$2:$I$201,MATCH($K294,Deposits!$A$2:$A$201,0))="Balanced","Matched","Review Batch")))))</f>
        <v/>
      </c>
      <c r="Q294" s="26">
        <f>IF($A294="","",IF($R294&lt;=0,0,IF(OR($B294="",Dashboard!$B$5=""),"",MAX(0,Dashboard!$B$5-$B294))))</f>
        <v/>
      </c>
      <c r="R294" s="40">
        <f>IF($A294="","",MAX(0,ROUND(IF(ISNUMBER($H294),$H294,0)-$M294,2)))</f>
        <v/>
      </c>
      <c r="S294" s="25">
        <f>IF($A294="","",IF(OR($R294&gt;0,$N294&gt;0,$P294="Missing Batch ID",$P294="Missing Deposit",$P294="Review Batch"),"Follow Up","No Follow-up"))</f>
        <v/>
      </c>
      <c r="T294" s="25">
        <f>IF($A294="","",IF(COUNTIF($A$2:$A$501,$A294)&gt;1,"Duplicate ID",""))</f>
        <v/>
      </c>
    </row>
    <row r="295">
      <c r="A295" s="5" t="n"/>
      <c r="B295" s="34" t="n"/>
      <c r="C295" s="34" t="n"/>
      <c r="D295" s="5" t="n"/>
      <c r="E295" s="5" t="n"/>
      <c r="F295" s="5" t="n"/>
      <c r="G295" s="5" t="n"/>
      <c r="H295" s="41" t="n"/>
      <c r="I295" s="41" t="n"/>
      <c r="J295" s="5" t="n"/>
      <c r="K295" s="5" t="n"/>
      <c r="L295" s="41" t="n"/>
      <c r="M295" s="40">
        <f>IF($A295="","",ROUND(IF(ISNUMBER($I295),$I295,0)-IF(ISNUMBER($L295),$L295,0),2))</f>
        <v/>
      </c>
      <c r="N295" s="40">
        <f>IF($A295="","",ROUND($M295-IF(ISNUMBER($H295),$H295,0),2))</f>
        <v/>
      </c>
      <c r="O295" s="25">
        <f>IF($A295="","",IF(IF(ISNUMBER($H295),$H295,0)=0,"Not Due",IF($M295=0,"Outstanding",IF($M295&lt;IF(ISNUMBER($H295),$H295,0),"Partial",IF($M295=IF(ISNUMBER($H295),$H295,0),"Collected","Overcollected")))))</f>
        <v/>
      </c>
      <c r="P295" s="25">
        <f>IF($A295="","",IF($M295&lt;=0,"Not Applicable",IF($K295="","Missing Batch ID",IF(COUNTIF(Deposits!$A$2:$A$201,$K295)=0,"Missing Deposit",IF(INDEX(Deposits!$I$2:$I$201,MATCH($K295,Deposits!$A$2:$A$201,0))="Balanced","Matched","Review Batch")))))</f>
        <v/>
      </c>
      <c r="Q295" s="26">
        <f>IF($A295="","",IF($R295&lt;=0,0,IF(OR($B295="",Dashboard!$B$5=""),"",MAX(0,Dashboard!$B$5-$B295))))</f>
        <v/>
      </c>
      <c r="R295" s="40">
        <f>IF($A295="","",MAX(0,ROUND(IF(ISNUMBER($H295),$H295,0)-$M295,2)))</f>
        <v/>
      </c>
      <c r="S295" s="25">
        <f>IF($A295="","",IF(OR($R295&gt;0,$N295&gt;0,$P295="Missing Batch ID",$P295="Missing Deposit",$P295="Review Batch"),"Follow Up","No Follow-up"))</f>
        <v/>
      </c>
      <c r="T295" s="25">
        <f>IF($A295="","",IF(COUNTIF($A$2:$A$501,$A295)&gt;1,"Duplicate ID",""))</f>
        <v/>
      </c>
    </row>
    <row r="296">
      <c r="A296" s="21" t="n"/>
      <c r="B296" s="38" t="n"/>
      <c r="C296" s="38" t="n"/>
      <c r="D296" s="21" t="n"/>
      <c r="E296" s="21" t="n"/>
      <c r="F296" s="21" t="n"/>
      <c r="G296" s="21" t="n"/>
      <c r="H296" s="39" t="n"/>
      <c r="I296" s="39" t="n"/>
      <c r="J296" s="21" t="n"/>
      <c r="K296" s="21" t="n"/>
      <c r="L296" s="39" t="n"/>
      <c r="M296" s="40">
        <f>IF($A296="","",ROUND(IF(ISNUMBER($I296),$I296,0)-IF(ISNUMBER($L296),$L296,0),2))</f>
        <v/>
      </c>
      <c r="N296" s="40">
        <f>IF($A296="","",ROUND($M296-IF(ISNUMBER($H296),$H296,0),2))</f>
        <v/>
      </c>
      <c r="O296" s="25">
        <f>IF($A296="","",IF(IF(ISNUMBER($H296),$H296,0)=0,"Not Due",IF($M296=0,"Outstanding",IF($M296&lt;IF(ISNUMBER($H296),$H296,0),"Partial",IF($M296=IF(ISNUMBER($H296),$H296,0),"Collected","Overcollected")))))</f>
        <v/>
      </c>
      <c r="P296" s="25">
        <f>IF($A296="","",IF($M296&lt;=0,"Not Applicable",IF($K296="","Missing Batch ID",IF(COUNTIF(Deposits!$A$2:$A$201,$K296)=0,"Missing Deposit",IF(INDEX(Deposits!$I$2:$I$201,MATCH($K296,Deposits!$A$2:$A$201,0))="Balanced","Matched","Review Batch")))))</f>
        <v/>
      </c>
      <c r="Q296" s="26">
        <f>IF($A296="","",IF($R296&lt;=0,0,IF(OR($B296="",Dashboard!$B$5=""),"",MAX(0,Dashboard!$B$5-$B296))))</f>
        <v/>
      </c>
      <c r="R296" s="40">
        <f>IF($A296="","",MAX(0,ROUND(IF(ISNUMBER($H296),$H296,0)-$M296,2)))</f>
        <v/>
      </c>
      <c r="S296" s="25">
        <f>IF($A296="","",IF(OR($R296&gt;0,$N296&gt;0,$P296="Missing Batch ID",$P296="Missing Deposit",$P296="Review Batch"),"Follow Up","No Follow-up"))</f>
        <v/>
      </c>
      <c r="T296" s="25">
        <f>IF($A296="","",IF(COUNTIF($A$2:$A$501,$A296)&gt;1,"Duplicate ID",""))</f>
        <v/>
      </c>
    </row>
    <row r="297">
      <c r="A297" s="5" t="n"/>
      <c r="B297" s="34" t="n"/>
      <c r="C297" s="34" t="n"/>
      <c r="D297" s="5" t="n"/>
      <c r="E297" s="5" t="n"/>
      <c r="F297" s="5" t="n"/>
      <c r="G297" s="5" t="n"/>
      <c r="H297" s="41" t="n"/>
      <c r="I297" s="41" t="n"/>
      <c r="J297" s="5" t="n"/>
      <c r="K297" s="5" t="n"/>
      <c r="L297" s="41" t="n"/>
      <c r="M297" s="40">
        <f>IF($A297="","",ROUND(IF(ISNUMBER($I297),$I297,0)-IF(ISNUMBER($L297),$L297,0),2))</f>
        <v/>
      </c>
      <c r="N297" s="40">
        <f>IF($A297="","",ROUND($M297-IF(ISNUMBER($H297),$H297,0),2))</f>
        <v/>
      </c>
      <c r="O297" s="25">
        <f>IF($A297="","",IF(IF(ISNUMBER($H297),$H297,0)=0,"Not Due",IF($M297=0,"Outstanding",IF($M297&lt;IF(ISNUMBER($H297),$H297,0),"Partial",IF($M297=IF(ISNUMBER($H297),$H297,0),"Collected","Overcollected")))))</f>
        <v/>
      </c>
      <c r="P297" s="25">
        <f>IF($A297="","",IF($M297&lt;=0,"Not Applicable",IF($K297="","Missing Batch ID",IF(COUNTIF(Deposits!$A$2:$A$201,$K297)=0,"Missing Deposit",IF(INDEX(Deposits!$I$2:$I$201,MATCH($K297,Deposits!$A$2:$A$201,0))="Balanced","Matched","Review Batch")))))</f>
        <v/>
      </c>
      <c r="Q297" s="26">
        <f>IF($A297="","",IF($R297&lt;=0,0,IF(OR($B297="",Dashboard!$B$5=""),"",MAX(0,Dashboard!$B$5-$B297))))</f>
        <v/>
      </c>
      <c r="R297" s="40">
        <f>IF($A297="","",MAX(0,ROUND(IF(ISNUMBER($H297),$H297,0)-$M297,2)))</f>
        <v/>
      </c>
      <c r="S297" s="25">
        <f>IF($A297="","",IF(OR($R297&gt;0,$N297&gt;0,$P297="Missing Batch ID",$P297="Missing Deposit",$P297="Review Batch"),"Follow Up","No Follow-up"))</f>
        <v/>
      </c>
      <c r="T297" s="25">
        <f>IF($A297="","",IF(COUNTIF($A$2:$A$501,$A297)&gt;1,"Duplicate ID",""))</f>
        <v/>
      </c>
    </row>
    <row r="298">
      <c r="A298" s="21" t="n"/>
      <c r="B298" s="38" t="n"/>
      <c r="C298" s="38" t="n"/>
      <c r="D298" s="21" t="n"/>
      <c r="E298" s="21" t="n"/>
      <c r="F298" s="21" t="n"/>
      <c r="G298" s="21" t="n"/>
      <c r="H298" s="39" t="n"/>
      <c r="I298" s="39" t="n"/>
      <c r="J298" s="21" t="n"/>
      <c r="K298" s="21" t="n"/>
      <c r="L298" s="39" t="n"/>
      <c r="M298" s="40">
        <f>IF($A298="","",ROUND(IF(ISNUMBER($I298),$I298,0)-IF(ISNUMBER($L298),$L298,0),2))</f>
        <v/>
      </c>
      <c r="N298" s="40">
        <f>IF($A298="","",ROUND($M298-IF(ISNUMBER($H298),$H298,0),2))</f>
        <v/>
      </c>
      <c r="O298" s="25">
        <f>IF($A298="","",IF(IF(ISNUMBER($H298),$H298,0)=0,"Not Due",IF($M298=0,"Outstanding",IF($M298&lt;IF(ISNUMBER($H298),$H298,0),"Partial",IF($M298=IF(ISNUMBER($H298),$H298,0),"Collected","Overcollected")))))</f>
        <v/>
      </c>
      <c r="P298" s="25">
        <f>IF($A298="","",IF($M298&lt;=0,"Not Applicable",IF($K298="","Missing Batch ID",IF(COUNTIF(Deposits!$A$2:$A$201,$K298)=0,"Missing Deposit",IF(INDEX(Deposits!$I$2:$I$201,MATCH($K298,Deposits!$A$2:$A$201,0))="Balanced","Matched","Review Batch")))))</f>
        <v/>
      </c>
      <c r="Q298" s="26">
        <f>IF($A298="","",IF($R298&lt;=0,0,IF(OR($B298="",Dashboard!$B$5=""),"",MAX(0,Dashboard!$B$5-$B298))))</f>
        <v/>
      </c>
      <c r="R298" s="40">
        <f>IF($A298="","",MAX(0,ROUND(IF(ISNUMBER($H298),$H298,0)-$M298,2)))</f>
        <v/>
      </c>
      <c r="S298" s="25">
        <f>IF($A298="","",IF(OR($R298&gt;0,$N298&gt;0,$P298="Missing Batch ID",$P298="Missing Deposit",$P298="Review Batch"),"Follow Up","No Follow-up"))</f>
        <v/>
      </c>
      <c r="T298" s="25">
        <f>IF($A298="","",IF(COUNTIF($A$2:$A$501,$A298)&gt;1,"Duplicate ID",""))</f>
        <v/>
      </c>
    </row>
    <row r="299">
      <c r="A299" s="5" t="n"/>
      <c r="B299" s="34" t="n"/>
      <c r="C299" s="34" t="n"/>
      <c r="D299" s="5" t="n"/>
      <c r="E299" s="5" t="n"/>
      <c r="F299" s="5" t="n"/>
      <c r="G299" s="5" t="n"/>
      <c r="H299" s="41" t="n"/>
      <c r="I299" s="41" t="n"/>
      <c r="J299" s="5" t="n"/>
      <c r="K299" s="5" t="n"/>
      <c r="L299" s="41" t="n"/>
      <c r="M299" s="40">
        <f>IF($A299="","",ROUND(IF(ISNUMBER($I299),$I299,0)-IF(ISNUMBER($L299),$L299,0),2))</f>
        <v/>
      </c>
      <c r="N299" s="40">
        <f>IF($A299="","",ROUND($M299-IF(ISNUMBER($H299),$H299,0),2))</f>
        <v/>
      </c>
      <c r="O299" s="25">
        <f>IF($A299="","",IF(IF(ISNUMBER($H299),$H299,0)=0,"Not Due",IF($M299=0,"Outstanding",IF($M299&lt;IF(ISNUMBER($H299),$H299,0),"Partial",IF($M299=IF(ISNUMBER($H299),$H299,0),"Collected","Overcollected")))))</f>
        <v/>
      </c>
      <c r="P299" s="25">
        <f>IF($A299="","",IF($M299&lt;=0,"Not Applicable",IF($K299="","Missing Batch ID",IF(COUNTIF(Deposits!$A$2:$A$201,$K299)=0,"Missing Deposit",IF(INDEX(Deposits!$I$2:$I$201,MATCH($K299,Deposits!$A$2:$A$201,0))="Balanced","Matched","Review Batch")))))</f>
        <v/>
      </c>
      <c r="Q299" s="26">
        <f>IF($A299="","",IF($R299&lt;=0,0,IF(OR($B299="",Dashboard!$B$5=""),"",MAX(0,Dashboard!$B$5-$B299))))</f>
        <v/>
      </c>
      <c r="R299" s="40">
        <f>IF($A299="","",MAX(0,ROUND(IF(ISNUMBER($H299),$H299,0)-$M299,2)))</f>
        <v/>
      </c>
      <c r="S299" s="25">
        <f>IF($A299="","",IF(OR($R299&gt;0,$N299&gt;0,$P299="Missing Batch ID",$P299="Missing Deposit",$P299="Review Batch"),"Follow Up","No Follow-up"))</f>
        <v/>
      </c>
      <c r="T299" s="25">
        <f>IF($A299="","",IF(COUNTIF($A$2:$A$501,$A299)&gt;1,"Duplicate ID",""))</f>
        <v/>
      </c>
    </row>
    <row r="300">
      <c r="A300" s="21" t="n"/>
      <c r="B300" s="38" t="n"/>
      <c r="C300" s="38" t="n"/>
      <c r="D300" s="21" t="n"/>
      <c r="E300" s="21" t="n"/>
      <c r="F300" s="21" t="n"/>
      <c r="G300" s="21" t="n"/>
      <c r="H300" s="39" t="n"/>
      <c r="I300" s="39" t="n"/>
      <c r="J300" s="21" t="n"/>
      <c r="K300" s="21" t="n"/>
      <c r="L300" s="39" t="n"/>
      <c r="M300" s="40">
        <f>IF($A300="","",ROUND(IF(ISNUMBER($I300),$I300,0)-IF(ISNUMBER($L300),$L300,0),2))</f>
        <v/>
      </c>
      <c r="N300" s="40">
        <f>IF($A300="","",ROUND($M300-IF(ISNUMBER($H300),$H300,0),2))</f>
        <v/>
      </c>
      <c r="O300" s="25">
        <f>IF($A300="","",IF(IF(ISNUMBER($H300),$H300,0)=0,"Not Due",IF($M300=0,"Outstanding",IF($M300&lt;IF(ISNUMBER($H300),$H300,0),"Partial",IF($M300=IF(ISNUMBER($H300),$H300,0),"Collected","Overcollected")))))</f>
        <v/>
      </c>
      <c r="P300" s="25">
        <f>IF($A300="","",IF($M300&lt;=0,"Not Applicable",IF($K300="","Missing Batch ID",IF(COUNTIF(Deposits!$A$2:$A$201,$K300)=0,"Missing Deposit",IF(INDEX(Deposits!$I$2:$I$201,MATCH($K300,Deposits!$A$2:$A$201,0))="Balanced","Matched","Review Batch")))))</f>
        <v/>
      </c>
      <c r="Q300" s="26">
        <f>IF($A300="","",IF($R300&lt;=0,0,IF(OR($B300="",Dashboard!$B$5=""),"",MAX(0,Dashboard!$B$5-$B300))))</f>
        <v/>
      </c>
      <c r="R300" s="40">
        <f>IF($A300="","",MAX(0,ROUND(IF(ISNUMBER($H300),$H300,0)-$M300,2)))</f>
        <v/>
      </c>
      <c r="S300" s="25">
        <f>IF($A300="","",IF(OR($R300&gt;0,$N300&gt;0,$P300="Missing Batch ID",$P300="Missing Deposit",$P300="Review Batch"),"Follow Up","No Follow-up"))</f>
        <v/>
      </c>
      <c r="T300" s="25">
        <f>IF($A300="","",IF(COUNTIF($A$2:$A$501,$A300)&gt;1,"Duplicate ID",""))</f>
        <v/>
      </c>
    </row>
    <row r="301">
      <c r="A301" s="5" t="n"/>
      <c r="B301" s="34" t="n"/>
      <c r="C301" s="34" t="n"/>
      <c r="D301" s="5" t="n"/>
      <c r="E301" s="5" t="n"/>
      <c r="F301" s="5" t="n"/>
      <c r="G301" s="5" t="n"/>
      <c r="H301" s="41" t="n"/>
      <c r="I301" s="41" t="n"/>
      <c r="J301" s="5" t="n"/>
      <c r="K301" s="5" t="n"/>
      <c r="L301" s="41" t="n"/>
      <c r="M301" s="40">
        <f>IF($A301="","",ROUND(IF(ISNUMBER($I301),$I301,0)-IF(ISNUMBER($L301),$L301,0),2))</f>
        <v/>
      </c>
      <c r="N301" s="40">
        <f>IF($A301="","",ROUND($M301-IF(ISNUMBER($H301),$H301,0),2))</f>
        <v/>
      </c>
      <c r="O301" s="25">
        <f>IF($A301="","",IF(IF(ISNUMBER($H301),$H301,0)=0,"Not Due",IF($M301=0,"Outstanding",IF($M301&lt;IF(ISNUMBER($H301),$H301,0),"Partial",IF($M301=IF(ISNUMBER($H301),$H301,0),"Collected","Overcollected")))))</f>
        <v/>
      </c>
      <c r="P301" s="25">
        <f>IF($A301="","",IF($M301&lt;=0,"Not Applicable",IF($K301="","Missing Batch ID",IF(COUNTIF(Deposits!$A$2:$A$201,$K301)=0,"Missing Deposit",IF(INDEX(Deposits!$I$2:$I$201,MATCH($K301,Deposits!$A$2:$A$201,0))="Balanced","Matched","Review Batch")))))</f>
        <v/>
      </c>
      <c r="Q301" s="26">
        <f>IF($A301="","",IF($R301&lt;=0,0,IF(OR($B301="",Dashboard!$B$5=""),"",MAX(0,Dashboard!$B$5-$B301))))</f>
        <v/>
      </c>
      <c r="R301" s="40">
        <f>IF($A301="","",MAX(0,ROUND(IF(ISNUMBER($H301),$H301,0)-$M301,2)))</f>
        <v/>
      </c>
      <c r="S301" s="25">
        <f>IF($A301="","",IF(OR($R301&gt;0,$N301&gt;0,$P301="Missing Batch ID",$P301="Missing Deposit",$P301="Review Batch"),"Follow Up","No Follow-up"))</f>
        <v/>
      </c>
      <c r="T301" s="25">
        <f>IF($A301="","",IF(COUNTIF($A$2:$A$501,$A301)&gt;1,"Duplicate ID",""))</f>
        <v/>
      </c>
    </row>
    <row r="302">
      <c r="A302" s="21" t="n"/>
      <c r="B302" s="38" t="n"/>
      <c r="C302" s="38" t="n"/>
      <c r="D302" s="21" t="n"/>
      <c r="E302" s="21" t="n"/>
      <c r="F302" s="21" t="n"/>
      <c r="G302" s="21" t="n"/>
      <c r="H302" s="39" t="n"/>
      <c r="I302" s="39" t="n"/>
      <c r="J302" s="21" t="n"/>
      <c r="K302" s="21" t="n"/>
      <c r="L302" s="39" t="n"/>
      <c r="M302" s="40">
        <f>IF($A302="","",ROUND(IF(ISNUMBER($I302),$I302,0)-IF(ISNUMBER($L302),$L302,0),2))</f>
        <v/>
      </c>
      <c r="N302" s="40">
        <f>IF($A302="","",ROUND($M302-IF(ISNUMBER($H302),$H302,0),2))</f>
        <v/>
      </c>
      <c r="O302" s="25">
        <f>IF($A302="","",IF(IF(ISNUMBER($H302),$H302,0)=0,"Not Due",IF($M302=0,"Outstanding",IF($M302&lt;IF(ISNUMBER($H302),$H302,0),"Partial",IF($M302=IF(ISNUMBER($H302),$H302,0),"Collected","Overcollected")))))</f>
        <v/>
      </c>
      <c r="P302" s="25">
        <f>IF($A302="","",IF($M302&lt;=0,"Not Applicable",IF($K302="","Missing Batch ID",IF(COUNTIF(Deposits!$A$2:$A$201,$K302)=0,"Missing Deposit",IF(INDEX(Deposits!$I$2:$I$201,MATCH($K302,Deposits!$A$2:$A$201,0))="Balanced","Matched","Review Batch")))))</f>
        <v/>
      </c>
      <c r="Q302" s="26">
        <f>IF($A302="","",IF($R302&lt;=0,0,IF(OR($B302="",Dashboard!$B$5=""),"",MAX(0,Dashboard!$B$5-$B302))))</f>
        <v/>
      </c>
      <c r="R302" s="40">
        <f>IF($A302="","",MAX(0,ROUND(IF(ISNUMBER($H302),$H302,0)-$M302,2)))</f>
        <v/>
      </c>
      <c r="S302" s="25">
        <f>IF($A302="","",IF(OR($R302&gt;0,$N302&gt;0,$P302="Missing Batch ID",$P302="Missing Deposit",$P302="Review Batch"),"Follow Up","No Follow-up"))</f>
        <v/>
      </c>
      <c r="T302" s="25">
        <f>IF($A302="","",IF(COUNTIF($A$2:$A$501,$A302)&gt;1,"Duplicate ID",""))</f>
        <v/>
      </c>
    </row>
    <row r="303">
      <c r="A303" s="5" t="n"/>
      <c r="B303" s="34" t="n"/>
      <c r="C303" s="34" t="n"/>
      <c r="D303" s="5" t="n"/>
      <c r="E303" s="5" t="n"/>
      <c r="F303" s="5" t="n"/>
      <c r="G303" s="5" t="n"/>
      <c r="H303" s="41" t="n"/>
      <c r="I303" s="41" t="n"/>
      <c r="J303" s="5" t="n"/>
      <c r="K303" s="5" t="n"/>
      <c r="L303" s="41" t="n"/>
      <c r="M303" s="40">
        <f>IF($A303="","",ROUND(IF(ISNUMBER($I303),$I303,0)-IF(ISNUMBER($L303),$L303,0),2))</f>
        <v/>
      </c>
      <c r="N303" s="40">
        <f>IF($A303="","",ROUND($M303-IF(ISNUMBER($H303),$H303,0),2))</f>
        <v/>
      </c>
      <c r="O303" s="25">
        <f>IF($A303="","",IF(IF(ISNUMBER($H303),$H303,0)=0,"Not Due",IF($M303=0,"Outstanding",IF($M303&lt;IF(ISNUMBER($H303),$H303,0),"Partial",IF($M303=IF(ISNUMBER($H303),$H303,0),"Collected","Overcollected")))))</f>
        <v/>
      </c>
      <c r="P303" s="25">
        <f>IF($A303="","",IF($M303&lt;=0,"Not Applicable",IF($K303="","Missing Batch ID",IF(COUNTIF(Deposits!$A$2:$A$201,$K303)=0,"Missing Deposit",IF(INDEX(Deposits!$I$2:$I$201,MATCH($K303,Deposits!$A$2:$A$201,0))="Balanced","Matched","Review Batch")))))</f>
        <v/>
      </c>
      <c r="Q303" s="26">
        <f>IF($A303="","",IF($R303&lt;=0,0,IF(OR($B303="",Dashboard!$B$5=""),"",MAX(0,Dashboard!$B$5-$B303))))</f>
        <v/>
      </c>
      <c r="R303" s="40">
        <f>IF($A303="","",MAX(0,ROUND(IF(ISNUMBER($H303),$H303,0)-$M303,2)))</f>
        <v/>
      </c>
      <c r="S303" s="25">
        <f>IF($A303="","",IF(OR($R303&gt;0,$N303&gt;0,$P303="Missing Batch ID",$P303="Missing Deposit",$P303="Review Batch"),"Follow Up","No Follow-up"))</f>
        <v/>
      </c>
      <c r="T303" s="25">
        <f>IF($A303="","",IF(COUNTIF($A$2:$A$501,$A303)&gt;1,"Duplicate ID",""))</f>
        <v/>
      </c>
    </row>
    <row r="304">
      <c r="A304" s="21" t="n"/>
      <c r="B304" s="38" t="n"/>
      <c r="C304" s="38" t="n"/>
      <c r="D304" s="21" t="n"/>
      <c r="E304" s="21" t="n"/>
      <c r="F304" s="21" t="n"/>
      <c r="G304" s="21" t="n"/>
      <c r="H304" s="39" t="n"/>
      <c r="I304" s="39" t="n"/>
      <c r="J304" s="21" t="n"/>
      <c r="K304" s="21" t="n"/>
      <c r="L304" s="39" t="n"/>
      <c r="M304" s="40">
        <f>IF($A304="","",ROUND(IF(ISNUMBER($I304),$I304,0)-IF(ISNUMBER($L304),$L304,0),2))</f>
        <v/>
      </c>
      <c r="N304" s="40">
        <f>IF($A304="","",ROUND($M304-IF(ISNUMBER($H304),$H304,0),2))</f>
        <v/>
      </c>
      <c r="O304" s="25">
        <f>IF($A304="","",IF(IF(ISNUMBER($H304),$H304,0)=0,"Not Due",IF($M304=0,"Outstanding",IF($M304&lt;IF(ISNUMBER($H304),$H304,0),"Partial",IF($M304=IF(ISNUMBER($H304),$H304,0),"Collected","Overcollected")))))</f>
        <v/>
      </c>
      <c r="P304" s="25">
        <f>IF($A304="","",IF($M304&lt;=0,"Not Applicable",IF($K304="","Missing Batch ID",IF(COUNTIF(Deposits!$A$2:$A$201,$K304)=0,"Missing Deposit",IF(INDEX(Deposits!$I$2:$I$201,MATCH($K304,Deposits!$A$2:$A$201,0))="Balanced","Matched","Review Batch")))))</f>
        <v/>
      </c>
      <c r="Q304" s="26">
        <f>IF($A304="","",IF($R304&lt;=0,0,IF(OR($B304="",Dashboard!$B$5=""),"",MAX(0,Dashboard!$B$5-$B304))))</f>
        <v/>
      </c>
      <c r="R304" s="40">
        <f>IF($A304="","",MAX(0,ROUND(IF(ISNUMBER($H304),$H304,0)-$M304,2)))</f>
        <v/>
      </c>
      <c r="S304" s="25">
        <f>IF($A304="","",IF(OR($R304&gt;0,$N304&gt;0,$P304="Missing Batch ID",$P304="Missing Deposit",$P304="Review Batch"),"Follow Up","No Follow-up"))</f>
        <v/>
      </c>
      <c r="T304" s="25">
        <f>IF($A304="","",IF(COUNTIF($A$2:$A$501,$A304)&gt;1,"Duplicate ID",""))</f>
        <v/>
      </c>
    </row>
    <row r="305">
      <c r="A305" s="5" t="n"/>
      <c r="B305" s="34" t="n"/>
      <c r="C305" s="34" t="n"/>
      <c r="D305" s="5" t="n"/>
      <c r="E305" s="5" t="n"/>
      <c r="F305" s="5" t="n"/>
      <c r="G305" s="5" t="n"/>
      <c r="H305" s="41" t="n"/>
      <c r="I305" s="41" t="n"/>
      <c r="J305" s="5" t="n"/>
      <c r="K305" s="5" t="n"/>
      <c r="L305" s="41" t="n"/>
      <c r="M305" s="40">
        <f>IF($A305="","",ROUND(IF(ISNUMBER($I305),$I305,0)-IF(ISNUMBER($L305),$L305,0),2))</f>
        <v/>
      </c>
      <c r="N305" s="40">
        <f>IF($A305="","",ROUND($M305-IF(ISNUMBER($H305),$H305,0),2))</f>
        <v/>
      </c>
      <c r="O305" s="25">
        <f>IF($A305="","",IF(IF(ISNUMBER($H305),$H305,0)=0,"Not Due",IF($M305=0,"Outstanding",IF($M305&lt;IF(ISNUMBER($H305),$H305,0),"Partial",IF($M305=IF(ISNUMBER($H305),$H305,0),"Collected","Overcollected")))))</f>
        <v/>
      </c>
      <c r="P305" s="25">
        <f>IF($A305="","",IF($M305&lt;=0,"Not Applicable",IF($K305="","Missing Batch ID",IF(COUNTIF(Deposits!$A$2:$A$201,$K305)=0,"Missing Deposit",IF(INDEX(Deposits!$I$2:$I$201,MATCH($K305,Deposits!$A$2:$A$201,0))="Balanced","Matched","Review Batch")))))</f>
        <v/>
      </c>
      <c r="Q305" s="26">
        <f>IF($A305="","",IF($R305&lt;=0,0,IF(OR($B305="",Dashboard!$B$5=""),"",MAX(0,Dashboard!$B$5-$B305))))</f>
        <v/>
      </c>
      <c r="R305" s="40">
        <f>IF($A305="","",MAX(0,ROUND(IF(ISNUMBER($H305),$H305,0)-$M305,2)))</f>
        <v/>
      </c>
      <c r="S305" s="25">
        <f>IF($A305="","",IF(OR($R305&gt;0,$N305&gt;0,$P305="Missing Batch ID",$P305="Missing Deposit",$P305="Review Batch"),"Follow Up","No Follow-up"))</f>
        <v/>
      </c>
      <c r="T305" s="25">
        <f>IF($A305="","",IF(COUNTIF($A$2:$A$501,$A305)&gt;1,"Duplicate ID",""))</f>
        <v/>
      </c>
    </row>
    <row r="306">
      <c r="A306" s="21" t="n"/>
      <c r="B306" s="38" t="n"/>
      <c r="C306" s="38" t="n"/>
      <c r="D306" s="21" t="n"/>
      <c r="E306" s="21" t="n"/>
      <c r="F306" s="21" t="n"/>
      <c r="G306" s="21" t="n"/>
      <c r="H306" s="39" t="n"/>
      <c r="I306" s="39" t="n"/>
      <c r="J306" s="21" t="n"/>
      <c r="K306" s="21" t="n"/>
      <c r="L306" s="39" t="n"/>
      <c r="M306" s="40">
        <f>IF($A306="","",ROUND(IF(ISNUMBER($I306),$I306,0)-IF(ISNUMBER($L306),$L306,0),2))</f>
        <v/>
      </c>
      <c r="N306" s="40">
        <f>IF($A306="","",ROUND($M306-IF(ISNUMBER($H306),$H306,0),2))</f>
        <v/>
      </c>
      <c r="O306" s="25">
        <f>IF($A306="","",IF(IF(ISNUMBER($H306),$H306,0)=0,"Not Due",IF($M306=0,"Outstanding",IF($M306&lt;IF(ISNUMBER($H306),$H306,0),"Partial",IF($M306=IF(ISNUMBER($H306),$H306,0),"Collected","Overcollected")))))</f>
        <v/>
      </c>
      <c r="P306" s="25">
        <f>IF($A306="","",IF($M306&lt;=0,"Not Applicable",IF($K306="","Missing Batch ID",IF(COUNTIF(Deposits!$A$2:$A$201,$K306)=0,"Missing Deposit",IF(INDEX(Deposits!$I$2:$I$201,MATCH($K306,Deposits!$A$2:$A$201,0))="Balanced","Matched","Review Batch")))))</f>
        <v/>
      </c>
      <c r="Q306" s="26">
        <f>IF($A306="","",IF($R306&lt;=0,0,IF(OR($B306="",Dashboard!$B$5=""),"",MAX(0,Dashboard!$B$5-$B306))))</f>
        <v/>
      </c>
      <c r="R306" s="40">
        <f>IF($A306="","",MAX(0,ROUND(IF(ISNUMBER($H306),$H306,0)-$M306,2)))</f>
        <v/>
      </c>
      <c r="S306" s="25">
        <f>IF($A306="","",IF(OR($R306&gt;0,$N306&gt;0,$P306="Missing Batch ID",$P306="Missing Deposit",$P306="Review Batch"),"Follow Up","No Follow-up"))</f>
        <v/>
      </c>
      <c r="T306" s="25">
        <f>IF($A306="","",IF(COUNTIF($A$2:$A$501,$A306)&gt;1,"Duplicate ID",""))</f>
        <v/>
      </c>
    </row>
    <row r="307">
      <c r="A307" s="5" t="n"/>
      <c r="B307" s="34" t="n"/>
      <c r="C307" s="34" t="n"/>
      <c r="D307" s="5" t="n"/>
      <c r="E307" s="5" t="n"/>
      <c r="F307" s="5" t="n"/>
      <c r="G307" s="5" t="n"/>
      <c r="H307" s="41" t="n"/>
      <c r="I307" s="41" t="n"/>
      <c r="J307" s="5" t="n"/>
      <c r="K307" s="5" t="n"/>
      <c r="L307" s="41" t="n"/>
      <c r="M307" s="40">
        <f>IF($A307="","",ROUND(IF(ISNUMBER($I307),$I307,0)-IF(ISNUMBER($L307),$L307,0),2))</f>
        <v/>
      </c>
      <c r="N307" s="40">
        <f>IF($A307="","",ROUND($M307-IF(ISNUMBER($H307),$H307,0),2))</f>
        <v/>
      </c>
      <c r="O307" s="25">
        <f>IF($A307="","",IF(IF(ISNUMBER($H307),$H307,0)=0,"Not Due",IF($M307=0,"Outstanding",IF($M307&lt;IF(ISNUMBER($H307),$H307,0),"Partial",IF($M307=IF(ISNUMBER($H307),$H307,0),"Collected","Overcollected")))))</f>
        <v/>
      </c>
      <c r="P307" s="25">
        <f>IF($A307="","",IF($M307&lt;=0,"Not Applicable",IF($K307="","Missing Batch ID",IF(COUNTIF(Deposits!$A$2:$A$201,$K307)=0,"Missing Deposit",IF(INDEX(Deposits!$I$2:$I$201,MATCH($K307,Deposits!$A$2:$A$201,0))="Balanced","Matched","Review Batch")))))</f>
        <v/>
      </c>
      <c r="Q307" s="26">
        <f>IF($A307="","",IF($R307&lt;=0,0,IF(OR($B307="",Dashboard!$B$5=""),"",MAX(0,Dashboard!$B$5-$B307))))</f>
        <v/>
      </c>
      <c r="R307" s="40">
        <f>IF($A307="","",MAX(0,ROUND(IF(ISNUMBER($H307),$H307,0)-$M307,2)))</f>
        <v/>
      </c>
      <c r="S307" s="25">
        <f>IF($A307="","",IF(OR($R307&gt;0,$N307&gt;0,$P307="Missing Batch ID",$P307="Missing Deposit",$P307="Review Batch"),"Follow Up","No Follow-up"))</f>
        <v/>
      </c>
      <c r="T307" s="25">
        <f>IF($A307="","",IF(COUNTIF($A$2:$A$501,$A307)&gt;1,"Duplicate ID",""))</f>
        <v/>
      </c>
    </row>
    <row r="308">
      <c r="A308" s="21" t="n"/>
      <c r="B308" s="38" t="n"/>
      <c r="C308" s="38" t="n"/>
      <c r="D308" s="21" t="n"/>
      <c r="E308" s="21" t="n"/>
      <c r="F308" s="21" t="n"/>
      <c r="G308" s="21" t="n"/>
      <c r="H308" s="39" t="n"/>
      <c r="I308" s="39" t="n"/>
      <c r="J308" s="21" t="n"/>
      <c r="K308" s="21" t="n"/>
      <c r="L308" s="39" t="n"/>
      <c r="M308" s="40">
        <f>IF($A308="","",ROUND(IF(ISNUMBER($I308),$I308,0)-IF(ISNUMBER($L308),$L308,0),2))</f>
        <v/>
      </c>
      <c r="N308" s="40">
        <f>IF($A308="","",ROUND($M308-IF(ISNUMBER($H308),$H308,0),2))</f>
        <v/>
      </c>
      <c r="O308" s="25">
        <f>IF($A308="","",IF(IF(ISNUMBER($H308),$H308,0)=0,"Not Due",IF($M308=0,"Outstanding",IF($M308&lt;IF(ISNUMBER($H308),$H308,0),"Partial",IF($M308=IF(ISNUMBER($H308),$H308,0),"Collected","Overcollected")))))</f>
        <v/>
      </c>
      <c r="P308" s="25">
        <f>IF($A308="","",IF($M308&lt;=0,"Not Applicable",IF($K308="","Missing Batch ID",IF(COUNTIF(Deposits!$A$2:$A$201,$K308)=0,"Missing Deposit",IF(INDEX(Deposits!$I$2:$I$201,MATCH($K308,Deposits!$A$2:$A$201,0))="Balanced","Matched","Review Batch")))))</f>
        <v/>
      </c>
      <c r="Q308" s="26">
        <f>IF($A308="","",IF($R308&lt;=0,0,IF(OR($B308="",Dashboard!$B$5=""),"",MAX(0,Dashboard!$B$5-$B308))))</f>
        <v/>
      </c>
      <c r="R308" s="40">
        <f>IF($A308="","",MAX(0,ROUND(IF(ISNUMBER($H308),$H308,0)-$M308,2)))</f>
        <v/>
      </c>
      <c r="S308" s="25">
        <f>IF($A308="","",IF(OR($R308&gt;0,$N308&gt;0,$P308="Missing Batch ID",$P308="Missing Deposit",$P308="Review Batch"),"Follow Up","No Follow-up"))</f>
        <v/>
      </c>
      <c r="T308" s="25">
        <f>IF($A308="","",IF(COUNTIF($A$2:$A$501,$A308)&gt;1,"Duplicate ID",""))</f>
        <v/>
      </c>
    </row>
    <row r="309">
      <c r="A309" s="5" t="n"/>
      <c r="B309" s="34" t="n"/>
      <c r="C309" s="34" t="n"/>
      <c r="D309" s="5" t="n"/>
      <c r="E309" s="5" t="n"/>
      <c r="F309" s="5" t="n"/>
      <c r="G309" s="5" t="n"/>
      <c r="H309" s="41" t="n"/>
      <c r="I309" s="41" t="n"/>
      <c r="J309" s="5" t="n"/>
      <c r="K309" s="5" t="n"/>
      <c r="L309" s="41" t="n"/>
      <c r="M309" s="40">
        <f>IF($A309="","",ROUND(IF(ISNUMBER($I309),$I309,0)-IF(ISNUMBER($L309),$L309,0),2))</f>
        <v/>
      </c>
      <c r="N309" s="40">
        <f>IF($A309="","",ROUND($M309-IF(ISNUMBER($H309),$H309,0),2))</f>
        <v/>
      </c>
      <c r="O309" s="25">
        <f>IF($A309="","",IF(IF(ISNUMBER($H309),$H309,0)=0,"Not Due",IF($M309=0,"Outstanding",IF($M309&lt;IF(ISNUMBER($H309),$H309,0),"Partial",IF($M309=IF(ISNUMBER($H309),$H309,0),"Collected","Overcollected")))))</f>
        <v/>
      </c>
      <c r="P309" s="25">
        <f>IF($A309="","",IF($M309&lt;=0,"Not Applicable",IF($K309="","Missing Batch ID",IF(COUNTIF(Deposits!$A$2:$A$201,$K309)=0,"Missing Deposit",IF(INDEX(Deposits!$I$2:$I$201,MATCH($K309,Deposits!$A$2:$A$201,0))="Balanced","Matched","Review Batch")))))</f>
        <v/>
      </c>
      <c r="Q309" s="26">
        <f>IF($A309="","",IF($R309&lt;=0,0,IF(OR($B309="",Dashboard!$B$5=""),"",MAX(0,Dashboard!$B$5-$B309))))</f>
        <v/>
      </c>
      <c r="R309" s="40">
        <f>IF($A309="","",MAX(0,ROUND(IF(ISNUMBER($H309),$H309,0)-$M309,2)))</f>
        <v/>
      </c>
      <c r="S309" s="25">
        <f>IF($A309="","",IF(OR($R309&gt;0,$N309&gt;0,$P309="Missing Batch ID",$P309="Missing Deposit",$P309="Review Batch"),"Follow Up","No Follow-up"))</f>
        <v/>
      </c>
      <c r="T309" s="25">
        <f>IF($A309="","",IF(COUNTIF($A$2:$A$501,$A309)&gt;1,"Duplicate ID",""))</f>
        <v/>
      </c>
    </row>
    <row r="310">
      <c r="A310" s="21" t="n"/>
      <c r="B310" s="38" t="n"/>
      <c r="C310" s="38" t="n"/>
      <c r="D310" s="21" t="n"/>
      <c r="E310" s="21" t="n"/>
      <c r="F310" s="21" t="n"/>
      <c r="G310" s="21" t="n"/>
      <c r="H310" s="39" t="n"/>
      <c r="I310" s="39" t="n"/>
      <c r="J310" s="21" t="n"/>
      <c r="K310" s="21" t="n"/>
      <c r="L310" s="39" t="n"/>
      <c r="M310" s="40">
        <f>IF($A310="","",ROUND(IF(ISNUMBER($I310),$I310,0)-IF(ISNUMBER($L310),$L310,0),2))</f>
        <v/>
      </c>
      <c r="N310" s="40">
        <f>IF($A310="","",ROUND($M310-IF(ISNUMBER($H310),$H310,0),2))</f>
        <v/>
      </c>
      <c r="O310" s="25">
        <f>IF($A310="","",IF(IF(ISNUMBER($H310),$H310,0)=0,"Not Due",IF($M310=0,"Outstanding",IF($M310&lt;IF(ISNUMBER($H310),$H310,0),"Partial",IF($M310=IF(ISNUMBER($H310),$H310,0),"Collected","Overcollected")))))</f>
        <v/>
      </c>
      <c r="P310" s="25">
        <f>IF($A310="","",IF($M310&lt;=0,"Not Applicable",IF($K310="","Missing Batch ID",IF(COUNTIF(Deposits!$A$2:$A$201,$K310)=0,"Missing Deposit",IF(INDEX(Deposits!$I$2:$I$201,MATCH($K310,Deposits!$A$2:$A$201,0))="Balanced","Matched","Review Batch")))))</f>
        <v/>
      </c>
      <c r="Q310" s="26">
        <f>IF($A310="","",IF($R310&lt;=0,0,IF(OR($B310="",Dashboard!$B$5=""),"",MAX(0,Dashboard!$B$5-$B310))))</f>
        <v/>
      </c>
      <c r="R310" s="40">
        <f>IF($A310="","",MAX(0,ROUND(IF(ISNUMBER($H310),$H310,0)-$M310,2)))</f>
        <v/>
      </c>
      <c r="S310" s="25">
        <f>IF($A310="","",IF(OR($R310&gt;0,$N310&gt;0,$P310="Missing Batch ID",$P310="Missing Deposit",$P310="Review Batch"),"Follow Up","No Follow-up"))</f>
        <v/>
      </c>
      <c r="T310" s="25">
        <f>IF($A310="","",IF(COUNTIF($A$2:$A$501,$A310)&gt;1,"Duplicate ID",""))</f>
        <v/>
      </c>
    </row>
    <row r="311">
      <c r="A311" s="5" t="n"/>
      <c r="B311" s="34" t="n"/>
      <c r="C311" s="34" t="n"/>
      <c r="D311" s="5" t="n"/>
      <c r="E311" s="5" t="n"/>
      <c r="F311" s="5" t="n"/>
      <c r="G311" s="5" t="n"/>
      <c r="H311" s="41" t="n"/>
      <c r="I311" s="41" t="n"/>
      <c r="J311" s="5" t="n"/>
      <c r="K311" s="5" t="n"/>
      <c r="L311" s="41" t="n"/>
      <c r="M311" s="40">
        <f>IF($A311="","",ROUND(IF(ISNUMBER($I311),$I311,0)-IF(ISNUMBER($L311),$L311,0),2))</f>
        <v/>
      </c>
      <c r="N311" s="40">
        <f>IF($A311="","",ROUND($M311-IF(ISNUMBER($H311),$H311,0),2))</f>
        <v/>
      </c>
      <c r="O311" s="25">
        <f>IF($A311="","",IF(IF(ISNUMBER($H311),$H311,0)=0,"Not Due",IF($M311=0,"Outstanding",IF($M311&lt;IF(ISNUMBER($H311),$H311,0),"Partial",IF($M311=IF(ISNUMBER($H311),$H311,0),"Collected","Overcollected")))))</f>
        <v/>
      </c>
      <c r="P311" s="25">
        <f>IF($A311="","",IF($M311&lt;=0,"Not Applicable",IF($K311="","Missing Batch ID",IF(COUNTIF(Deposits!$A$2:$A$201,$K311)=0,"Missing Deposit",IF(INDEX(Deposits!$I$2:$I$201,MATCH($K311,Deposits!$A$2:$A$201,0))="Balanced","Matched","Review Batch")))))</f>
        <v/>
      </c>
      <c r="Q311" s="26">
        <f>IF($A311="","",IF($R311&lt;=0,0,IF(OR($B311="",Dashboard!$B$5=""),"",MAX(0,Dashboard!$B$5-$B311))))</f>
        <v/>
      </c>
      <c r="R311" s="40">
        <f>IF($A311="","",MAX(0,ROUND(IF(ISNUMBER($H311),$H311,0)-$M311,2)))</f>
        <v/>
      </c>
      <c r="S311" s="25">
        <f>IF($A311="","",IF(OR($R311&gt;0,$N311&gt;0,$P311="Missing Batch ID",$P311="Missing Deposit",$P311="Review Batch"),"Follow Up","No Follow-up"))</f>
        <v/>
      </c>
      <c r="T311" s="25">
        <f>IF($A311="","",IF(COUNTIF($A$2:$A$501,$A311)&gt;1,"Duplicate ID",""))</f>
        <v/>
      </c>
    </row>
    <row r="312">
      <c r="A312" s="21" t="n"/>
      <c r="B312" s="38" t="n"/>
      <c r="C312" s="38" t="n"/>
      <c r="D312" s="21" t="n"/>
      <c r="E312" s="21" t="n"/>
      <c r="F312" s="21" t="n"/>
      <c r="G312" s="21" t="n"/>
      <c r="H312" s="39" t="n"/>
      <c r="I312" s="39" t="n"/>
      <c r="J312" s="21" t="n"/>
      <c r="K312" s="21" t="n"/>
      <c r="L312" s="39" t="n"/>
      <c r="M312" s="40">
        <f>IF($A312="","",ROUND(IF(ISNUMBER($I312),$I312,0)-IF(ISNUMBER($L312),$L312,0),2))</f>
        <v/>
      </c>
      <c r="N312" s="40">
        <f>IF($A312="","",ROUND($M312-IF(ISNUMBER($H312),$H312,0),2))</f>
        <v/>
      </c>
      <c r="O312" s="25">
        <f>IF($A312="","",IF(IF(ISNUMBER($H312),$H312,0)=0,"Not Due",IF($M312=0,"Outstanding",IF($M312&lt;IF(ISNUMBER($H312),$H312,0),"Partial",IF($M312=IF(ISNUMBER($H312),$H312,0),"Collected","Overcollected")))))</f>
        <v/>
      </c>
      <c r="P312" s="25">
        <f>IF($A312="","",IF($M312&lt;=0,"Not Applicable",IF($K312="","Missing Batch ID",IF(COUNTIF(Deposits!$A$2:$A$201,$K312)=0,"Missing Deposit",IF(INDEX(Deposits!$I$2:$I$201,MATCH($K312,Deposits!$A$2:$A$201,0))="Balanced","Matched","Review Batch")))))</f>
        <v/>
      </c>
      <c r="Q312" s="26">
        <f>IF($A312="","",IF($R312&lt;=0,0,IF(OR($B312="",Dashboard!$B$5=""),"",MAX(0,Dashboard!$B$5-$B312))))</f>
        <v/>
      </c>
      <c r="R312" s="40">
        <f>IF($A312="","",MAX(0,ROUND(IF(ISNUMBER($H312),$H312,0)-$M312,2)))</f>
        <v/>
      </c>
      <c r="S312" s="25">
        <f>IF($A312="","",IF(OR($R312&gt;0,$N312&gt;0,$P312="Missing Batch ID",$P312="Missing Deposit",$P312="Review Batch"),"Follow Up","No Follow-up"))</f>
        <v/>
      </c>
      <c r="T312" s="25">
        <f>IF($A312="","",IF(COUNTIF($A$2:$A$501,$A312)&gt;1,"Duplicate ID",""))</f>
        <v/>
      </c>
    </row>
    <row r="313">
      <c r="A313" s="5" t="n"/>
      <c r="B313" s="34" t="n"/>
      <c r="C313" s="34" t="n"/>
      <c r="D313" s="5" t="n"/>
      <c r="E313" s="5" t="n"/>
      <c r="F313" s="5" t="n"/>
      <c r="G313" s="5" t="n"/>
      <c r="H313" s="41" t="n"/>
      <c r="I313" s="41" t="n"/>
      <c r="J313" s="5" t="n"/>
      <c r="K313" s="5" t="n"/>
      <c r="L313" s="41" t="n"/>
      <c r="M313" s="40">
        <f>IF($A313="","",ROUND(IF(ISNUMBER($I313),$I313,0)-IF(ISNUMBER($L313),$L313,0),2))</f>
        <v/>
      </c>
      <c r="N313" s="40">
        <f>IF($A313="","",ROUND($M313-IF(ISNUMBER($H313),$H313,0),2))</f>
        <v/>
      </c>
      <c r="O313" s="25">
        <f>IF($A313="","",IF(IF(ISNUMBER($H313),$H313,0)=0,"Not Due",IF($M313=0,"Outstanding",IF($M313&lt;IF(ISNUMBER($H313),$H313,0),"Partial",IF($M313=IF(ISNUMBER($H313),$H313,0),"Collected","Overcollected")))))</f>
        <v/>
      </c>
      <c r="P313" s="25">
        <f>IF($A313="","",IF($M313&lt;=0,"Not Applicable",IF($K313="","Missing Batch ID",IF(COUNTIF(Deposits!$A$2:$A$201,$K313)=0,"Missing Deposit",IF(INDEX(Deposits!$I$2:$I$201,MATCH($K313,Deposits!$A$2:$A$201,0))="Balanced","Matched","Review Batch")))))</f>
        <v/>
      </c>
      <c r="Q313" s="26">
        <f>IF($A313="","",IF($R313&lt;=0,0,IF(OR($B313="",Dashboard!$B$5=""),"",MAX(0,Dashboard!$B$5-$B313))))</f>
        <v/>
      </c>
      <c r="R313" s="40">
        <f>IF($A313="","",MAX(0,ROUND(IF(ISNUMBER($H313),$H313,0)-$M313,2)))</f>
        <v/>
      </c>
      <c r="S313" s="25">
        <f>IF($A313="","",IF(OR($R313&gt;0,$N313&gt;0,$P313="Missing Batch ID",$P313="Missing Deposit",$P313="Review Batch"),"Follow Up","No Follow-up"))</f>
        <v/>
      </c>
      <c r="T313" s="25">
        <f>IF($A313="","",IF(COUNTIF($A$2:$A$501,$A313)&gt;1,"Duplicate ID",""))</f>
        <v/>
      </c>
    </row>
    <row r="314">
      <c r="A314" s="21" t="n"/>
      <c r="B314" s="38" t="n"/>
      <c r="C314" s="38" t="n"/>
      <c r="D314" s="21" t="n"/>
      <c r="E314" s="21" t="n"/>
      <c r="F314" s="21" t="n"/>
      <c r="G314" s="21" t="n"/>
      <c r="H314" s="39" t="n"/>
      <c r="I314" s="39" t="n"/>
      <c r="J314" s="21" t="n"/>
      <c r="K314" s="21" t="n"/>
      <c r="L314" s="39" t="n"/>
      <c r="M314" s="40">
        <f>IF($A314="","",ROUND(IF(ISNUMBER($I314),$I314,0)-IF(ISNUMBER($L314),$L314,0),2))</f>
        <v/>
      </c>
      <c r="N314" s="40">
        <f>IF($A314="","",ROUND($M314-IF(ISNUMBER($H314),$H314,0),2))</f>
        <v/>
      </c>
      <c r="O314" s="25">
        <f>IF($A314="","",IF(IF(ISNUMBER($H314),$H314,0)=0,"Not Due",IF($M314=0,"Outstanding",IF($M314&lt;IF(ISNUMBER($H314),$H314,0),"Partial",IF($M314=IF(ISNUMBER($H314),$H314,0),"Collected","Overcollected")))))</f>
        <v/>
      </c>
      <c r="P314" s="25">
        <f>IF($A314="","",IF($M314&lt;=0,"Not Applicable",IF($K314="","Missing Batch ID",IF(COUNTIF(Deposits!$A$2:$A$201,$K314)=0,"Missing Deposit",IF(INDEX(Deposits!$I$2:$I$201,MATCH($K314,Deposits!$A$2:$A$201,0))="Balanced","Matched","Review Batch")))))</f>
        <v/>
      </c>
      <c r="Q314" s="26">
        <f>IF($A314="","",IF($R314&lt;=0,0,IF(OR($B314="",Dashboard!$B$5=""),"",MAX(0,Dashboard!$B$5-$B314))))</f>
        <v/>
      </c>
      <c r="R314" s="40">
        <f>IF($A314="","",MAX(0,ROUND(IF(ISNUMBER($H314),$H314,0)-$M314,2)))</f>
        <v/>
      </c>
      <c r="S314" s="25">
        <f>IF($A314="","",IF(OR($R314&gt;0,$N314&gt;0,$P314="Missing Batch ID",$P314="Missing Deposit",$P314="Review Batch"),"Follow Up","No Follow-up"))</f>
        <v/>
      </c>
      <c r="T314" s="25">
        <f>IF($A314="","",IF(COUNTIF($A$2:$A$501,$A314)&gt;1,"Duplicate ID",""))</f>
        <v/>
      </c>
    </row>
    <row r="315">
      <c r="A315" s="5" t="n"/>
      <c r="B315" s="34" t="n"/>
      <c r="C315" s="34" t="n"/>
      <c r="D315" s="5" t="n"/>
      <c r="E315" s="5" t="n"/>
      <c r="F315" s="5" t="n"/>
      <c r="G315" s="5" t="n"/>
      <c r="H315" s="41" t="n"/>
      <c r="I315" s="41" t="n"/>
      <c r="J315" s="5" t="n"/>
      <c r="K315" s="5" t="n"/>
      <c r="L315" s="41" t="n"/>
      <c r="M315" s="40">
        <f>IF($A315="","",ROUND(IF(ISNUMBER($I315),$I315,0)-IF(ISNUMBER($L315),$L315,0),2))</f>
        <v/>
      </c>
      <c r="N315" s="40">
        <f>IF($A315="","",ROUND($M315-IF(ISNUMBER($H315),$H315,0),2))</f>
        <v/>
      </c>
      <c r="O315" s="25">
        <f>IF($A315="","",IF(IF(ISNUMBER($H315),$H315,0)=0,"Not Due",IF($M315=0,"Outstanding",IF($M315&lt;IF(ISNUMBER($H315),$H315,0),"Partial",IF($M315=IF(ISNUMBER($H315),$H315,0),"Collected","Overcollected")))))</f>
        <v/>
      </c>
      <c r="P315" s="25">
        <f>IF($A315="","",IF($M315&lt;=0,"Not Applicable",IF($K315="","Missing Batch ID",IF(COUNTIF(Deposits!$A$2:$A$201,$K315)=0,"Missing Deposit",IF(INDEX(Deposits!$I$2:$I$201,MATCH($K315,Deposits!$A$2:$A$201,0))="Balanced","Matched","Review Batch")))))</f>
        <v/>
      </c>
      <c r="Q315" s="26">
        <f>IF($A315="","",IF($R315&lt;=0,0,IF(OR($B315="",Dashboard!$B$5=""),"",MAX(0,Dashboard!$B$5-$B315))))</f>
        <v/>
      </c>
      <c r="R315" s="40">
        <f>IF($A315="","",MAX(0,ROUND(IF(ISNUMBER($H315),$H315,0)-$M315,2)))</f>
        <v/>
      </c>
      <c r="S315" s="25">
        <f>IF($A315="","",IF(OR($R315&gt;0,$N315&gt;0,$P315="Missing Batch ID",$P315="Missing Deposit",$P315="Review Batch"),"Follow Up","No Follow-up"))</f>
        <v/>
      </c>
      <c r="T315" s="25">
        <f>IF($A315="","",IF(COUNTIF($A$2:$A$501,$A315)&gt;1,"Duplicate ID",""))</f>
        <v/>
      </c>
    </row>
    <row r="316">
      <c r="A316" s="21" t="n"/>
      <c r="B316" s="38" t="n"/>
      <c r="C316" s="38" t="n"/>
      <c r="D316" s="21" t="n"/>
      <c r="E316" s="21" t="n"/>
      <c r="F316" s="21" t="n"/>
      <c r="G316" s="21" t="n"/>
      <c r="H316" s="39" t="n"/>
      <c r="I316" s="39" t="n"/>
      <c r="J316" s="21" t="n"/>
      <c r="K316" s="21" t="n"/>
      <c r="L316" s="39" t="n"/>
      <c r="M316" s="40">
        <f>IF($A316="","",ROUND(IF(ISNUMBER($I316),$I316,0)-IF(ISNUMBER($L316),$L316,0),2))</f>
        <v/>
      </c>
      <c r="N316" s="40">
        <f>IF($A316="","",ROUND($M316-IF(ISNUMBER($H316),$H316,0),2))</f>
        <v/>
      </c>
      <c r="O316" s="25">
        <f>IF($A316="","",IF(IF(ISNUMBER($H316),$H316,0)=0,"Not Due",IF($M316=0,"Outstanding",IF($M316&lt;IF(ISNUMBER($H316),$H316,0),"Partial",IF($M316=IF(ISNUMBER($H316),$H316,0),"Collected","Overcollected")))))</f>
        <v/>
      </c>
      <c r="P316" s="25">
        <f>IF($A316="","",IF($M316&lt;=0,"Not Applicable",IF($K316="","Missing Batch ID",IF(COUNTIF(Deposits!$A$2:$A$201,$K316)=0,"Missing Deposit",IF(INDEX(Deposits!$I$2:$I$201,MATCH($K316,Deposits!$A$2:$A$201,0))="Balanced","Matched","Review Batch")))))</f>
        <v/>
      </c>
      <c r="Q316" s="26">
        <f>IF($A316="","",IF($R316&lt;=0,0,IF(OR($B316="",Dashboard!$B$5=""),"",MAX(0,Dashboard!$B$5-$B316))))</f>
        <v/>
      </c>
      <c r="R316" s="40">
        <f>IF($A316="","",MAX(0,ROUND(IF(ISNUMBER($H316),$H316,0)-$M316,2)))</f>
        <v/>
      </c>
      <c r="S316" s="25">
        <f>IF($A316="","",IF(OR($R316&gt;0,$N316&gt;0,$P316="Missing Batch ID",$P316="Missing Deposit",$P316="Review Batch"),"Follow Up","No Follow-up"))</f>
        <v/>
      </c>
      <c r="T316" s="25">
        <f>IF($A316="","",IF(COUNTIF($A$2:$A$501,$A316)&gt;1,"Duplicate ID",""))</f>
        <v/>
      </c>
    </row>
    <row r="317">
      <c r="A317" s="5" t="n"/>
      <c r="B317" s="34" t="n"/>
      <c r="C317" s="34" t="n"/>
      <c r="D317" s="5" t="n"/>
      <c r="E317" s="5" t="n"/>
      <c r="F317" s="5" t="n"/>
      <c r="G317" s="5" t="n"/>
      <c r="H317" s="41" t="n"/>
      <c r="I317" s="41" t="n"/>
      <c r="J317" s="5" t="n"/>
      <c r="K317" s="5" t="n"/>
      <c r="L317" s="41" t="n"/>
      <c r="M317" s="40">
        <f>IF($A317="","",ROUND(IF(ISNUMBER($I317),$I317,0)-IF(ISNUMBER($L317),$L317,0),2))</f>
        <v/>
      </c>
      <c r="N317" s="40">
        <f>IF($A317="","",ROUND($M317-IF(ISNUMBER($H317),$H317,0),2))</f>
        <v/>
      </c>
      <c r="O317" s="25">
        <f>IF($A317="","",IF(IF(ISNUMBER($H317),$H317,0)=0,"Not Due",IF($M317=0,"Outstanding",IF($M317&lt;IF(ISNUMBER($H317),$H317,0),"Partial",IF($M317=IF(ISNUMBER($H317),$H317,0),"Collected","Overcollected")))))</f>
        <v/>
      </c>
      <c r="P317" s="25">
        <f>IF($A317="","",IF($M317&lt;=0,"Not Applicable",IF($K317="","Missing Batch ID",IF(COUNTIF(Deposits!$A$2:$A$201,$K317)=0,"Missing Deposit",IF(INDEX(Deposits!$I$2:$I$201,MATCH($K317,Deposits!$A$2:$A$201,0))="Balanced","Matched","Review Batch")))))</f>
        <v/>
      </c>
      <c r="Q317" s="26">
        <f>IF($A317="","",IF($R317&lt;=0,0,IF(OR($B317="",Dashboard!$B$5=""),"",MAX(0,Dashboard!$B$5-$B317))))</f>
        <v/>
      </c>
      <c r="R317" s="40">
        <f>IF($A317="","",MAX(0,ROUND(IF(ISNUMBER($H317),$H317,0)-$M317,2)))</f>
        <v/>
      </c>
      <c r="S317" s="25">
        <f>IF($A317="","",IF(OR($R317&gt;0,$N317&gt;0,$P317="Missing Batch ID",$P317="Missing Deposit",$P317="Review Batch"),"Follow Up","No Follow-up"))</f>
        <v/>
      </c>
      <c r="T317" s="25">
        <f>IF($A317="","",IF(COUNTIF($A$2:$A$501,$A317)&gt;1,"Duplicate ID",""))</f>
        <v/>
      </c>
    </row>
    <row r="318">
      <c r="A318" s="21" t="n"/>
      <c r="B318" s="38" t="n"/>
      <c r="C318" s="38" t="n"/>
      <c r="D318" s="21" t="n"/>
      <c r="E318" s="21" t="n"/>
      <c r="F318" s="21" t="n"/>
      <c r="G318" s="21" t="n"/>
      <c r="H318" s="39" t="n"/>
      <c r="I318" s="39" t="n"/>
      <c r="J318" s="21" t="n"/>
      <c r="K318" s="21" t="n"/>
      <c r="L318" s="39" t="n"/>
      <c r="M318" s="40">
        <f>IF($A318="","",ROUND(IF(ISNUMBER($I318),$I318,0)-IF(ISNUMBER($L318),$L318,0),2))</f>
        <v/>
      </c>
      <c r="N318" s="40">
        <f>IF($A318="","",ROUND($M318-IF(ISNUMBER($H318),$H318,0),2))</f>
        <v/>
      </c>
      <c r="O318" s="25">
        <f>IF($A318="","",IF(IF(ISNUMBER($H318),$H318,0)=0,"Not Due",IF($M318=0,"Outstanding",IF($M318&lt;IF(ISNUMBER($H318),$H318,0),"Partial",IF($M318=IF(ISNUMBER($H318),$H318,0),"Collected","Overcollected")))))</f>
        <v/>
      </c>
      <c r="P318" s="25">
        <f>IF($A318="","",IF($M318&lt;=0,"Not Applicable",IF($K318="","Missing Batch ID",IF(COUNTIF(Deposits!$A$2:$A$201,$K318)=0,"Missing Deposit",IF(INDEX(Deposits!$I$2:$I$201,MATCH($K318,Deposits!$A$2:$A$201,0))="Balanced","Matched","Review Batch")))))</f>
        <v/>
      </c>
      <c r="Q318" s="26">
        <f>IF($A318="","",IF($R318&lt;=0,0,IF(OR($B318="",Dashboard!$B$5=""),"",MAX(0,Dashboard!$B$5-$B318))))</f>
        <v/>
      </c>
      <c r="R318" s="40">
        <f>IF($A318="","",MAX(0,ROUND(IF(ISNUMBER($H318),$H318,0)-$M318,2)))</f>
        <v/>
      </c>
      <c r="S318" s="25">
        <f>IF($A318="","",IF(OR($R318&gt;0,$N318&gt;0,$P318="Missing Batch ID",$P318="Missing Deposit",$P318="Review Batch"),"Follow Up","No Follow-up"))</f>
        <v/>
      </c>
      <c r="T318" s="25">
        <f>IF($A318="","",IF(COUNTIF($A$2:$A$501,$A318)&gt;1,"Duplicate ID",""))</f>
        <v/>
      </c>
    </row>
    <row r="319">
      <c r="A319" s="5" t="n"/>
      <c r="B319" s="34" t="n"/>
      <c r="C319" s="34" t="n"/>
      <c r="D319" s="5" t="n"/>
      <c r="E319" s="5" t="n"/>
      <c r="F319" s="5" t="n"/>
      <c r="G319" s="5" t="n"/>
      <c r="H319" s="41" t="n"/>
      <c r="I319" s="41" t="n"/>
      <c r="J319" s="5" t="n"/>
      <c r="K319" s="5" t="n"/>
      <c r="L319" s="41" t="n"/>
      <c r="M319" s="40">
        <f>IF($A319="","",ROUND(IF(ISNUMBER($I319),$I319,0)-IF(ISNUMBER($L319),$L319,0),2))</f>
        <v/>
      </c>
      <c r="N319" s="40">
        <f>IF($A319="","",ROUND($M319-IF(ISNUMBER($H319),$H319,0),2))</f>
        <v/>
      </c>
      <c r="O319" s="25">
        <f>IF($A319="","",IF(IF(ISNUMBER($H319),$H319,0)=0,"Not Due",IF($M319=0,"Outstanding",IF($M319&lt;IF(ISNUMBER($H319),$H319,0),"Partial",IF($M319=IF(ISNUMBER($H319),$H319,0),"Collected","Overcollected")))))</f>
        <v/>
      </c>
      <c r="P319" s="25">
        <f>IF($A319="","",IF($M319&lt;=0,"Not Applicable",IF($K319="","Missing Batch ID",IF(COUNTIF(Deposits!$A$2:$A$201,$K319)=0,"Missing Deposit",IF(INDEX(Deposits!$I$2:$I$201,MATCH($K319,Deposits!$A$2:$A$201,0))="Balanced","Matched","Review Batch")))))</f>
        <v/>
      </c>
      <c r="Q319" s="26">
        <f>IF($A319="","",IF($R319&lt;=0,0,IF(OR($B319="",Dashboard!$B$5=""),"",MAX(0,Dashboard!$B$5-$B319))))</f>
        <v/>
      </c>
      <c r="R319" s="40">
        <f>IF($A319="","",MAX(0,ROUND(IF(ISNUMBER($H319),$H319,0)-$M319,2)))</f>
        <v/>
      </c>
      <c r="S319" s="25">
        <f>IF($A319="","",IF(OR($R319&gt;0,$N319&gt;0,$P319="Missing Batch ID",$P319="Missing Deposit",$P319="Review Batch"),"Follow Up","No Follow-up"))</f>
        <v/>
      </c>
      <c r="T319" s="25">
        <f>IF($A319="","",IF(COUNTIF($A$2:$A$501,$A319)&gt;1,"Duplicate ID",""))</f>
        <v/>
      </c>
    </row>
    <row r="320">
      <c r="A320" s="21" t="n"/>
      <c r="B320" s="38" t="n"/>
      <c r="C320" s="38" t="n"/>
      <c r="D320" s="21" t="n"/>
      <c r="E320" s="21" t="n"/>
      <c r="F320" s="21" t="n"/>
      <c r="G320" s="21" t="n"/>
      <c r="H320" s="39" t="n"/>
      <c r="I320" s="39" t="n"/>
      <c r="J320" s="21" t="n"/>
      <c r="K320" s="21" t="n"/>
      <c r="L320" s="39" t="n"/>
      <c r="M320" s="40">
        <f>IF($A320="","",ROUND(IF(ISNUMBER($I320),$I320,0)-IF(ISNUMBER($L320),$L320,0),2))</f>
        <v/>
      </c>
      <c r="N320" s="40">
        <f>IF($A320="","",ROUND($M320-IF(ISNUMBER($H320),$H320,0),2))</f>
        <v/>
      </c>
      <c r="O320" s="25">
        <f>IF($A320="","",IF(IF(ISNUMBER($H320),$H320,0)=0,"Not Due",IF($M320=0,"Outstanding",IF($M320&lt;IF(ISNUMBER($H320),$H320,0),"Partial",IF($M320=IF(ISNUMBER($H320),$H320,0),"Collected","Overcollected")))))</f>
        <v/>
      </c>
      <c r="P320" s="25">
        <f>IF($A320="","",IF($M320&lt;=0,"Not Applicable",IF($K320="","Missing Batch ID",IF(COUNTIF(Deposits!$A$2:$A$201,$K320)=0,"Missing Deposit",IF(INDEX(Deposits!$I$2:$I$201,MATCH($K320,Deposits!$A$2:$A$201,0))="Balanced","Matched","Review Batch")))))</f>
        <v/>
      </c>
      <c r="Q320" s="26">
        <f>IF($A320="","",IF($R320&lt;=0,0,IF(OR($B320="",Dashboard!$B$5=""),"",MAX(0,Dashboard!$B$5-$B320))))</f>
        <v/>
      </c>
      <c r="R320" s="40">
        <f>IF($A320="","",MAX(0,ROUND(IF(ISNUMBER($H320),$H320,0)-$M320,2)))</f>
        <v/>
      </c>
      <c r="S320" s="25">
        <f>IF($A320="","",IF(OR($R320&gt;0,$N320&gt;0,$P320="Missing Batch ID",$P320="Missing Deposit",$P320="Review Batch"),"Follow Up","No Follow-up"))</f>
        <v/>
      </c>
      <c r="T320" s="25">
        <f>IF($A320="","",IF(COUNTIF($A$2:$A$501,$A320)&gt;1,"Duplicate ID",""))</f>
        <v/>
      </c>
    </row>
    <row r="321">
      <c r="A321" s="5" t="n"/>
      <c r="B321" s="34" t="n"/>
      <c r="C321" s="34" t="n"/>
      <c r="D321" s="5" t="n"/>
      <c r="E321" s="5" t="n"/>
      <c r="F321" s="5" t="n"/>
      <c r="G321" s="5" t="n"/>
      <c r="H321" s="41" t="n"/>
      <c r="I321" s="41" t="n"/>
      <c r="J321" s="5" t="n"/>
      <c r="K321" s="5" t="n"/>
      <c r="L321" s="41" t="n"/>
      <c r="M321" s="40">
        <f>IF($A321="","",ROUND(IF(ISNUMBER($I321),$I321,0)-IF(ISNUMBER($L321),$L321,0),2))</f>
        <v/>
      </c>
      <c r="N321" s="40">
        <f>IF($A321="","",ROUND($M321-IF(ISNUMBER($H321),$H321,0),2))</f>
        <v/>
      </c>
      <c r="O321" s="25">
        <f>IF($A321="","",IF(IF(ISNUMBER($H321),$H321,0)=0,"Not Due",IF($M321=0,"Outstanding",IF($M321&lt;IF(ISNUMBER($H321),$H321,0),"Partial",IF($M321=IF(ISNUMBER($H321),$H321,0),"Collected","Overcollected")))))</f>
        <v/>
      </c>
      <c r="P321" s="25">
        <f>IF($A321="","",IF($M321&lt;=0,"Not Applicable",IF($K321="","Missing Batch ID",IF(COUNTIF(Deposits!$A$2:$A$201,$K321)=0,"Missing Deposit",IF(INDEX(Deposits!$I$2:$I$201,MATCH($K321,Deposits!$A$2:$A$201,0))="Balanced","Matched","Review Batch")))))</f>
        <v/>
      </c>
      <c r="Q321" s="26">
        <f>IF($A321="","",IF($R321&lt;=0,0,IF(OR($B321="",Dashboard!$B$5=""),"",MAX(0,Dashboard!$B$5-$B321))))</f>
        <v/>
      </c>
      <c r="R321" s="40">
        <f>IF($A321="","",MAX(0,ROUND(IF(ISNUMBER($H321),$H321,0)-$M321,2)))</f>
        <v/>
      </c>
      <c r="S321" s="25">
        <f>IF($A321="","",IF(OR($R321&gt;0,$N321&gt;0,$P321="Missing Batch ID",$P321="Missing Deposit",$P321="Review Batch"),"Follow Up","No Follow-up"))</f>
        <v/>
      </c>
      <c r="T321" s="25">
        <f>IF($A321="","",IF(COUNTIF($A$2:$A$501,$A321)&gt;1,"Duplicate ID",""))</f>
        <v/>
      </c>
    </row>
    <row r="322">
      <c r="A322" s="21" t="n"/>
      <c r="B322" s="38" t="n"/>
      <c r="C322" s="38" t="n"/>
      <c r="D322" s="21" t="n"/>
      <c r="E322" s="21" t="n"/>
      <c r="F322" s="21" t="n"/>
      <c r="G322" s="21" t="n"/>
      <c r="H322" s="39" t="n"/>
      <c r="I322" s="39" t="n"/>
      <c r="J322" s="21" t="n"/>
      <c r="K322" s="21" t="n"/>
      <c r="L322" s="39" t="n"/>
      <c r="M322" s="40">
        <f>IF($A322="","",ROUND(IF(ISNUMBER($I322),$I322,0)-IF(ISNUMBER($L322),$L322,0),2))</f>
        <v/>
      </c>
      <c r="N322" s="40">
        <f>IF($A322="","",ROUND($M322-IF(ISNUMBER($H322),$H322,0),2))</f>
        <v/>
      </c>
      <c r="O322" s="25">
        <f>IF($A322="","",IF(IF(ISNUMBER($H322),$H322,0)=0,"Not Due",IF($M322=0,"Outstanding",IF($M322&lt;IF(ISNUMBER($H322),$H322,0),"Partial",IF($M322=IF(ISNUMBER($H322),$H322,0),"Collected","Overcollected")))))</f>
        <v/>
      </c>
      <c r="P322" s="25">
        <f>IF($A322="","",IF($M322&lt;=0,"Not Applicable",IF($K322="","Missing Batch ID",IF(COUNTIF(Deposits!$A$2:$A$201,$K322)=0,"Missing Deposit",IF(INDEX(Deposits!$I$2:$I$201,MATCH($K322,Deposits!$A$2:$A$201,0))="Balanced","Matched","Review Batch")))))</f>
        <v/>
      </c>
      <c r="Q322" s="26">
        <f>IF($A322="","",IF($R322&lt;=0,0,IF(OR($B322="",Dashboard!$B$5=""),"",MAX(0,Dashboard!$B$5-$B322))))</f>
        <v/>
      </c>
      <c r="R322" s="40">
        <f>IF($A322="","",MAX(0,ROUND(IF(ISNUMBER($H322),$H322,0)-$M322,2)))</f>
        <v/>
      </c>
      <c r="S322" s="25">
        <f>IF($A322="","",IF(OR($R322&gt;0,$N322&gt;0,$P322="Missing Batch ID",$P322="Missing Deposit",$P322="Review Batch"),"Follow Up","No Follow-up"))</f>
        <v/>
      </c>
      <c r="T322" s="25">
        <f>IF($A322="","",IF(COUNTIF($A$2:$A$501,$A322)&gt;1,"Duplicate ID",""))</f>
        <v/>
      </c>
    </row>
    <row r="323">
      <c r="A323" s="5" t="n"/>
      <c r="B323" s="34" t="n"/>
      <c r="C323" s="34" t="n"/>
      <c r="D323" s="5" t="n"/>
      <c r="E323" s="5" t="n"/>
      <c r="F323" s="5" t="n"/>
      <c r="G323" s="5" t="n"/>
      <c r="H323" s="41" t="n"/>
      <c r="I323" s="41" t="n"/>
      <c r="J323" s="5" t="n"/>
      <c r="K323" s="5" t="n"/>
      <c r="L323" s="41" t="n"/>
      <c r="M323" s="40">
        <f>IF($A323="","",ROUND(IF(ISNUMBER($I323),$I323,0)-IF(ISNUMBER($L323),$L323,0),2))</f>
        <v/>
      </c>
      <c r="N323" s="40">
        <f>IF($A323="","",ROUND($M323-IF(ISNUMBER($H323),$H323,0),2))</f>
        <v/>
      </c>
      <c r="O323" s="25">
        <f>IF($A323="","",IF(IF(ISNUMBER($H323),$H323,0)=0,"Not Due",IF($M323=0,"Outstanding",IF($M323&lt;IF(ISNUMBER($H323),$H323,0),"Partial",IF($M323=IF(ISNUMBER($H323),$H323,0),"Collected","Overcollected")))))</f>
        <v/>
      </c>
      <c r="P323" s="25">
        <f>IF($A323="","",IF($M323&lt;=0,"Not Applicable",IF($K323="","Missing Batch ID",IF(COUNTIF(Deposits!$A$2:$A$201,$K323)=0,"Missing Deposit",IF(INDEX(Deposits!$I$2:$I$201,MATCH($K323,Deposits!$A$2:$A$201,0))="Balanced","Matched","Review Batch")))))</f>
        <v/>
      </c>
      <c r="Q323" s="26">
        <f>IF($A323="","",IF($R323&lt;=0,0,IF(OR($B323="",Dashboard!$B$5=""),"",MAX(0,Dashboard!$B$5-$B323))))</f>
        <v/>
      </c>
      <c r="R323" s="40">
        <f>IF($A323="","",MAX(0,ROUND(IF(ISNUMBER($H323),$H323,0)-$M323,2)))</f>
        <v/>
      </c>
      <c r="S323" s="25">
        <f>IF($A323="","",IF(OR($R323&gt;0,$N323&gt;0,$P323="Missing Batch ID",$P323="Missing Deposit",$P323="Review Batch"),"Follow Up","No Follow-up"))</f>
        <v/>
      </c>
      <c r="T323" s="25">
        <f>IF($A323="","",IF(COUNTIF($A$2:$A$501,$A323)&gt;1,"Duplicate ID",""))</f>
        <v/>
      </c>
    </row>
    <row r="324">
      <c r="A324" s="21" t="n"/>
      <c r="B324" s="38" t="n"/>
      <c r="C324" s="38" t="n"/>
      <c r="D324" s="21" t="n"/>
      <c r="E324" s="21" t="n"/>
      <c r="F324" s="21" t="n"/>
      <c r="G324" s="21" t="n"/>
      <c r="H324" s="39" t="n"/>
      <c r="I324" s="39" t="n"/>
      <c r="J324" s="21" t="n"/>
      <c r="K324" s="21" t="n"/>
      <c r="L324" s="39" t="n"/>
      <c r="M324" s="40">
        <f>IF($A324="","",ROUND(IF(ISNUMBER($I324),$I324,0)-IF(ISNUMBER($L324),$L324,0),2))</f>
        <v/>
      </c>
      <c r="N324" s="40">
        <f>IF($A324="","",ROUND($M324-IF(ISNUMBER($H324),$H324,0),2))</f>
        <v/>
      </c>
      <c r="O324" s="25">
        <f>IF($A324="","",IF(IF(ISNUMBER($H324),$H324,0)=0,"Not Due",IF($M324=0,"Outstanding",IF($M324&lt;IF(ISNUMBER($H324),$H324,0),"Partial",IF($M324=IF(ISNUMBER($H324),$H324,0),"Collected","Overcollected")))))</f>
        <v/>
      </c>
      <c r="P324" s="25">
        <f>IF($A324="","",IF($M324&lt;=0,"Not Applicable",IF($K324="","Missing Batch ID",IF(COUNTIF(Deposits!$A$2:$A$201,$K324)=0,"Missing Deposit",IF(INDEX(Deposits!$I$2:$I$201,MATCH($K324,Deposits!$A$2:$A$201,0))="Balanced","Matched","Review Batch")))))</f>
        <v/>
      </c>
      <c r="Q324" s="26">
        <f>IF($A324="","",IF($R324&lt;=0,0,IF(OR($B324="",Dashboard!$B$5=""),"",MAX(0,Dashboard!$B$5-$B324))))</f>
        <v/>
      </c>
      <c r="R324" s="40">
        <f>IF($A324="","",MAX(0,ROUND(IF(ISNUMBER($H324),$H324,0)-$M324,2)))</f>
        <v/>
      </c>
      <c r="S324" s="25">
        <f>IF($A324="","",IF(OR($R324&gt;0,$N324&gt;0,$P324="Missing Batch ID",$P324="Missing Deposit",$P324="Review Batch"),"Follow Up","No Follow-up"))</f>
        <v/>
      </c>
      <c r="T324" s="25">
        <f>IF($A324="","",IF(COUNTIF($A$2:$A$501,$A324)&gt;1,"Duplicate ID",""))</f>
        <v/>
      </c>
    </row>
    <row r="325">
      <c r="A325" s="5" t="n"/>
      <c r="B325" s="34" t="n"/>
      <c r="C325" s="34" t="n"/>
      <c r="D325" s="5" t="n"/>
      <c r="E325" s="5" t="n"/>
      <c r="F325" s="5" t="n"/>
      <c r="G325" s="5" t="n"/>
      <c r="H325" s="41" t="n"/>
      <c r="I325" s="41" t="n"/>
      <c r="J325" s="5" t="n"/>
      <c r="K325" s="5" t="n"/>
      <c r="L325" s="41" t="n"/>
      <c r="M325" s="40">
        <f>IF($A325="","",ROUND(IF(ISNUMBER($I325),$I325,0)-IF(ISNUMBER($L325),$L325,0),2))</f>
        <v/>
      </c>
      <c r="N325" s="40">
        <f>IF($A325="","",ROUND($M325-IF(ISNUMBER($H325),$H325,0),2))</f>
        <v/>
      </c>
      <c r="O325" s="25">
        <f>IF($A325="","",IF(IF(ISNUMBER($H325),$H325,0)=0,"Not Due",IF($M325=0,"Outstanding",IF($M325&lt;IF(ISNUMBER($H325),$H325,0),"Partial",IF($M325=IF(ISNUMBER($H325),$H325,0),"Collected","Overcollected")))))</f>
        <v/>
      </c>
      <c r="P325" s="25">
        <f>IF($A325="","",IF($M325&lt;=0,"Not Applicable",IF($K325="","Missing Batch ID",IF(COUNTIF(Deposits!$A$2:$A$201,$K325)=0,"Missing Deposit",IF(INDEX(Deposits!$I$2:$I$201,MATCH($K325,Deposits!$A$2:$A$201,0))="Balanced","Matched","Review Batch")))))</f>
        <v/>
      </c>
      <c r="Q325" s="26">
        <f>IF($A325="","",IF($R325&lt;=0,0,IF(OR($B325="",Dashboard!$B$5=""),"",MAX(0,Dashboard!$B$5-$B325))))</f>
        <v/>
      </c>
      <c r="R325" s="40">
        <f>IF($A325="","",MAX(0,ROUND(IF(ISNUMBER($H325),$H325,0)-$M325,2)))</f>
        <v/>
      </c>
      <c r="S325" s="25">
        <f>IF($A325="","",IF(OR($R325&gt;0,$N325&gt;0,$P325="Missing Batch ID",$P325="Missing Deposit",$P325="Review Batch"),"Follow Up","No Follow-up"))</f>
        <v/>
      </c>
      <c r="T325" s="25">
        <f>IF($A325="","",IF(COUNTIF($A$2:$A$501,$A325)&gt;1,"Duplicate ID",""))</f>
        <v/>
      </c>
    </row>
    <row r="326">
      <c r="A326" s="21" t="n"/>
      <c r="B326" s="38" t="n"/>
      <c r="C326" s="38" t="n"/>
      <c r="D326" s="21" t="n"/>
      <c r="E326" s="21" t="n"/>
      <c r="F326" s="21" t="n"/>
      <c r="G326" s="21" t="n"/>
      <c r="H326" s="39" t="n"/>
      <c r="I326" s="39" t="n"/>
      <c r="J326" s="21" t="n"/>
      <c r="K326" s="21" t="n"/>
      <c r="L326" s="39" t="n"/>
      <c r="M326" s="40">
        <f>IF($A326="","",ROUND(IF(ISNUMBER($I326),$I326,0)-IF(ISNUMBER($L326),$L326,0),2))</f>
        <v/>
      </c>
      <c r="N326" s="40">
        <f>IF($A326="","",ROUND($M326-IF(ISNUMBER($H326),$H326,0),2))</f>
        <v/>
      </c>
      <c r="O326" s="25">
        <f>IF($A326="","",IF(IF(ISNUMBER($H326),$H326,0)=0,"Not Due",IF($M326=0,"Outstanding",IF($M326&lt;IF(ISNUMBER($H326),$H326,0),"Partial",IF($M326=IF(ISNUMBER($H326),$H326,0),"Collected","Overcollected")))))</f>
        <v/>
      </c>
      <c r="P326" s="25">
        <f>IF($A326="","",IF($M326&lt;=0,"Not Applicable",IF($K326="","Missing Batch ID",IF(COUNTIF(Deposits!$A$2:$A$201,$K326)=0,"Missing Deposit",IF(INDEX(Deposits!$I$2:$I$201,MATCH($K326,Deposits!$A$2:$A$201,0))="Balanced","Matched","Review Batch")))))</f>
        <v/>
      </c>
      <c r="Q326" s="26">
        <f>IF($A326="","",IF($R326&lt;=0,0,IF(OR($B326="",Dashboard!$B$5=""),"",MAX(0,Dashboard!$B$5-$B326))))</f>
        <v/>
      </c>
      <c r="R326" s="40">
        <f>IF($A326="","",MAX(0,ROUND(IF(ISNUMBER($H326),$H326,0)-$M326,2)))</f>
        <v/>
      </c>
      <c r="S326" s="25">
        <f>IF($A326="","",IF(OR($R326&gt;0,$N326&gt;0,$P326="Missing Batch ID",$P326="Missing Deposit",$P326="Review Batch"),"Follow Up","No Follow-up"))</f>
        <v/>
      </c>
      <c r="T326" s="25">
        <f>IF($A326="","",IF(COUNTIF($A$2:$A$501,$A326)&gt;1,"Duplicate ID",""))</f>
        <v/>
      </c>
    </row>
    <row r="327">
      <c r="A327" s="5" t="n"/>
      <c r="B327" s="34" t="n"/>
      <c r="C327" s="34" t="n"/>
      <c r="D327" s="5" t="n"/>
      <c r="E327" s="5" t="n"/>
      <c r="F327" s="5" t="n"/>
      <c r="G327" s="5" t="n"/>
      <c r="H327" s="41" t="n"/>
      <c r="I327" s="41" t="n"/>
      <c r="J327" s="5" t="n"/>
      <c r="K327" s="5" t="n"/>
      <c r="L327" s="41" t="n"/>
      <c r="M327" s="40">
        <f>IF($A327="","",ROUND(IF(ISNUMBER($I327),$I327,0)-IF(ISNUMBER($L327),$L327,0),2))</f>
        <v/>
      </c>
      <c r="N327" s="40">
        <f>IF($A327="","",ROUND($M327-IF(ISNUMBER($H327),$H327,0),2))</f>
        <v/>
      </c>
      <c r="O327" s="25">
        <f>IF($A327="","",IF(IF(ISNUMBER($H327),$H327,0)=0,"Not Due",IF($M327=0,"Outstanding",IF($M327&lt;IF(ISNUMBER($H327),$H327,0),"Partial",IF($M327=IF(ISNUMBER($H327),$H327,0),"Collected","Overcollected")))))</f>
        <v/>
      </c>
      <c r="P327" s="25">
        <f>IF($A327="","",IF($M327&lt;=0,"Not Applicable",IF($K327="","Missing Batch ID",IF(COUNTIF(Deposits!$A$2:$A$201,$K327)=0,"Missing Deposit",IF(INDEX(Deposits!$I$2:$I$201,MATCH($K327,Deposits!$A$2:$A$201,0))="Balanced","Matched","Review Batch")))))</f>
        <v/>
      </c>
      <c r="Q327" s="26">
        <f>IF($A327="","",IF($R327&lt;=0,0,IF(OR($B327="",Dashboard!$B$5=""),"",MAX(0,Dashboard!$B$5-$B327))))</f>
        <v/>
      </c>
      <c r="R327" s="40">
        <f>IF($A327="","",MAX(0,ROUND(IF(ISNUMBER($H327),$H327,0)-$M327,2)))</f>
        <v/>
      </c>
      <c r="S327" s="25">
        <f>IF($A327="","",IF(OR($R327&gt;0,$N327&gt;0,$P327="Missing Batch ID",$P327="Missing Deposit",$P327="Review Batch"),"Follow Up","No Follow-up"))</f>
        <v/>
      </c>
      <c r="T327" s="25">
        <f>IF($A327="","",IF(COUNTIF($A$2:$A$501,$A327)&gt;1,"Duplicate ID",""))</f>
        <v/>
      </c>
    </row>
    <row r="328">
      <c r="A328" s="21" t="n"/>
      <c r="B328" s="38" t="n"/>
      <c r="C328" s="38" t="n"/>
      <c r="D328" s="21" t="n"/>
      <c r="E328" s="21" t="n"/>
      <c r="F328" s="21" t="n"/>
      <c r="G328" s="21" t="n"/>
      <c r="H328" s="39" t="n"/>
      <c r="I328" s="39" t="n"/>
      <c r="J328" s="21" t="n"/>
      <c r="K328" s="21" t="n"/>
      <c r="L328" s="39" t="n"/>
      <c r="M328" s="40">
        <f>IF($A328="","",ROUND(IF(ISNUMBER($I328),$I328,0)-IF(ISNUMBER($L328),$L328,0),2))</f>
        <v/>
      </c>
      <c r="N328" s="40">
        <f>IF($A328="","",ROUND($M328-IF(ISNUMBER($H328),$H328,0),2))</f>
        <v/>
      </c>
      <c r="O328" s="25">
        <f>IF($A328="","",IF(IF(ISNUMBER($H328),$H328,0)=0,"Not Due",IF($M328=0,"Outstanding",IF($M328&lt;IF(ISNUMBER($H328),$H328,0),"Partial",IF($M328=IF(ISNUMBER($H328),$H328,0),"Collected","Overcollected")))))</f>
        <v/>
      </c>
      <c r="P328" s="25">
        <f>IF($A328="","",IF($M328&lt;=0,"Not Applicable",IF($K328="","Missing Batch ID",IF(COUNTIF(Deposits!$A$2:$A$201,$K328)=0,"Missing Deposit",IF(INDEX(Deposits!$I$2:$I$201,MATCH($K328,Deposits!$A$2:$A$201,0))="Balanced","Matched","Review Batch")))))</f>
        <v/>
      </c>
      <c r="Q328" s="26">
        <f>IF($A328="","",IF($R328&lt;=0,0,IF(OR($B328="",Dashboard!$B$5=""),"",MAX(0,Dashboard!$B$5-$B328))))</f>
        <v/>
      </c>
      <c r="R328" s="40">
        <f>IF($A328="","",MAX(0,ROUND(IF(ISNUMBER($H328),$H328,0)-$M328,2)))</f>
        <v/>
      </c>
      <c r="S328" s="25">
        <f>IF($A328="","",IF(OR($R328&gt;0,$N328&gt;0,$P328="Missing Batch ID",$P328="Missing Deposit",$P328="Review Batch"),"Follow Up","No Follow-up"))</f>
        <v/>
      </c>
      <c r="T328" s="25">
        <f>IF($A328="","",IF(COUNTIF($A$2:$A$501,$A328)&gt;1,"Duplicate ID",""))</f>
        <v/>
      </c>
    </row>
    <row r="329">
      <c r="A329" s="5" t="n"/>
      <c r="B329" s="34" t="n"/>
      <c r="C329" s="34" t="n"/>
      <c r="D329" s="5" t="n"/>
      <c r="E329" s="5" t="n"/>
      <c r="F329" s="5" t="n"/>
      <c r="G329" s="5" t="n"/>
      <c r="H329" s="41" t="n"/>
      <c r="I329" s="41" t="n"/>
      <c r="J329" s="5" t="n"/>
      <c r="K329" s="5" t="n"/>
      <c r="L329" s="41" t="n"/>
      <c r="M329" s="40">
        <f>IF($A329="","",ROUND(IF(ISNUMBER($I329),$I329,0)-IF(ISNUMBER($L329),$L329,0),2))</f>
        <v/>
      </c>
      <c r="N329" s="40">
        <f>IF($A329="","",ROUND($M329-IF(ISNUMBER($H329),$H329,0),2))</f>
        <v/>
      </c>
      <c r="O329" s="25">
        <f>IF($A329="","",IF(IF(ISNUMBER($H329),$H329,0)=0,"Not Due",IF($M329=0,"Outstanding",IF($M329&lt;IF(ISNUMBER($H329),$H329,0),"Partial",IF($M329=IF(ISNUMBER($H329),$H329,0),"Collected","Overcollected")))))</f>
        <v/>
      </c>
      <c r="P329" s="25">
        <f>IF($A329="","",IF($M329&lt;=0,"Not Applicable",IF($K329="","Missing Batch ID",IF(COUNTIF(Deposits!$A$2:$A$201,$K329)=0,"Missing Deposit",IF(INDEX(Deposits!$I$2:$I$201,MATCH($K329,Deposits!$A$2:$A$201,0))="Balanced","Matched","Review Batch")))))</f>
        <v/>
      </c>
      <c r="Q329" s="26">
        <f>IF($A329="","",IF($R329&lt;=0,0,IF(OR($B329="",Dashboard!$B$5=""),"",MAX(0,Dashboard!$B$5-$B329))))</f>
        <v/>
      </c>
      <c r="R329" s="40">
        <f>IF($A329="","",MAX(0,ROUND(IF(ISNUMBER($H329),$H329,0)-$M329,2)))</f>
        <v/>
      </c>
      <c r="S329" s="25">
        <f>IF($A329="","",IF(OR($R329&gt;0,$N329&gt;0,$P329="Missing Batch ID",$P329="Missing Deposit",$P329="Review Batch"),"Follow Up","No Follow-up"))</f>
        <v/>
      </c>
      <c r="T329" s="25">
        <f>IF($A329="","",IF(COUNTIF($A$2:$A$501,$A329)&gt;1,"Duplicate ID",""))</f>
        <v/>
      </c>
    </row>
    <row r="330">
      <c r="A330" s="21" t="n"/>
      <c r="B330" s="38" t="n"/>
      <c r="C330" s="38" t="n"/>
      <c r="D330" s="21" t="n"/>
      <c r="E330" s="21" t="n"/>
      <c r="F330" s="21" t="n"/>
      <c r="G330" s="21" t="n"/>
      <c r="H330" s="39" t="n"/>
      <c r="I330" s="39" t="n"/>
      <c r="J330" s="21" t="n"/>
      <c r="K330" s="21" t="n"/>
      <c r="L330" s="39" t="n"/>
      <c r="M330" s="40">
        <f>IF($A330="","",ROUND(IF(ISNUMBER($I330),$I330,0)-IF(ISNUMBER($L330),$L330,0),2))</f>
        <v/>
      </c>
      <c r="N330" s="40">
        <f>IF($A330="","",ROUND($M330-IF(ISNUMBER($H330),$H330,0),2))</f>
        <v/>
      </c>
      <c r="O330" s="25">
        <f>IF($A330="","",IF(IF(ISNUMBER($H330),$H330,0)=0,"Not Due",IF($M330=0,"Outstanding",IF($M330&lt;IF(ISNUMBER($H330),$H330,0),"Partial",IF($M330=IF(ISNUMBER($H330),$H330,0),"Collected","Overcollected")))))</f>
        <v/>
      </c>
      <c r="P330" s="25">
        <f>IF($A330="","",IF($M330&lt;=0,"Not Applicable",IF($K330="","Missing Batch ID",IF(COUNTIF(Deposits!$A$2:$A$201,$K330)=0,"Missing Deposit",IF(INDEX(Deposits!$I$2:$I$201,MATCH($K330,Deposits!$A$2:$A$201,0))="Balanced","Matched","Review Batch")))))</f>
        <v/>
      </c>
      <c r="Q330" s="26">
        <f>IF($A330="","",IF($R330&lt;=0,0,IF(OR($B330="",Dashboard!$B$5=""),"",MAX(0,Dashboard!$B$5-$B330))))</f>
        <v/>
      </c>
      <c r="R330" s="40">
        <f>IF($A330="","",MAX(0,ROUND(IF(ISNUMBER($H330),$H330,0)-$M330,2)))</f>
        <v/>
      </c>
      <c r="S330" s="25">
        <f>IF($A330="","",IF(OR($R330&gt;0,$N330&gt;0,$P330="Missing Batch ID",$P330="Missing Deposit",$P330="Review Batch"),"Follow Up","No Follow-up"))</f>
        <v/>
      </c>
      <c r="T330" s="25">
        <f>IF($A330="","",IF(COUNTIF($A$2:$A$501,$A330)&gt;1,"Duplicate ID",""))</f>
        <v/>
      </c>
    </row>
    <row r="331">
      <c r="A331" s="5" t="n"/>
      <c r="B331" s="34" t="n"/>
      <c r="C331" s="34" t="n"/>
      <c r="D331" s="5" t="n"/>
      <c r="E331" s="5" t="n"/>
      <c r="F331" s="5" t="n"/>
      <c r="G331" s="5" t="n"/>
      <c r="H331" s="41" t="n"/>
      <c r="I331" s="41" t="n"/>
      <c r="J331" s="5" t="n"/>
      <c r="K331" s="5" t="n"/>
      <c r="L331" s="41" t="n"/>
      <c r="M331" s="40">
        <f>IF($A331="","",ROUND(IF(ISNUMBER($I331),$I331,0)-IF(ISNUMBER($L331),$L331,0),2))</f>
        <v/>
      </c>
      <c r="N331" s="40">
        <f>IF($A331="","",ROUND($M331-IF(ISNUMBER($H331),$H331,0),2))</f>
        <v/>
      </c>
      <c r="O331" s="25">
        <f>IF($A331="","",IF(IF(ISNUMBER($H331),$H331,0)=0,"Not Due",IF($M331=0,"Outstanding",IF($M331&lt;IF(ISNUMBER($H331),$H331,0),"Partial",IF($M331=IF(ISNUMBER($H331),$H331,0),"Collected","Overcollected")))))</f>
        <v/>
      </c>
      <c r="P331" s="25">
        <f>IF($A331="","",IF($M331&lt;=0,"Not Applicable",IF($K331="","Missing Batch ID",IF(COUNTIF(Deposits!$A$2:$A$201,$K331)=0,"Missing Deposit",IF(INDEX(Deposits!$I$2:$I$201,MATCH($K331,Deposits!$A$2:$A$201,0))="Balanced","Matched","Review Batch")))))</f>
        <v/>
      </c>
      <c r="Q331" s="26">
        <f>IF($A331="","",IF($R331&lt;=0,0,IF(OR($B331="",Dashboard!$B$5=""),"",MAX(0,Dashboard!$B$5-$B331))))</f>
        <v/>
      </c>
      <c r="R331" s="40">
        <f>IF($A331="","",MAX(0,ROUND(IF(ISNUMBER($H331),$H331,0)-$M331,2)))</f>
        <v/>
      </c>
      <c r="S331" s="25">
        <f>IF($A331="","",IF(OR($R331&gt;0,$N331&gt;0,$P331="Missing Batch ID",$P331="Missing Deposit",$P331="Review Batch"),"Follow Up","No Follow-up"))</f>
        <v/>
      </c>
      <c r="T331" s="25">
        <f>IF($A331="","",IF(COUNTIF($A$2:$A$501,$A331)&gt;1,"Duplicate ID",""))</f>
        <v/>
      </c>
    </row>
    <row r="332">
      <c r="A332" s="21" t="n"/>
      <c r="B332" s="38" t="n"/>
      <c r="C332" s="38" t="n"/>
      <c r="D332" s="21" t="n"/>
      <c r="E332" s="21" t="n"/>
      <c r="F332" s="21" t="n"/>
      <c r="G332" s="21" t="n"/>
      <c r="H332" s="39" t="n"/>
      <c r="I332" s="39" t="n"/>
      <c r="J332" s="21" t="n"/>
      <c r="K332" s="21" t="n"/>
      <c r="L332" s="39" t="n"/>
      <c r="M332" s="40">
        <f>IF($A332="","",ROUND(IF(ISNUMBER($I332),$I332,0)-IF(ISNUMBER($L332),$L332,0),2))</f>
        <v/>
      </c>
      <c r="N332" s="40">
        <f>IF($A332="","",ROUND($M332-IF(ISNUMBER($H332),$H332,0),2))</f>
        <v/>
      </c>
      <c r="O332" s="25">
        <f>IF($A332="","",IF(IF(ISNUMBER($H332),$H332,0)=0,"Not Due",IF($M332=0,"Outstanding",IF($M332&lt;IF(ISNUMBER($H332),$H332,0),"Partial",IF($M332=IF(ISNUMBER($H332),$H332,0),"Collected","Overcollected")))))</f>
        <v/>
      </c>
      <c r="P332" s="25">
        <f>IF($A332="","",IF($M332&lt;=0,"Not Applicable",IF($K332="","Missing Batch ID",IF(COUNTIF(Deposits!$A$2:$A$201,$K332)=0,"Missing Deposit",IF(INDEX(Deposits!$I$2:$I$201,MATCH($K332,Deposits!$A$2:$A$201,0))="Balanced","Matched","Review Batch")))))</f>
        <v/>
      </c>
      <c r="Q332" s="26">
        <f>IF($A332="","",IF($R332&lt;=0,0,IF(OR($B332="",Dashboard!$B$5=""),"",MAX(0,Dashboard!$B$5-$B332))))</f>
        <v/>
      </c>
      <c r="R332" s="40">
        <f>IF($A332="","",MAX(0,ROUND(IF(ISNUMBER($H332),$H332,0)-$M332,2)))</f>
        <v/>
      </c>
      <c r="S332" s="25">
        <f>IF($A332="","",IF(OR($R332&gt;0,$N332&gt;0,$P332="Missing Batch ID",$P332="Missing Deposit",$P332="Review Batch"),"Follow Up","No Follow-up"))</f>
        <v/>
      </c>
      <c r="T332" s="25">
        <f>IF($A332="","",IF(COUNTIF($A$2:$A$501,$A332)&gt;1,"Duplicate ID",""))</f>
        <v/>
      </c>
    </row>
    <row r="333">
      <c r="A333" s="5" t="n"/>
      <c r="B333" s="34" t="n"/>
      <c r="C333" s="34" t="n"/>
      <c r="D333" s="5" t="n"/>
      <c r="E333" s="5" t="n"/>
      <c r="F333" s="5" t="n"/>
      <c r="G333" s="5" t="n"/>
      <c r="H333" s="41" t="n"/>
      <c r="I333" s="41" t="n"/>
      <c r="J333" s="5" t="n"/>
      <c r="K333" s="5" t="n"/>
      <c r="L333" s="41" t="n"/>
      <c r="M333" s="40">
        <f>IF($A333="","",ROUND(IF(ISNUMBER($I333),$I333,0)-IF(ISNUMBER($L333),$L333,0),2))</f>
        <v/>
      </c>
      <c r="N333" s="40">
        <f>IF($A333="","",ROUND($M333-IF(ISNUMBER($H333),$H333,0),2))</f>
        <v/>
      </c>
      <c r="O333" s="25">
        <f>IF($A333="","",IF(IF(ISNUMBER($H333),$H333,0)=0,"Not Due",IF($M333=0,"Outstanding",IF($M333&lt;IF(ISNUMBER($H333),$H333,0),"Partial",IF($M333=IF(ISNUMBER($H333),$H333,0),"Collected","Overcollected")))))</f>
        <v/>
      </c>
      <c r="P333" s="25">
        <f>IF($A333="","",IF($M333&lt;=0,"Not Applicable",IF($K333="","Missing Batch ID",IF(COUNTIF(Deposits!$A$2:$A$201,$K333)=0,"Missing Deposit",IF(INDEX(Deposits!$I$2:$I$201,MATCH($K333,Deposits!$A$2:$A$201,0))="Balanced","Matched","Review Batch")))))</f>
        <v/>
      </c>
      <c r="Q333" s="26">
        <f>IF($A333="","",IF($R333&lt;=0,0,IF(OR($B333="",Dashboard!$B$5=""),"",MAX(0,Dashboard!$B$5-$B333))))</f>
        <v/>
      </c>
      <c r="R333" s="40">
        <f>IF($A333="","",MAX(0,ROUND(IF(ISNUMBER($H333),$H333,0)-$M333,2)))</f>
        <v/>
      </c>
      <c r="S333" s="25">
        <f>IF($A333="","",IF(OR($R333&gt;0,$N333&gt;0,$P333="Missing Batch ID",$P333="Missing Deposit",$P333="Review Batch"),"Follow Up","No Follow-up"))</f>
        <v/>
      </c>
      <c r="T333" s="25">
        <f>IF($A333="","",IF(COUNTIF($A$2:$A$501,$A333)&gt;1,"Duplicate ID",""))</f>
        <v/>
      </c>
    </row>
    <row r="334">
      <c r="A334" s="21" t="n"/>
      <c r="B334" s="38" t="n"/>
      <c r="C334" s="38" t="n"/>
      <c r="D334" s="21" t="n"/>
      <c r="E334" s="21" t="n"/>
      <c r="F334" s="21" t="n"/>
      <c r="G334" s="21" t="n"/>
      <c r="H334" s="39" t="n"/>
      <c r="I334" s="39" t="n"/>
      <c r="J334" s="21" t="n"/>
      <c r="K334" s="21" t="n"/>
      <c r="L334" s="39" t="n"/>
      <c r="M334" s="40">
        <f>IF($A334="","",ROUND(IF(ISNUMBER($I334),$I334,0)-IF(ISNUMBER($L334),$L334,0),2))</f>
        <v/>
      </c>
      <c r="N334" s="40">
        <f>IF($A334="","",ROUND($M334-IF(ISNUMBER($H334),$H334,0),2))</f>
        <v/>
      </c>
      <c r="O334" s="25">
        <f>IF($A334="","",IF(IF(ISNUMBER($H334),$H334,0)=0,"Not Due",IF($M334=0,"Outstanding",IF($M334&lt;IF(ISNUMBER($H334),$H334,0),"Partial",IF($M334=IF(ISNUMBER($H334),$H334,0),"Collected","Overcollected")))))</f>
        <v/>
      </c>
      <c r="P334" s="25">
        <f>IF($A334="","",IF($M334&lt;=0,"Not Applicable",IF($K334="","Missing Batch ID",IF(COUNTIF(Deposits!$A$2:$A$201,$K334)=0,"Missing Deposit",IF(INDEX(Deposits!$I$2:$I$201,MATCH($K334,Deposits!$A$2:$A$201,0))="Balanced","Matched","Review Batch")))))</f>
        <v/>
      </c>
      <c r="Q334" s="26">
        <f>IF($A334="","",IF($R334&lt;=0,0,IF(OR($B334="",Dashboard!$B$5=""),"",MAX(0,Dashboard!$B$5-$B334))))</f>
        <v/>
      </c>
      <c r="R334" s="40">
        <f>IF($A334="","",MAX(0,ROUND(IF(ISNUMBER($H334),$H334,0)-$M334,2)))</f>
        <v/>
      </c>
      <c r="S334" s="25">
        <f>IF($A334="","",IF(OR($R334&gt;0,$N334&gt;0,$P334="Missing Batch ID",$P334="Missing Deposit",$P334="Review Batch"),"Follow Up","No Follow-up"))</f>
        <v/>
      </c>
      <c r="T334" s="25">
        <f>IF($A334="","",IF(COUNTIF($A$2:$A$501,$A334)&gt;1,"Duplicate ID",""))</f>
        <v/>
      </c>
    </row>
    <row r="335">
      <c r="A335" s="5" t="n"/>
      <c r="B335" s="34" t="n"/>
      <c r="C335" s="34" t="n"/>
      <c r="D335" s="5" t="n"/>
      <c r="E335" s="5" t="n"/>
      <c r="F335" s="5" t="n"/>
      <c r="G335" s="5" t="n"/>
      <c r="H335" s="41" t="n"/>
      <c r="I335" s="41" t="n"/>
      <c r="J335" s="5" t="n"/>
      <c r="K335" s="5" t="n"/>
      <c r="L335" s="41" t="n"/>
      <c r="M335" s="40">
        <f>IF($A335="","",ROUND(IF(ISNUMBER($I335),$I335,0)-IF(ISNUMBER($L335),$L335,0),2))</f>
        <v/>
      </c>
      <c r="N335" s="40">
        <f>IF($A335="","",ROUND($M335-IF(ISNUMBER($H335),$H335,0),2))</f>
        <v/>
      </c>
      <c r="O335" s="25">
        <f>IF($A335="","",IF(IF(ISNUMBER($H335),$H335,0)=0,"Not Due",IF($M335=0,"Outstanding",IF($M335&lt;IF(ISNUMBER($H335),$H335,0),"Partial",IF($M335=IF(ISNUMBER($H335),$H335,0),"Collected","Overcollected")))))</f>
        <v/>
      </c>
      <c r="P335" s="25">
        <f>IF($A335="","",IF($M335&lt;=0,"Not Applicable",IF($K335="","Missing Batch ID",IF(COUNTIF(Deposits!$A$2:$A$201,$K335)=0,"Missing Deposit",IF(INDEX(Deposits!$I$2:$I$201,MATCH($K335,Deposits!$A$2:$A$201,0))="Balanced","Matched","Review Batch")))))</f>
        <v/>
      </c>
      <c r="Q335" s="26">
        <f>IF($A335="","",IF($R335&lt;=0,0,IF(OR($B335="",Dashboard!$B$5=""),"",MAX(0,Dashboard!$B$5-$B335))))</f>
        <v/>
      </c>
      <c r="R335" s="40">
        <f>IF($A335="","",MAX(0,ROUND(IF(ISNUMBER($H335),$H335,0)-$M335,2)))</f>
        <v/>
      </c>
      <c r="S335" s="25">
        <f>IF($A335="","",IF(OR($R335&gt;0,$N335&gt;0,$P335="Missing Batch ID",$P335="Missing Deposit",$P335="Review Batch"),"Follow Up","No Follow-up"))</f>
        <v/>
      </c>
      <c r="T335" s="25">
        <f>IF($A335="","",IF(COUNTIF($A$2:$A$501,$A335)&gt;1,"Duplicate ID",""))</f>
        <v/>
      </c>
    </row>
    <row r="336">
      <c r="A336" s="21" t="n"/>
      <c r="B336" s="38" t="n"/>
      <c r="C336" s="38" t="n"/>
      <c r="D336" s="21" t="n"/>
      <c r="E336" s="21" t="n"/>
      <c r="F336" s="21" t="n"/>
      <c r="G336" s="21" t="n"/>
      <c r="H336" s="39" t="n"/>
      <c r="I336" s="39" t="n"/>
      <c r="J336" s="21" t="n"/>
      <c r="K336" s="21" t="n"/>
      <c r="L336" s="39" t="n"/>
      <c r="M336" s="40">
        <f>IF($A336="","",ROUND(IF(ISNUMBER($I336),$I336,0)-IF(ISNUMBER($L336),$L336,0),2))</f>
        <v/>
      </c>
      <c r="N336" s="40">
        <f>IF($A336="","",ROUND($M336-IF(ISNUMBER($H336),$H336,0),2))</f>
        <v/>
      </c>
      <c r="O336" s="25">
        <f>IF($A336="","",IF(IF(ISNUMBER($H336),$H336,0)=0,"Not Due",IF($M336=0,"Outstanding",IF($M336&lt;IF(ISNUMBER($H336),$H336,0),"Partial",IF($M336=IF(ISNUMBER($H336),$H336,0),"Collected","Overcollected")))))</f>
        <v/>
      </c>
      <c r="P336" s="25">
        <f>IF($A336="","",IF($M336&lt;=0,"Not Applicable",IF($K336="","Missing Batch ID",IF(COUNTIF(Deposits!$A$2:$A$201,$K336)=0,"Missing Deposit",IF(INDEX(Deposits!$I$2:$I$201,MATCH($K336,Deposits!$A$2:$A$201,0))="Balanced","Matched","Review Batch")))))</f>
        <v/>
      </c>
      <c r="Q336" s="26">
        <f>IF($A336="","",IF($R336&lt;=0,0,IF(OR($B336="",Dashboard!$B$5=""),"",MAX(0,Dashboard!$B$5-$B336))))</f>
        <v/>
      </c>
      <c r="R336" s="40">
        <f>IF($A336="","",MAX(0,ROUND(IF(ISNUMBER($H336),$H336,0)-$M336,2)))</f>
        <v/>
      </c>
      <c r="S336" s="25">
        <f>IF($A336="","",IF(OR($R336&gt;0,$N336&gt;0,$P336="Missing Batch ID",$P336="Missing Deposit",$P336="Review Batch"),"Follow Up","No Follow-up"))</f>
        <v/>
      </c>
      <c r="T336" s="25">
        <f>IF($A336="","",IF(COUNTIF($A$2:$A$501,$A336)&gt;1,"Duplicate ID",""))</f>
        <v/>
      </c>
    </row>
    <row r="337">
      <c r="A337" s="5" t="n"/>
      <c r="B337" s="34" t="n"/>
      <c r="C337" s="34" t="n"/>
      <c r="D337" s="5" t="n"/>
      <c r="E337" s="5" t="n"/>
      <c r="F337" s="5" t="n"/>
      <c r="G337" s="5" t="n"/>
      <c r="H337" s="41" t="n"/>
      <c r="I337" s="41" t="n"/>
      <c r="J337" s="5" t="n"/>
      <c r="K337" s="5" t="n"/>
      <c r="L337" s="41" t="n"/>
      <c r="M337" s="40">
        <f>IF($A337="","",ROUND(IF(ISNUMBER($I337),$I337,0)-IF(ISNUMBER($L337),$L337,0),2))</f>
        <v/>
      </c>
      <c r="N337" s="40">
        <f>IF($A337="","",ROUND($M337-IF(ISNUMBER($H337),$H337,0),2))</f>
        <v/>
      </c>
      <c r="O337" s="25">
        <f>IF($A337="","",IF(IF(ISNUMBER($H337),$H337,0)=0,"Not Due",IF($M337=0,"Outstanding",IF($M337&lt;IF(ISNUMBER($H337),$H337,0),"Partial",IF($M337=IF(ISNUMBER($H337),$H337,0),"Collected","Overcollected")))))</f>
        <v/>
      </c>
      <c r="P337" s="25">
        <f>IF($A337="","",IF($M337&lt;=0,"Not Applicable",IF($K337="","Missing Batch ID",IF(COUNTIF(Deposits!$A$2:$A$201,$K337)=0,"Missing Deposit",IF(INDEX(Deposits!$I$2:$I$201,MATCH($K337,Deposits!$A$2:$A$201,0))="Balanced","Matched","Review Batch")))))</f>
        <v/>
      </c>
      <c r="Q337" s="26">
        <f>IF($A337="","",IF($R337&lt;=0,0,IF(OR($B337="",Dashboard!$B$5=""),"",MAX(0,Dashboard!$B$5-$B337))))</f>
        <v/>
      </c>
      <c r="R337" s="40">
        <f>IF($A337="","",MAX(0,ROUND(IF(ISNUMBER($H337),$H337,0)-$M337,2)))</f>
        <v/>
      </c>
      <c r="S337" s="25">
        <f>IF($A337="","",IF(OR($R337&gt;0,$N337&gt;0,$P337="Missing Batch ID",$P337="Missing Deposit",$P337="Review Batch"),"Follow Up","No Follow-up"))</f>
        <v/>
      </c>
      <c r="T337" s="25">
        <f>IF($A337="","",IF(COUNTIF($A$2:$A$501,$A337)&gt;1,"Duplicate ID",""))</f>
        <v/>
      </c>
    </row>
    <row r="338">
      <c r="A338" s="21" t="n"/>
      <c r="B338" s="38" t="n"/>
      <c r="C338" s="38" t="n"/>
      <c r="D338" s="21" t="n"/>
      <c r="E338" s="21" t="n"/>
      <c r="F338" s="21" t="n"/>
      <c r="G338" s="21" t="n"/>
      <c r="H338" s="39" t="n"/>
      <c r="I338" s="39" t="n"/>
      <c r="J338" s="21" t="n"/>
      <c r="K338" s="21" t="n"/>
      <c r="L338" s="39" t="n"/>
      <c r="M338" s="40">
        <f>IF($A338="","",ROUND(IF(ISNUMBER($I338),$I338,0)-IF(ISNUMBER($L338),$L338,0),2))</f>
        <v/>
      </c>
      <c r="N338" s="40">
        <f>IF($A338="","",ROUND($M338-IF(ISNUMBER($H338),$H338,0),2))</f>
        <v/>
      </c>
      <c r="O338" s="25">
        <f>IF($A338="","",IF(IF(ISNUMBER($H338),$H338,0)=0,"Not Due",IF($M338=0,"Outstanding",IF($M338&lt;IF(ISNUMBER($H338),$H338,0),"Partial",IF($M338=IF(ISNUMBER($H338),$H338,0),"Collected","Overcollected")))))</f>
        <v/>
      </c>
      <c r="P338" s="25">
        <f>IF($A338="","",IF($M338&lt;=0,"Not Applicable",IF($K338="","Missing Batch ID",IF(COUNTIF(Deposits!$A$2:$A$201,$K338)=0,"Missing Deposit",IF(INDEX(Deposits!$I$2:$I$201,MATCH($K338,Deposits!$A$2:$A$201,0))="Balanced","Matched","Review Batch")))))</f>
        <v/>
      </c>
      <c r="Q338" s="26">
        <f>IF($A338="","",IF($R338&lt;=0,0,IF(OR($B338="",Dashboard!$B$5=""),"",MAX(0,Dashboard!$B$5-$B338))))</f>
        <v/>
      </c>
      <c r="R338" s="40">
        <f>IF($A338="","",MAX(0,ROUND(IF(ISNUMBER($H338),$H338,0)-$M338,2)))</f>
        <v/>
      </c>
      <c r="S338" s="25">
        <f>IF($A338="","",IF(OR($R338&gt;0,$N338&gt;0,$P338="Missing Batch ID",$P338="Missing Deposit",$P338="Review Batch"),"Follow Up","No Follow-up"))</f>
        <v/>
      </c>
      <c r="T338" s="25">
        <f>IF($A338="","",IF(COUNTIF($A$2:$A$501,$A338)&gt;1,"Duplicate ID",""))</f>
        <v/>
      </c>
    </row>
    <row r="339">
      <c r="A339" s="5" t="n"/>
      <c r="B339" s="34" t="n"/>
      <c r="C339" s="34" t="n"/>
      <c r="D339" s="5" t="n"/>
      <c r="E339" s="5" t="n"/>
      <c r="F339" s="5" t="n"/>
      <c r="G339" s="5" t="n"/>
      <c r="H339" s="41" t="n"/>
      <c r="I339" s="41" t="n"/>
      <c r="J339" s="5" t="n"/>
      <c r="K339" s="5" t="n"/>
      <c r="L339" s="41" t="n"/>
      <c r="M339" s="40">
        <f>IF($A339="","",ROUND(IF(ISNUMBER($I339),$I339,0)-IF(ISNUMBER($L339),$L339,0),2))</f>
        <v/>
      </c>
      <c r="N339" s="40">
        <f>IF($A339="","",ROUND($M339-IF(ISNUMBER($H339),$H339,0),2))</f>
        <v/>
      </c>
      <c r="O339" s="25">
        <f>IF($A339="","",IF(IF(ISNUMBER($H339),$H339,0)=0,"Not Due",IF($M339=0,"Outstanding",IF($M339&lt;IF(ISNUMBER($H339),$H339,0),"Partial",IF($M339=IF(ISNUMBER($H339),$H339,0),"Collected","Overcollected")))))</f>
        <v/>
      </c>
      <c r="P339" s="25">
        <f>IF($A339="","",IF($M339&lt;=0,"Not Applicable",IF($K339="","Missing Batch ID",IF(COUNTIF(Deposits!$A$2:$A$201,$K339)=0,"Missing Deposit",IF(INDEX(Deposits!$I$2:$I$201,MATCH($K339,Deposits!$A$2:$A$201,0))="Balanced","Matched","Review Batch")))))</f>
        <v/>
      </c>
      <c r="Q339" s="26">
        <f>IF($A339="","",IF($R339&lt;=0,0,IF(OR($B339="",Dashboard!$B$5=""),"",MAX(0,Dashboard!$B$5-$B339))))</f>
        <v/>
      </c>
      <c r="R339" s="40">
        <f>IF($A339="","",MAX(0,ROUND(IF(ISNUMBER($H339),$H339,0)-$M339,2)))</f>
        <v/>
      </c>
      <c r="S339" s="25">
        <f>IF($A339="","",IF(OR($R339&gt;0,$N339&gt;0,$P339="Missing Batch ID",$P339="Missing Deposit",$P339="Review Batch"),"Follow Up","No Follow-up"))</f>
        <v/>
      </c>
      <c r="T339" s="25">
        <f>IF($A339="","",IF(COUNTIF($A$2:$A$501,$A339)&gt;1,"Duplicate ID",""))</f>
        <v/>
      </c>
    </row>
    <row r="340">
      <c r="A340" s="21" t="n"/>
      <c r="B340" s="38" t="n"/>
      <c r="C340" s="38" t="n"/>
      <c r="D340" s="21" t="n"/>
      <c r="E340" s="21" t="n"/>
      <c r="F340" s="21" t="n"/>
      <c r="G340" s="21" t="n"/>
      <c r="H340" s="39" t="n"/>
      <c r="I340" s="39" t="n"/>
      <c r="J340" s="21" t="n"/>
      <c r="K340" s="21" t="n"/>
      <c r="L340" s="39" t="n"/>
      <c r="M340" s="40">
        <f>IF($A340="","",ROUND(IF(ISNUMBER($I340),$I340,0)-IF(ISNUMBER($L340),$L340,0),2))</f>
        <v/>
      </c>
      <c r="N340" s="40">
        <f>IF($A340="","",ROUND($M340-IF(ISNUMBER($H340),$H340,0),2))</f>
        <v/>
      </c>
      <c r="O340" s="25">
        <f>IF($A340="","",IF(IF(ISNUMBER($H340),$H340,0)=0,"Not Due",IF($M340=0,"Outstanding",IF($M340&lt;IF(ISNUMBER($H340),$H340,0),"Partial",IF($M340=IF(ISNUMBER($H340),$H340,0),"Collected","Overcollected")))))</f>
        <v/>
      </c>
      <c r="P340" s="25">
        <f>IF($A340="","",IF($M340&lt;=0,"Not Applicable",IF($K340="","Missing Batch ID",IF(COUNTIF(Deposits!$A$2:$A$201,$K340)=0,"Missing Deposit",IF(INDEX(Deposits!$I$2:$I$201,MATCH($K340,Deposits!$A$2:$A$201,0))="Balanced","Matched","Review Batch")))))</f>
        <v/>
      </c>
      <c r="Q340" s="26">
        <f>IF($A340="","",IF($R340&lt;=0,0,IF(OR($B340="",Dashboard!$B$5=""),"",MAX(0,Dashboard!$B$5-$B340))))</f>
        <v/>
      </c>
      <c r="R340" s="40">
        <f>IF($A340="","",MAX(0,ROUND(IF(ISNUMBER($H340),$H340,0)-$M340,2)))</f>
        <v/>
      </c>
      <c r="S340" s="25">
        <f>IF($A340="","",IF(OR($R340&gt;0,$N340&gt;0,$P340="Missing Batch ID",$P340="Missing Deposit",$P340="Review Batch"),"Follow Up","No Follow-up"))</f>
        <v/>
      </c>
      <c r="T340" s="25">
        <f>IF($A340="","",IF(COUNTIF($A$2:$A$501,$A340)&gt;1,"Duplicate ID",""))</f>
        <v/>
      </c>
    </row>
    <row r="341">
      <c r="A341" s="5" t="n"/>
      <c r="B341" s="34" t="n"/>
      <c r="C341" s="34" t="n"/>
      <c r="D341" s="5" t="n"/>
      <c r="E341" s="5" t="n"/>
      <c r="F341" s="5" t="n"/>
      <c r="G341" s="5" t="n"/>
      <c r="H341" s="41" t="n"/>
      <c r="I341" s="41" t="n"/>
      <c r="J341" s="5" t="n"/>
      <c r="K341" s="5" t="n"/>
      <c r="L341" s="41" t="n"/>
      <c r="M341" s="40">
        <f>IF($A341="","",ROUND(IF(ISNUMBER($I341),$I341,0)-IF(ISNUMBER($L341),$L341,0),2))</f>
        <v/>
      </c>
      <c r="N341" s="40">
        <f>IF($A341="","",ROUND($M341-IF(ISNUMBER($H341),$H341,0),2))</f>
        <v/>
      </c>
      <c r="O341" s="25">
        <f>IF($A341="","",IF(IF(ISNUMBER($H341),$H341,0)=0,"Not Due",IF($M341=0,"Outstanding",IF($M341&lt;IF(ISNUMBER($H341),$H341,0),"Partial",IF($M341=IF(ISNUMBER($H341),$H341,0),"Collected","Overcollected")))))</f>
        <v/>
      </c>
      <c r="P341" s="25">
        <f>IF($A341="","",IF($M341&lt;=0,"Not Applicable",IF($K341="","Missing Batch ID",IF(COUNTIF(Deposits!$A$2:$A$201,$K341)=0,"Missing Deposit",IF(INDEX(Deposits!$I$2:$I$201,MATCH($K341,Deposits!$A$2:$A$201,0))="Balanced","Matched","Review Batch")))))</f>
        <v/>
      </c>
      <c r="Q341" s="26">
        <f>IF($A341="","",IF($R341&lt;=0,0,IF(OR($B341="",Dashboard!$B$5=""),"",MAX(0,Dashboard!$B$5-$B341))))</f>
        <v/>
      </c>
      <c r="R341" s="40">
        <f>IF($A341="","",MAX(0,ROUND(IF(ISNUMBER($H341),$H341,0)-$M341,2)))</f>
        <v/>
      </c>
      <c r="S341" s="25">
        <f>IF($A341="","",IF(OR($R341&gt;0,$N341&gt;0,$P341="Missing Batch ID",$P341="Missing Deposit",$P341="Review Batch"),"Follow Up","No Follow-up"))</f>
        <v/>
      </c>
      <c r="T341" s="25">
        <f>IF($A341="","",IF(COUNTIF($A$2:$A$501,$A341)&gt;1,"Duplicate ID",""))</f>
        <v/>
      </c>
    </row>
    <row r="342">
      <c r="A342" s="21" t="n"/>
      <c r="B342" s="38" t="n"/>
      <c r="C342" s="38" t="n"/>
      <c r="D342" s="21" t="n"/>
      <c r="E342" s="21" t="n"/>
      <c r="F342" s="21" t="n"/>
      <c r="G342" s="21" t="n"/>
      <c r="H342" s="39" t="n"/>
      <c r="I342" s="39" t="n"/>
      <c r="J342" s="21" t="n"/>
      <c r="K342" s="21" t="n"/>
      <c r="L342" s="39" t="n"/>
      <c r="M342" s="40">
        <f>IF($A342="","",ROUND(IF(ISNUMBER($I342),$I342,0)-IF(ISNUMBER($L342),$L342,0),2))</f>
        <v/>
      </c>
      <c r="N342" s="40">
        <f>IF($A342="","",ROUND($M342-IF(ISNUMBER($H342),$H342,0),2))</f>
        <v/>
      </c>
      <c r="O342" s="25">
        <f>IF($A342="","",IF(IF(ISNUMBER($H342),$H342,0)=0,"Not Due",IF($M342=0,"Outstanding",IF($M342&lt;IF(ISNUMBER($H342),$H342,0),"Partial",IF($M342=IF(ISNUMBER($H342),$H342,0),"Collected","Overcollected")))))</f>
        <v/>
      </c>
      <c r="P342" s="25">
        <f>IF($A342="","",IF($M342&lt;=0,"Not Applicable",IF($K342="","Missing Batch ID",IF(COUNTIF(Deposits!$A$2:$A$201,$K342)=0,"Missing Deposit",IF(INDEX(Deposits!$I$2:$I$201,MATCH($K342,Deposits!$A$2:$A$201,0))="Balanced","Matched","Review Batch")))))</f>
        <v/>
      </c>
      <c r="Q342" s="26">
        <f>IF($A342="","",IF($R342&lt;=0,0,IF(OR($B342="",Dashboard!$B$5=""),"",MAX(0,Dashboard!$B$5-$B342))))</f>
        <v/>
      </c>
      <c r="R342" s="40">
        <f>IF($A342="","",MAX(0,ROUND(IF(ISNUMBER($H342),$H342,0)-$M342,2)))</f>
        <v/>
      </c>
      <c r="S342" s="25">
        <f>IF($A342="","",IF(OR($R342&gt;0,$N342&gt;0,$P342="Missing Batch ID",$P342="Missing Deposit",$P342="Review Batch"),"Follow Up","No Follow-up"))</f>
        <v/>
      </c>
      <c r="T342" s="25">
        <f>IF($A342="","",IF(COUNTIF($A$2:$A$501,$A342)&gt;1,"Duplicate ID",""))</f>
        <v/>
      </c>
    </row>
    <row r="343">
      <c r="A343" s="5" t="n"/>
      <c r="B343" s="34" t="n"/>
      <c r="C343" s="34" t="n"/>
      <c r="D343" s="5" t="n"/>
      <c r="E343" s="5" t="n"/>
      <c r="F343" s="5" t="n"/>
      <c r="G343" s="5" t="n"/>
      <c r="H343" s="41" t="n"/>
      <c r="I343" s="41" t="n"/>
      <c r="J343" s="5" t="n"/>
      <c r="K343" s="5" t="n"/>
      <c r="L343" s="41" t="n"/>
      <c r="M343" s="40">
        <f>IF($A343="","",ROUND(IF(ISNUMBER($I343),$I343,0)-IF(ISNUMBER($L343),$L343,0),2))</f>
        <v/>
      </c>
      <c r="N343" s="40">
        <f>IF($A343="","",ROUND($M343-IF(ISNUMBER($H343),$H343,0),2))</f>
        <v/>
      </c>
      <c r="O343" s="25">
        <f>IF($A343="","",IF(IF(ISNUMBER($H343),$H343,0)=0,"Not Due",IF($M343=0,"Outstanding",IF($M343&lt;IF(ISNUMBER($H343),$H343,0),"Partial",IF($M343=IF(ISNUMBER($H343),$H343,0),"Collected","Overcollected")))))</f>
        <v/>
      </c>
      <c r="P343" s="25">
        <f>IF($A343="","",IF($M343&lt;=0,"Not Applicable",IF($K343="","Missing Batch ID",IF(COUNTIF(Deposits!$A$2:$A$201,$K343)=0,"Missing Deposit",IF(INDEX(Deposits!$I$2:$I$201,MATCH($K343,Deposits!$A$2:$A$201,0))="Balanced","Matched","Review Batch")))))</f>
        <v/>
      </c>
      <c r="Q343" s="26">
        <f>IF($A343="","",IF($R343&lt;=0,0,IF(OR($B343="",Dashboard!$B$5=""),"",MAX(0,Dashboard!$B$5-$B343))))</f>
        <v/>
      </c>
      <c r="R343" s="40">
        <f>IF($A343="","",MAX(0,ROUND(IF(ISNUMBER($H343),$H343,0)-$M343,2)))</f>
        <v/>
      </c>
      <c r="S343" s="25">
        <f>IF($A343="","",IF(OR($R343&gt;0,$N343&gt;0,$P343="Missing Batch ID",$P343="Missing Deposit",$P343="Review Batch"),"Follow Up","No Follow-up"))</f>
        <v/>
      </c>
      <c r="T343" s="25">
        <f>IF($A343="","",IF(COUNTIF($A$2:$A$501,$A343)&gt;1,"Duplicate ID",""))</f>
        <v/>
      </c>
    </row>
    <row r="344">
      <c r="A344" s="21" t="n"/>
      <c r="B344" s="38" t="n"/>
      <c r="C344" s="38" t="n"/>
      <c r="D344" s="21" t="n"/>
      <c r="E344" s="21" t="n"/>
      <c r="F344" s="21" t="n"/>
      <c r="G344" s="21" t="n"/>
      <c r="H344" s="39" t="n"/>
      <c r="I344" s="39" t="n"/>
      <c r="J344" s="21" t="n"/>
      <c r="K344" s="21" t="n"/>
      <c r="L344" s="39" t="n"/>
      <c r="M344" s="40">
        <f>IF($A344="","",ROUND(IF(ISNUMBER($I344),$I344,0)-IF(ISNUMBER($L344),$L344,0),2))</f>
        <v/>
      </c>
      <c r="N344" s="40">
        <f>IF($A344="","",ROUND($M344-IF(ISNUMBER($H344),$H344,0),2))</f>
        <v/>
      </c>
      <c r="O344" s="25">
        <f>IF($A344="","",IF(IF(ISNUMBER($H344),$H344,0)=0,"Not Due",IF($M344=0,"Outstanding",IF($M344&lt;IF(ISNUMBER($H344),$H344,0),"Partial",IF($M344=IF(ISNUMBER($H344),$H344,0),"Collected","Overcollected")))))</f>
        <v/>
      </c>
      <c r="P344" s="25">
        <f>IF($A344="","",IF($M344&lt;=0,"Not Applicable",IF($K344="","Missing Batch ID",IF(COUNTIF(Deposits!$A$2:$A$201,$K344)=0,"Missing Deposit",IF(INDEX(Deposits!$I$2:$I$201,MATCH($K344,Deposits!$A$2:$A$201,0))="Balanced","Matched","Review Batch")))))</f>
        <v/>
      </c>
      <c r="Q344" s="26">
        <f>IF($A344="","",IF($R344&lt;=0,0,IF(OR($B344="",Dashboard!$B$5=""),"",MAX(0,Dashboard!$B$5-$B344))))</f>
        <v/>
      </c>
      <c r="R344" s="40">
        <f>IF($A344="","",MAX(0,ROUND(IF(ISNUMBER($H344),$H344,0)-$M344,2)))</f>
        <v/>
      </c>
      <c r="S344" s="25">
        <f>IF($A344="","",IF(OR($R344&gt;0,$N344&gt;0,$P344="Missing Batch ID",$P344="Missing Deposit",$P344="Review Batch"),"Follow Up","No Follow-up"))</f>
        <v/>
      </c>
      <c r="T344" s="25">
        <f>IF($A344="","",IF(COUNTIF($A$2:$A$501,$A344)&gt;1,"Duplicate ID",""))</f>
        <v/>
      </c>
    </row>
    <row r="345">
      <c r="A345" s="5" t="n"/>
      <c r="B345" s="34" t="n"/>
      <c r="C345" s="34" t="n"/>
      <c r="D345" s="5" t="n"/>
      <c r="E345" s="5" t="n"/>
      <c r="F345" s="5" t="n"/>
      <c r="G345" s="5" t="n"/>
      <c r="H345" s="41" t="n"/>
      <c r="I345" s="41" t="n"/>
      <c r="J345" s="5" t="n"/>
      <c r="K345" s="5" t="n"/>
      <c r="L345" s="41" t="n"/>
      <c r="M345" s="40">
        <f>IF($A345="","",ROUND(IF(ISNUMBER($I345),$I345,0)-IF(ISNUMBER($L345),$L345,0),2))</f>
        <v/>
      </c>
      <c r="N345" s="40">
        <f>IF($A345="","",ROUND($M345-IF(ISNUMBER($H345),$H345,0),2))</f>
        <v/>
      </c>
      <c r="O345" s="25">
        <f>IF($A345="","",IF(IF(ISNUMBER($H345),$H345,0)=0,"Not Due",IF($M345=0,"Outstanding",IF($M345&lt;IF(ISNUMBER($H345),$H345,0),"Partial",IF($M345=IF(ISNUMBER($H345),$H345,0),"Collected","Overcollected")))))</f>
        <v/>
      </c>
      <c r="P345" s="25">
        <f>IF($A345="","",IF($M345&lt;=0,"Not Applicable",IF($K345="","Missing Batch ID",IF(COUNTIF(Deposits!$A$2:$A$201,$K345)=0,"Missing Deposit",IF(INDEX(Deposits!$I$2:$I$201,MATCH($K345,Deposits!$A$2:$A$201,0))="Balanced","Matched","Review Batch")))))</f>
        <v/>
      </c>
      <c r="Q345" s="26">
        <f>IF($A345="","",IF($R345&lt;=0,0,IF(OR($B345="",Dashboard!$B$5=""),"",MAX(0,Dashboard!$B$5-$B345))))</f>
        <v/>
      </c>
      <c r="R345" s="40">
        <f>IF($A345="","",MAX(0,ROUND(IF(ISNUMBER($H345),$H345,0)-$M345,2)))</f>
        <v/>
      </c>
      <c r="S345" s="25">
        <f>IF($A345="","",IF(OR($R345&gt;0,$N345&gt;0,$P345="Missing Batch ID",$P345="Missing Deposit",$P345="Review Batch"),"Follow Up","No Follow-up"))</f>
        <v/>
      </c>
      <c r="T345" s="25">
        <f>IF($A345="","",IF(COUNTIF($A$2:$A$501,$A345)&gt;1,"Duplicate ID",""))</f>
        <v/>
      </c>
    </row>
    <row r="346">
      <c r="A346" s="21" t="n"/>
      <c r="B346" s="38" t="n"/>
      <c r="C346" s="38" t="n"/>
      <c r="D346" s="21" t="n"/>
      <c r="E346" s="21" t="n"/>
      <c r="F346" s="21" t="n"/>
      <c r="G346" s="21" t="n"/>
      <c r="H346" s="39" t="n"/>
      <c r="I346" s="39" t="n"/>
      <c r="J346" s="21" t="n"/>
      <c r="K346" s="21" t="n"/>
      <c r="L346" s="39" t="n"/>
      <c r="M346" s="40">
        <f>IF($A346="","",ROUND(IF(ISNUMBER($I346),$I346,0)-IF(ISNUMBER($L346),$L346,0),2))</f>
        <v/>
      </c>
      <c r="N346" s="40">
        <f>IF($A346="","",ROUND($M346-IF(ISNUMBER($H346),$H346,0),2))</f>
        <v/>
      </c>
      <c r="O346" s="25">
        <f>IF($A346="","",IF(IF(ISNUMBER($H346),$H346,0)=0,"Not Due",IF($M346=0,"Outstanding",IF($M346&lt;IF(ISNUMBER($H346),$H346,0),"Partial",IF($M346=IF(ISNUMBER($H346),$H346,0),"Collected","Overcollected")))))</f>
        <v/>
      </c>
      <c r="P346" s="25">
        <f>IF($A346="","",IF($M346&lt;=0,"Not Applicable",IF($K346="","Missing Batch ID",IF(COUNTIF(Deposits!$A$2:$A$201,$K346)=0,"Missing Deposit",IF(INDEX(Deposits!$I$2:$I$201,MATCH($K346,Deposits!$A$2:$A$201,0))="Balanced","Matched","Review Batch")))))</f>
        <v/>
      </c>
      <c r="Q346" s="26">
        <f>IF($A346="","",IF($R346&lt;=0,0,IF(OR($B346="",Dashboard!$B$5=""),"",MAX(0,Dashboard!$B$5-$B346))))</f>
        <v/>
      </c>
      <c r="R346" s="40">
        <f>IF($A346="","",MAX(0,ROUND(IF(ISNUMBER($H346),$H346,0)-$M346,2)))</f>
        <v/>
      </c>
      <c r="S346" s="25">
        <f>IF($A346="","",IF(OR($R346&gt;0,$N346&gt;0,$P346="Missing Batch ID",$P346="Missing Deposit",$P346="Review Batch"),"Follow Up","No Follow-up"))</f>
        <v/>
      </c>
      <c r="T346" s="25">
        <f>IF($A346="","",IF(COUNTIF($A$2:$A$501,$A346)&gt;1,"Duplicate ID",""))</f>
        <v/>
      </c>
    </row>
    <row r="347">
      <c r="A347" s="5" t="n"/>
      <c r="B347" s="34" t="n"/>
      <c r="C347" s="34" t="n"/>
      <c r="D347" s="5" t="n"/>
      <c r="E347" s="5" t="n"/>
      <c r="F347" s="5" t="n"/>
      <c r="G347" s="5" t="n"/>
      <c r="H347" s="41" t="n"/>
      <c r="I347" s="41" t="n"/>
      <c r="J347" s="5" t="n"/>
      <c r="K347" s="5" t="n"/>
      <c r="L347" s="41" t="n"/>
      <c r="M347" s="40">
        <f>IF($A347="","",ROUND(IF(ISNUMBER($I347),$I347,0)-IF(ISNUMBER($L347),$L347,0),2))</f>
        <v/>
      </c>
      <c r="N347" s="40">
        <f>IF($A347="","",ROUND($M347-IF(ISNUMBER($H347),$H347,0),2))</f>
        <v/>
      </c>
      <c r="O347" s="25">
        <f>IF($A347="","",IF(IF(ISNUMBER($H347),$H347,0)=0,"Not Due",IF($M347=0,"Outstanding",IF($M347&lt;IF(ISNUMBER($H347),$H347,0),"Partial",IF($M347=IF(ISNUMBER($H347),$H347,0),"Collected","Overcollected")))))</f>
        <v/>
      </c>
      <c r="P347" s="25">
        <f>IF($A347="","",IF($M347&lt;=0,"Not Applicable",IF($K347="","Missing Batch ID",IF(COUNTIF(Deposits!$A$2:$A$201,$K347)=0,"Missing Deposit",IF(INDEX(Deposits!$I$2:$I$201,MATCH($K347,Deposits!$A$2:$A$201,0))="Balanced","Matched","Review Batch")))))</f>
        <v/>
      </c>
      <c r="Q347" s="26">
        <f>IF($A347="","",IF($R347&lt;=0,0,IF(OR($B347="",Dashboard!$B$5=""),"",MAX(0,Dashboard!$B$5-$B347))))</f>
        <v/>
      </c>
      <c r="R347" s="40">
        <f>IF($A347="","",MAX(0,ROUND(IF(ISNUMBER($H347),$H347,0)-$M347,2)))</f>
        <v/>
      </c>
      <c r="S347" s="25">
        <f>IF($A347="","",IF(OR($R347&gt;0,$N347&gt;0,$P347="Missing Batch ID",$P347="Missing Deposit",$P347="Review Batch"),"Follow Up","No Follow-up"))</f>
        <v/>
      </c>
      <c r="T347" s="25">
        <f>IF($A347="","",IF(COUNTIF($A$2:$A$501,$A347)&gt;1,"Duplicate ID",""))</f>
        <v/>
      </c>
    </row>
    <row r="348">
      <c r="A348" s="21" t="n"/>
      <c r="B348" s="38" t="n"/>
      <c r="C348" s="38" t="n"/>
      <c r="D348" s="21" t="n"/>
      <c r="E348" s="21" t="n"/>
      <c r="F348" s="21" t="n"/>
      <c r="G348" s="21" t="n"/>
      <c r="H348" s="39" t="n"/>
      <c r="I348" s="39" t="n"/>
      <c r="J348" s="21" t="n"/>
      <c r="K348" s="21" t="n"/>
      <c r="L348" s="39" t="n"/>
      <c r="M348" s="40">
        <f>IF($A348="","",ROUND(IF(ISNUMBER($I348),$I348,0)-IF(ISNUMBER($L348),$L348,0),2))</f>
        <v/>
      </c>
      <c r="N348" s="40">
        <f>IF($A348="","",ROUND($M348-IF(ISNUMBER($H348),$H348,0),2))</f>
        <v/>
      </c>
      <c r="O348" s="25">
        <f>IF($A348="","",IF(IF(ISNUMBER($H348),$H348,0)=0,"Not Due",IF($M348=0,"Outstanding",IF($M348&lt;IF(ISNUMBER($H348),$H348,0),"Partial",IF($M348=IF(ISNUMBER($H348),$H348,0),"Collected","Overcollected")))))</f>
        <v/>
      </c>
      <c r="P348" s="25">
        <f>IF($A348="","",IF($M348&lt;=0,"Not Applicable",IF($K348="","Missing Batch ID",IF(COUNTIF(Deposits!$A$2:$A$201,$K348)=0,"Missing Deposit",IF(INDEX(Deposits!$I$2:$I$201,MATCH($K348,Deposits!$A$2:$A$201,0))="Balanced","Matched","Review Batch")))))</f>
        <v/>
      </c>
      <c r="Q348" s="26">
        <f>IF($A348="","",IF($R348&lt;=0,0,IF(OR($B348="",Dashboard!$B$5=""),"",MAX(0,Dashboard!$B$5-$B348))))</f>
        <v/>
      </c>
      <c r="R348" s="40">
        <f>IF($A348="","",MAX(0,ROUND(IF(ISNUMBER($H348),$H348,0)-$M348,2)))</f>
        <v/>
      </c>
      <c r="S348" s="25">
        <f>IF($A348="","",IF(OR($R348&gt;0,$N348&gt;0,$P348="Missing Batch ID",$P348="Missing Deposit",$P348="Review Batch"),"Follow Up","No Follow-up"))</f>
        <v/>
      </c>
      <c r="T348" s="25">
        <f>IF($A348="","",IF(COUNTIF($A$2:$A$501,$A348)&gt;1,"Duplicate ID",""))</f>
        <v/>
      </c>
    </row>
    <row r="349">
      <c r="A349" s="5" t="n"/>
      <c r="B349" s="34" t="n"/>
      <c r="C349" s="34" t="n"/>
      <c r="D349" s="5" t="n"/>
      <c r="E349" s="5" t="n"/>
      <c r="F349" s="5" t="n"/>
      <c r="G349" s="5" t="n"/>
      <c r="H349" s="41" t="n"/>
      <c r="I349" s="41" t="n"/>
      <c r="J349" s="5" t="n"/>
      <c r="K349" s="5" t="n"/>
      <c r="L349" s="41" t="n"/>
      <c r="M349" s="40">
        <f>IF($A349="","",ROUND(IF(ISNUMBER($I349),$I349,0)-IF(ISNUMBER($L349),$L349,0),2))</f>
        <v/>
      </c>
      <c r="N349" s="40">
        <f>IF($A349="","",ROUND($M349-IF(ISNUMBER($H349),$H349,0),2))</f>
        <v/>
      </c>
      <c r="O349" s="25">
        <f>IF($A349="","",IF(IF(ISNUMBER($H349),$H349,0)=0,"Not Due",IF($M349=0,"Outstanding",IF($M349&lt;IF(ISNUMBER($H349),$H349,0),"Partial",IF($M349=IF(ISNUMBER($H349),$H349,0),"Collected","Overcollected")))))</f>
        <v/>
      </c>
      <c r="P349" s="25">
        <f>IF($A349="","",IF($M349&lt;=0,"Not Applicable",IF($K349="","Missing Batch ID",IF(COUNTIF(Deposits!$A$2:$A$201,$K349)=0,"Missing Deposit",IF(INDEX(Deposits!$I$2:$I$201,MATCH($K349,Deposits!$A$2:$A$201,0))="Balanced","Matched","Review Batch")))))</f>
        <v/>
      </c>
      <c r="Q349" s="26">
        <f>IF($A349="","",IF($R349&lt;=0,0,IF(OR($B349="",Dashboard!$B$5=""),"",MAX(0,Dashboard!$B$5-$B349))))</f>
        <v/>
      </c>
      <c r="R349" s="40">
        <f>IF($A349="","",MAX(0,ROUND(IF(ISNUMBER($H349),$H349,0)-$M349,2)))</f>
        <v/>
      </c>
      <c r="S349" s="25">
        <f>IF($A349="","",IF(OR($R349&gt;0,$N349&gt;0,$P349="Missing Batch ID",$P349="Missing Deposit",$P349="Review Batch"),"Follow Up","No Follow-up"))</f>
        <v/>
      </c>
      <c r="T349" s="25">
        <f>IF($A349="","",IF(COUNTIF($A$2:$A$501,$A349)&gt;1,"Duplicate ID",""))</f>
        <v/>
      </c>
    </row>
    <row r="350">
      <c r="A350" s="21" t="n"/>
      <c r="B350" s="38" t="n"/>
      <c r="C350" s="38" t="n"/>
      <c r="D350" s="21" t="n"/>
      <c r="E350" s="21" t="n"/>
      <c r="F350" s="21" t="n"/>
      <c r="G350" s="21" t="n"/>
      <c r="H350" s="39" t="n"/>
      <c r="I350" s="39" t="n"/>
      <c r="J350" s="21" t="n"/>
      <c r="K350" s="21" t="n"/>
      <c r="L350" s="39" t="n"/>
      <c r="M350" s="40">
        <f>IF($A350="","",ROUND(IF(ISNUMBER($I350),$I350,0)-IF(ISNUMBER($L350),$L350,0),2))</f>
        <v/>
      </c>
      <c r="N350" s="40">
        <f>IF($A350="","",ROUND($M350-IF(ISNUMBER($H350),$H350,0),2))</f>
        <v/>
      </c>
      <c r="O350" s="25">
        <f>IF($A350="","",IF(IF(ISNUMBER($H350),$H350,0)=0,"Not Due",IF($M350=0,"Outstanding",IF($M350&lt;IF(ISNUMBER($H350),$H350,0),"Partial",IF($M350=IF(ISNUMBER($H350),$H350,0),"Collected","Overcollected")))))</f>
        <v/>
      </c>
      <c r="P350" s="25">
        <f>IF($A350="","",IF($M350&lt;=0,"Not Applicable",IF($K350="","Missing Batch ID",IF(COUNTIF(Deposits!$A$2:$A$201,$K350)=0,"Missing Deposit",IF(INDEX(Deposits!$I$2:$I$201,MATCH($K350,Deposits!$A$2:$A$201,0))="Balanced","Matched","Review Batch")))))</f>
        <v/>
      </c>
      <c r="Q350" s="26">
        <f>IF($A350="","",IF($R350&lt;=0,0,IF(OR($B350="",Dashboard!$B$5=""),"",MAX(0,Dashboard!$B$5-$B350))))</f>
        <v/>
      </c>
      <c r="R350" s="40">
        <f>IF($A350="","",MAX(0,ROUND(IF(ISNUMBER($H350),$H350,0)-$M350,2)))</f>
        <v/>
      </c>
      <c r="S350" s="25">
        <f>IF($A350="","",IF(OR($R350&gt;0,$N350&gt;0,$P350="Missing Batch ID",$P350="Missing Deposit",$P350="Review Batch"),"Follow Up","No Follow-up"))</f>
        <v/>
      </c>
      <c r="T350" s="25">
        <f>IF($A350="","",IF(COUNTIF($A$2:$A$501,$A350)&gt;1,"Duplicate ID",""))</f>
        <v/>
      </c>
    </row>
    <row r="351">
      <c r="A351" s="5" t="n"/>
      <c r="B351" s="34" t="n"/>
      <c r="C351" s="34" t="n"/>
      <c r="D351" s="5" t="n"/>
      <c r="E351" s="5" t="n"/>
      <c r="F351" s="5" t="n"/>
      <c r="G351" s="5" t="n"/>
      <c r="H351" s="41" t="n"/>
      <c r="I351" s="41" t="n"/>
      <c r="J351" s="5" t="n"/>
      <c r="K351" s="5" t="n"/>
      <c r="L351" s="41" t="n"/>
      <c r="M351" s="40">
        <f>IF($A351="","",ROUND(IF(ISNUMBER($I351),$I351,0)-IF(ISNUMBER($L351),$L351,0),2))</f>
        <v/>
      </c>
      <c r="N351" s="40">
        <f>IF($A351="","",ROUND($M351-IF(ISNUMBER($H351),$H351,0),2))</f>
        <v/>
      </c>
      <c r="O351" s="25">
        <f>IF($A351="","",IF(IF(ISNUMBER($H351),$H351,0)=0,"Not Due",IF($M351=0,"Outstanding",IF($M351&lt;IF(ISNUMBER($H351),$H351,0),"Partial",IF($M351=IF(ISNUMBER($H351),$H351,0),"Collected","Overcollected")))))</f>
        <v/>
      </c>
      <c r="P351" s="25">
        <f>IF($A351="","",IF($M351&lt;=0,"Not Applicable",IF($K351="","Missing Batch ID",IF(COUNTIF(Deposits!$A$2:$A$201,$K351)=0,"Missing Deposit",IF(INDEX(Deposits!$I$2:$I$201,MATCH($K351,Deposits!$A$2:$A$201,0))="Balanced","Matched","Review Batch")))))</f>
        <v/>
      </c>
      <c r="Q351" s="26">
        <f>IF($A351="","",IF($R351&lt;=0,0,IF(OR($B351="",Dashboard!$B$5=""),"",MAX(0,Dashboard!$B$5-$B351))))</f>
        <v/>
      </c>
      <c r="R351" s="40">
        <f>IF($A351="","",MAX(0,ROUND(IF(ISNUMBER($H351),$H351,0)-$M351,2)))</f>
        <v/>
      </c>
      <c r="S351" s="25">
        <f>IF($A351="","",IF(OR($R351&gt;0,$N351&gt;0,$P351="Missing Batch ID",$P351="Missing Deposit",$P351="Review Batch"),"Follow Up","No Follow-up"))</f>
        <v/>
      </c>
      <c r="T351" s="25">
        <f>IF($A351="","",IF(COUNTIF($A$2:$A$501,$A351)&gt;1,"Duplicate ID",""))</f>
        <v/>
      </c>
    </row>
    <row r="352">
      <c r="A352" s="21" t="n"/>
      <c r="B352" s="38" t="n"/>
      <c r="C352" s="38" t="n"/>
      <c r="D352" s="21" t="n"/>
      <c r="E352" s="21" t="n"/>
      <c r="F352" s="21" t="n"/>
      <c r="G352" s="21" t="n"/>
      <c r="H352" s="39" t="n"/>
      <c r="I352" s="39" t="n"/>
      <c r="J352" s="21" t="n"/>
      <c r="K352" s="21" t="n"/>
      <c r="L352" s="39" t="n"/>
      <c r="M352" s="40">
        <f>IF($A352="","",ROUND(IF(ISNUMBER($I352),$I352,0)-IF(ISNUMBER($L352),$L352,0),2))</f>
        <v/>
      </c>
      <c r="N352" s="40">
        <f>IF($A352="","",ROUND($M352-IF(ISNUMBER($H352),$H352,0),2))</f>
        <v/>
      </c>
      <c r="O352" s="25">
        <f>IF($A352="","",IF(IF(ISNUMBER($H352),$H352,0)=0,"Not Due",IF($M352=0,"Outstanding",IF($M352&lt;IF(ISNUMBER($H352),$H352,0),"Partial",IF($M352=IF(ISNUMBER($H352),$H352,0),"Collected","Overcollected")))))</f>
        <v/>
      </c>
      <c r="P352" s="25">
        <f>IF($A352="","",IF($M352&lt;=0,"Not Applicable",IF($K352="","Missing Batch ID",IF(COUNTIF(Deposits!$A$2:$A$201,$K352)=0,"Missing Deposit",IF(INDEX(Deposits!$I$2:$I$201,MATCH($K352,Deposits!$A$2:$A$201,0))="Balanced","Matched","Review Batch")))))</f>
        <v/>
      </c>
      <c r="Q352" s="26">
        <f>IF($A352="","",IF($R352&lt;=0,0,IF(OR($B352="",Dashboard!$B$5=""),"",MAX(0,Dashboard!$B$5-$B352))))</f>
        <v/>
      </c>
      <c r="R352" s="40">
        <f>IF($A352="","",MAX(0,ROUND(IF(ISNUMBER($H352),$H352,0)-$M352,2)))</f>
        <v/>
      </c>
      <c r="S352" s="25">
        <f>IF($A352="","",IF(OR($R352&gt;0,$N352&gt;0,$P352="Missing Batch ID",$P352="Missing Deposit",$P352="Review Batch"),"Follow Up","No Follow-up"))</f>
        <v/>
      </c>
      <c r="T352" s="25">
        <f>IF($A352="","",IF(COUNTIF($A$2:$A$501,$A352)&gt;1,"Duplicate ID",""))</f>
        <v/>
      </c>
    </row>
    <row r="353">
      <c r="A353" s="5" t="n"/>
      <c r="B353" s="34" t="n"/>
      <c r="C353" s="34" t="n"/>
      <c r="D353" s="5" t="n"/>
      <c r="E353" s="5" t="n"/>
      <c r="F353" s="5" t="n"/>
      <c r="G353" s="5" t="n"/>
      <c r="H353" s="41" t="n"/>
      <c r="I353" s="41" t="n"/>
      <c r="J353" s="5" t="n"/>
      <c r="K353" s="5" t="n"/>
      <c r="L353" s="41" t="n"/>
      <c r="M353" s="40">
        <f>IF($A353="","",ROUND(IF(ISNUMBER($I353),$I353,0)-IF(ISNUMBER($L353),$L353,0),2))</f>
        <v/>
      </c>
      <c r="N353" s="40">
        <f>IF($A353="","",ROUND($M353-IF(ISNUMBER($H353),$H353,0),2))</f>
        <v/>
      </c>
      <c r="O353" s="25">
        <f>IF($A353="","",IF(IF(ISNUMBER($H353),$H353,0)=0,"Not Due",IF($M353=0,"Outstanding",IF($M353&lt;IF(ISNUMBER($H353),$H353,0),"Partial",IF($M353=IF(ISNUMBER($H353),$H353,0),"Collected","Overcollected")))))</f>
        <v/>
      </c>
      <c r="P353" s="25">
        <f>IF($A353="","",IF($M353&lt;=0,"Not Applicable",IF($K353="","Missing Batch ID",IF(COUNTIF(Deposits!$A$2:$A$201,$K353)=0,"Missing Deposit",IF(INDEX(Deposits!$I$2:$I$201,MATCH($K353,Deposits!$A$2:$A$201,0))="Balanced","Matched","Review Batch")))))</f>
        <v/>
      </c>
      <c r="Q353" s="26">
        <f>IF($A353="","",IF($R353&lt;=0,0,IF(OR($B353="",Dashboard!$B$5=""),"",MAX(0,Dashboard!$B$5-$B353))))</f>
        <v/>
      </c>
      <c r="R353" s="40">
        <f>IF($A353="","",MAX(0,ROUND(IF(ISNUMBER($H353),$H353,0)-$M353,2)))</f>
        <v/>
      </c>
      <c r="S353" s="25">
        <f>IF($A353="","",IF(OR($R353&gt;0,$N353&gt;0,$P353="Missing Batch ID",$P353="Missing Deposit",$P353="Review Batch"),"Follow Up","No Follow-up"))</f>
        <v/>
      </c>
      <c r="T353" s="25">
        <f>IF($A353="","",IF(COUNTIF($A$2:$A$501,$A353)&gt;1,"Duplicate ID",""))</f>
        <v/>
      </c>
    </row>
    <row r="354">
      <c r="A354" s="21" t="n"/>
      <c r="B354" s="38" t="n"/>
      <c r="C354" s="38" t="n"/>
      <c r="D354" s="21" t="n"/>
      <c r="E354" s="21" t="n"/>
      <c r="F354" s="21" t="n"/>
      <c r="G354" s="21" t="n"/>
      <c r="H354" s="39" t="n"/>
      <c r="I354" s="39" t="n"/>
      <c r="J354" s="21" t="n"/>
      <c r="K354" s="21" t="n"/>
      <c r="L354" s="39" t="n"/>
      <c r="M354" s="40">
        <f>IF($A354="","",ROUND(IF(ISNUMBER($I354),$I354,0)-IF(ISNUMBER($L354),$L354,0),2))</f>
        <v/>
      </c>
      <c r="N354" s="40">
        <f>IF($A354="","",ROUND($M354-IF(ISNUMBER($H354),$H354,0),2))</f>
        <v/>
      </c>
      <c r="O354" s="25">
        <f>IF($A354="","",IF(IF(ISNUMBER($H354),$H354,0)=0,"Not Due",IF($M354=0,"Outstanding",IF($M354&lt;IF(ISNUMBER($H354),$H354,0),"Partial",IF($M354=IF(ISNUMBER($H354),$H354,0),"Collected","Overcollected")))))</f>
        <v/>
      </c>
      <c r="P354" s="25">
        <f>IF($A354="","",IF($M354&lt;=0,"Not Applicable",IF($K354="","Missing Batch ID",IF(COUNTIF(Deposits!$A$2:$A$201,$K354)=0,"Missing Deposit",IF(INDEX(Deposits!$I$2:$I$201,MATCH($K354,Deposits!$A$2:$A$201,0))="Balanced","Matched","Review Batch")))))</f>
        <v/>
      </c>
      <c r="Q354" s="26">
        <f>IF($A354="","",IF($R354&lt;=0,0,IF(OR($B354="",Dashboard!$B$5=""),"",MAX(0,Dashboard!$B$5-$B354))))</f>
        <v/>
      </c>
      <c r="R354" s="40">
        <f>IF($A354="","",MAX(0,ROUND(IF(ISNUMBER($H354),$H354,0)-$M354,2)))</f>
        <v/>
      </c>
      <c r="S354" s="25">
        <f>IF($A354="","",IF(OR($R354&gt;0,$N354&gt;0,$P354="Missing Batch ID",$P354="Missing Deposit",$P354="Review Batch"),"Follow Up","No Follow-up"))</f>
        <v/>
      </c>
      <c r="T354" s="25">
        <f>IF($A354="","",IF(COUNTIF($A$2:$A$501,$A354)&gt;1,"Duplicate ID",""))</f>
        <v/>
      </c>
    </row>
    <row r="355">
      <c r="A355" s="5" t="n"/>
      <c r="B355" s="34" t="n"/>
      <c r="C355" s="34" t="n"/>
      <c r="D355" s="5" t="n"/>
      <c r="E355" s="5" t="n"/>
      <c r="F355" s="5" t="n"/>
      <c r="G355" s="5" t="n"/>
      <c r="H355" s="41" t="n"/>
      <c r="I355" s="41" t="n"/>
      <c r="J355" s="5" t="n"/>
      <c r="K355" s="5" t="n"/>
      <c r="L355" s="41" t="n"/>
      <c r="M355" s="40">
        <f>IF($A355="","",ROUND(IF(ISNUMBER($I355),$I355,0)-IF(ISNUMBER($L355),$L355,0),2))</f>
        <v/>
      </c>
      <c r="N355" s="40">
        <f>IF($A355="","",ROUND($M355-IF(ISNUMBER($H355),$H355,0),2))</f>
        <v/>
      </c>
      <c r="O355" s="25">
        <f>IF($A355="","",IF(IF(ISNUMBER($H355),$H355,0)=0,"Not Due",IF($M355=0,"Outstanding",IF($M355&lt;IF(ISNUMBER($H355),$H355,0),"Partial",IF($M355=IF(ISNUMBER($H355),$H355,0),"Collected","Overcollected")))))</f>
        <v/>
      </c>
      <c r="P355" s="25">
        <f>IF($A355="","",IF($M355&lt;=0,"Not Applicable",IF($K355="","Missing Batch ID",IF(COUNTIF(Deposits!$A$2:$A$201,$K355)=0,"Missing Deposit",IF(INDEX(Deposits!$I$2:$I$201,MATCH($K355,Deposits!$A$2:$A$201,0))="Balanced","Matched","Review Batch")))))</f>
        <v/>
      </c>
      <c r="Q355" s="26">
        <f>IF($A355="","",IF($R355&lt;=0,0,IF(OR($B355="",Dashboard!$B$5=""),"",MAX(0,Dashboard!$B$5-$B355))))</f>
        <v/>
      </c>
      <c r="R355" s="40">
        <f>IF($A355="","",MAX(0,ROUND(IF(ISNUMBER($H355),$H355,0)-$M355,2)))</f>
        <v/>
      </c>
      <c r="S355" s="25">
        <f>IF($A355="","",IF(OR($R355&gt;0,$N355&gt;0,$P355="Missing Batch ID",$P355="Missing Deposit",$P355="Review Batch"),"Follow Up","No Follow-up"))</f>
        <v/>
      </c>
      <c r="T355" s="25">
        <f>IF($A355="","",IF(COUNTIF($A$2:$A$501,$A355)&gt;1,"Duplicate ID",""))</f>
        <v/>
      </c>
    </row>
    <row r="356">
      <c r="A356" s="21" t="n"/>
      <c r="B356" s="38" t="n"/>
      <c r="C356" s="38" t="n"/>
      <c r="D356" s="21" t="n"/>
      <c r="E356" s="21" t="n"/>
      <c r="F356" s="21" t="n"/>
      <c r="G356" s="21" t="n"/>
      <c r="H356" s="39" t="n"/>
      <c r="I356" s="39" t="n"/>
      <c r="J356" s="21" t="n"/>
      <c r="K356" s="21" t="n"/>
      <c r="L356" s="39" t="n"/>
      <c r="M356" s="40">
        <f>IF($A356="","",ROUND(IF(ISNUMBER($I356),$I356,0)-IF(ISNUMBER($L356),$L356,0),2))</f>
        <v/>
      </c>
      <c r="N356" s="40">
        <f>IF($A356="","",ROUND($M356-IF(ISNUMBER($H356),$H356,0),2))</f>
        <v/>
      </c>
      <c r="O356" s="25">
        <f>IF($A356="","",IF(IF(ISNUMBER($H356),$H356,0)=0,"Not Due",IF($M356=0,"Outstanding",IF($M356&lt;IF(ISNUMBER($H356),$H356,0),"Partial",IF($M356=IF(ISNUMBER($H356),$H356,0),"Collected","Overcollected")))))</f>
        <v/>
      </c>
      <c r="P356" s="25">
        <f>IF($A356="","",IF($M356&lt;=0,"Not Applicable",IF($K356="","Missing Batch ID",IF(COUNTIF(Deposits!$A$2:$A$201,$K356)=0,"Missing Deposit",IF(INDEX(Deposits!$I$2:$I$201,MATCH($K356,Deposits!$A$2:$A$201,0))="Balanced","Matched","Review Batch")))))</f>
        <v/>
      </c>
      <c r="Q356" s="26">
        <f>IF($A356="","",IF($R356&lt;=0,0,IF(OR($B356="",Dashboard!$B$5=""),"",MAX(0,Dashboard!$B$5-$B356))))</f>
        <v/>
      </c>
      <c r="R356" s="40">
        <f>IF($A356="","",MAX(0,ROUND(IF(ISNUMBER($H356),$H356,0)-$M356,2)))</f>
        <v/>
      </c>
      <c r="S356" s="25">
        <f>IF($A356="","",IF(OR($R356&gt;0,$N356&gt;0,$P356="Missing Batch ID",$P356="Missing Deposit",$P356="Review Batch"),"Follow Up","No Follow-up"))</f>
        <v/>
      </c>
      <c r="T356" s="25">
        <f>IF($A356="","",IF(COUNTIF($A$2:$A$501,$A356)&gt;1,"Duplicate ID",""))</f>
        <v/>
      </c>
    </row>
    <row r="357">
      <c r="A357" s="5" t="n"/>
      <c r="B357" s="34" t="n"/>
      <c r="C357" s="34" t="n"/>
      <c r="D357" s="5" t="n"/>
      <c r="E357" s="5" t="n"/>
      <c r="F357" s="5" t="n"/>
      <c r="G357" s="5" t="n"/>
      <c r="H357" s="41" t="n"/>
      <c r="I357" s="41" t="n"/>
      <c r="J357" s="5" t="n"/>
      <c r="K357" s="5" t="n"/>
      <c r="L357" s="41" t="n"/>
      <c r="M357" s="40">
        <f>IF($A357="","",ROUND(IF(ISNUMBER($I357),$I357,0)-IF(ISNUMBER($L357),$L357,0),2))</f>
        <v/>
      </c>
      <c r="N357" s="40">
        <f>IF($A357="","",ROUND($M357-IF(ISNUMBER($H357),$H357,0),2))</f>
        <v/>
      </c>
      <c r="O357" s="25">
        <f>IF($A357="","",IF(IF(ISNUMBER($H357),$H357,0)=0,"Not Due",IF($M357=0,"Outstanding",IF($M357&lt;IF(ISNUMBER($H357),$H357,0),"Partial",IF($M357=IF(ISNUMBER($H357),$H357,0),"Collected","Overcollected")))))</f>
        <v/>
      </c>
      <c r="P357" s="25">
        <f>IF($A357="","",IF($M357&lt;=0,"Not Applicable",IF($K357="","Missing Batch ID",IF(COUNTIF(Deposits!$A$2:$A$201,$K357)=0,"Missing Deposit",IF(INDEX(Deposits!$I$2:$I$201,MATCH($K357,Deposits!$A$2:$A$201,0))="Balanced","Matched","Review Batch")))))</f>
        <v/>
      </c>
      <c r="Q357" s="26">
        <f>IF($A357="","",IF($R357&lt;=0,0,IF(OR($B357="",Dashboard!$B$5=""),"",MAX(0,Dashboard!$B$5-$B357))))</f>
        <v/>
      </c>
      <c r="R357" s="40">
        <f>IF($A357="","",MAX(0,ROUND(IF(ISNUMBER($H357),$H357,0)-$M357,2)))</f>
        <v/>
      </c>
      <c r="S357" s="25">
        <f>IF($A357="","",IF(OR($R357&gt;0,$N357&gt;0,$P357="Missing Batch ID",$P357="Missing Deposit",$P357="Review Batch"),"Follow Up","No Follow-up"))</f>
        <v/>
      </c>
      <c r="T357" s="25">
        <f>IF($A357="","",IF(COUNTIF($A$2:$A$501,$A357)&gt;1,"Duplicate ID",""))</f>
        <v/>
      </c>
    </row>
    <row r="358">
      <c r="A358" s="21" t="n"/>
      <c r="B358" s="38" t="n"/>
      <c r="C358" s="38" t="n"/>
      <c r="D358" s="21" t="n"/>
      <c r="E358" s="21" t="n"/>
      <c r="F358" s="21" t="n"/>
      <c r="G358" s="21" t="n"/>
      <c r="H358" s="39" t="n"/>
      <c r="I358" s="39" t="n"/>
      <c r="J358" s="21" t="n"/>
      <c r="K358" s="21" t="n"/>
      <c r="L358" s="39" t="n"/>
      <c r="M358" s="40">
        <f>IF($A358="","",ROUND(IF(ISNUMBER($I358),$I358,0)-IF(ISNUMBER($L358),$L358,0),2))</f>
        <v/>
      </c>
      <c r="N358" s="40">
        <f>IF($A358="","",ROUND($M358-IF(ISNUMBER($H358),$H358,0),2))</f>
        <v/>
      </c>
      <c r="O358" s="25">
        <f>IF($A358="","",IF(IF(ISNUMBER($H358),$H358,0)=0,"Not Due",IF($M358=0,"Outstanding",IF($M358&lt;IF(ISNUMBER($H358),$H358,0),"Partial",IF($M358=IF(ISNUMBER($H358),$H358,0),"Collected","Overcollected")))))</f>
        <v/>
      </c>
      <c r="P358" s="25">
        <f>IF($A358="","",IF($M358&lt;=0,"Not Applicable",IF($K358="","Missing Batch ID",IF(COUNTIF(Deposits!$A$2:$A$201,$K358)=0,"Missing Deposit",IF(INDEX(Deposits!$I$2:$I$201,MATCH($K358,Deposits!$A$2:$A$201,0))="Balanced","Matched","Review Batch")))))</f>
        <v/>
      </c>
      <c r="Q358" s="26">
        <f>IF($A358="","",IF($R358&lt;=0,0,IF(OR($B358="",Dashboard!$B$5=""),"",MAX(0,Dashboard!$B$5-$B358))))</f>
        <v/>
      </c>
      <c r="R358" s="40">
        <f>IF($A358="","",MAX(0,ROUND(IF(ISNUMBER($H358),$H358,0)-$M358,2)))</f>
        <v/>
      </c>
      <c r="S358" s="25">
        <f>IF($A358="","",IF(OR($R358&gt;0,$N358&gt;0,$P358="Missing Batch ID",$P358="Missing Deposit",$P358="Review Batch"),"Follow Up","No Follow-up"))</f>
        <v/>
      </c>
      <c r="T358" s="25">
        <f>IF($A358="","",IF(COUNTIF($A$2:$A$501,$A358)&gt;1,"Duplicate ID",""))</f>
        <v/>
      </c>
    </row>
    <row r="359">
      <c r="A359" s="5" t="n"/>
      <c r="B359" s="34" t="n"/>
      <c r="C359" s="34" t="n"/>
      <c r="D359" s="5" t="n"/>
      <c r="E359" s="5" t="n"/>
      <c r="F359" s="5" t="n"/>
      <c r="G359" s="5" t="n"/>
      <c r="H359" s="41" t="n"/>
      <c r="I359" s="41" t="n"/>
      <c r="J359" s="5" t="n"/>
      <c r="K359" s="5" t="n"/>
      <c r="L359" s="41" t="n"/>
      <c r="M359" s="40">
        <f>IF($A359="","",ROUND(IF(ISNUMBER($I359),$I359,0)-IF(ISNUMBER($L359),$L359,0),2))</f>
        <v/>
      </c>
      <c r="N359" s="40">
        <f>IF($A359="","",ROUND($M359-IF(ISNUMBER($H359),$H359,0),2))</f>
        <v/>
      </c>
      <c r="O359" s="25">
        <f>IF($A359="","",IF(IF(ISNUMBER($H359),$H359,0)=0,"Not Due",IF($M359=0,"Outstanding",IF($M359&lt;IF(ISNUMBER($H359),$H359,0),"Partial",IF($M359=IF(ISNUMBER($H359),$H359,0),"Collected","Overcollected")))))</f>
        <v/>
      </c>
      <c r="P359" s="25">
        <f>IF($A359="","",IF($M359&lt;=0,"Not Applicable",IF($K359="","Missing Batch ID",IF(COUNTIF(Deposits!$A$2:$A$201,$K359)=0,"Missing Deposit",IF(INDEX(Deposits!$I$2:$I$201,MATCH($K359,Deposits!$A$2:$A$201,0))="Balanced","Matched","Review Batch")))))</f>
        <v/>
      </c>
      <c r="Q359" s="26">
        <f>IF($A359="","",IF($R359&lt;=0,0,IF(OR($B359="",Dashboard!$B$5=""),"",MAX(0,Dashboard!$B$5-$B359))))</f>
        <v/>
      </c>
      <c r="R359" s="40">
        <f>IF($A359="","",MAX(0,ROUND(IF(ISNUMBER($H359),$H359,0)-$M359,2)))</f>
        <v/>
      </c>
      <c r="S359" s="25">
        <f>IF($A359="","",IF(OR($R359&gt;0,$N359&gt;0,$P359="Missing Batch ID",$P359="Missing Deposit",$P359="Review Batch"),"Follow Up","No Follow-up"))</f>
        <v/>
      </c>
      <c r="T359" s="25">
        <f>IF($A359="","",IF(COUNTIF($A$2:$A$501,$A359)&gt;1,"Duplicate ID",""))</f>
        <v/>
      </c>
    </row>
    <row r="360">
      <c r="A360" s="21" t="n"/>
      <c r="B360" s="38" t="n"/>
      <c r="C360" s="38" t="n"/>
      <c r="D360" s="21" t="n"/>
      <c r="E360" s="21" t="n"/>
      <c r="F360" s="21" t="n"/>
      <c r="G360" s="21" t="n"/>
      <c r="H360" s="39" t="n"/>
      <c r="I360" s="39" t="n"/>
      <c r="J360" s="21" t="n"/>
      <c r="K360" s="21" t="n"/>
      <c r="L360" s="39" t="n"/>
      <c r="M360" s="40">
        <f>IF($A360="","",ROUND(IF(ISNUMBER($I360),$I360,0)-IF(ISNUMBER($L360),$L360,0),2))</f>
        <v/>
      </c>
      <c r="N360" s="40">
        <f>IF($A360="","",ROUND($M360-IF(ISNUMBER($H360),$H360,0),2))</f>
        <v/>
      </c>
      <c r="O360" s="25">
        <f>IF($A360="","",IF(IF(ISNUMBER($H360),$H360,0)=0,"Not Due",IF($M360=0,"Outstanding",IF($M360&lt;IF(ISNUMBER($H360),$H360,0),"Partial",IF($M360=IF(ISNUMBER($H360),$H360,0),"Collected","Overcollected")))))</f>
        <v/>
      </c>
      <c r="P360" s="25">
        <f>IF($A360="","",IF($M360&lt;=0,"Not Applicable",IF($K360="","Missing Batch ID",IF(COUNTIF(Deposits!$A$2:$A$201,$K360)=0,"Missing Deposit",IF(INDEX(Deposits!$I$2:$I$201,MATCH($K360,Deposits!$A$2:$A$201,0))="Balanced","Matched","Review Batch")))))</f>
        <v/>
      </c>
      <c r="Q360" s="26">
        <f>IF($A360="","",IF($R360&lt;=0,0,IF(OR($B360="",Dashboard!$B$5=""),"",MAX(0,Dashboard!$B$5-$B360))))</f>
        <v/>
      </c>
      <c r="R360" s="40">
        <f>IF($A360="","",MAX(0,ROUND(IF(ISNUMBER($H360),$H360,0)-$M360,2)))</f>
        <v/>
      </c>
      <c r="S360" s="25">
        <f>IF($A360="","",IF(OR($R360&gt;0,$N360&gt;0,$P360="Missing Batch ID",$P360="Missing Deposit",$P360="Review Batch"),"Follow Up","No Follow-up"))</f>
        <v/>
      </c>
      <c r="T360" s="25">
        <f>IF($A360="","",IF(COUNTIF($A$2:$A$501,$A360)&gt;1,"Duplicate ID",""))</f>
        <v/>
      </c>
    </row>
    <row r="361">
      <c r="A361" s="5" t="n"/>
      <c r="B361" s="34" t="n"/>
      <c r="C361" s="34" t="n"/>
      <c r="D361" s="5" t="n"/>
      <c r="E361" s="5" t="n"/>
      <c r="F361" s="5" t="n"/>
      <c r="G361" s="5" t="n"/>
      <c r="H361" s="41" t="n"/>
      <c r="I361" s="41" t="n"/>
      <c r="J361" s="5" t="n"/>
      <c r="K361" s="5" t="n"/>
      <c r="L361" s="41" t="n"/>
      <c r="M361" s="40">
        <f>IF($A361="","",ROUND(IF(ISNUMBER($I361),$I361,0)-IF(ISNUMBER($L361),$L361,0),2))</f>
        <v/>
      </c>
      <c r="N361" s="40">
        <f>IF($A361="","",ROUND($M361-IF(ISNUMBER($H361),$H361,0),2))</f>
        <v/>
      </c>
      <c r="O361" s="25">
        <f>IF($A361="","",IF(IF(ISNUMBER($H361),$H361,0)=0,"Not Due",IF($M361=0,"Outstanding",IF($M361&lt;IF(ISNUMBER($H361),$H361,0),"Partial",IF($M361=IF(ISNUMBER($H361),$H361,0),"Collected","Overcollected")))))</f>
        <v/>
      </c>
      <c r="P361" s="25">
        <f>IF($A361="","",IF($M361&lt;=0,"Not Applicable",IF($K361="","Missing Batch ID",IF(COUNTIF(Deposits!$A$2:$A$201,$K361)=0,"Missing Deposit",IF(INDEX(Deposits!$I$2:$I$201,MATCH($K361,Deposits!$A$2:$A$201,0))="Balanced","Matched","Review Batch")))))</f>
        <v/>
      </c>
      <c r="Q361" s="26">
        <f>IF($A361="","",IF($R361&lt;=0,0,IF(OR($B361="",Dashboard!$B$5=""),"",MAX(0,Dashboard!$B$5-$B361))))</f>
        <v/>
      </c>
      <c r="R361" s="40">
        <f>IF($A361="","",MAX(0,ROUND(IF(ISNUMBER($H361),$H361,0)-$M361,2)))</f>
        <v/>
      </c>
      <c r="S361" s="25">
        <f>IF($A361="","",IF(OR($R361&gt;0,$N361&gt;0,$P361="Missing Batch ID",$P361="Missing Deposit",$P361="Review Batch"),"Follow Up","No Follow-up"))</f>
        <v/>
      </c>
      <c r="T361" s="25">
        <f>IF($A361="","",IF(COUNTIF($A$2:$A$501,$A361)&gt;1,"Duplicate ID",""))</f>
        <v/>
      </c>
    </row>
    <row r="362">
      <c r="A362" s="21" t="n"/>
      <c r="B362" s="38" t="n"/>
      <c r="C362" s="38" t="n"/>
      <c r="D362" s="21" t="n"/>
      <c r="E362" s="21" t="n"/>
      <c r="F362" s="21" t="n"/>
      <c r="G362" s="21" t="n"/>
      <c r="H362" s="39" t="n"/>
      <c r="I362" s="39" t="n"/>
      <c r="J362" s="21" t="n"/>
      <c r="K362" s="21" t="n"/>
      <c r="L362" s="39" t="n"/>
      <c r="M362" s="40">
        <f>IF($A362="","",ROUND(IF(ISNUMBER($I362),$I362,0)-IF(ISNUMBER($L362),$L362,0),2))</f>
        <v/>
      </c>
      <c r="N362" s="40">
        <f>IF($A362="","",ROUND($M362-IF(ISNUMBER($H362),$H362,0),2))</f>
        <v/>
      </c>
      <c r="O362" s="25">
        <f>IF($A362="","",IF(IF(ISNUMBER($H362),$H362,0)=0,"Not Due",IF($M362=0,"Outstanding",IF($M362&lt;IF(ISNUMBER($H362),$H362,0),"Partial",IF($M362=IF(ISNUMBER($H362),$H362,0),"Collected","Overcollected")))))</f>
        <v/>
      </c>
      <c r="P362" s="25">
        <f>IF($A362="","",IF($M362&lt;=0,"Not Applicable",IF($K362="","Missing Batch ID",IF(COUNTIF(Deposits!$A$2:$A$201,$K362)=0,"Missing Deposit",IF(INDEX(Deposits!$I$2:$I$201,MATCH($K362,Deposits!$A$2:$A$201,0))="Balanced","Matched","Review Batch")))))</f>
        <v/>
      </c>
      <c r="Q362" s="26">
        <f>IF($A362="","",IF($R362&lt;=0,0,IF(OR($B362="",Dashboard!$B$5=""),"",MAX(0,Dashboard!$B$5-$B362))))</f>
        <v/>
      </c>
      <c r="R362" s="40">
        <f>IF($A362="","",MAX(0,ROUND(IF(ISNUMBER($H362),$H362,0)-$M362,2)))</f>
        <v/>
      </c>
      <c r="S362" s="25">
        <f>IF($A362="","",IF(OR($R362&gt;0,$N362&gt;0,$P362="Missing Batch ID",$P362="Missing Deposit",$P362="Review Batch"),"Follow Up","No Follow-up"))</f>
        <v/>
      </c>
      <c r="T362" s="25">
        <f>IF($A362="","",IF(COUNTIF($A$2:$A$501,$A362)&gt;1,"Duplicate ID",""))</f>
        <v/>
      </c>
    </row>
    <row r="363">
      <c r="A363" s="5" t="n"/>
      <c r="B363" s="34" t="n"/>
      <c r="C363" s="34" t="n"/>
      <c r="D363" s="5" t="n"/>
      <c r="E363" s="5" t="n"/>
      <c r="F363" s="5" t="n"/>
      <c r="G363" s="5" t="n"/>
      <c r="H363" s="41" t="n"/>
      <c r="I363" s="41" t="n"/>
      <c r="J363" s="5" t="n"/>
      <c r="K363" s="5" t="n"/>
      <c r="L363" s="41" t="n"/>
      <c r="M363" s="40">
        <f>IF($A363="","",ROUND(IF(ISNUMBER($I363),$I363,0)-IF(ISNUMBER($L363),$L363,0),2))</f>
        <v/>
      </c>
      <c r="N363" s="40">
        <f>IF($A363="","",ROUND($M363-IF(ISNUMBER($H363),$H363,0),2))</f>
        <v/>
      </c>
      <c r="O363" s="25">
        <f>IF($A363="","",IF(IF(ISNUMBER($H363),$H363,0)=0,"Not Due",IF($M363=0,"Outstanding",IF($M363&lt;IF(ISNUMBER($H363),$H363,0),"Partial",IF($M363=IF(ISNUMBER($H363),$H363,0),"Collected","Overcollected")))))</f>
        <v/>
      </c>
      <c r="P363" s="25">
        <f>IF($A363="","",IF($M363&lt;=0,"Not Applicable",IF($K363="","Missing Batch ID",IF(COUNTIF(Deposits!$A$2:$A$201,$K363)=0,"Missing Deposit",IF(INDEX(Deposits!$I$2:$I$201,MATCH($K363,Deposits!$A$2:$A$201,0))="Balanced","Matched","Review Batch")))))</f>
        <v/>
      </c>
      <c r="Q363" s="26">
        <f>IF($A363="","",IF($R363&lt;=0,0,IF(OR($B363="",Dashboard!$B$5=""),"",MAX(0,Dashboard!$B$5-$B363))))</f>
        <v/>
      </c>
      <c r="R363" s="40">
        <f>IF($A363="","",MAX(0,ROUND(IF(ISNUMBER($H363),$H363,0)-$M363,2)))</f>
        <v/>
      </c>
      <c r="S363" s="25">
        <f>IF($A363="","",IF(OR($R363&gt;0,$N363&gt;0,$P363="Missing Batch ID",$P363="Missing Deposit",$P363="Review Batch"),"Follow Up","No Follow-up"))</f>
        <v/>
      </c>
      <c r="T363" s="25">
        <f>IF($A363="","",IF(COUNTIF($A$2:$A$501,$A363)&gt;1,"Duplicate ID",""))</f>
        <v/>
      </c>
    </row>
    <row r="364">
      <c r="A364" s="21" t="n"/>
      <c r="B364" s="38" t="n"/>
      <c r="C364" s="38" t="n"/>
      <c r="D364" s="21" t="n"/>
      <c r="E364" s="21" t="n"/>
      <c r="F364" s="21" t="n"/>
      <c r="G364" s="21" t="n"/>
      <c r="H364" s="39" t="n"/>
      <c r="I364" s="39" t="n"/>
      <c r="J364" s="21" t="n"/>
      <c r="K364" s="21" t="n"/>
      <c r="L364" s="39" t="n"/>
      <c r="M364" s="40">
        <f>IF($A364="","",ROUND(IF(ISNUMBER($I364),$I364,0)-IF(ISNUMBER($L364),$L364,0),2))</f>
        <v/>
      </c>
      <c r="N364" s="40">
        <f>IF($A364="","",ROUND($M364-IF(ISNUMBER($H364),$H364,0),2))</f>
        <v/>
      </c>
      <c r="O364" s="25">
        <f>IF($A364="","",IF(IF(ISNUMBER($H364),$H364,0)=0,"Not Due",IF($M364=0,"Outstanding",IF($M364&lt;IF(ISNUMBER($H364),$H364,0),"Partial",IF($M364=IF(ISNUMBER($H364),$H364,0),"Collected","Overcollected")))))</f>
        <v/>
      </c>
      <c r="P364" s="25">
        <f>IF($A364="","",IF($M364&lt;=0,"Not Applicable",IF($K364="","Missing Batch ID",IF(COUNTIF(Deposits!$A$2:$A$201,$K364)=0,"Missing Deposit",IF(INDEX(Deposits!$I$2:$I$201,MATCH($K364,Deposits!$A$2:$A$201,0))="Balanced","Matched","Review Batch")))))</f>
        <v/>
      </c>
      <c r="Q364" s="26">
        <f>IF($A364="","",IF($R364&lt;=0,0,IF(OR($B364="",Dashboard!$B$5=""),"",MAX(0,Dashboard!$B$5-$B364))))</f>
        <v/>
      </c>
      <c r="R364" s="40">
        <f>IF($A364="","",MAX(0,ROUND(IF(ISNUMBER($H364),$H364,0)-$M364,2)))</f>
        <v/>
      </c>
      <c r="S364" s="25">
        <f>IF($A364="","",IF(OR($R364&gt;0,$N364&gt;0,$P364="Missing Batch ID",$P364="Missing Deposit",$P364="Review Batch"),"Follow Up","No Follow-up"))</f>
        <v/>
      </c>
      <c r="T364" s="25">
        <f>IF($A364="","",IF(COUNTIF($A$2:$A$501,$A364)&gt;1,"Duplicate ID",""))</f>
        <v/>
      </c>
    </row>
    <row r="365">
      <c r="A365" s="5" t="n"/>
      <c r="B365" s="34" t="n"/>
      <c r="C365" s="34" t="n"/>
      <c r="D365" s="5" t="n"/>
      <c r="E365" s="5" t="n"/>
      <c r="F365" s="5" t="n"/>
      <c r="G365" s="5" t="n"/>
      <c r="H365" s="41" t="n"/>
      <c r="I365" s="41" t="n"/>
      <c r="J365" s="5" t="n"/>
      <c r="K365" s="5" t="n"/>
      <c r="L365" s="41" t="n"/>
      <c r="M365" s="40">
        <f>IF($A365="","",ROUND(IF(ISNUMBER($I365),$I365,0)-IF(ISNUMBER($L365),$L365,0),2))</f>
        <v/>
      </c>
      <c r="N365" s="40">
        <f>IF($A365="","",ROUND($M365-IF(ISNUMBER($H365),$H365,0),2))</f>
        <v/>
      </c>
      <c r="O365" s="25">
        <f>IF($A365="","",IF(IF(ISNUMBER($H365),$H365,0)=0,"Not Due",IF($M365=0,"Outstanding",IF($M365&lt;IF(ISNUMBER($H365),$H365,0),"Partial",IF($M365=IF(ISNUMBER($H365),$H365,0),"Collected","Overcollected")))))</f>
        <v/>
      </c>
      <c r="P365" s="25">
        <f>IF($A365="","",IF($M365&lt;=0,"Not Applicable",IF($K365="","Missing Batch ID",IF(COUNTIF(Deposits!$A$2:$A$201,$K365)=0,"Missing Deposit",IF(INDEX(Deposits!$I$2:$I$201,MATCH($K365,Deposits!$A$2:$A$201,0))="Balanced","Matched","Review Batch")))))</f>
        <v/>
      </c>
      <c r="Q365" s="26">
        <f>IF($A365="","",IF($R365&lt;=0,0,IF(OR($B365="",Dashboard!$B$5=""),"",MAX(0,Dashboard!$B$5-$B365))))</f>
        <v/>
      </c>
      <c r="R365" s="40">
        <f>IF($A365="","",MAX(0,ROUND(IF(ISNUMBER($H365),$H365,0)-$M365,2)))</f>
        <v/>
      </c>
      <c r="S365" s="25">
        <f>IF($A365="","",IF(OR($R365&gt;0,$N365&gt;0,$P365="Missing Batch ID",$P365="Missing Deposit",$P365="Review Batch"),"Follow Up","No Follow-up"))</f>
        <v/>
      </c>
      <c r="T365" s="25">
        <f>IF($A365="","",IF(COUNTIF($A$2:$A$501,$A365)&gt;1,"Duplicate ID",""))</f>
        <v/>
      </c>
    </row>
    <row r="366">
      <c r="A366" s="21" t="n"/>
      <c r="B366" s="38" t="n"/>
      <c r="C366" s="38" t="n"/>
      <c r="D366" s="21" t="n"/>
      <c r="E366" s="21" t="n"/>
      <c r="F366" s="21" t="n"/>
      <c r="G366" s="21" t="n"/>
      <c r="H366" s="39" t="n"/>
      <c r="I366" s="39" t="n"/>
      <c r="J366" s="21" t="n"/>
      <c r="K366" s="21" t="n"/>
      <c r="L366" s="39" t="n"/>
      <c r="M366" s="40">
        <f>IF($A366="","",ROUND(IF(ISNUMBER($I366),$I366,0)-IF(ISNUMBER($L366),$L366,0),2))</f>
        <v/>
      </c>
      <c r="N366" s="40">
        <f>IF($A366="","",ROUND($M366-IF(ISNUMBER($H366),$H366,0),2))</f>
        <v/>
      </c>
      <c r="O366" s="25">
        <f>IF($A366="","",IF(IF(ISNUMBER($H366),$H366,0)=0,"Not Due",IF($M366=0,"Outstanding",IF($M366&lt;IF(ISNUMBER($H366),$H366,0),"Partial",IF($M366=IF(ISNUMBER($H366),$H366,0),"Collected","Overcollected")))))</f>
        <v/>
      </c>
      <c r="P366" s="25">
        <f>IF($A366="","",IF($M366&lt;=0,"Not Applicable",IF($K366="","Missing Batch ID",IF(COUNTIF(Deposits!$A$2:$A$201,$K366)=0,"Missing Deposit",IF(INDEX(Deposits!$I$2:$I$201,MATCH($K366,Deposits!$A$2:$A$201,0))="Balanced","Matched","Review Batch")))))</f>
        <v/>
      </c>
      <c r="Q366" s="26">
        <f>IF($A366="","",IF($R366&lt;=0,0,IF(OR($B366="",Dashboard!$B$5=""),"",MAX(0,Dashboard!$B$5-$B366))))</f>
        <v/>
      </c>
      <c r="R366" s="40">
        <f>IF($A366="","",MAX(0,ROUND(IF(ISNUMBER($H366),$H366,0)-$M366,2)))</f>
        <v/>
      </c>
      <c r="S366" s="25">
        <f>IF($A366="","",IF(OR($R366&gt;0,$N366&gt;0,$P366="Missing Batch ID",$P366="Missing Deposit",$P366="Review Batch"),"Follow Up","No Follow-up"))</f>
        <v/>
      </c>
      <c r="T366" s="25">
        <f>IF($A366="","",IF(COUNTIF($A$2:$A$501,$A366)&gt;1,"Duplicate ID",""))</f>
        <v/>
      </c>
    </row>
    <row r="367">
      <c r="A367" s="5" t="n"/>
      <c r="B367" s="34" t="n"/>
      <c r="C367" s="34" t="n"/>
      <c r="D367" s="5" t="n"/>
      <c r="E367" s="5" t="n"/>
      <c r="F367" s="5" t="n"/>
      <c r="G367" s="5" t="n"/>
      <c r="H367" s="41" t="n"/>
      <c r="I367" s="41" t="n"/>
      <c r="J367" s="5" t="n"/>
      <c r="K367" s="5" t="n"/>
      <c r="L367" s="41" t="n"/>
      <c r="M367" s="40">
        <f>IF($A367="","",ROUND(IF(ISNUMBER($I367),$I367,0)-IF(ISNUMBER($L367),$L367,0),2))</f>
        <v/>
      </c>
      <c r="N367" s="40">
        <f>IF($A367="","",ROUND($M367-IF(ISNUMBER($H367),$H367,0),2))</f>
        <v/>
      </c>
      <c r="O367" s="25">
        <f>IF($A367="","",IF(IF(ISNUMBER($H367),$H367,0)=0,"Not Due",IF($M367=0,"Outstanding",IF($M367&lt;IF(ISNUMBER($H367),$H367,0),"Partial",IF($M367=IF(ISNUMBER($H367),$H367,0),"Collected","Overcollected")))))</f>
        <v/>
      </c>
      <c r="P367" s="25">
        <f>IF($A367="","",IF($M367&lt;=0,"Not Applicable",IF($K367="","Missing Batch ID",IF(COUNTIF(Deposits!$A$2:$A$201,$K367)=0,"Missing Deposit",IF(INDEX(Deposits!$I$2:$I$201,MATCH($K367,Deposits!$A$2:$A$201,0))="Balanced","Matched","Review Batch")))))</f>
        <v/>
      </c>
      <c r="Q367" s="26">
        <f>IF($A367="","",IF($R367&lt;=0,0,IF(OR($B367="",Dashboard!$B$5=""),"",MAX(0,Dashboard!$B$5-$B367))))</f>
        <v/>
      </c>
      <c r="R367" s="40">
        <f>IF($A367="","",MAX(0,ROUND(IF(ISNUMBER($H367),$H367,0)-$M367,2)))</f>
        <v/>
      </c>
      <c r="S367" s="25">
        <f>IF($A367="","",IF(OR($R367&gt;0,$N367&gt;0,$P367="Missing Batch ID",$P367="Missing Deposit",$P367="Review Batch"),"Follow Up","No Follow-up"))</f>
        <v/>
      </c>
      <c r="T367" s="25">
        <f>IF($A367="","",IF(COUNTIF($A$2:$A$501,$A367)&gt;1,"Duplicate ID",""))</f>
        <v/>
      </c>
    </row>
    <row r="368">
      <c r="A368" s="21" t="n"/>
      <c r="B368" s="38" t="n"/>
      <c r="C368" s="38" t="n"/>
      <c r="D368" s="21" t="n"/>
      <c r="E368" s="21" t="n"/>
      <c r="F368" s="21" t="n"/>
      <c r="G368" s="21" t="n"/>
      <c r="H368" s="39" t="n"/>
      <c r="I368" s="39" t="n"/>
      <c r="J368" s="21" t="n"/>
      <c r="K368" s="21" t="n"/>
      <c r="L368" s="39" t="n"/>
      <c r="M368" s="40">
        <f>IF($A368="","",ROUND(IF(ISNUMBER($I368),$I368,0)-IF(ISNUMBER($L368),$L368,0),2))</f>
        <v/>
      </c>
      <c r="N368" s="40">
        <f>IF($A368="","",ROUND($M368-IF(ISNUMBER($H368),$H368,0),2))</f>
        <v/>
      </c>
      <c r="O368" s="25">
        <f>IF($A368="","",IF(IF(ISNUMBER($H368),$H368,0)=0,"Not Due",IF($M368=0,"Outstanding",IF($M368&lt;IF(ISNUMBER($H368),$H368,0),"Partial",IF($M368=IF(ISNUMBER($H368),$H368,0),"Collected","Overcollected")))))</f>
        <v/>
      </c>
      <c r="P368" s="25">
        <f>IF($A368="","",IF($M368&lt;=0,"Not Applicable",IF($K368="","Missing Batch ID",IF(COUNTIF(Deposits!$A$2:$A$201,$K368)=0,"Missing Deposit",IF(INDEX(Deposits!$I$2:$I$201,MATCH($K368,Deposits!$A$2:$A$201,0))="Balanced","Matched","Review Batch")))))</f>
        <v/>
      </c>
      <c r="Q368" s="26">
        <f>IF($A368="","",IF($R368&lt;=0,0,IF(OR($B368="",Dashboard!$B$5=""),"",MAX(0,Dashboard!$B$5-$B368))))</f>
        <v/>
      </c>
      <c r="R368" s="40">
        <f>IF($A368="","",MAX(0,ROUND(IF(ISNUMBER($H368),$H368,0)-$M368,2)))</f>
        <v/>
      </c>
      <c r="S368" s="25">
        <f>IF($A368="","",IF(OR($R368&gt;0,$N368&gt;0,$P368="Missing Batch ID",$P368="Missing Deposit",$P368="Review Batch"),"Follow Up","No Follow-up"))</f>
        <v/>
      </c>
      <c r="T368" s="25">
        <f>IF($A368="","",IF(COUNTIF($A$2:$A$501,$A368)&gt;1,"Duplicate ID",""))</f>
        <v/>
      </c>
    </row>
    <row r="369">
      <c r="A369" s="5" t="n"/>
      <c r="B369" s="34" t="n"/>
      <c r="C369" s="34" t="n"/>
      <c r="D369" s="5" t="n"/>
      <c r="E369" s="5" t="n"/>
      <c r="F369" s="5" t="n"/>
      <c r="G369" s="5" t="n"/>
      <c r="H369" s="41" t="n"/>
      <c r="I369" s="41" t="n"/>
      <c r="J369" s="5" t="n"/>
      <c r="K369" s="5" t="n"/>
      <c r="L369" s="41" t="n"/>
      <c r="M369" s="40">
        <f>IF($A369="","",ROUND(IF(ISNUMBER($I369),$I369,0)-IF(ISNUMBER($L369),$L369,0),2))</f>
        <v/>
      </c>
      <c r="N369" s="40">
        <f>IF($A369="","",ROUND($M369-IF(ISNUMBER($H369),$H369,0),2))</f>
        <v/>
      </c>
      <c r="O369" s="25">
        <f>IF($A369="","",IF(IF(ISNUMBER($H369),$H369,0)=0,"Not Due",IF($M369=0,"Outstanding",IF($M369&lt;IF(ISNUMBER($H369),$H369,0),"Partial",IF($M369=IF(ISNUMBER($H369),$H369,0),"Collected","Overcollected")))))</f>
        <v/>
      </c>
      <c r="P369" s="25">
        <f>IF($A369="","",IF($M369&lt;=0,"Not Applicable",IF($K369="","Missing Batch ID",IF(COUNTIF(Deposits!$A$2:$A$201,$K369)=0,"Missing Deposit",IF(INDEX(Deposits!$I$2:$I$201,MATCH($K369,Deposits!$A$2:$A$201,0))="Balanced","Matched","Review Batch")))))</f>
        <v/>
      </c>
      <c r="Q369" s="26">
        <f>IF($A369="","",IF($R369&lt;=0,0,IF(OR($B369="",Dashboard!$B$5=""),"",MAX(0,Dashboard!$B$5-$B369))))</f>
        <v/>
      </c>
      <c r="R369" s="40">
        <f>IF($A369="","",MAX(0,ROUND(IF(ISNUMBER($H369),$H369,0)-$M369,2)))</f>
        <v/>
      </c>
      <c r="S369" s="25">
        <f>IF($A369="","",IF(OR($R369&gt;0,$N369&gt;0,$P369="Missing Batch ID",$P369="Missing Deposit",$P369="Review Batch"),"Follow Up","No Follow-up"))</f>
        <v/>
      </c>
      <c r="T369" s="25">
        <f>IF($A369="","",IF(COUNTIF($A$2:$A$501,$A369)&gt;1,"Duplicate ID",""))</f>
        <v/>
      </c>
    </row>
    <row r="370">
      <c r="A370" s="21" t="n"/>
      <c r="B370" s="38" t="n"/>
      <c r="C370" s="38" t="n"/>
      <c r="D370" s="21" t="n"/>
      <c r="E370" s="21" t="n"/>
      <c r="F370" s="21" t="n"/>
      <c r="G370" s="21" t="n"/>
      <c r="H370" s="39" t="n"/>
      <c r="I370" s="39" t="n"/>
      <c r="J370" s="21" t="n"/>
      <c r="K370" s="21" t="n"/>
      <c r="L370" s="39" t="n"/>
      <c r="M370" s="40">
        <f>IF($A370="","",ROUND(IF(ISNUMBER($I370),$I370,0)-IF(ISNUMBER($L370),$L370,0),2))</f>
        <v/>
      </c>
      <c r="N370" s="40">
        <f>IF($A370="","",ROUND($M370-IF(ISNUMBER($H370),$H370,0),2))</f>
        <v/>
      </c>
      <c r="O370" s="25">
        <f>IF($A370="","",IF(IF(ISNUMBER($H370),$H370,0)=0,"Not Due",IF($M370=0,"Outstanding",IF($M370&lt;IF(ISNUMBER($H370),$H370,0),"Partial",IF($M370=IF(ISNUMBER($H370),$H370,0),"Collected","Overcollected")))))</f>
        <v/>
      </c>
      <c r="P370" s="25">
        <f>IF($A370="","",IF($M370&lt;=0,"Not Applicable",IF($K370="","Missing Batch ID",IF(COUNTIF(Deposits!$A$2:$A$201,$K370)=0,"Missing Deposit",IF(INDEX(Deposits!$I$2:$I$201,MATCH($K370,Deposits!$A$2:$A$201,0))="Balanced","Matched","Review Batch")))))</f>
        <v/>
      </c>
      <c r="Q370" s="26">
        <f>IF($A370="","",IF($R370&lt;=0,0,IF(OR($B370="",Dashboard!$B$5=""),"",MAX(0,Dashboard!$B$5-$B370))))</f>
        <v/>
      </c>
      <c r="R370" s="40">
        <f>IF($A370="","",MAX(0,ROUND(IF(ISNUMBER($H370),$H370,0)-$M370,2)))</f>
        <v/>
      </c>
      <c r="S370" s="25">
        <f>IF($A370="","",IF(OR($R370&gt;0,$N370&gt;0,$P370="Missing Batch ID",$P370="Missing Deposit",$P370="Review Batch"),"Follow Up","No Follow-up"))</f>
        <v/>
      </c>
      <c r="T370" s="25">
        <f>IF($A370="","",IF(COUNTIF($A$2:$A$501,$A370)&gt;1,"Duplicate ID",""))</f>
        <v/>
      </c>
    </row>
    <row r="371">
      <c r="A371" s="5" t="n"/>
      <c r="B371" s="34" t="n"/>
      <c r="C371" s="34" t="n"/>
      <c r="D371" s="5" t="n"/>
      <c r="E371" s="5" t="n"/>
      <c r="F371" s="5" t="n"/>
      <c r="G371" s="5" t="n"/>
      <c r="H371" s="41" t="n"/>
      <c r="I371" s="41" t="n"/>
      <c r="J371" s="5" t="n"/>
      <c r="K371" s="5" t="n"/>
      <c r="L371" s="41" t="n"/>
      <c r="M371" s="40">
        <f>IF($A371="","",ROUND(IF(ISNUMBER($I371),$I371,0)-IF(ISNUMBER($L371),$L371,0),2))</f>
        <v/>
      </c>
      <c r="N371" s="40">
        <f>IF($A371="","",ROUND($M371-IF(ISNUMBER($H371),$H371,0),2))</f>
        <v/>
      </c>
      <c r="O371" s="25">
        <f>IF($A371="","",IF(IF(ISNUMBER($H371),$H371,0)=0,"Not Due",IF($M371=0,"Outstanding",IF($M371&lt;IF(ISNUMBER($H371),$H371,0),"Partial",IF($M371=IF(ISNUMBER($H371),$H371,0),"Collected","Overcollected")))))</f>
        <v/>
      </c>
      <c r="P371" s="25">
        <f>IF($A371="","",IF($M371&lt;=0,"Not Applicable",IF($K371="","Missing Batch ID",IF(COUNTIF(Deposits!$A$2:$A$201,$K371)=0,"Missing Deposit",IF(INDEX(Deposits!$I$2:$I$201,MATCH($K371,Deposits!$A$2:$A$201,0))="Balanced","Matched","Review Batch")))))</f>
        <v/>
      </c>
      <c r="Q371" s="26">
        <f>IF($A371="","",IF($R371&lt;=0,0,IF(OR($B371="",Dashboard!$B$5=""),"",MAX(0,Dashboard!$B$5-$B371))))</f>
        <v/>
      </c>
      <c r="R371" s="40">
        <f>IF($A371="","",MAX(0,ROUND(IF(ISNUMBER($H371),$H371,0)-$M371,2)))</f>
        <v/>
      </c>
      <c r="S371" s="25">
        <f>IF($A371="","",IF(OR($R371&gt;0,$N371&gt;0,$P371="Missing Batch ID",$P371="Missing Deposit",$P371="Review Batch"),"Follow Up","No Follow-up"))</f>
        <v/>
      </c>
      <c r="T371" s="25">
        <f>IF($A371="","",IF(COUNTIF($A$2:$A$501,$A371)&gt;1,"Duplicate ID",""))</f>
        <v/>
      </c>
    </row>
    <row r="372">
      <c r="A372" s="21" t="n"/>
      <c r="B372" s="38" t="n"/>
      <c r="C372" s="38" t="n"/>
      <c r="D372" s="21" t="n"/>
      <c r="E372" s="21" t="n"/>
      <c r="F372" s="21" t="n"/>
      <c r="G372" s="21" t="n"/>
      <c r="H372" s="39" t="n"/>
      <c r="I372" s="39" t="n"/>
      <c r="J372" s="21" t="n"/>
      <c r="K372" s="21" t="n"/>
      <c r="L372" s="39" t="n"/>
      <c r="M372" s="40">
        <f>IF($A372="","",ROUND(IF(ISNUMBER($I372),$I372,0)-IF(ISNUMBER($L372),$L372,0),2))</f>
        <v/>
      </c>
      <c r="N372" s="40">
        <f>IF($A372="","",ROUND($M372-IF(ISNUMBER($H372),$H372,0),2))</f>
        <v/>
      </c>
      <c r="O372" s="25">
        <f>IF($A372="","",IF(IF(ISNUMBER($H372),$H372,0)=0,"Not Due",IF($M372=0,"Outstanding",IF($M372&lt;IF(ISNUMBER($H372),$H372,0),"Partial",IF($M372=IF(ISNUMBER($H372),$H372,0),"Collected","Overcollected")))))</f>
        <v/>
      </c>
      <c r="P372" s="25">
        <f>IF($A372="","",IF($M372&lt;=0,"Not Applicable",IF($K372="","Missing Batch ID",IF(COUNTIF(Deposits!$A$2:$A$201,$K372)=0,"Missing Deposit",IF(INDEX(Deposits!$I$2:$I$201,MATCH($K372,Deposits!$A$2:$A$201,0))="Balanced","Matched","Review Batch")))))</f>
        <v/>
      </c>
      <c r="Q372" s="26">
        <f>IF($A372="","",IF($R372&lt;=0,0,IF(OR($B372="",Dashboard!$B$5=""),"",MAX(0,Dashboard!$B$5-$B372))))</f>
        <v/>
      </c>
      <c r="R372" s="40">
        <f>IF($A372="","",MAX(0,ROUND(IF(ISNUMBER($H372),$H372,0)-$M372,2)))</f>
        <v/>
      </c>
      <c r="S372" s="25">
        <f>IF($A372="","",IF(OR($R372&gt;0,$N372&gt;0,$P372="Missing Batch ID",$P372="Missing Deposit",$P372="Review Batch"),"Follow Up","No Follow-up"))</f>
        <v/>
      </c>
      <c r="T372" s="25">
        <f>IF($A372="","",IF(COUNTIF($A$2:$A$501,$A372)&gt;1,"Duplicate ID",""))</f>
        <v/>
      </c>
    </row>
    <row r="373">
      <c r="A373" s="5" t="n"/>
      <c r="B373" s="34" t="n"/>
      <c r="C373" s="34" t="n"/>
      <c r="D373" s="5" t="n"/>
      <c r="E373" s="5" t="n"/>
      <c r="F373" s="5" t="n"/>
      <c r="G373" s="5" t="n"/>
      <c r="H373" s="41" t="n"/>
      <c r="I373" s="41" t="n"/>
      <c r="J373" s="5" t="n"/>
      <c r="K373" s="5" t="n"/>
      <c r="L373" s="41" t="n"/>
      <c r="M373" s="40">
        <f>IF($A373="","",ROUND(IF(ISNUMBER($I373),$I373,0)-IF(ISNUMBER($L373),$L373,0),2))</f>
        <v/>
      </c>
      <c r="N373" s="40">
        <f>IF($A373="","",ROUND($M373-IF(ISNUMBER($H373),$H373,0),2))</f>
        <v/>
      </c>
      <c r="O373" s="25">
        <f>IF($A373="","",IF(IF(ISNUMBER($H373),$H373,0)=0,"Not Due",IF($M373=0,"Outstanding",IF($M373&lt;IF(ISNUMBER($H373),$H373,0),"Partial",IF($M373=IF(ISNUMBER($H373),$H373,0),"Collected","Overcollected")))))</f>
        <v/>
      </c>
      <c r="P373" s="25">
        <f>IF($A373="","",IF($M373&lt;=0,"Not Applicable",IF($K373="","Missing Batch ID",IF(COUNTIF(Deposits!$A$2:$A$201,$K373)=0,"Missing Deposit",IF(INDEX(Deposits!$I$2:$I$201,MATCH($K373,Deposits!$A$2:$A$201,0))="Balanced","Matched","Review Batch")))))</f>
        <v/>
      </c>
      <c r="Q373" s="26">
        <f>IF($A373="","",IF($R373&lt;=0,0,IF(OR($B373="",Dashboard!$B$5=""),"",MAX(0,Dashboard!$B$5-$B373))))</f>
        <v/>
      </c>
      <c r="R373" s="40">
        <f>IF($A373="","",MAX(0,ROUND(IF(ISNUMBER($H373),$H373,0)-$M373,2)))</f>
        <v/>
      </c>
      <c r="S373" s="25">
        <f>IF($A373="","",IF(OR($R373&gt;0,$N373&gt;0,$P373="Missing Batch ID",$P373="Missing Deposit",$P373="Review Batch"),"Follow Up","No Follow-up"))</f>
        <v/>
      </c>
      <c r="T373" s="25">
        <f>IF($A373="","",IF(COUNTIF($A$2:$A$501,$A373)&gt;1,"Duplicate ID",""))</f>
        <v/>
      </c>
    </row>
    <row r="374">
      <c r="A374" s="21" t="n"/>
      <c r="B374" s="38" t="n"/>
      <c r="C374" s="38" t="n"/>
      <c r="D374" s="21" t="n"/>
      <c r="E374" s="21" t="n"/>
      <c r="F374" s="21" t="n"/>
      <c r="G374" s="21" t="n"/>
      <c r="H374" s="39" t="n"/>
      <c r="I374" s="39" t="n"/>
      <c r="J374" s="21" t="n"/>
      <c r="K374" s="21" t="n"/>
      <c r="L374" s="39" t="n"/>
      <c r="M374" s="40">
        <f>IF($A374="","",ROUND(IF(ISNUMBER($I374),$I374,0)-IF(ISNUMBER($L374),$L374,0),2))</f>
        <v/>
      </c>
      <c r="N374" s="40">
        <f>IF($A374="","",ROUND($M374-IF(ISNUMBER($H374),$H374,0),2))</f>
        <v/>
      </c>
      <c r="O374" s="25">
        <f>IF($A374="","",IF(IF(ISNUMBER($H374),$H374,0)=0,"Not Due",IF($M374=0,"Outstanding",IF($M374&lt;IF(ISNUMBER($H374),$H374,0),"Partial",IF($M374=IF(ISNUMBER($H374),$H374,0),"Collected","Overcollected")))))</f>
        <v/>
      </c>
      <c r="P374" s="25">
        <f>IF($A374="","",IF($M374&lt;=0,"Not Applicable",IF($K374="","Missing Batch ID",IF(COUNTIF(Deposits!$A$2:$A$201,$K374)=0,"Missing Deposit",IF(INDEX(Deposits!$I$2:$I$201,MATCH($K374,Deposits!$A$2:$A$201,0))="Balanced","Matched","Review Batch")))))</f>
        <v/>
      </c>
      <c r="Q374" s="26">
        <f>IF($A374="","",IF($R374&lt;=0,0,IF(OR($B374="",Dashboard!$B$5=""),"",MAX(0,Dashboard!$B$5-$B374))))</f>
        <v/>
      </c>
      <c r="R374" s="40">
        <f>IF($A374="","",MAX(0,ROUND(IF(ISNUMBER($H374),$H374,0)-$M374,2)))</f>
        <v/>
      </c>
      <c r="S374" s="25">
        <f>IF($A374="","",IF(OR($R374&gt;0,$N374&gt;0,$P374="Missing Batch ID",$P374="Missing Deposit",$P374="Review Batch"),"Follow Up","No Follow-up"))</f>
        <v/>
      </c>
      <c r="T374" s="25">
        <f>IF($A374="","",IF(COUNTIF($A$2:$A$501,$A374)&gt;1,"Duplicate ID",""))</f>
        <v/>
      </c>
    </row>
    <row r="375">
      <c r="A375" s="5" t="n"/>
      <c r="B375" s="34" t="n"/>
      <c r="C375" s="34" t="n"/>
      <c r="D375" s="5" t="n"/>
      <c r="E375" s="5" t="n"/>
      <c r="F375" s="5" t="n"/>
      <c r="G375" s="5" t="n"/>
      <c r="H375" s="41" t="n"/>
      <c r="I375" s="41" t="n"/>
      <c r="J375" s="5" t="n"/>
      <c r="K375" s="5" t="n"/>
      <c r="L375" s="41" t="n"/>
      <c r="M375" s="40">
        <f>IF($A375="","",ROUND(IF(ISNUMBER($I375),$I375,0)-IF(ISNUMBER($L375),$L375,0),2))</f>
        <v/>
      </c>
      <c r="N375" s="40">
        <f>IF($A375="","",ROUND($M375-IF(ISNUMBER($H375),$H375,0),2))</f>
        <v/>
      </c>
      <c r="O375" s="25">
        <f>IF($A375="","",IF(IF(ISNUMBER($H375),$H375,0)=0,"Not Due",IF($M375=0,"Outstanding",IF($M375&lt;IF(ISNUMBER($H375),$H375,0),"Partial",IF($M375=IF(ISNUMBER($H375),$H375,0),"Collected","Overcollected")))))</f>
        <v/>
      </c>
      <c r="P375" s="25">
        <f>IF($A375="","",IF($M375&lt;=0,"Not Applicable",IF($K375="","Missing Batch ID",IF(COUNTIF(Deposits!$A$2:$A$201,$K375)=0,"Missing Deposit",IF(INDEX(Deposits!$I$2:$I$201,MATCH($K375,Deposits!$A$2:$A$201,0))="Balanced","Matched","Review Batch")))))</f>
        <v/>
      </c>
      <c r="Q375" s="26">
        <f>IF($A375="","",IF($R375&lt;=0,0,IF(OR($B375="",Dashboard!$B$5=""),"",MAX(0,Dashboard!$B$5-$B375))))</f>
        <v/>
      </c>
      <c r="R375" s="40">
        <f>IF($A375="","",MAX(0,ROUND(IF(ISNUMBER($H375),$H375,0)-$M375,2)))</f>
        <v/>
      </c>
      <c r="S375" s="25">
        <f>IF($A375="","",IF(OR($R375&gt;0,$N375&gt;0,$P375="Missing Batch ID",$P375="Missing Deposit",$P375="Review Batch"),"Follow Up","No Follow-up"))</f>
        <v/>
      </c>
      <c r="T375" s="25">
        <f>IF($A375="","",IF(COUNTIF($A$2:$A$501,$A375)&gt;1,"Duplicate ID",""))</f>
        <v/>
      </c>
    </row>
    <row r="376">
      <c r="A376" s="21" t="n"/>
      <c r="B376" s="38" t="n"/>
      <c r="C376" s="38" t="n"/>
      <c r="D376" s="21" t="n"/>
      <c r="E376" s="21" t="n"/>
      <c r="F376" s="21" t="n"/>
      <c r="G376" s="21" t="n"/>
      <c r="H376" s="39" t="n"/>
      <c r="I376" s="39" t="n"/>
      <c r="J376" s="21" t="n"/>
      <c r="K376" s="21" t="n"/>
      <c r="L376" s="39" t="n"/>
      <c r="M376" s="40">
        <f>IF($A376="","",ROUND(IF(ISNUMBER($I376),$I376,0)-IF(ISNUMBER($L376),$L376,0),2))</f>
        <v/>
      </c>
      <c r="N376" s="40">
        <f>IF($A376="","",ROUND($M376-IF(ISNUMBER($H376),$H376,0),2))</f>
        <v/>
      </c>
      <c r="O376" s="25">
        <f>IF($A376="","",IF(IF(ISNUMBER($H376),$H376,0)=0,"Not Due",IF($M376=0,"Outstanding",IF($M376&lt;IF(ISNUMBER($H376),$H376,0),"Partial",IF($M376=IF(ISNUMBER($H376),$H376,0),"Collected","Overcollected")))))</f>
        <v/>
      </c>
      <c r="P376" s="25">
        <f>IF($A376="","",IF($M376&lt;=0,"Not Applicable",IF($K376="","Missing Batch ID",IF(COUNTIF(Deposits!$A$2:$A$201,$K376)=0,"Missing Deposit",IF(INDEX(Deposits!$I$2:$I$201,MATCH($K376,Deposits!$A$2:$A$201,0))="Balanced","Matched","Review Batch")))))</f>
        <v/>
      </c>
      <c r="Q376" s="26">
        <f>IF($A376="","",IF($R376&lt;=0,0,IF(OR($B376="",Dashboard!$B$5=""),"",MAX(0,Dashboard!$B$5-$B376))))</f>
        <v/>
      </c>
      <c r="R376" s="40">
        <f>IF($A376="","",MAX(0,ROUND(IF(ISNUMBER($H376),$H376,0)-$M376,2)))</f>
        <v/>
      </c>
      <c r="S376" s="25">
        <f>IF($A376="","",IF(OR($R376&gt;0,$N376&gt;0,$P376="Missing Batch ID",$P376="Missing Deposit",$P376="Review Batch"),"Follow Up","No Follow-up"))</f>
        <v/>
      </c>
      <c r="T376" s="25">
        <f>IF($A376="","",IF(COUNTIF($A$2:$A$501,$A376)&gt;1,"Duplicate ID",""))</f>
        <v/>
      </c>
    </row>
    <row r="377">
      <c r="A377" s="5" t="n"/>
      <c r="B377" s="34" t="n"/>
      <c r="C377" s="34" t="n"/>
      <c r="D377" s="5" t="n"/>
      <c r="E377" s="5" t="n"/>
      <c r="F377" s="5" t="n"/>
      <c r="G377" s="5" t="n"/>
      <c r="H377" s="41" t="n"/>
      <c r="I377" s="41" t="n"/>
      <c r="J377" s="5" t="n"/>
      <c r="K377" s="5" t="n"/>
      <c r="L377" s="41" t="n"/>
      <c r="M377" s="40">
        <f>IF($A377="","",ROUND(IF(ISNUMBER($I377),$I377,0)-IF(ISNUMBER($L377),$L377,0),2))</f>
        <v/>
      </c>
      <c r="N377" s="40">
        <f>IF($A377="","",ROUND($M377-IF(ISNUMBER($H377),$H377,0),2))</f>
        <v/>
      </c>
      <c r="O377" s="25">
        <f>IF($A377="","",IF(IF(ISNUMBER($H377),$H377,0)=0,"Not Due",IF($M377=0,"Outstanding",IF($M377&lt;IF(ISNUMBER($H377),$H377,0),"Partial",IF($M377=IF(ISNUMBER($H377),$H377,0),"Collected","Overcollected")))))</f>
        <v/>
      </c>
      <c r="P377" s="25">
        <f>IF($A377="","",IF($M377&lt;=0,"Not Applicable",IF($K377="","Missing Batch ID",IF(COUNTIF(Deposits!$A$2:$A$201,$K377)=0,"Missing Deposit",IF(INDEX(Deposits!$I$2:$I$201,MATCH($K377,Deposits!$A$2:$A$201,0))="Balanced","Matched","Review Batch")))))</f>
        <v/>
      </c>
      <c r="Q377" s="26">
        <f>IF($A377="","",IF($R377&lt;=0,0,IF(OR($B377="",Dashboard!$B$5=""),"",MAX(0,Dashboard!$B$5-$B377))))</f>
        <v/>
      </c>
      <c r="R377" s="40">
        <f>IF($A377="","",MAX(0,ROUND(IF(ISNUMBER($H377),$H377,0)-$M377,2)))</f>
        <v/>
      </c>
      <c r="S377" s="25">
        <f>IF($A377="","",IF(OR($R377&gt;0,$N377&gt;0,$P377="Missing Batch ID",$P377="Missing Deposit",$P377="Review Batch"),"Follow Up","No Follow-up"))</f>
        <v/>
      </c>
      <c r="T377" s="25">
        <f>IF($A377="","",IF(COUNTIF($A$2:$A$501,$A377)&gt;1,"Duplicate ID",""))</f>
        <v/>
      </c>
    </row>
    <row r="378">
      <c r="A378" s="21" t="n"/>
      <c r="B378" s="38" t="n"/>
      <c r="C378" s="38" t="n"/>
      <c r="D378" s="21" t="n"/>
      <c r="E378" s="21" t="n"/>
      <c r="F378" s="21" t="n"/>
      <c r="G378" s="21" t="n"/>
      <c r="H378" s="39" t="n"/>
      <c r="I378" s="39" t="n"/>
      <c r="J378" s="21" t="n"/>
      <c r="K378" s="21" t="n"/>
      <c r="L378" s="39" t="n"/>
      <c r="M378" s="40">
        <f>IF($A378="","",ROUND(IF(ISNUMBER($I378),$I378,0)-IF(ISNUMBER($L378),$L378,0),2))</f>
        <v/>
      </c>
      <c r="N378" s="40">
        <f>IF($A378="","",ROUND($M378-IF(ISNUMBER($H378),$H378,0),2))</f>
        <v/>
      </c>
      <c r="O378" s="25">
        <f>IF($A378="","",IF(IF(ISNUMBER($H378),$H378,0)=0,"Not Due",IF($M378=0,"Outstanding",IF($M378&lt;IF(ISNUMBER($H378),$H378,0),"Partial",IF($M378=IF(ISNUMBER($H378),$H378,0),"Collected","Overcollected")))))</f>
        <v/>
      </c>
      <c r="P378" s="25">
        <f>IF($A378="","",IF($M378&lt;=0,"Not Applicable",IF($K378="","Missing Batch ID",IF(COUNTIF(Deposits!$A$2:$A$201,$K378)=0,"Missing Deposit",IF(INDEX(Deposits!$I$2:$I$201,MATCH($K378,Deposits!$A$2:$A$201,0))="Balanced","Matched","Review Batch")))))</f>
        <v/>
      </c>
      <c r="Q378" s="26">
        <f>IF($A378="","",IF($R378&lt;=0,0,IF(OR($B378="",Dashboard!$B$5=""),"",MAX(0,Dashboard!$B$5-$B378))))</f>
        <v/>
      </c>
      <c r="R378" s="40">
        <f>IF($A378="","",MAX(0,ROUND(IF(ISNUMBER($H378),$H378,0)-$M378,2)))</f>
        <v/>
      </c>
      <c r="S378" s="25">
        <f>IF($A378="","",IF(OR($R378&gt;0,$N378&gt;0,$P378="Missing Batch ID",$P378="Missing Deposit",$P378="Review Batch"),"Follow Up","No Follow-up"))</f>
        <v/>
      </c>
      <c r="T378" s="25">
        <f>IF($A378="","",IF(COUNTIF($A$2:$A$501,$A378)&gt;1,"Duplicate ID",""))</f>
        <v/>
      </c>
    </row>
    <row r="379">
      <c r="A379" s="5" t="n"/>
      <c r="B379" s="34" t="n"/>
      <c r="C379" s="34" t="n"/>
      <c r="D379" s="5" t="n"/>
      <c r="E379" s="5" t="n"/>
      <c r="F379" s="5" t="n"/>
      <c r="G379" s="5" t="n"/>
      <c r="H379" s="41" t="n"/>
      <c r="I379" s="41" t="n"/>
      <c r="J379" s="5" t="n"/>
      <c r="K379" s="5" t="n"/>
      <c r="L379" s="41" t="n"/>
      <c r="M379" s="40">
        <f>IF($A379="","",ROUND(IF(ISNUMBER($I379),$I379,0)-IF(ISNUMBER($L379),$L379,0),2))</f>
        <v/>
      </c>
      <c r="N379" s="40">
        <f>IF($A379="","",ROUND($M379-IF(ISNUMBER($H379),$H379,0),2))</f>
        <v/>
      </c>
      <c r="O379" s="25">
        <f>IF($A379="","",IF(IF(ISNUMBER($H379),$H379,0)=0,"Not Due",IF($M379=0,"Outstanding",IF($M379&lt;IF(ISNUMBER($H379),$H379,0),"Partial",IF($M379=IF(ISNUMBER($H379),$H379,0),"Collected","Overcollected")))))</f>
        <v/>
      </c>
      <c r="P379" s="25">
        <f>IF($A379="","",IF($M379&lt;=0,"Not Applicable",IF($K379="","Missing Batch ID",IF(COUNTIF(Deposits!$A$2:$A$201,$K379)=0,"Missing Deposit",IF(INDEX(Deposits!$I$2:$I$201,MATCH($K379,Deposits!$A$2:$A$201,0))="Balanced","Matched","Review Batch")))))</f>
        <v/>
      </c>
      <c r="Q379" s="26">
        <f>IF($A379="","",IF($R379&lt;=0,0,IF(OR($B379="",Dashboard!$B$5=""),"",MAX(0,Dashboard!$B$5-$B379))))</f>
        <v/>
      </c>
      <c r="R379" s="40">
        <f>IF($A379="","",MAX(0,ROUND(IF(ISNUMBER($H379),$H379,0)-$M379,2)))</f>
        <v/>
      </c>
      <c r="S379" s="25">
        <f>IF($A379="","",IF(OR($R379&gt;0,$N379&gt;0,$P379="Missing Batch ID",$P379="Missing Deposit",$P379="Review Batch"),"Follow Up","No Follow-up"))</f>
        <v/>
      </c>
      <c r="T379" s="25">
        <f>IF($A379="","",IF(COUNTIF($A$2:$A$501,$A379)&gt;1,"Duplicate ID",""))</f>
        <v/>
      </c>
    </row>
    <row r="380">
      <c r="A380" s="21" t="n"/>
      <c r="B380" s="38" t="n"/>
      <c r="C380" s="38" t="n"/>
      <c r="D380" s="21" t="n"/>
      <c r="E380" s="21" t="n"/>
      <c r="F380" s="21" t="n"/>
      <c r="G380" s="21" t="n"/>
      <c r="H380" s="39" t="n"/>
      <c r="I380" s="39" t="n"/>
      <c r="J380" s="21" t="n"/>
      <c r="K380" s="21" t="n"/>
      <c r="L380" s="39" t="n"/>
      <c r="M380" s="40">
        <f>IF($A380="","",ROUND(IF(ISNUMBER($I380),$I380,0)-IF(ISNUMBER($L380),$L380,0),2))</f>
        <v/>
      </c>
      <c r="N380" s="40">
        <f>IF($A380="","",ROUND($M380-IF(ISNUMBER($H380),$H380,0),2))</f>
        <v/>
      </c>
      <c r="O380" s="25">
        <f>IF($A380="","",IF(IF(ISNUMBER($H380),$H380,0)=0,"Not Due",IF($M380=0,"Outstanding",IF($M380&lt;IF(ISNUMBER($H380),$H380,0),"Partial",IF($M380=IF(ISNUMBER($H380),$H380,0),"Collected","Overcollected")))))</f>
        <v/>
      </c>
      <c r="P380" s="25">
        <f>IF($A380="","",IF($M380&lt;=0,"Not Applicable",IF($K380="","Missing Batch ID",IF(COUNTIF(Deposits!$A$2:$A$201,$K380)=0,"Missing Deposit",IF(INDEX(Deposits!$I$2:$I$201,MATCH($K380,Deposits!$A$2:$A$201,0))="Balanced","Matched","Review Batch")))))</f>
        <v/>
      </c>
      <c r="Q380" s="26">
        <f>IF($A380="","",IF($R380&lt;=0,0,IF(OR($B380="",Dashboard!$B$5=""),"",MAX(0,Dashboard!$B$5-$B380))))</f>
        <v/>
      </c>
      <c r="R380" s="40">
        <f>IF($A380="","",MAX(0,ROUND(IF(ISNUMBER($H380),$H380,0)-$M380,2)))</f>
        <v/>
      </c>
      <c r="S380" s="25">
        <f>IF($A380="","",IF(OR($R380&gt;0,$N380&gt;0,$P380="Missing Batch ID",$P380="Missing Deposit",$P380="Review Batch"),"Follow Up","No Follow-up"))</f>
        <v/>
      </c>
      <c r="T380" s="25">
        <f>IF($A380="","",IF(COUNTIF($A$2:$A$501,$A380)&gt;1,"Duplicate ID",""))</f>
        <v/>
      </c>
    </row>
    <row r="381">
      <c r="A381" s="5" t="n"/>
      <c r="B381" s="34" t="n"/>
      <c r="C381" s="34" t="n"/>
      <c r="D381" s="5" t="n"/>
      <c r="E381" s="5" t="n"/>
      <c r="F381" s="5" t="n"/>
      <c r="G381" s="5" t="n"/>
      <c r="H381" s="41" t="n"/>
      <c r="I381" s="41" t="n"/>
      <c r="J381" s="5" t="n"/>
      <c r="K381" s="5" t="n"/>
      <c r="L381" s="41" t="n"/>
      <c r="M381" s="40">
        <f>IF($A381="","",ROUND(IF(ISNUMBER($I381),$I381,0)-IF(ISNUMBER($L381),$L381,0),2))</f>
        <v/>
      </c>
      <c r="N381" s="40">
        <f>IF($A381="","",ROUND($M381-IF(ISNUMBER($H381),$H381,0),2))</f>
        <v/>
      </c>
      <c r="O381" s="25">
        <f>IF($A381="","",IF(IF(ISNUMBER($H381),$H381,0)=0,"Not Due",IF($M381=0,"Outstanding",IF($M381&lt;IF(ISNUMBER($H381),$H381,0),"Partial",IF($M381=IF(ISNUMBER($H381),$H381,0),"Collected","Overcollected")))))</f>
        <v/>
      </c>
      <c r="P381" s="25">
        <f>IF($A381="","",IF($M381&lt;=0,"Not Applicable",IF($K381="","Missing Batch ID",IF(COUNTIF(Deposits!$A$2:$A$201,$K381)=0,"Missing Deposit",IF(INDEX(Deposits!$I$2:$I$201,MATCH($K381,Deposits!$A$2:$A$201,0))="Balanced","Matched","Review Batch")))))</f>
        <v/>
      </c>
      <c r="Q381" s="26">
        <f>IF($A381="","",IF($R381&lt;=0,0,IF(OR($B381="",Dashboard!$B$5=""),"",MAX(0,Dashboard!$B$5-$B381))))</f>
        <v/>
      </c>
      <c r="R381" s="40">
        <f>IF($A381="","",MAX(0,ROUND(IF(ISNUMBER($H381),$H381,0)-$M381,2)))</f>
        <v/>
      </c>
      <c r="S381" s="25">
        <f>IF($A381="","",IF(OR($R381&gt;0,$N381&gt;0,$P381="Missing Batch ID",$P381="Missing Deposit",$P381="Review Batch"),"Follow Up","No Follow-up"))</f>
        <v/>
      </c>
      <c r="T381" s="25">
        <f>IF($A381="","",IF(COUNTIF($A$2:$A$501,$A381)&gt;1,"Duplicate ID",""))</f>
        <v/>
      </c>
    </row>
    <row r="382">
      <c r="A382" s="21" t="n"/>
      <c r="B382" s="38" t="n"/>
      <c r="C382" s="38" t="n"/>
      <c r="D382" s="21" t="n"/>
      <c r="E382" s="21" t="n"/>
      <c r="F382" s="21" t="n"/>
      <c r="G382" s="21" t="n"/>
      <c r="H382" s="39" t="n"/>
      <c r="I382" s="39" t="n"/>
      <c r="J382" s="21" t="n"/>
      <c r="K382" s="21" t="n"/>
      <c r="L382" s="39" t="n"/>
      <c r="M382" s="40">
        <f>IF($A382="","",ROUND(IF(ISNUMBER($I382),$I382,0)-IF(ISNUMBER($L382),$L382,0),2))</f>
        <v/>
      </c>
      <c r="N382" s="40">
        <f>IF($A382="","",ROUND($M382-IF(ISNUMBER($H382),$H382,0),2))</f>
        <v/>
      </c>
      <c r="O382" s="25">
        <f>IF($A382="","",IF(IF(ISNUMBER($H382),$H382,0)=0,"Not Due",IF($M382=0,"Outstanding",IF($M382&lt;IF(ISNUMBER($H382),$H382,0),"Partial",IF($M382=IF(ISNUMBER($H382),$H382,0),"Collected","Overcollected")))))</f>
        <v/>
      </c>
      <c r="P382" s="25">
        <f>IF($A382="","",IF($M382&lt;=0,"Not Applicable",IF($K382="","Missing Batch ID",IF(COUNTIF(Deposits!$A$2:$A$201,$K382)=0,"Missing Deposit",IF(INDEX(Deposits!$I$2:$I$201,MATCH($K382,Deposits!$A$2:$A$201,0))="Balanced","Matched","Review Batch")))))</f>
        <v/>
      </c>
      <c r="Q382" s="26">
        <f>IF($A382="","",IF($R382&lt;=0,0,IF(OR($B382="",Dashboard!$B$5=""),"",MAX(0,Dashboard!$B$5-$B382))))</f>
        <v/>
      </c>
      <c r="R382" s="40">
        <f>IF($A382="","",MAX(0,ROUND(IF(ISNUMBER($H382),$H382,0)-$M382,2)))</f>
        <v/>
      </c>
      <c r="S382" s="25">
        <f>IF($A382="","",IF(OR($R382&gt;0,$N382&gt;0,$P382="Missing Batch ID",$P382="Missing Deposit",$P382="Review Batch"),"Follow Up","No Follow-up"))</f>
        <v/>
      </c>
      <c r="T382" s="25">
        <f>IF($A382="","",IF(COUNTIF($A$2:$A$501,$A382)&gt;1,"Duplicate ID",""))</f>
        <v/>
      </c>
    </row>
    <row r="383">
      <c r="A383" s="5" t="n"/>
      <c r="B383" s="34" t="n"/>
      <c r="C383" s="34" t="n"/>
      <c r="D383" s="5" t="n"/>
      <c r="E383" s="5" t="n"/>
      <c r="F383" s="5" t="n"/>
      <c r="G383" s="5" t="n"/>
      <c r="H383" s="41" t="n"/>
      <c r="I383" s="41" t="n"/>
      <c r="J383" s="5" t="n"/>
      <c r="K383" s="5" t="n"/>
      <c r="L383" s="41" t="n"/>
      <c r="M383" s="40">
        <f>IF($A383="","",ROUND(IF(ISNUMBER($I383),$I383,0)-IF(ISNUMBER($L383),$L383,0),2))</f>
        <v/>
      </c>
      <c r="N383" s="40">
        <f>IF($A383="","",ROUND($M383-IF(ISNUMBER($H383),$H383,0),2))</f>
        <v/>
      </c>
      <c r="O383" s="25">
        <f>IF($A383="","",IF(IF(ISNUMBER($H383),$H383,0)=0,"Not Due",IF($M383=0,"Outstanding",IF($M383&lt;IF(ISNUMBER($H383),$H383,0),"Partial",IF($M383=IF(ISNUMBER($H383),$H383,0),"Collected","Overcollected")))))</f>
        <v/>
      </c>
      <c r="P383" s="25">
        <f>IF($A383="","",IF($M383&lt;=0,"Not Applicable",IF($K383="","Missing Batch ID",IF(COUNTIF(Deposits!$A$2:$A$201,$K383)=0,"Missing Deposit",IF(INDEX(Deposits!$I$2:$I$201,MATCH($K383,Deposits!$A$2:$A$201,0))="Balanced","Matched","Review Batch")))))</f>
        <v/>
      </c>
      <c r="Q383" s="26">
        <f>IF($A383="","",IF($R383&lt;=0,0,IF(OR($B383="",Dashboard!$B$5=""),"",MAX(0,Dashboard!$B$5-$B383))))</f>
        <v/>
      </c>
      <c r="R383" s="40">
        <f>IF($A383="","",MAX(0,ROUND(IF(ISNUMBER($H383),$H383,0)-$M383,2)))</f>
        <v/>
      </c>
      <c r="S383" s="25">
        <f>IF($A383="","",IF(OR($R383&gt;0,$N383&gt;0,$P383="Missing Batch ID",$P383="Missing Deposit",$P383="Review Batch"),"Follow Up","No Follow-up"))</f>
        <v/>
      </c>
      <c r="T383" s="25">
        <f>IF($A383="","",IF(COUNTIF($A$2:$A$501,$A383)&gt;1,"Duplicate ID",""))</f>
        <v/>
      </c>
    </row>
    <row r="384">
      <c r="A384" s="21" t="n"/>
      <c r="B384" s="38" t="n"/>
      <c r="C384" s="38" t="n"/>
      <c r="D384" s="21" t="n"/>
      <c r="E384" s="21" t="n"/>
      <c r="F384" s="21" t="n"/>
      <c r="G384" s="21" t="n"/>
      <c r="H384" s="39" t="n"/>
      <c r="I384" s="39" t="n"/>
      <c r="J384" s="21" t="n"/>
      <c r="K384" s="21" t="n"/>
      <c r="L384" s="39" t="n"/>
      <c r="M384" s="40">
        <f>IF($A384="","",ROUND(IF(ISNUMBER($I384),$I384,0)-IF(ISNUMBER($L384),$L384,0),2))</f>
        <v/>
      </c>
      <c r="N384" s="40">
        <f>IF($A384="","",ROUND($M384-IF(ISNUMBER($H384),$H384,0),2))</f>
        <v/>
      </c>
      <c r="O384" s="25">
        <f>IF($A384="","",IF(IF(ISNUMBER($H384),$H384,0)=0,"Not Due",IF($M384=0,"Outstanding",IF($M384&lt;IF(ISNUMBER($H384),$H384,0),"Partial",IF($M384=IF(ISNUMBER($H384),$H384,0),"Collected","Overcollected")))))</f>
        <v/>
      </c>
      <c r="P384" s="25">
        <f>IF($A384="","",IF($M384&lt;=0,"Not Applicable",IF($K384="","Missing Batch ID",IF(COUNTIF(Deposits!$A$2:$A$201,$K384)=0,"Missing Deposit",IF(INDEX(Deposits!$I$2:$I$201,MATCH($K384,Deposits!$A$2:$A$201,0))="Balanced","Matched","Review Batch")))))</f>
        <v/>
      </c>
      <c r="Q384" s="26">
        <f>IF($A384="","",IF($R384&lt;=0,0,IF(OR($B384="",Dashboard!$B$5=""),"",MAX(0,Dashboard!$B$5-$B384))))</f>
        <v/>
      </c>
      <c r="R384" s="40">
        <f>IF($A384="","",MAX(0,ROUND(IF(ISNUMBER($H384),$H384,0)-$M384,2)))</f>
        <v/>
      </c>
      <c r="S384" s="25">
        <f>IF($A384="","",IF(OR($R384&gt;0,$N384&gt;0,$P384="Missing Batch ID",$P384="Missing Deposit",$P384="Review Batch"),"Follow Up","No Follow-up"))</f>
        <v/>
      </c>
      <c r="T384" s="25">
        <f>IF($A384="","",IF(COUNTIF($A$2:$A$501,$A384)&gt;1,"Duplicate ID",""))</f>
        <v/>
      </c>
    </row>
    <row r="385">
      <c r="A385" s="5" t="n"/>
      <c r="B385" s="34" t="n"/>
      <c r="C385" s="34" t="n"/>
      <c r="D385" s="5" t="n"/>
      <c r="E385" s="5" t="n"/>
      <c r="F385" s="5" t="n"/>
      <c r="G385" s="5" t="n"/>
      <c r="H385" s="41" t="n"/>
      <c r="I385" s="41" t="n"/>
      <c r="J385" s="5" t="n"/>
      <c r="K385" s="5" t="n"/>
      <c r="L385" s="41" t="n"/>
      <c r="M385" s="40">
        <f>IF($A385="","",ROUND(IF(ISNUMBER($I385),$I385,0)-IF(ISNUMBER($L385),$L385,0),2))</f>
        <v/>
      </c>
      <c r="N385" s="40">
        <f>IF($A385="","",ROUND($M385-IF(ISNUMBER($H385),$H385,0),2))</f>
        <v/>
      </c>
      <c r="O385" s="25">
        <f>IF($A385="","",IF(IF(ISNUMBER($H385),$H385,0)=0,"Not Due",IF($M385=0,"Outstanding",IF($M385&lt;IF(ISNUMBER($H385),$H385,0),"Partial",IF($M385=IF(ISNUMBER($H385),$H385,0),"Collected","Overcollected")))))</f>
        <v/>
      </c>
      <c r="P385" s="25">
        <f>IF($A385="","",IF($M385&lt;=0,"Not Applicable",IF($K385="","Missing Batch ID",IF(COUNTIF(Deposits!$A$2:$A$201,$K385)=0,"Missing Deposit",IF(INDEX(Deposits!$I$2:$I$201,MATCH($K385,Deposits!$A$2:$A$201,0))="Balanced","Matched","Review Batch")))))</f>
        <v/>
      </c>
      <c r="Q385" s="26">
        <f>IF($A385="","",IF($R385&lt;=0,0,IF(OR($B385="",Dashboard!$B$5=""),"",MAX(0,Dashboard!$B$5-$B385))))</f>
        <v/>
      </c>
      <c r="R385" s="40">
        <f>IF($A385="","",MAX(0,ROUND(IF(ISNUMBER($H385),$H385,0)-$M385,2)))</f>
        <v/>
      </c>
      <c r="S385" s="25">
        <f>IF($A385="","",IF(OR($R385&gt;0,$N385&gt;0,$P385="Missing Batch ID",$P385="Missing Deposit",$P385="Review Batch"),"Follow Up","No Follow-up"))</f>
        <v/>
      </c>
      <c r="T385" s="25">
        <f>IF($A385="","",IF(COUNTIF($A$2:$A$501,$A385)&gt;1,"Duplicate ID",""))</f>
        <v/>
      </c>
    </row>
    <row r="386">
      <c r="A386" s="21" t="n"/>
      <c r="B386" s="38" t="n"/>
      <c r="C386" s="38" t="n"/>
      <c r="D386" s="21" t="n"/>
      <c r="E386" s="21" t="n"/>
      <c r="F386" s="21" t="n"/>
      <c r="G386" s="21" t="n"/>
      <c r="H386" s="39" t="n"/>
      <c r="I386" s="39" t="n"/>
      <c r="J386" s="21" t="n"/>
      <c r="K386" s="21" t="n"/>
      <c r="L386" s="39" t="n"/>
      <c r="M386" s="40">
        <f>IF($A386="","",ROUND(IF(ISNUMBER($I386),$I386,0)-IF(ISNUMBER($L386),$L386,0),2))</f>
        <v/>
      </c>
      <c r="N386" s="40">
        <f>IF($A386="","",ROUND($M386-IF(ISNUMBER($H386),$H386,0),2))</f>
        <v/>
      </c>
      <c r="O386" s="25">
        <f>IF($A386="","",IF(IF(ISNUMBER($H386),$H386,0)=0,"Not Due",IF($M386=0,"Outstanding",IF($M386&lt;IF(ISNUMBER($H386),$H386,0),"Partial",IF($M386=IF(ISNUMBER($H386),$H386,0),"Collected","Overcollected")))))</f>
        <v/>
      </c>
      <c r="P386" s="25">
        <f>IF($A386="","",IF($M386&lt;=0,"Not Applicable",IF($K386="","Missing Batch ID",IF(COUNTIF(Deposits!$A$2:$A$201,$K386)=0,"Missing Deposit",IF(INDEX(Deposits!$I$2:$I$201,MATCH($K386,Deposits!$A$2:$A$201,0))="Balanced","Matched","Review Batch")))))</f>
        <v/>
      </c>
      <c r="Q386" s="26">
        <f>IF($A386="","",IF($R386&lt;=0,0,IF(OR($B386="",Dashboard!$B$5=""),"",MAX(0,Dashboard!$B$5-$B386))))</f>
        <v/>
      </c>
      <c r="R386" s="40">
        <f>IF($A386="","",MAX(0,ROUND(IF(ISNUMBER($H386),$H386,0)-$M386,2)))</f>
        <v/>
      </c>
      <c r="S386" s="25">
        <f>IF($A386="","",IF(OR($R386&gt;0,$N386&gt;0,$P386="Missing Batch ID",$P386="Missing Deposit",$P386="Review Batch"),"Follow Up","No Follow-up"))</f>
        <v/>
      </c>
      <c r="T386" s="25">
        <f>IF($A386="","",IF(COUNTIF($A$2:$A$501,$A386)&gt;1,"Duplicate ID",""))</f>
        <v/>
      </c>
    </row>
    <row r="387">
      <c r="A387" s="5" t="n"/>
      <c r="B387" s="34" t="n"/>
      <c r="C387" s="34" t="n"/>
      <c r="D387" s="5" t="n"/>
      <c r="E387" s="5" t="n"/>
      <c r="F387" s="5" t="n"/>
      <c r="G387" s="5" t="n"/>
      <c r="H387" s="41" t="n"/>
      <c r="I387" s="41" t="n"/>
      <c r="J387" s="5" t="n"/>
      <c r="K387" s="5" t="n"/>
      <c r="L387" s="41" t="n"/>
      <c r="M387" s="40">
        <f>IF($A387="","",ROUND(IF(ISNUMBER($I387),$I387,0)-IF(ISNUMBER($L387),$L387,0),2))</f>
        <v/>
      </c>
      <c r="N387" s="40">
        <f>IF($A387="","",ROUND($M387-IF(ISNUMBER($H387),$H387,0),2))</f>
        <v/>
      </c>
      <c r="O387" s="25">
        <f>IF($A387="","",IF(IF(ISNUMBER($H387),$H387,0)=0,"Not Due",IF($M387=0,"Outstanding",IF($M387&lt;IF(ISNUMBER($H387),$H387,0),"Partial",IF($M387=IF(ISNUMBER($H387),$H387,0),"Collected","Overcollected")))))</f>
        <v/>
      </c>
      <c r="P387" s="25">
        <f>IF($A387="","",IF($M387&lt;=0,"Not Applicable",IF($K387="","Missing Batch ID",IF(COUNTIF(Deposits!$A$2:$A$201,$K387)=0,"Missing Deposit",IF(INDEX(Deposits!$I$2:$I$201,MATCH($K387,Deposits!$A$2:$A$201,0))="Balanced","Matched","Review Batch")))))</f>
        <v/>
      </c>
      <c r="Q387" s="26">
        <f>IF($A387="","",IF($R387&lt;=0,0,IF(OR($B387="",Dashboard!$B$5=""),"",MAX(0,Dashboard!$B$5-$B387))))</f>
        <v/>
      </c>
      <c r="R387" s="40">
        <f>IF($A387="","",MAX(0,ROUND(IF(ISNUMBER($H387),$H387,0)-$M387,2)))</f>
        <v/>
      </c>
      <c r="S387" s="25">
        <f>IF($A387="","",IF(OR($R387&gt;0,$N387&gt;0,$P387="Missing Batch ID",$P387="Missing Deposit",$P387="Review Batch"),"Follow Up","No Follow-up"))</f>
        <v/>
      </c>
      <c r="T387" s="25">
        <f>IF($A387="","",IF(COUNTIF($A$2:$A$501,$A387)&gt;1,"Duplicate ID",""))</f>
        <v/>
      </c>
    </row>
    <row r="388">
      <c r="A388" s="21" t="n"/>
      <c r="B388" s="38" t="n"/>
      <c r="C388" s="38" t="n"/>
      <c r="D388" s="21" t="n"/>
      <c r="E388" s="21" t="n"/>
      <c r="F388" s="21" t="n"/>
      <c r="G388" s="21" t="n"/>
      <c r="H388" s="39" t="n"/>
      <c r="I388" s="39" t="n"/>
      <c r="J388" s="21" t="n"/>
      <c r="K388" s="21" t="n"/>
      <c r="L388" s="39" t="n"/>
      <c r="M388" s="40">
        <f>IF($A388="","",ROUND(IF(ISNUMBER($I388),$I388,0)-IF(ISNUMBER($L388),$L388,0),2))</f>
        <v/>
      </c>
      <c r="N388" s="40">
        <f>IF($A388="","",ROUND($M388-IF(ISNUMBER($H388),$H388,0),2))</f>
        <v/>
      </c>
      <c r="O388" s="25">
        <f>IF($A388="","",IF(IF(ISNUMBER($H388),$H388,0)=0,"Not Due",IF($M388=0,"Outstanding",IF($M388&lt;IF(ISNUMBER($H388),$H388,0),"Partial",IF($M388=IF(ISNUMBER($H388),$H388,0),"Collected","Overcollected")))))</f>
        <v/>
      </c>
      <c r="P388" s="25">
        <f>IF($A388="","",IF($M388&lt;=0,"Not Applicable",IF($K388="","Missing Batch ID",IF(COUNTIF(Deposits!$A$2:$A$201,$K388)=0,"Missing Deposit",IF(INDEX(Deposits!$I$2:$I$201,MATCH($K388,Deposits!$A$2:$A$201,0))="Balanced","Matched","Review Batch")))))</f>
        <v/>
      </c>
      <c r="Q388" s="26">
        <f>IF($A388="","",IF($R388&lt;=0,0,IF(OR($B388="",Dashboard!$B$5=""),"",MAX(0,Dashboard!$B$5-$B388))))</f>
        <v/>
      </c>
      <c r="R388" s="40">
        <f>IF($A388="","",MAX(0,ROUND(IF(ISNUMBER($H388),$H388,0)-$M388,2)))</f>
        <v/>
      </c>
      <c r="S388" s="25">
        <f>IF($A388="","",IF(OR($R388&gt;0,$N388&gt;0,$P388="Missing Batch ID",$P388="Missing Deposit",$P388="Review Batch"),"Follow Up","No Follow-up"))</f>
        <v/>
      </c>
      <c r="T388" s="25">
        <f>IF($A388="","",IF(COUNTIF($A$2:$A$501,$A388)&gt;1,"Duplicate ID",""))</f>
        <v/>
      </c>
    </row>
    <row r="389">
      <c r="A389" s="5" t="n"/>
      <c r="B389" s="34" t="n"/>
      <c r="C389" s="34" t="n"/>
      <c r="D389" s="5" t="n"/>
      <c r="E389" s="5" t="n"/>
      <c r="F389" s="5" t="n"/>
      <c r="G389" s="5" t="n"/>
      <c r="H389" s="41" t="n"/>
      <c r="I389" s="41" t="n"/>
      <c r="J389" s="5" t="n"/>
      <c r="K389" s="5" t="n"/>
      <c r="L389" s="41" t="n"/>
      <c r="M389" s="40">
        <f>IF($A389="","",ROUND(IF(ISNUMBER($I389),$I389,0)-IF(ISNUMBER($L389),$L389,0),2))</f>
        <v/>
      </c>
      <c r="N389" s="40">
        <f>IF($A389="","",ROUND($M389-IF(ISNUMBER($H389),$H389,0),2))</f>
        <v/>
      </c>
      <c r="O389" s="25">
        <f>IF($A389="","",IF(IF(ISNUMBER($H389),$H389,0)=0,"Not Due",IF($M389=0,"Outstanding",IF($M389&lt;IF(ISNUMBER($H389),$H389,0),"Partial",IF($M389=IF(ISNUMBER($H389),$H389,0),"Collected","Overcollected")))))</f>
        <v/>
      </c>
      <c r="P389" s="25">
        <f>IF($A389="","",IF($M389&lt;=0,"Not Applicable",IF($K389="","Missing Batch ID",IF(COUNTIF(Deposits!$A$2:$A$201,$K389)=0,"Missing Deposit",IF(INDEX(Deposits!$I$2:$I$201,MATCH($K389,Deposits!$A$2:$A$201,0))="Balanced","Matched","Review Batch")))))</f>
        <v/>
      </c>
      <c r="Q389" s="26">
        <f>IF($A389="","",IF($R389&lt;=0,0,IF(OR($B389="",Dashboard!$B$5=""),"",MAX(0,Dashboard!$B$5-$B389))))</f>
        <v/>
      </c>
      <c r="R389" s="40">
        <f>IF($A389="","",MAX(0,ROUND(IF(ISNUMBER($H389),$H389,0)-$M389,2)))</f>
        <v/>
      </c>
      <c r="S389" s="25">
        <f>IF($A389="","",IF(OR($R389&gt;0,$N389&gt;0,$P389="Missing Batch ID",$P389="Missing Deposit",$P389="Review Batch"),"Follow Up","No Follow-up"))</f>
        <v/>
      </c>
      <c r="T389" s="25">
        <f>IF($A389="","",IF(COUNTIF($A$2:$A$501,$A389)&gt;1,"Duplicate ID",""))</f>
        <v/>
      </c>
    </row>
    <row r="390">
      <c r="A390" s="21" t="n"/>
      <c r="B390" s="38" t="n"/>
      <c r="C390" s="38" t="n"/>
      <c r="D390" s="21" t="n"/>
      <c r="E390" s="21" t="n"/>
      <c r="F390" s="21" t="n"/>
      <c r="G390" s="21" t="n"/>
      <c r="H390" s="39" t="n"/>
      <c r="I390" s="39" t="n"/>
      <c r="J390" s="21" t="n"/>
      <c r="K390" s="21" t="n"/>
      <c r="L390" s="39" t="n"/>
      <c r="M390" s="40">
        <f>IF($A390="","",ROUND(IF(ISNUMBER($I390),$I390,0)-IF(ISNUMBER($L390),$L390,0),2))</f>
        <v/>
      </c>
      <c r="N390" s="40">
        <f>IF($A390="","",ROUND($M390-IF(ISNUMBER($H390),$H390,0),2))</f>
        <v/>
      </c>
      <c r="O390" s="25">
        <f>IF($A390="","",IF(IF(ISNUMBER($H390),$H390,0)=0,"Not Due",IF($M390=0,"Outstanding",IF($M390&lt;IF(ISNUMBER($H390),$H390,0),"Partial",IF($M390=IF(ISNUMBER($H390),$H390,0),"Collected","Overcollected")))))</f>
        <v/>
      </c>
      <c r="P390" s="25">
        <f>IF($A390="","",IF($M390&lt;=0,"Not Applicable",IF($K390="","Missing Batch ID",IF(COUNTIF(Deposits!$A$2:$A$201,$K390)=0,"Missing Deposit",IF(INDEX(Deposits!$I$2:$I$201,MATCH($K390,Deposits!$A$2:$A$201,0))="Balanced","Matched","Review Batch")))))</f>
        <v/>
      </c>
      <c r="Q390" s="26">
        <f>IF($A390="","",IF($R390&lt;=0,0,IF(OR($B390="",Dashboard!$B$5=""),"",MAX(0,Dashboard!$B$5-$B390))))</f>
        <v/>
      </c>
      <c r="R390" s="40">
        <f>IF($A390="","",MAX(0,ROUND(IF(ISNUMBER($H390),$H390,0)-$M390,2)))</f>
        <v/>
      </c>
      <c r="S390" s="25">
        <f>IF($A390="","",IF(OR($R390&gt;0,$N390&gt;0,$P390="Missing Batch ID",$P390="Missing Deposit",$P390="Review Batch"),"Follow Up","No Follow-up"))</f>
        <v/>
      </c>
      <c r="T390" s="25">
        <f>IF($A390="","",IF(COUNTIF($A$2:$A$501,$A390)&gt;1,"Duplicate ID",""))</f>
        <v/>
      </c>
    </row>
    <row r="391">
      <c r="A391" s="5" t="n"/>
      <c r="B391" s="34" t="n"/>
      <c r="C391" s="34" t="n"/>
      <c r="D391" s="5" t="n"/>
      <c r="E391" s="5" t="n"/>
      <c r="F391" s="5" t="n"/>
      <c r="G391" s="5" t="n"/>
      <c r="H391" s="41" t="n"/>
      <c r="I391" s="41" t="n"/>
      <c r="J391" s="5" t="n"/>
      <c r="K391" s="5" t="n"/>
      <c r="L391" s="41" t="n"/>
      <c r="M391" s="40">
        <f>IF($A391="","",ROUND(IF(ISNUMBER($I391),$I391,0)-IF(ISNUMBER($L391),$L391,0),2))</f>
        <v/>
      </c>
      <c r="N391" s="40">
        <f>IF($A391="","",ROUND($M391-IF(ISNUMBER($H391),$H391,0),2))</f>
        <v/>
      </c>
      <c r="O391" s="25">
        <f>IF($A391="","",IF(IF(ISNUMBER($H391),$H391,0)=0,"Not Due",IF($M391=0,"Outstanding",IF($M391&lt;IF(ISNUMBER($H391),$H391,0),"Partial",IF($M391=IF(ISNUMBER($H391),$H391,0),"Collected","Overcollected")))))</f>
        <v/>
      </c>
      <c r="P391" s="25">
        <f>IF($A391="","",IF($M391&lt;=0,"Not Applicable",IF($K391="","Missing Batch ID",IF(COUNTIF(Deposits!$A$2:$A$201,$K391)=0,"Missing Deposit",IF(INDEX(Deposits!$I$2:$I$201,MATCH($K391,Deposits!$A$2:$A$201,0))="Balanced","Matched","Review Batch")))))</f>
        <v/>
      </c>
      <c r="Q391" s="26">
        <f>IF($A391="","",IF($R391&lt;=0,0,IF(OR($B391="",Dashboard!$B$5=""),"",MAX(0,Dashboard!$B$5-$B391))))</f>
        <v/>
      </c>
      <c r="R391" s="40">
        <f>IF($A391="","",MAX(0,ROUND(IF(ISNUMBER($H391),$H391,0)-$M391,2)))</f>
        <v/>
      </c>
      <c r="S391" s="25">
        <f>IF($A391="","",IF(OR($R391&gt;0,$N391&gt;0,$P391="Missing Batch ID",$P391="Missing Deposit",$P391="Review Batch"),"Follow Up","No Follow-up"))</f>
        <v/>
      </c>
      <c r="T391" s="25">
        <f>IF($A391="","",IF(COUNTIF($A$2:$A$501,$A391)&gt;1,"Duplicate ID",""))</f>
        <v/>
      </c>
    </row>
    <row r="392">
      <c r="A392" s="21" t="n"/>
      <c r="B392" s="38" t="n"/>
      <c r="C392" s="38" t="n"/>
      <c r="D392" s="21" t="n"/>
      <c r="E392" s="21" t="n"/>
      <c r="F392" s="21" t="n"/>
      <c r="G392" s="21" t="n"/>
      <c r="H392" s="39" t="n"/>
      <c r="I392" s="39" t="n"/>
      <c r="J392" s="21" t="n"/>
      <c r="K392" s="21" t="n"/>
      <c r="L392" s="39" t="n"/>
      <c r="M392" s="40">
        <f>IF($A392="","",ROUND(IF(ISNUMBER($I392),$I392,0)-IF(ISNUMBER($L392),$L392,0),2))</f>
        <v/>
      </c>
      <c r="N392" s="40">
        <f>IF($A392="","",ROUND($M392-IF(ISNUMBER($H392),$H392,0),2))</f>
        <v/>
      </c>
      <c r="O392" s="25">
        <f>IF($A392="","",IF(IF(ISNUMBER($H392),$H392,0)=0,"Not Due",IF($M392=0,"Outstanding",IF($M392&lt;IF(ISNUMBER($H392),$H392,0),"Partial",IF($M392=IF(ISNUMBER($H392),$H392,0),"Collected","Overcollected")))))</f>
        <v/>
      </c>
      <c r="P392" s="25">
        <f>IF($A392="","",IF($M392&lt;=0,"Not Applicable",IF($K392="","Missing Batch ID",IF(COUNTIF(Deposits!$A$2:$A$201,$K392)=0,"Missing Deposit",IF(INDEX(Deposits!$I$2:$I$201,MATCH($K392,Deposits!$A$2:$A$201,0))="Balanced","Matched","Review Batch")))))</f>
        <v/>
      </c>
      <c r="Q392" s="26">
        <f>IF($A392="","",IF($R392&lt;=0,0,IF(OR($B392="",Dashboard!$B$5=""),"",MAX(0,Dashboard!$B$5-$B392))))</f>
        <v/>
      </c>
      <c r="R392" s="40">
        <f>IF($A392="","",MAX(0,ROUND(IF(ISNUMBER($H392),$H392,0)-$M392,2)))</f>
        <v/>
      </c>
      <c r="S392" s="25">
        <f>IF($A392="","",IF(OR($R392&gt;0,$N392&gt;0,$P392="Missing Batch ID",$P392="Missing Deposit",$P392="Review Batch"),"Follow Up","No Follow-up"))</f>
        <v/>
      </c>
      <c r="T392" s="25">
        <f>IF($A392="","",IF(COUNTIF($A$2:$A$501,$A392)&gt;1,"Duplicate ID",""))</f>
        <v/>
      </c>
    </row>
    <row r="393">
      <c r="A393" s="5" t="n"/>
      <c r="B393" s="34" t="n"/>
      <c r="C393" s="34" t="n"/>
      <c r="D393" s="5" t="n"/>
      <c r="E393" s="5" t="n"/>
      <c r="F393" s="5" t="n"/>
      <c r="G393" s="5" t="n"/>
      <c r="H393" s="41" t="n"/>
      <c r="I393" s="41" t="n"/>
      <c r="J393" s="5" t="n"/>
      <c r="K393" s="5" t="n"/>
      <c r="L393" s="41" t="n"/>
      <c r="M393" s="40">
        <f>IF($A393="","",ROUND(IF(ISNUMBER($I393),$I393,0)-IF(ISNUMBER($L393),$L393,0),2))</f>
        <v/>
      </c>
      <c r="N393" s="40">
        <f>IF($A393="","",ROUND($M393-IF(ISNUMBER($H393),$H393,0),2))</f>
        <v/>
      </c>
      <c r="O393" s="25">
        <f>IF($A393="","",IF(IF(ISNUMBER($H393),$H393,0)=0,"Not Due",IF($M393=0,"Outstanding",IF($M393&lt;IF(ISNUMBER($H393),$H393,0),"Partial",IF($M393=IF(ISNUMBER($H393),$H393,0),"Collected","Overcollected")))))</f>
        <v/>
      </c>
      <c r="P393" s="25">
        <f>IF($A393="","",IF($M393&lt;=0,"Not Applicable",IF($K393="","Missing Batch ID",IF(COUNTIF(Deposits!$A$2:$A$201,$K393)=0,"Missing Deposit",IF(INDEX(Deposits!$I$2:$I$201,MATCH($K393,Deposits!$A$2:$A$201,0))="Balanced","Matched","Review Batch")))))</f>
        <v/>
      </c>
      <c r="Q393" s="26">
        <f>IF($A393="","",IF($R393&lt;=0,0,IF(OR($B393="",Dashboard!$B$5=""),"",MAX(0,Dashboard!$B$5-$B393))))</f>
        <v/>
      </c>
      <c r="R393" s="40">
        <f>IF($A393="","",MAX(0,ROUND(IF(ISNUMBER($H393),$H393,0)-$M393,2)))</f>
        <v/>
      </c>
      <c r="S393" s="25">
        <f>IF($A393="","",IF(OR($R393&gt;0,$N393&gt;0,$P393="Missing Batch ID",$P393="Missing Deposit",$P393="Review Batch"),"Follow Up","No Follow-up"))</f>
        <v/>
      </c>
      <c r="T393" s="25">
        <f>IF($A393="","",IF(COUNTIF($A$2:$A$501,$A393)&gt;1,"Duplicate ID",""))</f>
        <v/>
      </c>
    </row>
    <row r="394">
      <c r="A394" s="21" t="n"/>
      <c r="B394" s="38" t="n"/>
      <c r="C394" s="38" t="n"/>
      <c r="D394" s="21" t="n"/>
      <c r="E394" s="21" t="n"/>
      <c r="F394" s="21" t="n"/>
      <c r="G394" s="21" t="n"/>
      <c r="H394" s="39" t="n"/>
      <c r="I394" s="39" t="n"/>
      <c r="J394" s="21" t="n"/>
      <c r="K394" s="21" t="n"/>
      <c r="L394" s="39" t="n"/>
      <c r="M394" s="40">
        <f>IF($A394="","",ROUND(IF(ISNUMBER($I394),$I394,0)-IF(ISNUMBER($L394),$L394,0),2))</f>
        <v/>
      </c>
      <c r="N394" s="40">
        <f>IF($A394="","",ROUND($M394-IF(ISNUMBER($H394),$H394,0),2))</f>
        <v/>
      </c>
      <c r="O394" s="25">
        <f>IF($A394="","",IF(IF(ISNUMBER($H394),$H394,0)=0,"Not Due",IF($M394=0,"Outstanding",IF($M394&lt;IF(ISNUMBER($H394),$H394,0),"Partial",IF($M394=IF(ISNUMBER($H394),$H394,0),"Collected","Overcollected")))))</f>
        <v/>
      </c>
      <c r="P394" s="25">
        <f>IF($A394="","",IF($M394&lt;=0,"Not Applicable",IF($K394="","Missing Batch ID",IF(COUNTIF(Deposits!$A$2:$A$201,$K394)=0,"Missing Deposit",IF(INDEX(Deposits!$I$2:$I$201,MATCH($K394,Deposits!$A$2:$A$201,0))="Balanced","Matched","Review Batch")))))</f>
        <v/>
      </c>
      <c r="Q394" s="26">
        <f>IF($A394="","",IF($R394&lt;=0,0,IF(OR($B394="",Dashboard!$B$5=""),"",MAX(0,Dashboard!$B$5-$B394))))</f>
        <v/>
      </c>
      <c r="R394" s="40">
        <f>IF($A394="","",MAX(0,ROUND(IF(ISNUMBER($H394),$H394,0)-$M394,2)))</f>
        <v/>
      </c>
      <c r="S394" s="25">
        <f>IF($A394="","",IF(OR($R394&gt;0,$N394&gt;0,$P394="Missing Batch ID",$P394="Missing Deposit",$P394="Review Batch"),"Follow Up","No Follow-up"))</f>
        <v/>
      </c>
      <c r="T394" s="25">
        <f>IF($A394="","",IF(COUNTIF($A$2:$A$501,$A394)&gt;1,"Duplicate ID",""))</f>
        <v/>
      </c>
    </row>
    <row r="395">
      <c r="A395" s="5" t="n"/>
      <c r="B395" s="34" t="n"/>
      <c r="C395" s="34" t="n"/>
      <c r="D395" s="5" t="n"/>
      <c r="E395" s="5" t="n"/>
      <c r="F395" s="5" t="n"/>
      <c r="G395" s="5" t="n"/>
      <c r="H395" s="41" t="n"/>
      <c r="I395" s="41" t="n"/>
      <c r="J395" s="5" t="n"/>
      <c r="K395" s="5" t="n"/>
      <c r="L395" s="41" t="n"/>
      <c r="M395" s="40">
        <f>IF($A395="","",ROUND(IF(ISNUMBER($I395),$I395,0)-IF(ISNUMBER($L395),$L395,0),2))</f>
        <v/>
      </c>
      <c r="N395" s="40">
        <f>IF($A395="","",ROUND($M395-IF(ISNUMBER($H395),$H395,0),2))</f>
        <v/>
      </c>
      <c r="O395" s="25">
        <f>IF($A395="","",IF(IF(ISNUMBER($H395),$H395,0)=0,"Not Due",IF($M395=0,"Outstanding",IF($M395&lt;IF(ISNUMBER($H395),$H395,0),"Partial",IF($M395=IF(ISNUMBER($H395),$H395,0),"Collected","Overcollected")))))</f>
        <v/>
      </c>
      <c r="P395" s="25">
        <f>IF($A395="","",IF($M395&lt;=0,"Not Applicable",IF($K395="","Missing Batch ID",IF(COUNTIF(Deposits!$A$2:$A$201,$K395)=0,"Missing Deposit",IF(INDEX(Deposits!$I$2:$I$201,MATCH($K395,Deposits!$A$2:$A$201,0))="Balanced","Matched","Review Batch")))))</f>
        <v/>
      </c>
      <c r="Q395" s="26">
        <f>IF($A395="","",IF($R395&lt;=0,0,IF(OR($B395="",Dashboard!$B$5=""),"",MAX(0,Dashboard!$B$5-$B395))))</f>
        <v/>
      </c>
      <c r="R395" s="40">
        <f>IF($A395="","",MAX(0,ROUND(IF(ISNUMBER($H395),$H395,0)-$M395,2)))</f>
        <v/>
      </c>
      <c r="S395" s="25">
        <f>IF($A395="","",IF(OR($R395&gt;0,$N395&gt;0,$P395="Missing Batch ID",$P395="Missing Deposit",$P395="Review Batch"),"Follow Up","No Follow-up"))</f>
        <v/>
      </c>
      <c r="T395" s="25">
        <f>IF($A395="","",IF(COUNTIF($A$2:$A$501,$A395)&gt;1,"Duplicate ID",""))</f>
        <v/>
      </c>
    </row>
    <row r="396">
      <c r="A396" s="21" t="n"/>
      <c r="B396" s="38" t="n"/>
      <c r="C396" s="38" t="n"/>
      <c r="D396" s="21" t="n"/>
      <c r="E396" s="21" t="n"/>
      <c r="F396" s="21" t="n"/>
      <c r="G396" s="21" t="n"/>
      <c r="H396" s="39" t="n"/>
      <c r="I396" s="39" t="n"/>
      <c r="J396" s="21" t="n"/>
      <c r="K396" s="21" t="n"/>
      <c r="L396" s="39" t="n"/>
      <c r="M396" s="40">
        <f>IF($A396="","",ROUND(IF(ISNUMBER($I396),$I396,0)-IF(ISNUMBER($L396),$L396,0),2))</f>
        <v/>
      </c>
      <c r="N396" s="40">
        <f>IF($A396="","",ROUND($M396-IF(ISNUMBER($H396),$H396,0),2))</f>
        <v/>
      </c>
      <c r="O396" s="25">
        <f>IF($A396="","",IF(IF(ISNUMBER($H396),$H396,0)=0,"Not Due",IF($M396=0,"Outstanding",IF($M396&lt;IF(ISNUMBER($H396),$H396,0),"Partial",IF($M396=IF(ISNUMBER($H396),$H396,0),"Collected","Overcollected")))))</f>
        <v/>
      </c>
      <c r="P396" s="25">
        <f>IF($A396="","",IF($M396&lt;=0,"Not Applicable",IF($K396="","Missing Batch ID",IF(COUNTIF(Deposits!$A$2:$A$201,$K396)=0,"Missing Deposit",IF(INDEX(Deposits!$I$2:$I$201,MATCH($K396,Deposits!$A$2:$A$201,0))="Balanced","Matched","Review Batch")))))</f>
        <v/>
      </c>
      <c r="Q396" s="26">
        <f>IF($A396="","",IF($R396&lt;=0,0,IF(OR($B396="",Dashboard!$B$5=""),"",MAX(0,Dashboard!$B$5-$B396))))</f>
        <v/>
      </c>
      <c r="R396" s="40">
        <f>IF($A396="","",MAX(0,ROUND(IF(ISNUMBER($H396),$H396,0)-$M396,2)))</f>
        <v/>
      </c>
      <c r="S396" s="25">
        <f>IF($A396="","",IF(OR($R396&gt;0,$N396&gt;0,$P396="Missing Batch ID",$P396="Missing Deposit",$P396="Review Batch"),"Follow Up","No Follow-up"))</f>
        <v/>
      </c>
      <c r="T396" s="25">
        <f>IF($A396="","",IF(COUNTIF($A$2:$A$501,$A396)&gt;1,"Duplicate ID",""))</f>
        <v/>
      </c>
    </row>
    <row r="397">
      <c r="A397" s="5" t="n"/>
      <c r="B397" s="34" t="n"/>
      <c r="C397" s="34" t="n"/>
      <c r="D397" s="5" t="n"/>
      <c r="E397" s="5" t="n"/>
      <c r="F397" s="5" t="n"/>
      <c r="G397" s="5" t="n"/>
      <c r="H397" s="41" t="n"/>
      <c r="I397" s="41" t="n"/>
      <c r="J397" s="5" t="n"/>
      <c r="K397" s="5" t="n"/>
      <c r="L397" s="41" t="n"/>
      <c r="M397" s="40">
        <f>IF($A397="","",ROUND(IF(ISNUMBER($I397),$I397,0)-IF(ISNUMBER($L397),$L397,0),2))</f>
        <v/>
      </c>
      <c r="N397" s="40">
        <f>IF($A397="","",ROUND($M397-IF(ISNUMBER($H397),$H397,0),2))</f>
        <v/>
      </c>
      <c r="O397" s="25">
        <f>IF($A397="","",IF(IF(ISNUMBER($H397),$H397,0)=0,"Not Due",IF($M397=0,"Outstanding",IF($M397&lt;IF(ISNUMBER($H397),$H397,0),"Partial",IF($M397=IF(ISNUMBER($H397),$H397,0),"Collected","Overcollected")))))</f>
        <v/>
      </c>
      <c r="P397" s="25">
        <f>IF($A397="","",IF($M397&lt;=0,"Not Applicable",IF($K397="","Missing Batch ID",IF(COUNTIF(Deposits!$A$2:$A$201,$K397)=0,"Missing Deposit",IF(INDEX(Deposits!$I$2:$I$201,MATCH($K397,Deposits!$A$2:$A$201,0))="Balanced","Matched","Review Batch")))))</f>
        <v/>
      </c>
      <c r="Q397" s="26">
        <f>IF($A397="","",IF($R397&lt;=0,0,IF(OR($B397="",Dashboard!$B$5=""),"",MAX(0,Dashboard!$B$5-$B397))))</f>
        <v/>
      </c>
      <c r="R397" s="40">
        <f>IF($A397="","",MAX(0,ROUND(IF(ISNUMBER($H397),$H397,0)-$M397,2)))</f>
        <v/>
      </c>
      <c r="S397" s="25">
        <f>IF($A397="","",IF(OR($R397&gt;0,$N397&gt;0,$P397="Missing Batch ID",$P397="Missing Deposit",$P397="Review Batch"),"Follow Up","No Follow-up"))</f>
        <v/>
      </c>
      <c r="T397" s="25">
        <f>IF($A397="","",IF(COUNTIF($A$2:$A$501,$A397)&gt;1,"Duplicate ID",""))</f>
        <v/>
      </c>
    </row>
    <row r="398">
      <c r="A398" s="21" t="n"/>
      <c r="B398" s="38" t="n"/>
      <c r="C398" s="38" t="n"/>
      <c r="D398" s="21" t="n"/>
      <c r="E398" s="21" t="n"/>
      <c r="F398" s="21" t="n"/>
      <c r="G398" s="21" t="n"/>
      <c r="H398" s="39" t="n"/>
      <c r="I398" s="39" t="n"/>
      <c r="J398" s="21" t="n"/>
      <c r="K398" s="21" t="n"/>
      <c r="L398" s="39" t="n"/>
      <c r="M398" s="40">
        <f>IF($A398="","",ROUND(IF(ISNUMBER($I398),$I398,0)-IF(ISNUMBER($L398),$L398,0),2))</f>
        <v/>
      </c>
      <c r="N398" s="40">
        <f>IF($A398="","",ROUND($M398-IF(ISNUMBER($H398),$H398,0),2))</f>
        <v/>
      </c>
      <c r="O398" s="25">
        <f>IF($A398="","",IF(IF(ISNUMBER($H398),$H398,0)=0,"Not Due",IF($M398=0,"Outstanding",IF($M398&lt;IF(ISNUMBER($H398),$H398,0),"Partial",IF($M398=IF(ISNUMBER($H398),$H398,0),"Collected","Overcollected")))))</f>
        <v/>
      </c>
      <c r="P398" s="25">
        <f>IF($A398="","",IF($M398&lt;=0,"Not Applicable",IF($K398="","Missing Batch ID",IF(COUNTIF(Deposits!$A$2:$A$201,$K398)=0,"Missing Deposit",IF(INDEX(Deposits!$I$2:$I$201,MATCH($K398,Deposits!$A$2:$A$201,0))="Balanced","Matched","Review Batch")))))</f>
        <v/>
      </c>
      <c r="Q398" s="26">
        <f>IF($A398="","",IF($R398&lt;=0,0,IF(OR($B398="",Dashboard!$B$5=""),"",MAX(0,Dashboard!$B$5-$B398))))</f>
        <v/>
      </c>
      <c r="R398" s="40">
        <f>IF($A398="","",MAX(0,ROUND(IF(ISNUMBER($H398),$H398,0)-$M398,2)))</f>
        <v/>
      </c>
      <c r="S398" s="25">
        <f>IF($A398="","",IF(OR($R398&gt;0,$N398&gt;0,$P398="Missing Batch ID",$P398="Missing Deposit",$P398="Review Batch"),"Follow Up","No Follow-up"))</f>
        <v/>
      </c>
      <c r="T398" s="25">
        <f>IF($A398="","",IF(COUNTIF($A$2:$A$501,$A398)&gt;1,"Duplicate ID",""))</f>
        <v/>
      </c>
    </row>
    <row r="399">
      <c r="A399" s="5" t="n"/>
      <c r="B399" s="34" t="n"/>
      <c r="C399" s="34" t="n"/>
      <c r="D399" s="5" t="n"/>
      <c r="E399" s="5" t="n"/>
      <c r="F399" s="5" t="n"/>
      <c r="G399" s="5" t="n"/>
      <c r="H399" s="41" t="n"/>
      <c r="I399" s="41" t="n"/>
      <c r="J399" s="5" t="n"/>
      <c r="K399" s="5" t="n"/>
      <c r="L399" s="41" t="n"/>
      <c r="M399" s="40">
        <f>IF($A399="","",ROUND(IF(ISNUMBER($I399),$I399,0)-IF(ISNUMBER($L399),$L399,0),2))</f>
        <v/>
      </c>
      <c r="N399" s="40">
        <f>IF($A399="","",ROUND($M399-IF(ISNUMBER($H399),$H399,0),2))</f>
        <v/>
      </c>
      <c r="O399" s="25">
        <f>IF($A399="","",IF(IF(ISNUMBER($H399),$H399,0)=0,"Not Due",IF($M399=0,"Outstanding",IF($M399&lt;IF(ISNUMBER($H399),$H399,0),"Partial",IF($M399=IF(ISNUMBER($H399),$H399,0),"Collected","Overcollected")))))</f>
        <v/>
      </c>
      <c r="P399" s="25">
        <f>IF($A399="","",IF($M399&lt;=0,"Not Applicable",IF($K399="","Missing Batch ID",IF(COUNTIF(Deposits!$A$2:$A$201,$K399)=0,"Missing Deposit",IF(INDEX(Deposits!$I$2:$I$201,MATCH($K399,Deposits!$A$2:$A$201,0))="Balanced","Matched","Review Batch")))))</f>
        <v/>
      </c>
      <c r="Q399" s="26">
        <f>IF($A399="","",IF($R399&lt;=0,0,IF(OR($B399="",Dashboard!$B$5=""),"",MAX(0,Dashboard!$B$5-$B399))))</f>
        <v/>
      </c>
      <c r="R399" s="40">
        <f>IF($A399="","",MAX(0,ROUND(IF(ISNUMBER($H399),$H399,0)-$M399,2)))</f>
        <v/>
      </c>
      <c r="S399" s="25">
        <f>IF($A399="","",IF(OR($R399&gt;0,$N399&gt;0,$P399="Missing Batch ID",$P399="Missing Deposit",$P399="Review Batch"),"Follow Up","No Follow-up"))</f>
        <v/>
      </c>
      <c r="T399" s="25">
        <f>IF($A399="","",IF(COUNTIF($A$2:$A$501,$A399)&gt;1,"Duplicate ID",""))</f>
        <v/>
      </c>
    </row>
    <row r="400">
      <c r="A400" s="21" t="n"/>
      <c r="B400" s="38" t="n"/>
      <c r="C400" s="38" t="n"/>
      <c r="D400" s="21" t="n"/>
      <c r="E400" s="21" t="n"/>
      <c r="F400" s="21" t="n"/>
      <c r="G400" s="21" t="n"/>
      <c r="H400" s="39" t="n"/>
      <c r="I400" s="39" t="n"/>
      <c r="J400" s="21" t="n"/>
      <c r="K400" s="21" t="n"/>
      <c r="L400" s="39" t="n"/>
      <c r="M400" s="40">
        <f>IF($A400="","",ROUND(IF(ISNUMBER($I400),$I400,0)-IF(ISNUMBER($L400),$L400,0),2))</f>
        <v/>
      </c>
      <c r="N400" s="40">
        <f>IF($A400="","",ROUND($M400-IF(ISNUMBER($H400),$H400,0),2))</f>
        <v/>
      </c>
      <c r="O400" s="25">
        <f>IF($A400="","",IF(IF(ISNUMBER($H400),$H400,0)=0,"Not Due",IF($M400=0,"Outstanding",IF($M400&lt;IF(ISNUMBER($H400),$H400,0),"Partial",IF($M400=IF(ISNUMBER($H400),$H400,0),"Collected","Overcollected")))))</f>
        <v/>
      </c>
      <c r="P400" s="25">
        <f>IF($A400="","",IF($M400&lt;=0,"Not Applicable",IF($K400="","Missing Batch ID",IF(COUNTIF(Deposits!$A$2:$A$201,$K400)=0,"Missing Deposit",IF(INDEX(Deposits!$I$2:$I$201,MATCH($K400,Deposits!$A$2:$A$201,0))="Balanced","Matched","Review Batch")))))</f>
        <v/>
      </c>
      <c r="Q400" s="26">
        <f>IF($A400="","",IF($R400&lt;=0,0,IF(OR($B400="",Dashboard!$B$5=""),"",MAX(0,Dashboard!$B$5-$B400))))</f>
        <v/>
      </c>
      <c r="R400" s="40">
        <f>IF($A400="","",MAX(0,ROUND(IF(ISNUMBER($H400),$H400,0)-$M400,2)))</f>
        <v/>
      </c>
      <c r="S400" s="25">
        <f>IF($A400="","",IF(OR($R400&gt;0,$N400&gt;0,$P400="Missing Batch ID",$P400="Missing Deposit",$P400="Review Batch"),"Follow Up","No Follow-up"))</f>
        <v/>
      </c>
      <c r="T400" s="25">
        <f>IF($A400="","",IF(COUNTIF($A$2:$A$501,$A400)&gt;1,"Duplicate ID",""))</f>
        <v/>
      </c>
    </row>
    <row r="401">
      <c r="A401" s="5" t="n"/>
      <c r="B401" s="34" t="n"/>
      <c r="C401" s="34" t="n"/>
      <c r="D401" s="5" t="n"/>
      <c r="E401" s="5" t="n"/>
      <c r="F401" s="5" t="n"/>
      <c r="G401" s="5" t="n"/>
      <c r="H401" s="41" t="n"/>
      <c r="I401" s="41" t="n"/>
      <c r="J401" s="5" t="n"/>
      <c r="K401" s="5" t="n"/>
      <c r="L401" s="41" t="n"/>
      <c r="M401" s="40">
        <f>IF($A401="","",ROUND(IF(ISNUMBER($I401),$I401,0)-IF(ISNUMBER($L401),$L401,0),2))</f>
        <v/>
      </c>
      <c r="N401" s="40">
        <f>IF($A401="","",ROUND($M401-IF(ISNUMBER($H401),$H401,0),2))</f>
        <v/>
      </c>
      <c r="O401" s="25">
        <f>IF($A401="","",IF(IF(ISNUMBER($H401),$H401,0)=0,"Not Due",IF($M401=0,"Outstanding",IF($M401&lt;IF(ISNUMBER($H401),$H401,0),"Partial",IF($M401=IF(ISNUMBER($H401),$H401,0),"Collected","Overcollected")))))</f>
        <v/>
      </c>
      <c r="P401" s="25">
        <f>IF($A401="","",IF($M401&lt;=0,"Not Applicable",IF($K401="","Missing Batch ID",IF(COUNTIF(Deposits!$A$2:$A$201,$K401)=0,"Missing Deposit",IF(INDEX(Deposits!$I$2:$I$201,MATCH($K401,Deposits!$A$2:$A$201,0))="Balanced","Matched","Review Batch")))))</f>
        <v/>
      </c>
      <c r="Q401" s="26">
        <f>IF($A401="","",IF($R401&lt;=0,0,IF(OR($B401="",Dashboard!$B$5=""),"",MAX(0,Dashboard!$B$5-$B401))))</f>
        <v/>
      </c>
      <c r="R401" s="40">
        <f>IF($A401="","",MAX(0,ROUND(IF(ISNUMBER($H401),$H401,0)-$M401,2)))</f>
        <v/>
      </c>
      <c r="S401" s="25">
        <f>IF($A401="","",IF(OR($R401&gt;0,$N401&gt;0,$P401="Missing Batch ID",$P401="Missing Deposit",$P401="Review Batch"),"Follow Up","No Follow-up"))</f>
        <v/>
      </c>
      <c r="T401" s="25">
        <f>IF($A401="","",IF(COUNTIF($A$2:$A$501,$A401)&gt;1,"Duplicate ID",""))</f>
        <v/>
      </c>
    </row>
    <row r="402">
      <c r="A402" s="21" t="n"/>
      <c r="B402" s="38" t="n"/>
      <c r="C402" s="38" t="n"/>
      <c r="D402" s="21" t="n"/>
      <c r="E402" s="21" t="n"/>
      <c r="F402" s="21" t="n"/>
      <c r="G402" s="21" t="n"/>
      <c r="H402" s="39" t="n"/>
      <c r="I402" s="39" t="n"/>
      <c r="J402" s="21" t="n"/>
      <c r="K402" s="21" t="n"/>
      <c r="L402" s="39" t="n"/>
      <c r="M402" s="40">
        <f>IF($A402="","",ROUND(IF(ISNUMBER($I402),$I402,0)-IF(ISNUMBER($L402),$L402,0),2))</f>
        <v/>
      </c>
      <c r="N402" s="40">
        <f>IF($A402="","",ROUND($M402-IF(ISNUMBER($H402),$H402,0),2))</f>
        <v/>
      </c>
      <c r="O402" s="25">
        <f>IF($A402="","",IF(IF(ISNUMBER($H402),$H402,0)=0,"Not Due",IF($M402=0,"Outstanding",IF($M402&lt;IF(ISNUMBER($H402),$H402,0),"Partial",IF($M402=IF(ISNUMBER($H402),$H402,0),"Collected","Overcollected")))))</f>
        <v/>
      </c>
      <c r="P402" s="25">
        <f>IF($A402="","",IF($M402&lt;=0,"Not Applicable",IF($K402="","Missing Batch ID",IF(COUNTIF(Deposits!$A$2:$A$201,$K402)=0,"Missing Deposit",IF(INDEX(Deposits!$I$2:$I$201,MATCH($K402,Deposits!$A$2:$A$201,0))="Balanced","Matched","Review Batch")))))</f>
        <v/>
      </c>
      <c r="Q402" s="26">
        <f>IF($A402="","",IF($R402&lt;=0,0,IF(OR($B402="",Dashboard!$B$5=""),"",MAX(0,Dashboard!$B$5-$B402))))</f>
        <v/>
      </c>
      <c r="R402" s="40">
        <f>IF($A402="","",MAX(0,ROUND(IF(ISNUMBER($H402),$H402,0)-$M402,2)))</f>
        <v/>
      </c>
      <c r="S402" s="25">
        <f>IF($A402="","",IF(OR($R402&gt;0,$N402&gt;0,$P402="Missing Batch ID",$P402="Missing Deposit",$P402="Review Batch"),"Follow Up","No Follow-up"))</f>
        <v/>
      </c>
      <c r="T402" s="25">
        <f>IF($A402="","",IF(COUNTIF($A$2:$A$501,$A402)&gt;1,"Duplicate ID",""))</f>
        <v/>
      </c>
    </row>
    <row r="403">
      <c r="A403" s="5" t="n"/>
      <c r="B403" s="34" t="n"/>
      <c r="C403" s="34" t="n"/>
      <c r="D403" s="5" t="n"/>
      <c r="E403" s="5" t="n"/>
      <c r="F403" s="5" t="n"/>
      <c r="G403" s="5" t="n"/>
      <c r="H403" s="41" t="n"/>
      <c r="I403" s="41" t="n"/>
      <c r="J403" s="5" t="n"/>
      <c r="K403" s="5" t="n"/>
      <c r="L403" s="41" t="n"/>
      <c r="M403" s="40">
        <f>IF($A403="","",ROUND(IF(ISNUMBER($I403),$I403,0)-IF(ISNUMBER($L403),$L403,0),2))</f>
        <v/>
      </c>
      <c r="N403" s="40">
        <f>IF($A403="","",ROUND($M403-IF(ISNUMBER($H403),$H403,0),2))</f>
        <v/>
      </c>
      <c r="O403" s="25">
        <f>IF($A403="","",IF(IF(ISNUMBER($H403),$H403,0)=0,"Not Due",IF($M403=0,"Outstanding",IF($M403&lt;IF(ISNUMBER($H403),$H403,0),"Partial",IF($M403=IF(ISNUMBER($H403),$H403,0),"Collected","Overcollected")))))</f>
        <v/>
      </c>
      <c r="P403" s="25">
        <f>IF($A403="","",IF($M403&lt;=0,"Not Applicable",IF($K403="","Missing Batch ID",IF(COUNTIF(Deposits!$A$2:$A$201,$K403)=0,"Missing Deposit",IF(INDEX(Deposits!$I$2:$I$201,MATCH($K403,Deposits!$A$2:$A$201,0))="Balanced","Matched","Review Batch")))))</f>
        <v/>
      </c>
      <c r="Q403" s="26">
        <f>IF($A403="","",IF($R403&lt;=0,0,IF(OR($B403="",Dashboard!$B$5=""),"",MAX(0,Dashboard!$B$5-$B403))))</f>
        <v/>
      </c>
      <c r="R403" s="40">
        <f>IF($A403="","",MAX(0,ROUND(IF(ISNUMBER($H403),$H403,0)-$M403,2)))</f>
        <v/>
      </c>
      <c r="S403" s="25">
        <f>IF($A403="","",IF(OR($R403&gt;0,$N403&gt;0,$P403="Missing Batch ID",$P403="Missing Deposit",$P403="Review Batch"),"Follow Up","No Follow-up"))</f>
        <v/>
      </c>
      <c r="T403" s="25">
        <f>IF($A403="","",IF(COUNTIF($A$2:$A$501,$A403)&gt;1,"Duplicate ID",""))</f>
        <v/>
      </c>
    </row>
    <row r="404">
      <c r="A404" s="21" t="n"/>
      <c r="B404" s="38" t="n"/>
      <c r="C404" s="38" t="n"/>
      <c r="D404" s="21" t="n"/>
      <c r="E404" s="21" t="n"/>
      <c r="F404" s="21" t="n"/>
      <c r="G404" s="21" t="n"/>
      <c r="H404" s="39" t="n"/>
      <c r="I404" s="39" t="n"/>
      <c r="J404" s="21" t="n"/>
      <c r="K404" s="21" t="n"/>
      <c r="L404" s="39" t="n"/>
      <c r="M404" s="40">
        <f>IF($A404="","",ROUND(IF(ISNUMBER($I404),$I404,0)-IF(ISNUMBER($L404),$L404,0),2))</f>
        <v/>
      </c>
      <c r="N404" s="40">
        <f>IF($A404="","",ROUND($M404-IF(ISNUMBER($H404),$H404,0),2))</f>
        <v/>
      </c>
      <c r="O404" s="25">
        <f>IF($A404="","",IF(IF(ISNUMBER($H404),$H404,0)=0,"Not Due",IF($M404=0,"Outstanding",IF($M404&lt;IF(ISNUMBER($H404),$H404,0),"Partial",IF($M404=IF(ISNUMBER($H404),$H404,0),"Collected","Overcollected")))))</f>
        <v/>
      </c>
      <c r="P404" s="25">
        <f>IF($A404="","",IF($M404&lt;=0,"Not Applicable",IF($K404="","Missing Batch ID",IF(COUNTIF(Deposits!$A$2:$A$201,$K404)=0,"Missing Deposit",IF(INDEX(Deposits!$I$2:$I$201,MATCH($K404,Deposits!$A$2:$A$201,0))="Balanced","Matched","Review Batch")))))</f>
        <v/>
      </c>
      <c r="Q404" s="26">
        <f>IF($A404="","",IF($R404&lt;=0,0,IF(OR($B404="",Dashboard!$B$5=""),"",MAX(0,Dashboard!$B$5-$B404))))</f>
        <v/>
      </c>
      <c r="R404" s="40">
        <f>IF($A404="","",MAX(0,ROUND(IF(ISNUMBER($H404),$H404,0)-$M404,2)))</f>
        <v/>
      </c>
      <c r="S404" s="25">
        <f>IF($A404="","",IF(OR($R404&gt;0,$N404&gt;0,$P404="Missing Batch ID",$P404="Missing Deposit",$P404="Review Batch"),"Follow Up","No Follow-up"))</f>
        <v/>
      </c>
      <c r="T404" s="25">
        <f>IF($A404="","",IF(COUNTIF($A$2:$A$501,$A404)&gt;1,"Duplicate ID",""))</f>
        <v/>
      </c>
    </row>
    <row r="405">
      <c r="A405" s="5" t="n"/>
      <c r="B405" s="34" t="n"/>
      <c r="C405" s="34" t="n"/>
      <c r="D405" s="5" t="n"/>
      <c r="E405" s="5" t="n"/>
      <c r="F405" s="5" t="n"/>
      <c r="G405" s="5" t="n"/>
      <c r="H405" s="41" t="n"/>
      <c r="I405" s="41" t="n"/>
      <c r="J405" s="5" t="n"/>
      <c r="K405" s="5" t="n"/>
      <c r="L405" s="41" t="n"/>
      <c r="M405" s="40">
        <f>IF($A405="","",ROUND(IF(ISNUMBER($I405),$I405,0)-IF(ISNUMBER($L405),$L405,0),2))</f>
        <v/>
      </c>
      <c r="N405" s="40">
        <f>IF($A405="","",ROUND($M405-IF(ISNUMBER($H405),$H405,0),2))</f>
        <v/>
      </c>
      <c r="O405" s="25">
        <f>IF($A405="","",IF(IF(ISNUMBER($H405),$H405,0)=0,"Not Due",IF($M405=0,"Outstanding",IF($M405&lt;IF(ISNUMBER($H405),$H405,0),"Partial",IF($M405=IF(ISNUMBER($H405),$H405,0),"Collected","Overcollected")))))</f>
        <v/>
      </c>
      <c r="P405" s="25">
        <f>IF($A405="","",IF($M405&lt;=0,"Not Applicable",IF($K405="","Missing Batch ID",IF(COUNTIF(Deposits!$A$2:$A$201,$K405)=0,"Missing Deposit",IF(INDEX(Deposits!$I$2:$I$201,MATCH($K405,Deposits!$A$2:$A$201,0))="Balanced","Matched","Review Batch")))))</f>
        <v/>
      </c>
      <c r="Q405" s="26">
        <f>IF($A405="","",IF($R405&lt;=0,0,IF(OR($B405="",Dashboard!$B$5=""),"",MAX(0,Dashboard!$B$5-$B405))))</f>
        <v/>
      </c>
      <c r="R405" s="40">
        <f>IF($A405="","",MAX(0,ROUND(IF(ISNUMBER($H405),$H405,0)-$M405,2)))</f>
        <v/>
      </c>
      <c r="S405" s="25">
        <f>IF($A405="","",IF(OR($R405&gt;0,$N405&gt;0,$P405="Missing Batch ID",$P405="Missing Deposit",$P405="Review Batch"),"Follow Up","No Follow-up"))</f>
        <v/>
      </c>
      <c r="T405" s="25">
        <f>IF($A405="","",IF(COUNTIF($A$2:$A$501,$A405)&gt;1,"Duplicate ID",""))</f>
        <v/>
      </c>
    </row>
    <row r="406">
      <c r="A406" s="21" t="n"/>
      <c r="B406" s="38" t="n"/>
      <c r="C406" s="38" t="n"/>
      <c r="D406" s="21" t="n"/>
      <c r="E406" s="21" t="n"/>
      <c r="F406" s="21" t="n"/>
      <c r="G406" s="21" t="n"/>
      <c r="H406" s="39" t="n"/>
      <c r="I406" s="39" t="n"/>
      <c r="J406" s="21" t="n"/>
      <c r="K406" s="21" t="n"/>
      <c r="L406" s="39" t="n"/>
      <c r="M406" s="40">
        <f>IF($A406="","",ROUND(IF(ISNUMBER($I406),$I406,0)-IF(ISNUMBER($L406),$L406,0),2))</f>
        <v/>
      </c>
      <c r="N406" s="40">
        <f>IF($A406="","",ROUND($M406-IF(ISNUMBER($H406),$H406,0),2))</f>
        <v/>
      </c>
      <c r="O406" s="25">
        <f>IF($A406="","",IF(IF(ISNUMBER($H406),$H406,0)=0,"Not Due",IF($M406=0,"Outstanding",IF($M406&lt;IF(ISNUMBER($H406),$H406,0),"Partial",IF($M406=IF(ISNUMBER($H406),$H406,0),"Collected","Overcollected")))))</f>
        <v/>
      </c>
      <c r="P406" s="25">
        <f>IF($A406="","",IF($M406&lt;=0,"Not Applicable",IF($K406="","Missing Batch ID",IF(COUNTIF(Deposits!$A$2:$A$201,$K406)=0,"Missing Deposit",IF(INDEX(Deposits!$I$2:$I$201,MATCH($K406,Deposits!$A$2:$A$201,0))="Balanced","Matched","Review Batch")))))</f>
        <v/>
      </c>
      <c r="Q406" s="26">
        <f>IF($A406="","",IF($R406&lt;=0,0,IF(OR($B406="",Dashboard!$B$5=""),"",MAX(0,Dashboard!$B$5-$B406))))</f>
        <v/>
      </c>
      <c r="R406" s="40">
        <f>IF($A406="","",MAX(0,ROUND(IF(ISNUMBER($H406),$H406,0)-$M406,2)))</f>
        <v/>
      </c>
      <c r="S406" s="25">
        <f>IF($A406="","",IF(OR($R406&gt;0,$N406&gt;0,$P406="Missing Batch ID",$P406="Missing Deposit",$P406="Review Batch"),"Follow Up","No Follow-up"))</f>
        <v/>
      </c>
      <c r="T406" s="25">
        <f>IF($A406="","",IF(COUNTIF($A$2:$A$501,$A406)&gt;1,"Duplicate ID",""))</f>
        <v/>
      </c>
    </row>
    <row r="407">
      <c r="A407" s="5" t="n"/>
      <c r="B407" s="34" t="n"/>
      <c r="C407" s="34" t="n"/>
      <c r="D407" s="5" t="n"/>
      <c r="E407" s="5" t="n"/>
      <c r="F407" s="5" t="n"/>
      <c r="G407" s="5" t="n"/>
      <c r="H407" s="41" t="n"/>
      <c r="I407" s="41" t="n"/>
      <c r="J407" s="5" t="n"/>
      <c r="K407" s="5" t="n"/>
      <c r="L407" s="41" t="n"/>
      <c r="M407" s="40">
        <f>IF($A407="","",ROUND(IF(ISNUMBER($I407),$I407,0)-IF(ISNUMBER($L407),$L407,0),2))</f>
        <v/>
      </c>
      <c r="N407" s="40">
        <f>IF($A407="","",ROUND($M407-IF(ISNUMBER($H407),$H407,0),2))</f>
        <v/>
      </c>
      <c r="O407" s="25">
        <f>IF($A407="","",IF(IF(ISNUMBER($H407),$H407,0)=0,"Not Due",IF($M407=0,"Outstanding",IF($M407&lt;IF(ISNUMBER($H407),$H407,0),"Partial",IF($M407=IF(ISNUMBER($H407),$H407,0),"Collected","Overcollected")))))</f>
        <v/>
      </c>
      <c r="P407" s="25">
        <f>IF($A407="","",IF($M407&lt;=0,"Not Applicable",IF($K407="","Missing Batch ID",IF(COUNTIF(Deposits!$A$2:$A$201,$K407)=0,"Missing Deposit",IF(INDEX(Deposits!$I$2:$I$201,MATCH($K407,Deposits!$A$2:$A$201,0))="Balanced","Matched","Review Batch")))))</f>
        <v/>
      </c>
      <c r="Q407" s="26">
        <f>IF($A407="","",IF($R407&lt;=0,0,IF(OR($B407="",Dashboard!$B$5=""),"",MAX(0,Dashboard!$B$5-$B407))))</f>
        <v/>
      </c>
      <c r="R407" s="40">
        <f>IF($A407="","",MAX(0,ROUND(IF(ISNUMBER($H407),$H407,0)-$M407,2)))</f>
        <v/>
      </c>
      <c r="S407" s="25">
        <f>IF($A407="","",IF(OR($R407&gt;0,$N407&gt;0,$P407="Missing Batch ID",$P407="Missing Deposit",$P407="Review Batch"),"Follow Up","No Follow-up"))</f>
        <v/>
      </c>
      <c r="T407" s="25">
        <f>IF($A407="","",IF(COUNTIF($A$2:$A$501,$A407)&gt;1,"Duplicate ID",""))</f>
        <v/>
      </c>
    </row>
    <row r="408">
      <c r="A408" s="21" t="n"/>
      <c r="B408" s="38" t="n"/>
      <c r="C408" s="38" t="n"/>
      <c r="D408" s="21" t="n"/>
      <c r="E408" s="21" t="n"/>
      <c r="F408" s="21" t="n"/>
      <c r="G408" s="21" t="n"/>
      <c r="H408" s="39" t="n"/>
      <c r="I408" s="39" t="n"/>
      <c r="J408" s="21" t="n"/>
      <c r="K408" s="21" t="n"/>
      <c r="L408" s="39" t="n"/>
      <c r="M408" s="40">
        <f>IF($A408="","",ROUND(IF(ISNUMBER($I408),$I408,0)-IF(ISNUMBER($L408),$L408,0),2))</f>
        <v/>
      </c>
      <c r="N408" s="40">
        <f>IF($A408="","",ROUND($M408-IF(ISNUMBER($H408),$H408,0),2))</f>
        <v/>
      </c>
      <c r="O408" s="25">
        <f>IF($A408="","",IF(IF(ISNUMBER($H408),$H408,0)=0,"Not Due",IF($M408=0,"Outstanding",IF($M408&lt;IF(ISNUMBER($H408),$H408,0),"Partial",IF($M408=IF(ISNUMBER($H408),$H408,0),"Collected","Overcollected")))))</f>
        <v/>
      </c>
      <c r="P408" s="25">
        <f>IF($A408="","",IF($M408&lt;=0,"Not Applicable",IF($K408="","Missing Batch ID",IF(COUNTIF(Deposits!$A$2:$A$201,$K408)=0,"Missing Deposit",IF(INDEX(Deposits!$I$2:$I$201,MATCH($K408,Deposits!$A$2:$A$201,0))="Balanced","Matched","Review Batch")))))</f>
        <v/>
      </c>
      <c r="Q408" s="26">
        <f>IF($A408="","",IF($R408&lt;=0,0,IF(OR($B408="",Dashboard!$B$5=""),"",MAX(0,Dashboard!$B$5-$B408))))</f>
        <v/>
      </c>
      <c r="R408" s="40">
        <f>IF($A408="","",MAX(0,ROUND(IF(ISNUMBER($H408),$H408,0)-$M408,2)))</f>
        <v/>
      </c>
      <c r="S408" s="25">
        <f>IF($A408="","",IF(OR($R408&gt;0,$N408&gt;0,$P408="Missing Batch ID",$P408="Missing Deposit",$P408="Review Batch"),"Follow Up","No Follow-up"))</f>
        <v/>
      </c>
      <c r="T408" s="25">
        <f>IF($A408="","",IF(COUNTIF($A$2:$A$501,$A408)&gt;1,"Duplicate ID",""))</f>
        <v/>
      </c>
    </row>
    <row r="409">
      <c r="A409" s="5" t="n"/>
      <c r="B409" s="34" t="n"/>
      <c r="C409" s="34" t="n"/>
      <c r="D409" s="5" t="n"/>
      <c r="E409" s="5" t="n"/>
      <c r="F409" s="5" t="n"/>
      <c r="G409" s="5" t="n"/>
      <c r="H409" s="41" t="n"/>
      <c r="I409" s="41" t="n"/>
      <c r="J409" s="5" t="n"/>
      <c r="K409" s="5" t="n"/>
      <c r="L409" s="41" t="n"/>
      <c r="M409" s="40">
        <f>IF($A409="","",ROUND(IF(ISNUMBER($I409),$I409,0)-IF(ISNUMBER($L409),$L409,0),2))</f>
        <v/>
      </c>
      <c r="N409" s="40">
        <f>IF($A409="","",ROUND($M409-IF(ISNUMBER($H409),$H409,0),2))</f>
        <v/>
      </c>
      <c r="O409" s="25">
        <f>IF($A409="","",IF(IF(ISNUMBER($H409),$H409,0)=0,"Not Due",IF($M409=0,"Outstanding",IF($M409&lt;IF(ISNUMBER($H409),$H409,0),"Partial",IF($M409=IF(ISNUMBER($H409),$H409,0),"Collected","Overcollected")))))</f>
        <v/>
      </c>
      <c r="P409" s="25">
        <f>IF($A409="","",IF($M409&lt;=0,"Not Applicable",IF($K409="","Missing Batch ID",IF(COUNTIF(Deposits!$A$2:$A$201,$K409)=0,"Missing Deposit",IF(INDEX(Deposits!$I$2:$I$201,MATCH($K409,Deposits!$A$2:$A$201,0))="Balanced","Matched","Review Batch")))))</f>
        <v/>
      </c>
      <c r="Q409" s="26">
        <f>IF($A409="","",IF($R409&lt;=0,0,IF(OR($B409="",Dashboard!$B$5=""),"",MAX(0,Dashboard!$B$5-$B409))))</f>
        <v/>
      </c>
      <c r="R409" s="40">
        <f>IF($A409="","",MAX(0,ROUND(IF(ISNUMBER($H409),$H409,0)-$M409,2)))</f>
        <v/>
      </c>
      <c r="S409" s="25">
        <f>IF($A409="","",IF(OR($R409&gt;0,$N409&gt;0,$P409="Missing Batch ID",$P409="Missing Deposit",$P409="Review Batch"),"Follow Up","No Follow-up"))</f>
        <v/>
      </c>
      <c r="T409" s="25">
        <f>IF($A409="","",IF(COUNTIF($A$2:$A$501,$A409)&gt;1,"Duplicate ID",""))</f>
        <v/>
      </c>
    </row>
    <row r="410">
      <c r="A410" s="21" t="n"/>
      <c r="B410" s="38" t="n"/>
      <c r="C410" s="38" t="n"/>
      <c r="D410" s="21" t="n"/>
      <c r="E410" s="21" t="n"/>
      <c r="F410" s="21" t="n"/>
      <c r="G410" s="21" t="n"/>
      <c r="H410" s="39" t="n"/>
      <c r="I410" s="39" t="n"/>
      <c r="J410" s="21" t="n"/>
      <c r="K410" s="21" t="n"/>
      <c r="L410" s="39" t="n"/>
      <c r="M410" s="40">
        <f>IF($A410="","",ROUND(IF(ISNUMBER($I410),$I410,0)-IF(ISNUMBER($L410),$L410,0),2))</f>
        <v/>
      </c>
      <c r="N410" s="40">
        <f>IF($A410="","",ROUND($M410-IF(ISNUMBER($H410),$H410,0),2))</f>
        <v/>
      </c>
      <c r="O410" s="25">
        <f>IF($A410="","",IF(IF(ISNUMBER($H410),$H410,0)=0,"Not Due",IF($M410=0,"Outstanding",IF($M410&lt;IF(ISNUMBER($H410),$H410,0),"Partial",IF($M410=IF(ISNUMBER($H410),$H410,0),"Collected","Overcollected")))))</f>
        <v/>
      </c>
      <c r="P410" s="25">
        <f>IF($A410="","",IF($M410&lt;=0,"Not Applicable",IF($K410="","Missing Batch ID",IF(COUNTIF(Deposits!$A$2:$A$201,$K410)=0,"Missing Deposit",IF(INDEX(Deposits!$I$2:$I$201,MATCH($K410,Deposits!$A$2:$A$201,0))="Balanced","Matched","Review Batch")))))</f>
        <v/>
      </c>
      <c r="Q410" s="26">
        <f>IF($A410="","",IF($R410&lt;=0,0,IF(OR($B410="",Dashboard!$B$5=""),"",MAX(0,Dashboard!$B$5-$B410))))</f>
        <v/>
      </c>
      <c r="R410" s="40">
        <f>IF($A410="","",MAX(0,ROUND(IF(ISNUMBER($H410),$H410,0)-$M410,2)))</f>
        <v/>
      </c>
      <c r="S410" s="25">
        <f>IF($A410="","",IF(OR($R410&gt;0,$N410&gt;0,$P410="Missing Batch ID",$P410="Missing Deposit",$P410="Review Batch"),"Follow Up","No Follow-up"))</f>
        <v/>
      </c>
      <c r="T410" s="25">
        <f>IF($A410="","",IF(COUNTIF($A$2:$A$501,$A410)&gt;1,"Duplicate ID",""))</f>
        <v/>
      </c>
    </row>
    <row r="411">
      <c r="A411" s="5" t="n"/>
      <c r="B411" s="34" t="n"/>
      <c r="C411" s="34" t="n"/>
      <c r="D411" s="5" t="n"/>
      <c r="E411" s="5" t="n"/>
      <c r="F411" s="5" t="n"/>
      <c r="G411" s="5" t="n"/>
      <c r="H411" s="41" t="n"/>
      <c r="I411" s="41" t="n"/>
      <c r="J411" s="5" t="n"/>
      <c r="K411" s="5" t="n"/>
      <c r="L411" s="41" t="n"/>
      <c r="M411" s="40">
        <f>IF($A411="","",ROUND(IF(ISNUMBER($I411),$I411,0)-IF(ISNUMBER($L411),$L411,0),2))</f>
        <v/>
      </c>
      <c r="N411" s="40">
        <f>IF($A411="","",ROUND($M411-IF(ISNUMBER($H411),$H411,0),2))</f>
        <v/>
      </c>
      <c r="O411" s="25">
        <f>IF($A411="","",IF(IF(ISNUMBER($H411),$H411,0)=0,"Not Due",IF($M411=0,"Outstanding",IF($M411&lt;IF(ISNUMBER($H411),$H411,0),"Partial",IF($M411=IF(ISNUMBER($H411),$H411,0),"Collected","Overcollected")))))</f>
        <v/>
      </c>
      <c r="P411" s="25">
        <f>IF($A411="","",IF($M411&lt;=0,"Not Applicable",IF($K411="","Missing Batch ID",IF(COUNTIF(Deposits!$A$2:$A$201,$K411)=0,"Missing Deposit",IF(INDEX(Deposits!$I$2:$I$201,MATCH($K411,Deposits!$A$2:$A$201,0))="Balanced","Matched","Review Batch")))))</f>
        <v/>
      </c>
      <c r="Q411" s="26">
        <f>IF($A411="","",IF($R411&lt;=0,0,IF(OR($B411="",Dashboard!$B$5=""),"",MAX(0,Dashboard!$B$5-$B411))))</f>
        <v/>
      </c>
      <c r="R411" s="40">
        <f>IF($A411="","",MAX(0,ROUND(IF(ISNUMBER($H411),$H411,0)-$M411,2)))</f>
        <v/>
      </c>
      <c r="S411" s="25">
        <f>IF($A411="","",IF(OR($R411&gt;0,$N411&gt;0,$P411="Missing Batch ID",$P411="Missing Deposit",$P411="Review Batch"),"Follow Up","No Follow-up"))</f>
        <v/>
      </c>
      <c r="T411" s="25">
        <f>IF($A411="","",IF(COUNTIF($A$2:$A$501,$A411)&gt;1,"Duplicate ID",""))</f>
        <v/>
      </c>
    </row>
    <row r="412">
      <c r="A412" s="21" t="n"/>
      <c r="B412" s="38" t="n"/>
      <c r="C412" s="38" t="n"/>
      <c r="D412" s="21" t="n"/>
      <c r="E412" s="21" t="n"/>
      <c r="F412" s="21" t="n"/>
      <c r="G412" s="21" t="n"/>
      <c r="H412" s="39" t="n"/>
      <c r="I412" s="39" t="n"/>
      <c r="J412" s="21" t="n"/>
      <c r="K412" s="21" t="n"/>
      <c r="L412" s="39" t="n"/>
      <c r="M412" s="40">
        <f>IF($A412="","",ROUND(IF(ISNUMBER($I412),$I412,0)-IF(ISNUMBER($L412),$L412,0),2))</f>
        <v/>
      </c>
      <c r="N412" s="40">
        <f>IF($A412="","",ROUND($M412-IF(ISNUMBER($H412),$H412,0),2))</f>
        <v/>
      </c>
      <c r="O412" s="25">
        <f>IF($A412="","",IF(IF(ISNUMBER($H412),$H412,0)=0,"Not Due",IF($M412=0,"Outstanding",IF($M412&lt;IF(ISNUMBER($H412),$H412,0),"Partial",IF($M412=IF(ISNUMBER($H412),$H412,0),"Collected","Overcollected")))))</f>
        <v/>
      </c>
      <c r="P412" s="25">
        <f>IF($A412="","",IF($M412&lt;=0,"Not Applicable",IF($K412="","Missing Batch ID",IF(COUNTIF(Deposits!$A$2:$A$201,$K412)=0,"Missing Deposit",IF(INDEX(Deposits!$I$2:$I$201,MATCH($K412,Deposits!$A$2:$A$201,0))="Balanced","Matched","Review Batch")))))</f>
        <v/>
      </c>
      <c r="Q412" s="26">
        <f>IF($A412="","",IF($R412&lt;=0,0,IF(OR($B412="",Dashboard!$B$5=""),"",MAX(0,Dashboard!$B$5-$B412))))</f>
        <v/>
      </c>
      <c r="R412" s="40">
        <f>IF($A412="","",MAX(0,ROUND(IF(ISNUMBER($H412),$H412,0)-$M412,2)))</f>
        <v/>
      </c>
      <c r="S412" s="25">
        <f>IF($A412="","",IF(OR($R412&gt;0,$N412&gt;0,$P412="Missing Batch ID",$P412="Missing Deposit",$P412="Review Batch"),"Follow Up","No Follow-up"))</f>
        <v/>
      </c>
      <c r="T412" s="25">
        <f>IF($A412="","",IF(COUNTIF($A$2:$A$501,$A412)&gt;1,"Duplicate ID",""))</f>
        <v/>
      </c>
    </row>
    <row r="413">
      <c r="A413" s="5" t="n"/>
      <c r="B413" s="34" t="n"/>
      <c r="C413" s="34" t="n"/>
      <c r="D413" s="5" t="n"/>
      <c r="E413" s="5" t="n"/>
      <c r="F413" s="5" t="n"/>
      <c r="G413" s="5" t="n"/>
      <c r="H413" s="41" t="n"/>
      <c r="I413" s="41" t="n"/>
      <c r="J413" s="5" t="n"/>
      <c r="K413" s="5" t="n"/>
      <c r="L413" s="41" t="n"/>
      <c r="M413" s="40">
        <f>IF($A413="","",ROUND(IF(ISNUMBER($I413),$I413,0)-IF(ISNUMBER($L413),$L413,0),2))</f>
        <v/>
      </c>
      <c r="N413" s="40">
        <f>IF($A413="","",ROUND($M413-IF(ISNUMBER($H413),$H413,0),2))</f>
        <v/>
      </c>
      <c r="O413" s="25">
        <f>IF($A413="","",IF(IF(ISNUMBER($H413),$H413,0)=0,"Not Due",IF($M413=0,"Outstanding",IF($M413&lt;IF(ISNUMBER($H413),$H413,0),"Partial",IF($M413=IF(ISNUMBER($H413),$H413,0),"Collected","Overcollected")))))</f>
        <v/>
      </c>
      <c r="P413" s="25">
        <f>IF($A413="","",IF($M413&lt;=0,"Not Applicable",IF($K413="","Missing Batch ID",IF(COUNTIF(Deposits!$A$2:$A$201,$K413)=0,"Missing Deposit",IF(INDEX(Deposits!$I$2:$I$201,MATCH($K413,Deposits!$A$2:$A$201,0))="Balanced","Matched","Review Batch")))))</f>
        <v/>
      </c>
      <c r="Q413" s="26">
        <f>IF($A413="","",IF($R413&lt;=0,0,IF(OR($B413="",Dashboard!$B$5=""),"",MAX(0,Dashboard!$B$5-$B413))))</f>
        <v/>
      </c>
      <c r="R413" s="40">
        <f>IF($A413="","",MAX(0,ROUND(IF(ISNUMBER($H413),$H413,0)-$M413,2)))</f>
        <v/>
      </c>
      <c r="S413" s="25">
        <f>IF($A413="","",IF(OR($R413&gt;0,$N413&gt;0,$P413="Missing Batch ID",$P413="Missing Deposit",$P413="Review Batch"),"Follow Up","No Follow-up"))</f>
        <v/>
      </c>
      <c r="T413" s="25">
        <f>IF($A413="","",IF(COUNTIF($A$2:$A$501,$A413)&gt;1,"Duplicate ID",""))</f>
        <v/>
      </c>
    </row>
    <row r="414">
      <c r="A414" s="21" t="n"/>
      <c r="B414" s="38" t="n"/>
      <c r="C414" s="38" t="n"/>
      <c r="D414" s="21" t="n"/>
      <c r="E414" s="21" t="n"/>
      <c r="F414" s="21" t="n"/>
      <c r="G414" s="21" t="n"/>
      <c r="H414" s="39" t="n"/>
      <c r="I414" s="39" t="n"/>
      <c r="J414" s="21" t="n"/>
      <c r="K414" s="21" t="n"/>
      <c r="L414" s="39" t="n"/>
      <c r="M414" s="40">
        <f>IF($A414="","",ROUND(IF(ISNUMBER($I414),$I414,0)-IF(ISNUMBER($L414),$L414,0),2))</f>
        <v/>
      </c>
      <c r="N414" s="40">
        <f>IF($A414="","",ROUND($M414-IF(ISNUMBER($H414),$H414,0),2))</f>
        <v/>
      </c>
      <c r="O414" s="25">
        <f>IF($A414="","",IF(IF(ISNUMBER($H414),$H414,0)=0,"Not Due",IF($M414=0,"Outstanding",IF($M414&lt;IF(ISNUMBER($H414),$H414,0),"Partial",IF($M414=IF(ISNUMBER($H414),$H414,0),"Collected","Overcollected")))))</f>
        <v/>
      </c>
      <c r="P414" s="25">
        <f>IF($A414="","",IF($M414&lt;=0,"Not Applicable",IF($K414="","Missing Batch ID",IF(COUNTIF(Deposits!$A$2:$A$201,$K414)=0,"Missing Deposit",IF(INDEX(Deposits!$I$2:$I$201,MATCH($K414,Deposits!$A$2:$A$201,0))="Balanced","Matched","Review Batch")))))</f>
        <v/>
      </c>
      <c r="Q414" s="26">
        <f>IF($A414="","",IF($R414&lt;=0,0,IF(OR($B414="",Dashboard!$B$5=""),"",MAX(0,Dashboard!$B$5-$B414))))</f>
        <v/>
      </c>
      <c r="R414" s="40">
        <f>IF($A414="","",MAX(0,ROUND(IF(ISNUMBER($H414),$H414,0)-$M414,2)))</f>
        <v/>
      </c>
      <c r="S414" s="25">
        <f>IF($A414="","",IF(OR($R414&gt;0,$N414&gt;0,$P414="Missing Batch ID",$P414="Missing Deposit",$P414="Review Batch"),"Follow Up","No Follow-up"))</f>
        <v/>
      </c>
      <c r="T414" s="25">
        <f>IF($A414="","",IF(COUNTIF($A$2:$A$501,$A414)&gt;1,"Duplicate ID",""))</f>
        <v/>
      </c>
    </row>
    <row r="415">
      <c r="A415" s="5" t="n"/>
      <c r="B415" s="34" t="n"/>
      <c r="C415" s="34" t="n"/>
      <c r="D415" s="5" t="n"/>
      <c r="E415" s="5" t="n"/>
      <c r="F415" s="5" t="n"/>
      <c r="G415" s="5" t="n"/>
      <c r="H415" s="41" t="n"/>
      <c r="I415" s="41" t="n"/>
      <c r="J415" s="5" t="n"/>
      <c r="K415" s="5" t="n"/>
      <c r="L415" s="41" t="n"/>
      <c r="M415" s="40">
        <f>IF($A415="","",ROUND(IF(ISNUMBER($I415),$I415,0)-IF(ISNUMBER($L415),$L415,0),2))</f>
        <v/>
      </c>
      <c r="N415" s="40">
        <f>IF($A415="","",ROUND($M415-IF(ISNUMBER($H415),$H415,0),2))</f>
        <v/>
      </c>
      <c r="O415" s="25">
        <f>IF($A415="","",IF(IF(ISNUMBER($H415),$H415,0)=0,"Not Due",IF($M415=0,"Outstanding",IF($M415&lt;IF(ISNUMBER($H415),$H415,0),"Partial",IF($M415=IF(ISNUMBER($H415),$H415,0),"Collected","Overcollected")))))</f>
        <v/>
      </c>
      <c r="P415" s="25">
        <f>IF($A415="","",IF($M415&lt;=0,"Not Applicable",IF($K415="","Missing Batch ID",IF(COUNTIF(Deposits!$A$2:$A$201,$K415)=0,"Missing Deposit",IF(INDEX(Deposits!$I$2:$I$201,MATCH($K415,Deposits!$A$2:$A$201,0))="Balanced","Matched","Review Batch")))))</f>
        <v/>
      </c>
      <c r="Q415" s="26">
        <f>IF($A415="","",IF($R415&lt;=0,0,IF(OR($B415="",Dashboard!$B$5=""),"",MAX(0,Dashboard!$B$5-$B415))))</f>
        <v/>
      </c>
      <c r="R415" s="40">
        <f>IF($A415="","",MAX(0,ROUND(IF(ISNUMBER($H415),$H415,0)-$M415,2)))</f>
        <v/>
      </c>
      <c r="S415" s="25">
        <f>IF($A415="","",IF(OR($R415&gt;0,$N415&gt;0,$P415="Missing Batch ID",$P415="Missing Deposit",$P415="Review Batch"),"Follow Up","No Follow-up"))</f>
        <v/>
      </c>
      <c r="T415" s="25">
        <f>IF($A415="","",IF(COUNTIF($A$2:$A$501,$A415)&gt;1,"Duplicate ID",""))</f>
        <v/>
      </c>
    </row>
    <row r="416">
      <c r="A416" s="21" t="n"/>
      <c r="B416" s="38" t="n"/>
      <c r="C416" s="38" t="n"/>
      <c r="D416" s="21" t="n"/>
      <c r="E416" s="21" t="n"/>
      <c r="F416" s="21" t="n"/>
      <c r="G416" s="21" t="n"/>
      <c r="H416" s="39" t="n"/>
      <c r="I416" s="39" t="n"/>
      <c r="J416" s="21" t="n"/>
      <c r="K416" s="21" t="n"/>
      <c r="L416" s="39" t="n"/>
      <c r="M416" s="40">
        <f>IF($A416="","",ROUND(IF(ISNUMBER($I416),$I416,0)-IF(ISNUMBER($L416),$L416,0),2))</f>
        <v/>
      </c>
      <c r="N416" s="40">
        <f>IF($A416="","",ROUND($M416-IF(ISNUMBER($H416),$H416,0),2))</f>
        <v/>
      </c>
      <c r="O416" s="25">
        <f>IF($A416="","",IF(IF(ISNUMBER($H416),$H416,0)=0,"Not Due",IF($M416=0,"Outstanding",IF($M416&lt;IF(ISNUMBER($H416),$H416,0),"Partial",IF($M416=IF(ISNUMBER($H416),$H416,0),"Collected","Overcollected")))))</f>
        <v/>
      </c>
      <c r="P416" s="25">
        <f>IF($A416="","",IF($M416&lt;=0,"Not Applicable",IF($K416="","Missing Batch ID",IF(COUNTIF(Deposits!$A$2:$A$201,$K416)=0,"Missing Deposit",IF(INDEX(Deposits!$I$2:$I$201,MATCH($K416,Deposits!$A$2:$A$201,0))="Balanced","Matched","Review Batch")))))</f>
        <v/>
      </c>
      <c r="Q416" s="26">
        <f>IF($A416="","",IF($R416&lt;=0,0,IF(OR($B416="",Dashboard!$B$5=""),"",MAX(0,Dashboard!$B$5-$B416))))</f>
        <v/>
      </c>
      <c r="R416" s="40">
        <f>IF($A416="","",MAX(0,ROUND(IF(ISNUMBER($H416),$H416,0)-$M416,2)))</f>
        <v/>
      </c>
      <c r="S416" s="25">
        <f>IF($A416="","",IF(OR($R416&gt;0,$N416&gt;0,$P416="Missing Batch ID",$P416="Missing Deposit",$P416="Review Batch"),"Follow Up","No Follow-up"))</f>
        <v/>
      </c>
      <c r="T416" s="25">
        <f>IF($A416="","",IF(COUNTIF($A$2:$A$501,$A416)&gt;1,"Duplicate ID",""))</f>
        <v/>
      </c>
    </row>
    <row r="417">
      <c r="A417" s="5" t="n"/>
      <c r="B417" s="34" t="n"/>
      <c r="C417" s="34" t="n"/>
      <c r="D417" s="5" t="n"/>
      <c r="E417" s="5" t="n"/>
      <c r="F417" s="5" t="n"/>
      <c r="G417" s="5" t="n"/>
      <c r="H417" s="41" t="n"/>
      <c r="I417" s="41" t="n"/>
      <c r="J417" s="5" t="n"/>
      <c r="K417" s="5" t="n"/>
      <c r="L417" s="41" t="n"/>
      <c r="M417" s="40">
        <f>IF($A417="","",ROUND(IF(ISNUMBER($I417),$I417,0)-IF(ISNUMBER($L417),$L417,0),2))</f>
        <v/>
      </c>
      <c r="N417" s="40">
        <f>IF($A417="","",ROUND($M417-IF(ISNUMBER($H417),$H417,0),2))</f>
        <v/>
      </c>
      <c r="O417" s="25">
        <f>IF($A417="","",IF(IF(ISNUMBER($H417),$H417,0)=0,"Not Due",IF($M417=0,"Outstanding",IF($M417&lt;IF(ISNUMBER($H417),$H417,0),"Partial",IF($M417=IF(ISNUMBER($H417),$H417,0),"Collected","Overcollected")))))</f>
        <v/>
      </c>
      <c r="P417" s="25">
        <f>IF($A417="","",IF($M417&lt;=0,"Not Applicable",IF($K417="","Missing Batch ID",IF(COUNTIF(Deposits!$A$2:$A$201,$K417)=0,"Missing Deposit",IF(INDEX(Deposits!$I$2:$I$201,MATCH($K417,Deposits!$A$2:$A$201,0))="Balanced","Matched","Review Batch")))))</f>
        <v/>
      </c>
      <c r="Q417" s="26">
        <f>IF($A417="","",IF($R417&lt;=0,0,IF(OR($B417="",Dashboard!$B$5=""),"",MAX(0,Dashboard!$B$5-$B417))))</f>
        <v/>
      </c>
      <c r="R417" s="40">
        <f>IF($A417="","",MAX(0,ROUND(IF(ISNUMBER($H417),$H417,0)-$M417,2)))</f>
        <v/>
      </c>
      <c r="S417" s="25">
        <f>IF($A417="","",IF(OR($R417&gt;0,$N417&gt;0,$P417="Missing Batch ID",$P417="Missing Deposit",$P417="Review Batch"),"Follow Up","No Follow-up"))</f>
        <v/>
      </c>
      <c r="T417" s="25">
        <f>IF($A417="","",IF(COUNTIF($A$2:$A$501,$A417)&gt;1,"Duplicate ID",""))</f>
        <v/>
      </c>
    </row>
    <row r="418">
      <c r="A418" s="21" t="n"/>
      <c r="B418" s="38" t="n"/>
      <c r="C418" s="38" t="n"/>
      <c r="D418" s="21" t="n"/>
      <c r="E418" s="21" t="n"/>
      <c r="F418" s="21" t="n"/>
      <c r="G418" s="21" t="n"/>
      <c r="H418" s="39" t="n"/>
      <c r="I418" s="39" t="n"/>
      <c r="J418" s="21" t="n"/>
      <c r="K418" s="21" t="n"/>
      <c r="L418" s="39" t="n"/>
      <c r="M418" s="40">
        <f>IF($A418="","",ROUND(IF(ISNUMBER($I418),$I418,0)-IF(ISNUMBER($L418),$L418,0),2))</f>
        <v/>
      </c>
      <c r="N418" s="40">
        <f>IF($A418="","",ROUND($M418-IF(ISNUMBER($H418),$H418,0),2))</f>
        <v/>
      </c>
      <c r="O418" s="25">
        <f>IF($A418="","",IF(IF(ISNUMBER($H418),$H418,0)=0,"Not Due",IF($M418=0,"Outstanding",IF($M418&lt;IF(ISNUMBER($H418),$H418,0),"Partial",IF($M418=IF(ISNUMBER($H418),$H418,0),"Collected","Overcollected")))))</f>
        <v/>
      </c>
      <c r="P418" s="25">
        <f>IF($A418="","",IF($M418&lt;=0,"Not Applicable",IF($K418="","Missing Batch ID",IF(COUNTIF(Deposits!$A$2:$A$201,$K418)=0,"Missing Deposit",IF(INDEX(Deposits!$I$2:$I$201,MATCH($K418,Deposits!$A$2:$A$201,0))="Balanced","Matched","Review Batch")))))</f>
        <v/>
      </c>
      <c r="Q418" s="26">
        <f>IF($A418="","",IF($R418&lt;=0,0,IF(OR($B418="",Dashboard!$B$5=""),"",MAX(0,Dashboard!$B$5-$B418))))</f>
        <v/>
      </c>
      <c r="R418" s="40">
        <f>IF($A418="","",MAX(0,ROUND(IF(ISNUMBER($H418),$H418,0)-$M418,2)))</f>
        <v/>
      </c>
      <c r="S418" s="25">
        <f>IF($A418="","",IF(OR($R418&gt;0,$N418&gt;0,$P418="Missing Batch ID",$P418="Missing Deposit",$P418="Review Batch"),"Follow Up","No Follow-up"))</f>
        <v/>
      </c>
      <c r="T418" s="25">
        <f>IF($A418="","",IF(COUNTIF($A$2:$A$501,$A418)&gt;1,"Duplicate ID",""))</f>
        <v/>
      </c>
    </row>
    <row r="419">
      <c r="A419" s="5" t="n"/>
      <c r="B419" s="34" t="n"/>
      <c r="C419" s="34" t="n"/>
      <c r="D419" s="5" t="n"/>
      <c r="E419" s="5" t="n"/>
      <c r="F419" s="5" t="n"/>
      <c r="G419" s="5" t="n"/>
      <c r="H419" s="41" t="n"/>
      <c r="I419" s="41" t="n"/>
      <c r="J419" s="5" t="n"/>
      <c r="K419" s="5" t="n"/>
      <c r="L419" s="41" t="n"/>
      <c r="M419" s="40">
        <f>IF($A419="","",ROUND(IF(ISNUMBER($I419),$I419,0)-IF(ISNUMBER($L419),$L419,0),2))</f>
        <v/>
      </c>
      <c r="N419" s="40">
        <f>IF($A419="","",ROUND($M419-IF(ISNUMBER($H419),$H419,0),2))</f>
        <v/>
      </c>
      <c r="O419" s="25">
        <f>IF($A419="","",IF(IF(ISNUMBER($H419),$H419,0)=0,"Not Due",IF($M419=0,"Outstanding",IF($M419&lt;IF(ISNUMBER($H419),$H419,0),"Partial",IF($M419=IF(ISNUMBER($H419),$H419,0),"Collected","Overcollected")))))</f>
        <v/>
      </c>
      <c r="P419" s="25">
        <f>IF($A419="","",IF($M419&lt;=0,"Not Applicable",IF($K419="","Missing Batch ID",IF(COUNTIF(Deposits!$A$2:$A$201,$K419)=0,"Missing Deposit",IF(INDEX(Deposits!$I$2:$I$201,MATCH($K419,Deposits!$A$2:$A$201,0))="Balanced","Matched","Review Batch")))))</f>
        <v/>
      </c>
      <c r="Q419" s="26">
        <f>IF($A419="","",IF($R419&lt;=0,0,IF(OR($B419="",Dashboard!$B$5=""),"",MAX(0,Dashboard!$B$5-$B419))))</f>
        <v/>
      </c>
      <c r="R419" s="40">
        <f>IF($A419="","",MAX(0,ROUND(IF(ISNUMBER($H419),$H419,0)-$M419,2)))</f>
        <v/>
      </c>
      <c r="S419" s="25">
        <f>IF($A419="","",IF(OR($R419&gt;0,$N419&gt;0,$P419="Missing Batch ID",$P419="Missing Deposit",$P419="Review Batch"),"Follow Up","No Follow-up"))</f>
        <v/>
      </c>
      <c r="T419" s="25">
        <f>IF($A419="","",IF(COUNTIF($A$2:$A$501,$A419)&gt;1,"Duplicate ID",""))</f>
        <v/>
      </c>
    </row>
    <row r="420">
      <c r="A420" s="21" t="n"/>
      <c r="B420" s="38" t="n"/>
      <c r="C420" s="38" t="n"/>
      <c r="D420" s="21" t="n"/>
      <c r="E420" s="21" t="n"/>
      <c r="F420" s="21" t="n"/>
      <c r="G420" s="21" t="n"/>
      <c r="H420" s="39" t="n"/>
      <c r="I420" s="39" t="n"/>
      <c r="J420" s="21" t="n"/>
      <c r="K420" s="21" t="n"/>
      <c r="L420" s="39" t="n"/>
      <c r="M420" s="40">
        <f>IF($A420="","",ROUND(IF(ISNUMBER($I420),$I420,0)-IF(ISNUMBER($L420),$L420,0),2))</f>
        <v/>
      </c>
      <c r="N420" s="40">
        <f>IF($A420="","",ROUND($M420-IF(ISNUMBER($H420),$H420,0),2))</f>
        <v/>
      </c>
      <c r="O420" s="25">
        <f>IF($A420="","",IF(IF(ISNUMBER($H420),$H420,0)=0,"Not Due",IF($M420=0,"Outstanding",IF($M420&lt;IF(ISNUMBER($H420),$H420,0),"Partial",IF($M420=IF(ISNUMBER($H420),$H420,0),"Collected","Overcollected")))))</f>
        <v/>
      </c>
      <c r="P420" s="25">
        <f>IF($A420="","",IF($M420&lt;=0,"Not Applicable",IF($K420="","Missing Batch ID",IF(COUNTIF(Deposits!$A$2:$A$201,$K420)=0,"Missing Deposit",IF(INDEX(Deposits!$I$2:$I$201,MATCH($K420,Deposits!$A$2:$A$201,0))="Balanced","Matched","Review Batch")))))</f>
        <v/>
      </c>
      <c r="Q420" s="26">
        <f>IF($A420="","",IF($R420&lt;=0,0,IF(OR($B420="",Dashboard!$B$5=""),"",MAX(0,Dashboard!$B$5-$B420))))</f>
        <v/>
      </c>
      <c r="R420" s="40">
        <f>IF($A420="","",MAX(0,ROUND(IF(ISNUMBER($H420),$H420,0)-$M420,2)))</f>
        <v/>
      </c>
      <c r="S420" s="25">
        <f>IF($A420="","",IF(OR($R420&gt;0,$N420&gt;0,$P420="Missing Batch ID",$P420="Missing Deposit",$P420="Review Batch"),"Follow Up","No Follow-up"))</f>
        <v/>
      </c>
      <c r="T420" s="25">
        <f>IF($A420="","",IF(COUNTIF($A$2:$A$501,$A420)&gt;1,"Duplicate ID",""))</f>
        <v/>
      </c>
    </row>
    <row r="421">
      <c r="A421" s="5" t="n"/>
      <c r="B421" s="34" t="n"/>
      <c r="C421" s="34" t="n"/>
      <c r="D421" s="5" t="n"/>
      <c r="E421" s="5" t="n"/>
      <c r="F421" s="5" t="n"/>
      <c r="G421" s="5" t="n"/>
      <c r="H421" s="41" t="n"/>
      <c r="I421" s="41" t="n"/>
      <c r="J421" s="5" t="n"/>
      <c r="K421" s="5" t="n"/>
      <c r="L421" s="41" t="n"/>
      <c r="M421" s="40">
        <f>IF($A421="","",ROUND(IF(ISNUMBER($I421),$I421,0)-IF(ISNUMBER($L421),$L421,0),2))</f>
        <v/>
      </c>
      <c r="N421" s="40">
        <f>IF($A421="","",ROUND($M421-IF(ISNUMBER($H421),$H421,0),2))</f>
        <v/>
      </c>
      <c r="O421" s="25">
        <f>IF($A421="","",IF(IF(ISNUMBER($H421),$H421,0)=0,"Not Due",IF($M421=0,"Outstanding",IF($M421&lt;IF(ISNUMBER($H421),$H421,0),"Partial",IF($M421=IF(ISNUMBER($H421),$H421,0),"Collected","Overcollected")))))</f>
        <v/>
      </c>
      <c r="P421" s="25">
        <f>IF($A421="","",IF($M421&lt;=0,"Not Applicable",IF($K421="","Missing Batch ID",IF(COUNTIF(Deposits!$A$2:$A$201,$K421)=0,"Missing Deposit",IF(INDEX(Deposits!$I$2:$I$201,MATCH($K421,Deposits!$A$2:$A$201,0))="Balanced","Matched","Review Batch")))))</f>
        <v/>
      </c>
      <c r="Q421" s="26">
        <f>IF($A421="","",IF($R421&lt;=0,0,IF(OR($B421="",Dashboard!$B$5=""),"",MAX(0,Dashboard!$B$5-$B421))))</f>
        <v/>
      </c>
      <c r="R421" s="40">
        <f>IF($A421="","",MAX(0,ROUND(IF(ISNUMBER($H421),$H421,0)-$M421,2)))</f>
        <v/>
      </c>
      <c r="S421" s="25">
        <f>IF($A421="","",IF(OR($R421&gt;0,$N421&gt;0,$P421="Missing Batch ID",$P421="Missing Deposit",$P421="Review Batch"),"Follow Up","No Follow-up"))</f>
        <v/>
      </c>
      <c r="T421" s="25">
        <f>IF($A421="","",IF(COUNTIF($A$2:$A$501,$A421)&gt;1,"Duplicate ID",""))</f>
        <v/>
      </c>
    </row>
    <row r="422">
      <c r="A422" s="21" t="n"/>
      <c r="B422" s="38" t="n"/>
      <c r="C422" s="38" t="n"/>
      <c r="D422" s="21" t="n"/>
      <c r="E422" s="21" t="n"/>
      <c r="F422" s="21" t="n"/>
      <c r="G422" s="21" t="n"/>
      <c r="H422" s="39" t="n"/>
      <c r="I422" s="39" t="n"/>
      <c r="J422" s="21" t="n"/>
      <c r="K422" s="21" t="n"/>
      <c r="L422" s="39" t="n"/>
      <c r="M422" s="40">
        <f>IF($A422="","",ROUND(IF(ISNUMBER($I422),$I422,0)-IF(ISNUMBER($L422),$L422,0),2))</f>
        <v/>
      </c>
      <c r="N422" s="40">
        <f>IF($A422="","",ROUND($M422-IF(ISNUMBER($H422),$H422,0),2))</f>
        <v/>
      </c>
      <c r="O422" s="25">
        <f>IF($A422="","",IF(IF(ISNUMBER($H422),$H422,0)=0,"Not Due",IF($M422=0,"Outstanding",IF($M422&lt;IF(ISNUMBER($H422),$H422,0),"Partial",IF($M422=IF(ISNUMBER($H422),$H422,0),"Collected","Overcollected")))))</f>
        <v/>
      </c>
      <c r="P422" s="25">
        <f>IF($A422="","",IF($M422&lt;=0,"Not Applicable",IF($K422="","Missing Batch ID",IF(COUNTIF(Deposits!$A$2:$A$201,$K422)=0,"Missing Deposit",IF(INDEX(Deposits!$I$2:$I$201,MATCH($K422,Deposits!$A$2:$A$201,0))="Balanced","Matched","Review Batch")))))</f>
        <v/>
      </c>
      <c r="Q422" s="26">
        <f>IF($A422="","",IF($R422&lt;=0,0,IF(OR($B422="",Dashboard!$B$5=""),"",MAX(0,Dashboard!$B$5-$B422))))</f>
        <v/>
      </c>
      <c r="R422" s="40">
        <f>IF($A422="","",MAX(0,ROUND(IF(ISNUMBER($H422),$H422,0)-$M422,2)))</f>
        <v/>
      </c>
      <c r="S422" s="25">
        <f>IF($A422="","",IF(OR($R422&gt;0,$N422&gt;0,$P422="Missing Batch ID",$P422="Missing Deposit",$P422="Review Batch"),"Follow Up","No Follow-up"))</f>
        <v/>
      </c>
      <c r="T422" s="25">
        <f>IF($A422="","",IF(COUNTIF($A$2:$A$501,$A422)&gt;1,"Duplicate ID",""))</f>
        <v/>
      </c>
    </row>
    <row r="423">
      <c r="A423" s="5" t="n"/>
      <c r="B423" s="34" t="n"/>
      <c r="C423" s="34" t="n"/>
      <c r="D423" s="5" t="n"/>
      <c r="E423" s="5" t="n"/>
      <c r="F423" s="5" t="n"/>
      <c r="G423" s="5" t="n"/>
      <c r="H423" s="41" t="n"/>
      <c r="I423" s="41" t="n"/>
      <c r="J423" s="5" t="n"/>
      <c r="K423" s="5" t="n"/>
      <c r="L423" s="41" t="n"/>
      <c r="M423" s="40">
        <f>IF($A423="","",ROUND(IF(ISNUMBER($I423),$I423,0)-IF(ISNUMBER($L423),$L423,0),2))</f>
        <v/>
      </c>
      <c r="N423" s="40">
        <f>IF($A423="","",ROUND($M423-IF(ISNUMBER($H423),$H423,0),2))</f>
        <v/>
      </c>
      <c r="O423" s="25">
        <f>IF($A423="","",IF(IF(ISNUMBER($H423),$H423,0)=0,"Not Due",IF($M423=0,"Outstanding",IF($M423&lt;IF(ISNUMBER($H423),$H423,0),"Partial",IF($M423=IF(ISNUMBER($H423),$H423,0),"Collected","Overcollected")))))</f>
        <v/>
      </c>
      <c r="P423" s="25">
        <f>IF($A423="","",IF($M423&lt;=0,"Not Applicable",IF($K423="","Missing Batch ID",IF(COUNTIF(Deposits!$A$2:$A$201,$K423)=0,"Missing Deposit",IF(INDEX(Deposits!$I$2:$I$201,MATCH($K423,Deposits!$A$2:$A$201,0))="Balanced","Matched","Review Batch")))))</f>
        <v/>
      </c>
      <c r="Q423" s="26">
        <f>IF($A423="","",IF($R423&lt;=0,0,IF(OR($B423="",Dashboard!$B$5=""),"",MAX(0,Dashboard!$B$5-$B423))))</f>
        <v/>
      </c>
      <c r="R423" s="40">
        <f>IF($A423="","",MAX(0,ROUND(IF(ISNUMBER($H423),$H423,0)-$M423,2)))</f>
        <v/>
      </c>
      <c r="S423" s="25">
        <f>IF($A423="","",IF(OR($R423&gt;0,$N423&gt;0,$P423="Missing Batch ID",$P423="Missing Deposit",$P423="Review Batch"),"Follow Up","No Follow-up"))</f>
        <v/>
      </c>
      <c r="T423" s="25">
        <f>IF($A423="","",IF(COUNTIF($A$2:$A$501,$A423)&gt;1,"Duplicate ID",""))</f>
        <v/>
      </c>
    </row>
    <row r="424">
      <c r="A424" s="21" t="n"/>
      <c r="B424" s="38" t="n"/>
      <c r="C424" s="38" t="n"/>
      <c r="D424" s="21" t="n"/>
      <c r="E424" s="21" t="n"/>
      <c r="F424" s="21" t="n"/>
      <c r="G424" s="21" t="n"/>
      <c r="H424" s="39" t="n"/>
      <c r="I424" s="39" t="n"/>
      <c r="J424" s="21" t="n"/>
      <c r="K424" s="21" t="n"/>
      <c r="L424" s="39" t="n"/>
      <c r="M424" s="40">
        <f>IF($A424="","",ROUND(IF(ISNUMBER($I424),$I424,0)-IF(ISNUMBER($L424),$L424,0),2))</f>
        <v/>
      </c>
      <c r="N424" s="40">
        <f>IF($A424="","",ROUND($M424-IF(ISNUMBER($H424),$H424,0),2))</f>
        <v/>
      </c>
      <c r="O424" s="25">
        <f>IF($A424="","",IF(IF(ISNUMBER($H424),$H424,0)=0,"Not Due",IF($M424=0,"Outstanding",IF($M424&lt;IF(ISNUMBER($H424),$H424,0),"Partial",IF($M424=IF(ISNUMBER($H424),$H424,0),"Collected","Overcollected")))))</f>
        <v/>
      </c>
      <c r="P424" s="25">
        <f>IF($A424="","",IF($M424&lt;=0,"Not Applicable",IF($K424="","Missing Batch ID",IF(COUNTIF(Deposits!$A$2:$A$201,$K424)=0,"Missing Deposit",IF(INDEX(Deposits!$I$2:$I$201,MATCH($K424,Deposits!$A$2:$A$201,0))="Balanced","Matched","Review Batch")))))</f>
        <v/>
      </c>
      <c r="Q424" s="26">
        <f>IF($A424="","",IF($R424&lt;=0,0,IF(OR($B424="",Dashboard!$B$5=""),"",MAX(0,Dashboard!$B$5-$B424))))</f>
        <v/>
      </c>
      <c r="R424" s="40">
        <f>IF($A424="","",MAX(0,ROUND(IF(ISNUMBER($H424),$H424,0)-$M424,2)))</f>
        <v/>
      </c>
      <c r="S424" s="25">
        <f>IF($A424="","",IF(OR($R424&gt;0,$N424&gt;0,$P424="Missing Batch ID",$P424="Missing Deposit",$P424="Review Batch"),"Follow Up","No Follow-up"))</f>
        <v/>
      </c>
      <c r="T424" s="25">
        <f>IF($A424="","",IF(COUNTIF($A$2:$A$501,$A424)&gt;1,"Duplicate ID",""))</f>
        <v/>
      </c>
    </row>
    <row r="425">
      <c r="A425" s="5" t="n"/>
      <c r="B425" s="34" t="n"/>
      <c r="C425" s="34" t="n"/>
      <c r="D425" s="5" t="n"/>
      <c r="E425" s="5" t="n"/>
      <c r="F425" s="5" t="n"/>
      <c r="G425" s="5" t="n"/>
      <c r="H425" s="41" t="n"/>
      <c r="I425" s="41" t="n"/>
      <c r="J425" s="5" t="n"/>
      <c r="K425" s="5" t="n"/>
      <c r="L425" s="41" t="n"/>
      <c r="M425" s="40">
        <f>IF($A425="","",ROUND(IF(ISNUMBER($I425),$I425,0)-IF(ISNUMBER($L425),$L425,0),2))</f>
        <v/>
      </c>
      <c r="N425" s="40">
        <f>IF($A425="","",ROUND($M425-IF(ISNUMBER($H425),$H425,0),2))</f>
        <v/>
      </c>
      <c r="O425" s="25">
        <f>IF($A425="","",IF(IF(ISNUMBER($H425),$H425,0)=0,"Not Due",IF($M425=0,"Outstanding",IF($M425&lt;IF(ISNUMBER($H425),$H425,0),"Partial",IF($M425=IF(ISNUMBER($H425),$H425,0),"Collected","Overcollected")))))</f>
        <v/>
      </c>
      <c r="P425" s="25">
        <f>IF($A425="","",IF($M425&lt;=0,"Not Applicable",IF($K425="","Missing Batch ID",IF(COUNTIF(Deposits!$A$2:$A$201,$K425)=0,"Missing Deposit",IF(INDEX(Deposits!$I$2:$I$201,MATCH($K425,Deposits!$A$2:$A$201,0))="Balanced","Matched","Review Batch")))))</f>
        <v/>
      </c>
      <c r="Q425" s="26">
        <f>IF($A425="","",IF($R425&lt;=0,0,IF(OR($B425="",Dashboard!$B$5=""),"",MAX(0,Dashboard!$B$5-$B425))))</f>
        <v/>
      </c>
      <c r="R425" s="40">
        <f>IF($A425="","",MAX(0,ROUND(IF(ISNUMBER($H425),$H425,0)-$M425,2)))</f>
        <v/>
      </c>
      <c r="S425" s="25">
        <f>IF($A425="","",IF(OR($R425&gt;0,$N425&gt;0,$P425="Missing Batch ID",$P425="Missing Deposit",$P425="Review Batch"),"Follow Up","No Follow-up"))</f>
        <v/>
      </c>
      <c r="T425" s="25">
        <f>IF($A425="","",IF(COUNTIF($A$2:$A$501,$A425)&gt;1,"Duplicate ID",""))</f>
        <v/>
      </c>
    </row>
    <row r="426">
      <c r="A426" s="21" t="n"/>
      <c r="B426" s="38" t="n"/>
      <c r="C426" s="38" t="n"/>
      <c r="D426" s="21" t="n"/>
      <c r="E426" s="21" t="n"/>
      <c r="F426" s="21" t="n"/>
      <c r="G426" s="21" t="n"/>
      <c r="H426" s="39" t="n"/>
      <c r="I426" s="39" t="n"/>
      <c r="J426" s="21" t="n"/>
      <c r="K426" s="21" t="n"/>
      <c r="L426" s="39" t="n"/>
      <c r="M426" s="40">
        <f>IF($A426="","",ROUND(IF(ISNUMBER($I426),$I426,0)-IF(ISNUMBER($L426),$L426,0),2))</f>
        <v/>
      </c>
      <c r="N426" s="40">
        <f>IF($A426="","",ROUND($M426-IF(ISNUMBER($H426),$H426,0),2))</f>
        <v/>
      </c>
      <c r="O426" s="25">
        <f>IF($A426="","",IF(IF(ISNUMBER($H426),$H426,0)=0,"Not Due",IF($M426=0,"Outstanding",IF($M426&lt;IF(ISNUMBER($H426),$H426,0),"Partial",IF($M426=IF(ISNUMBER($H426),$H426,0),"Collected","Overcollected")))))</f>
        <v/>
      </c>
      <c r="P426" s="25">
        <f>IF($A426="","",IF($M426&lt;=0,"Not Applicable",IF($K426="","Missing Batch ID",IF(COUNTIF(Deposits!$A$2:$A$201,$K426)=0,"Missing Deposit",IF(INDEX(Deposits!$I$2:$I$201,MATCH($K426,Deposits!$A$2:$A$201,0))="Balanced","Matched","Review Batch")))))</f>
        <v/>
      </c>
      <c r="Q426" s="26">
        <f>IF($A426="","",IF($R426&lt;=0,0,IF(OR($B426="",Dashboard!$B$5=""),"",MAX(0,Dashboard!$B$5-$B426))))</f>
        <v/>
      </c>
      <c r="R426" s="40">
        <f>IF($A426="","",MAX(0,ROUND(IF(ISNUMBER($H426),$H426,0)-$M426,2)))</f>
        <v/>
      </c>
      <c r="S426" s="25">
        <f>IF($A426="","",IF(OR($R426&gt;0,$N426&gt;0,$P426="Missing Batch ID",$P426="Missing Deposit",$P426="Review Batch"),"Follow Up","No Follow-up"))</f>
        <v/>
      </c>
      <c r="T426" s="25">
        <f>IF($A426="","",IF(COUNTIF($A$2:$A$501,$A426)&gt;1,"Duplicate ID",""))</f>
        <v/>
      </c>
    </row>
    <row r="427">
      <c r="A427" s="5" t="n"/>
      <c r="B427" s="34" t="n"/>
      <c r="C427" s="34" t="n"/>
      <c r="D427" s="5" t="n"/>
      <c r="E427" s="5" t="n"/>
      <c r="F427" s="5" t="n"/>
      <c r="G427" s="5" t="n"/>
      <c r="H427" s="41" t="n"/>
      <c r="I427" s="41" t="n"/>
      <c r="J427" s="5" t="n"/>
      <c r="K427" s="5" t="n"/>
      <c r="L427" s="41" t="n"/>
      <c r="M427" s="40">
        <f>IF($A427="","",ROUND(IF(ISNUMBER($I427),$I427,0)-IF(ISNUMBER($L427),$L427,0),2))</f>
        <v/>
      </c>
      <c r="N427" s="40">
        <f>IF($A427="","",ROUND($M427-IF(ISNUMBER($H427),$H427,0),2))</f>
        <v/>
      </c>
      <c r="O427" s="25">
        <f>IF($A427="","",IF(IF(ISNUMBER($H427),$H427,0)=0,"Not Due",IF($M427=0,"Outstanding",IF($M427&lt;IF(ISNUMBER($H427),$H427,0),"Partial",IF($M427=IF(ISNUMBER($H427),$H427,0),"Collected","Overcollected")))))</f>
        <v/>
      </c>
      <c r="P427" s="25">
        <f>IF($A427="","",IF($M427&lt;=0,"Not Applicable",IF($K427="","Missing Batch ID",IF(COUNTIF(Deposits!$A$2:$A$201,$K427)=0,"Missing Deposit",IF(INDEX(Deposits!$I$2:$I$201,MATCH($K427,Deposits!$A$2:$A$201,0))="Balanced","Matched","Review Batch")))))</f>
        <v/>
      </c>
      <c r="Q427" s="26">
        <f>IF($A427="","",IF($R427&lt;=0,0,IF(OR($B427="",Dashboard!$B$5=""),"",MAX(0,Dashboard!$B$5-$B427))))</f>
        <v/>
      </c>
      <c r="R427" s="40">
        <f>IF($A427="","",MAX(0,ROUND(IF(ISNUMBER($H427),$H427,0)-$M427,2)))</f>
        <v/>
      </c>
      <c r="S427" s="25">
        <f>IF($A427="","",IF(OR($R427&gt;0,$N427&gt;0,$P427="Missing Batch ID",$P427="Missing Deposit",$P427="Review Batch"),"Follow Up","No Follow-up"))</f>
        <v/>
      </c>
      <c r="T427" s="25">
        <f>IF($A427="","",IF(COUNTIF($A$2:$A$501,$A427)&gt;1,"Duplicate ID",""))</f>
        <v/>
      </c>
    </row>
    <row r="428">
      <c r="A428" s="21" t="n"/>
      <c r="B428" s="38" t="n"/>
      <c r="C428" s="38" t="n"/>
      <c r="D428" s="21" t="n"/>
      <c r="E428" s="21" t="n"/>
      <c r="F428" s="21" t="n"/>
      <c r="G428" s="21" t="n"/>
      <c r="H428" s="39" t="n"/>
      <c r="I428" s="39" t="n"/>
      <c r="J428" s="21" t="n"/>
      <c r="K428" s="21" t="n"/>
      <c r="L428" s="39" t="n"/>
      <c r="M428" s="40">
        <f>IF($A428="","",ROUND(IF(ISNUMBER($I428),$I428,0)-IF(ISNUMBER($L428),$L428,0),2))</f>
        <v/>
      </c>
      <c r="N428" s="40">
        <f>IF($A428="","",ROUND($M428-IF(ISNUMBER($H428),$H428,0),2))</f>
        <v/>
      </c>
      <c r="O428" s="25">
        <f>IF($A428="","",IF(IF(ISNUMBER($H428),$H428,0)=0,"Not Due",IF($M428=0,"Outstanding",IF($M428&lt;IF(ISNUMBER($H428),$H428,0),"Partial",IF($M428=IF(ISNUMBER($H428),$H428,0),"Collected","Overcollected")))))</f>
        <v/>
      </c>
      <c r="P428" s="25">
        <f>IF($A428="","",IF($M428&lt;=0,"Not Applicable",IF($K428="","Missing Batch ID",IF(COUNTIF(Deposits!$A$2:$A$201,$K428)=0,"Missing Deposit",IF(INDEX(Deposits!$I$2:$I$201,MATCH($K428,Deposits!$A$2:$A$201,0))="Balanced","Matched","Review Batch")))))</f>
        <v/>
      </c>
      <c r="Q428" s="26">
        <f>IF($A428="","",IF($R428&lt;=0,0,IF(OR($B428="",Dashboard!$B$5=""),"",MAX(0,Dashboard!$B$5-$B428))))</f>
        <v/>
      </c>
      <c r="R428" s="40">
        <f>IF($A428="","",MAX(0,ROUND(IF(ISNUMBER($H428),$H428,0)-$M428,2)))</f>
        <v/>
      </c>
      <c r="S428" s="25">
        <f>IF($A428="","",IF(OR($R428&gt;0,$N428&gt;0,$P428="Missing Batch ID",$P428="Missing Deposit",$P428="Review Batch"),"Follow Up","No Follow-up"))</f>
        <v/>
      </c>
      <c r="T428" s="25">
        <f>IF($A428="","",IF(COUNTIF($A$2:$A$501,$A428)&gt;1,"Duplicate ID",""))</f>
        <v/>
      </c>
    </row>
    <row r="429">
      <c r="A429" s="5" t="n"/>
      <c r="B429" s="34" t="n"/>
      <c r="C429" s="34" t="n"/>
      <c r="D429" s="5" t="n"/>
      <c r="E429" s="5" t="n"/>
      <c r="F429" s="5" t="n"/>
      <c r="G429" s="5" t="n"/>
      <c r="H429" s="41" t="n"/>
      <c r="I429" s="41" t="n"/>
      <c r="J429" s="5" t="n"/>
      <c r="K429" s="5" t="n"/>
      <c r="L429" s="41" t="n"/>
      <c r="M429" s="40">
        <f>IF($A429="","",ROUND(IF(ISNUMBER($I429),$I429,0)-IF(ISNUMBER($L429),$L429,0),2))</f>
        <v/>
      </c>
      <c r="N429" s="40">
        <f>IF($A429="","",ROUND($M429-IF(ISNUMBER($H429),$H429,0),2))</f>
        <v/>
      </c>
      <c r="O429" s="25">
        <f>IF($A429="","",IF(IF(ISNUMBER($H429),$H429,0)=0,"Not Due",IF($M429=0,"Outstanding",IF($M429&lt;IF(ISNUMBER($H429),$H429,0),"Partial",IF($M429=IF(ISNUMBER($H429),$H429,0),"Collected","Overcollected")))))</f>
        <v/>
      </c>
      <c r="P429" s="25">
        <f>IF($A429="","",IF($M429&lt;=0,"Not Applicable",IF($K429="","Missing Batch ID",IF(COUNTIF(Deposits!$A$2:$A$201,$K429)=0,"Missing Deposit",IF(INDEX(Deposits!$I$2:$I$201,MATCH($K429,Deposits!$A$2:$A$201,0))="Balanced","Matched","Review Batch")))))</f>
        <v/>
      </c>
      <c r="Q429" s="26">
        <f>IF($A429="","",IF($R429&lt;=0,0,IF(OR($B429="",Dashboard!$B$5=""),"",MAX(0,Dashboard!$B$5-$B429))))</f>
        <v/>
      </c>
      <c r="R429" s="40">
        <f>IF($A429="","",MAX(0,ROUND(IF(ISNUMBER($H429),$H429,0)-$M429,2)))</f>
        <v/>
      </c>
      <c r="S429" s="25">
        <f>IF($A429="","",IF(OR($R429&gt;0,$N429&gt;0,$P429="Missing Batch ID",$P429="Missing Deposit",$P429="Review Batch"),"Follow Up","No Follow-up"))</f>
        <v/>
      </c>
      <c r="T429" s="25">
        <f>IF($A429="","",IF(COUNTIF($A$2:$A$501,$A429)&gt;1,"Duplicate ID",""))</f>
        <v/>
      </c>
    </row>
    <row r="430">
      <c r="A430" s="21" t="n"/>
      <c r="B430" s="38" t="n"/>
      <c r="C430" s="38" t="n"/>
      <c r="D430" s="21" t="n"/>
      <c r="E430" s="21" t="n"/>
      <c r="F430" s="21" t="n"/>
      <c r="G430" s="21" t="n"/>
      <c r="H430" s="39" t="n"/>
      <c r="I430" s="39" t="n"/>
      <c r="J430" s="21" t="n"/>
      <c r="K430" s="21" t="n"/>
      <c r="L430" s="39" t="n"/>
      <c r="M430" s="40">
        <f>IF($A430="","",ROUND(IF(ISNUMBER($I430),$I430,0)-IF(ISNUMBER($L430),$L430,0),2))</f>
        <v/>
      </c>
      <c r="N430" s="40">
        <f>IF($A430="","",ROUND($M430-IF(ISNUMBER($H430),$H430,0),2))</f>
        <v/>
      </c>
      <c r="O430" s="25">
        <f>IF($A430="","",IF(IF(ISNUMBER($H430),$H430,0)=0,"Not Due",IF($M430=0,"Outstanding",IF($M430&lt;IF(ISNUMBER($H430),$H430,0),"Partial",IF($M430=IF(ISNUMBER($H430),$H430,0),"Collected","Overcollected")))))</f>
        <v/>
      </c>
      <c r="P430" s="25">
        <f>IF($A430="","",IF($M430&lt;=0,"Not Applicable",IF($K430="","Missing Batch ID",IF(COUNTIF(Deposits!$A$2:$A$201,$K430)=0,"Missing Deposit",IF(INDEX(Deposits!$I$2:$I$201,MATCH($K430,Deposits!$A$2:$A$201,0))="Balanced","Matched","Review Batch")))))</f>
        <v/>
      </c>
      <c r="Q430" s="26">
        <f>IF($A430="","",IF($R430&lt;=0,0,IF(OR($B430="",Dashboard!$B$5=""),"",MAX(0,Dashboard!$B$5-$B430))))</f>
        <v/>
      </c>
      <c r="R430" s="40">
        <f>IF($A430="","",MAX(0,ROUND(IF(ISNUMBER($H430),$H430,0)-$M430,2)))</f>
        <v/>
      </c>
      <c r="S430" s="25">
        <f>IF($A430="","",IF(OR($R430&gt;0,$N430&gt;0,$P430="Missing Batch ID",$P430="Missing Deposit",$P430="Review Batch"),"Follow Up","No Follow-up"))</f>
        <v/>
      </c>
      <c r="T430" s="25">
        <f>IF($A430="","",IF(COUNTIF($A$2:$A$501,$A430)&gt;1,"Duplicate ID",""))</f>
        <v/>
      </c>
    </row>
    <row r="431">
      <c r="A431" s="5" t="n"/>
      <c r="B431" s="34" t="n"/>
      <c r="C431" s="34" t="n"/>
      <c r="D431" s="5" t="n"/>
      <c r="E431" s="5" t="n"/>
      <c r="F431" s="5" t="n"/>
      <c r="G431" s="5" t="n"/>
      <c r="H431" s="41" t="n"/>
      <c r="I431" s="41" t="n"/>
      <c r="J431" s="5" t="n"/>
      <c r="K431" s="5" t="n"/>
      <c r="L431" s="41" t="n"/>
      <c r="M431" s="40">
        <f>IF($A431="","",ROUND(IF(ISNUMBER($I431),$I431,0)-IF(ISNUMBER($L431),$L431,0),2))</f>
        <v/>
      </c>
      <c r="N431" s="40">
        <f>IF($A431="","",ROUND($M431-IF(ISNUMBER($H431),$H431,0),2))</f>
        <v/>
      </c>
      <c r="O431" s="25">
        <f>IF($A431="","",IF(IF(ISNUMBER($H431),$H431,0)=0,"Not Due",IF($M431=0,"Outstanding",IF($M431&lt;IF(ISNUMBER($H431),$H431,0),"Partial",IF($M431=IF(ISNUMBER($H431),$H431,0),"Collected","Overcollected")))))</f>
        <v/>
      </c>
      <c r="P431" s="25">
        <f>IF($A431="","",IF($M431&lt;=0,"Not Applicable",IF($K431="","Missing Batch ID",IF(COUNTIF(Deposits!$A$2:$A$201,$K431)=0,"Missing Deposit",IF(INDEX(Deposits!$I$2:$I$201,MATCH($K431,Deposits!$A$2:$A$201,0))="Balanced","Matched","Review Batch")))))</f>
        <v/>
      </c>
      <c r="Q431" s="26">
        <f>IF($A431="","",IF($R431&lt;=0,0,IF(OR($B431="",Dashboard!$B$5=""),"",MAX(0,Dashboard!$B$5-$B431))))</f>
        <v/>
      </c>
      <c r="R431" s="40">
        <f>IF($A431="","",MAX(0,ROUND(IF(ISNUMBER($H431),$H431,0)-$M431,2)))</f>
        <v/>
      </c>
      <c r="S431" s="25">
        <f>IF($A431="","",IF(OR($R431&gt;0,$N431&gt;0,$P431="Missing Batch ID",$P431="Missing Deposit",$P431="Review Batch"),"Follow Up","No Follow-up"))</f>
        <v/>
      </c>
      <c r="T431" s="25">
        <f>IF($A431="","",IF(COUNTIF($A$2:$A$501,$A431)&gt;1,"Duplicate ID",""))</f>
        <v/>
      </c>
    </row>
    <row r="432">
      <c r="A432" s="21" t="n"/>
      <c r="B432" s="38" t="n"/>
      <c r="C432" s="38" t="n"/>
      <c r="D432" s="21" t="n"/>
      <c r="E432" s="21" t="n"/>
      <c r="F432" s="21" t="n"/>
      <c r="G432" s="21" t="n"/>
      <c r="H432" s="39" t="n"/>
      <c r="I432" s="39" t="n"/>
      <c r="J432" s="21" t="n"/>
      <c r="K432" s="21" t="n"/>
      <c r="L432" s="39" t="n"/>
      <c r="M432" s="40">
        <f>IF($A432="","",ROUND(IF(ISNUMBER($I432),$I432,0)-IF(ISNUMBER($L432),$L432,0),2))</f>
        <v/>
      </c>
      <c r="N432" s="40">
        <f>IF($A432="","",ROUND($M432-IF(ISNUMBER($H432),$H432,0),2))</f>
        <v/>
      </c>
      <c r="O432" s="25">
        <f>IF($A432="","",IF(IF(ISNUMBER($H432),$H432,0)=0,"Not Due",IF($M432=0,"Outstanding",IF($M432&lt;IF(ISNUMBER($H432),$H432,0),"Partial",IF($M432=IF(ISNUMBER($H432),$H432,0),"Collected","Overcollected")))))</f>
        <v/>
      </c>
      <c r="P432" s="25">
        <f>IF($A432="","",IF($M432&lt;=0,"Not Applicable",IF($K432="","Missing Batch ID",IF(COUNTIF(Deposits!$A$2:$A$201,$K432)=0,"Missing Deposit",IF(INDEX(Deposits!$I$2:$I$201,MATCH($K432,Deposits!$A$2:$A$201,0))="Balanced","Matched","Review Batch")))))</f>
        <v/>
      </c>
      <c r="Q432" s="26">
        <f>IF($A432="","",IF($R432&lt;=0,0,IF(OR($B432="",Dashboard!$B$5=""),"",MAX(0,Dashboard!$B$5-$B432))))</f>
        <v/>
      </c>
      <c r="R432" s="40">
        <f>IF($A432="","",MAX(0,ROUND(IF(ISNUMBER($H432),$H432,0)-$M432,2)))</f>
        <v/>
      </c>
      <c r="S432" s="25">
        <f>IF($A432="","",IF(OR($R432&gt;0,$N432&gt;0,$P432="Missing Batch ID",$P432="Missing Deposit",$P432="Review Batch"),"Follow Up","No Follow-up"))</f>
        <v/>
      </c>
      <c r="T432" s="25">
        <f>IF($A432="","",IF(COUNTIF($A$2:$A$501,$A432)&gt;1,"Duplicate ID",""))</f>
        <v/>
      </c>
    </row>
    <row r="433">
      <c r="A433" s="5" t="n"/>
      <c r="B433" s="34" t="n"/>
      <c r="C433" s="34" t="n"/>
      <c r="D433" s="5" t="n"/>
      <c r="E433" s="5" t="n"/>
      <c r="F433" s="5" t="n"/>
      <c r="G433" s="5" t="n"/>
      <c r="H433" s="41" t="n"/>
      <c r="I433" s="41" t="n"/>
      <c r="J433" s="5" t="n"/>
      <c r="K433" s="5" t="n"/>
      <c r="L433" s="41" t="n"/>
      <c r="M433" s="40">
        <f>IF($A433="","",ROUND(IF(ISNUMBER($I433),$I433,0)-IF(ISNUMBER($L433),$L433,0),2))</f>
        <v/>
      </c>
      <c r="N433" s="40">
        <f>IF($A433="","",ROUND($M433-IF(ISNUMBER($H433),$H433,0),2))</f>
        <v/>
      </c>
      <c r="O433" s="25">
        <f>IF($A433="","",IF(IF(ISNUMBER($H433),$H433,0)=0,"Not Due",IF($M433=0,"Outstanding",IF($M433&lt;IF(ISNUMBER($H433),$H433,0),"Partial",IF($M433=IF(ISNUMBER($H433),$H433,0),"Collected","Overcollected")))))</f>
        <v/>
      </c>
      <c r="P433" s="25">
        <f>IF($A433="","",IF($M433&lt;=0,"Not Applicable",IF($K433="","Missing Batch ID",IF(COUNTIF(Deposits!$A$2:$A$201,$K433)=0,"Missing Deposit",IF(INDEX(Deposits!$I$2:$I$201,MATCH($K433,Deposits!$A$2:$A$201,0))="Balanced","Matched","Review Batch")))))</f>
        <v/>
      </c>
      <c r="Q433" s="26">
        <f>IF($A433="","",IF($R433&lt;=0,0,IF(OR($B433="",Dashboard!$B$5=""),"",MAX(0,Dashboard!$B$5-$B433))))</f>
        <v/>
      </c>
      <c r="R433" s="40">
        <f>IF($A433="","",MAX(0,ROUND(IF(ISNUMBER($H433),$H433,0)-$M433,2)))</f>
        <v/>
      </c>
      <c r="S433" s="25">
        <f>IF($A433="","",IF(OR($R433&gt;0,$N433&gt;0,$P433="Missing Batch ID",$P433="Missing Deposit",$P433="Review Batch"),"Follow Up","No Follow-up"))</f>
        <v/>
      </c>
      <c r="T433" s="25">
        <f>IF($A433="","",IF(COUNTIF($A$2:$A$501,$A433)&gt;1,"Duplicate ID",""))</f>
        <v/>
      </c>
    </row>
    <row r="434">
      <c r="A434" s="21" t="n"/>
      <c r="B434" s="38" t="n"/>
      <c r="C434" s="38" t="n"/>
      <c r="D434" s="21" t="n"/>
      <c r="E434" s="21" t="n"/>
      <c r="F434" s="21" t="n"/>
      <c r="G434" s="21" t="n"/>
      <c r="H434" s="39" t="n"/>
      <c r="I434" s="39" t="n"/>
      <c r="J434" s="21" t="n"/>
      <c r="K434" s="21" t="n"/>
      <c r="L434" s="39" t="n"/>
      <c r="M434" s="40">
        <f>IF($A434="","",ROUND(IF(ISNUMBER($I434),$I434,0)-IF(ISNUMBER($L434),$L434,0),2))</f>
        <v/>
      </c>
      <c r="N434" s="40">
        <f>IF($A434="","",ROUND($M434-IF(ISNUMBER($H434),$H434,0),2))</f>
        <v/>
      </c>
      <c r="O434" s="25">
        <f>IF($A434="","",IF(IF(ISNUMBER($H434),$H434,0)=0,"Not Due",IF($M434=0,"Outstanding",IF($M434&lt;IF(ISNUMBER($H434),$H434,0),"Partial",IF($M434=IF(ISNUMBER($H434),$H434,0),"Collected","Overcollected")))))</f>
        <v/>
      </c>
      <c r="P434" s="25">
        <f>IF($A434="","",IF($M434&lt;=0,"Not Applicable",IF($K434="","Missing Batch ID",IF(COUNTIF(Deposits!$A$2:$A$201,$K434)=0,"Missing Deposit",IF(INDEX(Deposits!$I$2:$I$201,MATCH($K434,Deposits!$A$2:$A$201,0))="Balanced","Matched","Review Batch")))))</f>
        <v/>
      </c>
      <c r="Q434" s="26">
        <f>IF($A434="","",IF($R434&lt;=0,0,IF(OR($B434="",Dashboard!$B$5=""),"",MAX(0,Dashboard!$B$5-$B434))))</f>
        <v/>
      </c>
      <c r="R434" s="40">
        <f>IF($A434="","",MAX(0,ROUND(IF(ISNUMBER($H434),$H434,0)-$M434,2)))</f>
        <v/>
      </c>
      <c r="S434" s="25">
        <f>IF($A434="","",IF(OR($R434&gt;0,$N434&gt;0,$P434="Missing Batch ID",$P434="Missing Deposit",$P434="Review Batch"),"Follow Up","No Follow-up"))</f>
        <v/>
      </c>
      <c r="T434" s="25">
        <f>IF($A434="","",IF(COUNTIF($A$2:$A$501,$A434)&gt;1,"Duplicate ID",""))</f>
        <v/>
      </c>
    </row>
    <row r="435">
      <c r="A435" s="5" t="n"/>
      <c r="B435" s="34" t="n"/>
      <c r="C435" s="34" t="n"/>
      <c r="D435" s="5" t="n"/>
      <c r="E435" s="5" t="n"/>
      <c r="F435" s="5" t="n"/>
      <c r="G435" s="5" t="n"/>
      <c r="H435" s="41" t="n"/>
      <c r="I435" s="41" t="n"/>
      <c r="J435" s="5" t="n"/>
      <c r="K435" s="5" t="n"/>
      <c r="L435" s="41" t="n"/>
      <c r="M435" s="40">
        <f>IF($A435="","",ROUND(IF(ISNUMBER($I435),$I435,0)-IF(ISNUMBER($L435),$L435,0),2))</f>
        <v/>
      </c>
      <c r="N435" s="40">
        <f>IF($A435="","",ROUND($M435-IF(ISNUMBER($H435),$H435,0),2))</f>
        <v/>
      </c>
      <c r="O435" s="25">
        <f>IF($A435="","",IF(IF(ISNUMBER($H435),$H435,0)=0,"Not Due",IF($M435=0,"Outstanding",IF($M435&lt;IF(ISNUMBER($H435),$H435,0),"Partial",IF($M435=IF(ISNUMBER($H435),$H435,0),"Collected","Overcollected")))))</f>
        <v/>
      </c>
      <c r="P435" s="25">
        <f>IF($A435="","",IF($M435&lt;=0,"Not Applicable",IF($K435="","Missing Batch ID",IF(COUNTIF(Deposits!$A$2:$A$201,$K435)=0,"Missing Deposit",IF(INDEX(Deposits!$I$2:$I$201,MATCH($K435,Deposits!$A$2:$A$201,0))="Balanced","Matched","Review Batch")))))</f>
        <v/>
      </c>
      <c r="Q435" s="26">
        <f>IF($A435="","",IF($R435&lt;=0,0,IF(OR($B435="",Dashboard!$B$5=""),"",MAX(0,Dashboard!$B$5-$B435))))</f>
        <v/>
      </c>
      <c r="R435" s="40">
        <f>IF($A435="","",MAX(0,ROUND(IF(ISNUMBER($H435),$H435,0)-$M435,2)))</f>
        <v/>
      </c>
      <c r="S435" s="25">
        <f>IF($A435="","",IF(OR($R435&gt;0,$N435&gt;0,$P435="Missing Batch ID",$P435="Missing Deposit",$P435="Review Batch"),"Follow Up","No Follow-up"))</f>
        <v/>
      </c>
      <c r="T435" s="25">
        <f>IF($A435="","",IF(COUNTIF($A$2:$A$501,$A435)&gt;1,"Duplicate ID",""))</f>
        <v/>
      </c>
    </row>
    <row r="436">
      <c r="A436" s="21" t="n"/>
      <c r="B436" s="38" t="n"/>
      <c r="C436" s="38" t="n"/>
      <c r="D436" s="21" t="n"/>
      <c r="E436" s="21" t="n"/>
      <c r="F436" s="21" t="n"/>
      <c r="G436" s="21" t="n"/>
      <c r="H436" s="39" t="n"/>
      <c r="I436" s="39" t="n"/>
      <c r="J436" s="21" t="n"/>
      <c r="K436" s="21" t="n"/>
      <c r="L436" s="39" t="n"/>
      <c r="M436" s="40">
        <f>IF($A436="","",ROUND(IF(ISNUMBER($I436),$I436,0)-IF(ISNUMBER($L436),$L436,0),2))</f>
        <v/>
      </c>
      <c r="N436" s="40">
        <f>IF($A436="","",ROUND($M436-IF(ISNUMBER($H436),$H436,0),2))</f>
        <v/>
      </c>
      <c r="O436" s="25">
        <f>IF($A436="","",IF(IF(ISNUMBER($H436),$H436,0)=0,"Not Due",IF($M436=0,"Outstanding",IF($M436&lt;IF(ISNUMBER($H436),$H436,0),"Partial",IF($M436=IF(ISNUMBER($H436),$H436,0),"Collected","Overcollected")))))</f>
        <v/>
      </c>
      <c r="P436" s="25">
        <f>IF($A436="","",IF($M436&lt;=0,"Not Applicable",IF($K436="","Missing Batch ID",IF(COUNTIF(Deposits!$A$2:$A$201,$K436)=0,"Missing Deposit",IF(INDEX(Deposits!$I$2:$I$201,MATCH($K436,Deposits!$A$2:$A$201,0))="Balanced","Matched","Review Batch")))))</f>
        <v/>
      </c>
      <c r="Q436" s="26">
        <f>IF($A436="","",IF($R436&lt;=0,0,IF(OR($B436="",Dashboard!$B$5=""),"",MAX(0,Dashboard!$B$5-$B436))))</f>
        <v/>
      </c>
      <c r="R436" s="40">
        <f>IF($A436="","",MAX(0,ROUND(IF(ISNUMBER($H436),$H436,0)-$M436,2)))</f>
        <v/>
      </c>
      <c r="S436" s="25">
        <f>IF($A436="","",IF(OR($R436&gt;0,$N436&gt;0,$P436="Missing Batch ID",$P436="Missing Deposit",$P436="Review Batch"),"Follow Up","No Follow-up"))</f>
        <v/>
      </c>
      <c r="T436" s="25">
        <f>IF($A436="","",IF(COUNTIF($A$2:$A$501,$A436)&gt;1,"Duplicate ID",""))</f>
        <v/>
      </c>
    </row>
    <row r="437">
      <c r="A437" s="5" t="n"/>
      <c r="B437" s="34" t="n"/>
      <c r="C437" s="34" t="n"/>
      <c r="D437" s="5" t="n"/>
      <c r="E437" s="5" t="n"/>
      <c r="F437" s="5" t="n"/>
      <c r="G437" s="5" t="n"/>
      <c r="H437" s="41" t="n"/>
      <c r="I437" s="41" t="n"/>
      <c r="J437" s="5" t="n"/>
      <c r="K437" s="5" t="n"/>
      <c r="L437" s="41" t="n"/>
      <c r="M437" s="40">
        <f>IF($A437="","",ROUND(IF(ISNUMBER($I437),$I437,0)-IF(ISNUMBER($L437),$L437,0),2))</f>
        <v/>
      </c>
      <c r="N437" s="40">
        <f>IF($A437="","",ROUND($M437-IF(ISNUMBER($H437),$H437,0),2))</f>
        <v/>
      </c>
      <c r="O437" s="25">
        <f>IF($A437="","",IF(IF(ISNUMBER($H437),$H437,0)=0,"Not Due",IF($M437=0,"Outstanding",IF($M437&lt;IF(ISNUMBER($H437),$H437,0),"Partial",IF($M437=IF(ISNUMBER($H437),$H437,0),"Collected","Overcollected")))))</f>
        <v/>
      </c>
      <c r="P437" s="25">
        <f>IF($A437="","",IF($M437&lt;=0,"Not Applicable",IF($K437="","Missing Batch ID",IF(COUNTIF(Deposits!$A$2:$A$201,$K437)=0,"Missing Deposit",IF(INDEX(Deposits!$I$2:$I$201,MATCH($K437,Deposits!$A$2:$A$201,0))="Balanced","Matched","Review Batch")))))</f>
        <v/>
      </c>
      <c r="Q437" s="26">
        <f>IF($A437="","",IF($R437&lt;=0,0,IF(OR($B437="",Dashboard!$B$5=""),"",MAX(0,Dashboard!$B$5-$B437))))</f>
        <v/>
      </c>
      <c r="R437" s="40">
        <f>IF($A437="","",MAX(0,ROUND(IF(ISNUMBER($H437),$H437,0)-$M437,2)))</f>
        <v/>
      </c>
      <c r="S437" s="25">
        <f>IF($A437="","",IF(OR($R437&gt;0,$N437&gt;0,$P437="Missing Batch ID",$P437="Missing Deposit",$P437="Review Batch"),"Follow Up","No Follow-up"))</f>
        <v/>
      </c>
      <c r="T437" s="25">
        <f>IF($A437="","",IF(COUNTIF($A$2:$A$501,$A437)&gt;1,"Duplicate ID",""))</f>
        <v/>
      </c>
    </row>
    <row r="438">
      <c r="A438" s="21" t="n"/>
      <c r="B438" s="38" t="n"/>
      <c r="C438" s="38" t="n"/>
      <c r="D438" s="21" t="n"/>
      <c r="E438" s="21" t="n"/>
      <c r="F438" s="21" t="n"/>
      <c r="G438" s="21" t="n"/>
      <c r="H438" s="39" t="n"/>
      <c r="I438" s="39" t="n"/>
      <c r="J438" s="21" t="n"/>
      <c r="K438" s="21" t="n"/>
      <c r="L438" s="39" t="n"/>
      <c r="M438" s="40">
        <f>IF($A438="","",ROUND(IF(ISNUMBER($I438),$I438,0)-IF(ISNUMBER($L438),$L438,0),2))</f>
        <v/>
      </c>
      <c r="N438" s="40">
        <f>IF($A438="","",ROUND($M438-IF(ISNUMBER($H438),$H438,0),2))</f>
        <v/>
      </c>
      <c r="O438" s="25">
        <f>IF($A438="","",IF(IF(ISNUMBER($H438),$H438,0)=0,"Not Due",IF($M438=0,"Outstanding",IF($M438&lt;IF(ISNUMBER($H438),$H438,0),"Partial",IF($M438=IF(ISNUMBER($H438),$H438,0),"Collected","Overcollected")))))</f>
        <v/>
      </c>
      <c r="P438" s="25">
        <f>IF($A438="","",IF($M438&lt;=0,"Not Applicable",IF($K438="","Missing Batch ID",IF(COUNTIF(Deposits!$A$2:$A$201,$K438)=0,"Missing Deposit",IF(INDEX(Deposits!$I$2:$I$201,MATCH($K438,Deposits!$A$2:$A$201,0))="Balanced","Matched","Review Batch")))))</f>
        <v/>
      </c>
      <c r="Q438" s="26">
        <f>IF($A438="","",IF($R438&lt;=0,0,IF(OR($B438="",Dashboard!$B$5=""),"",MAX(0,Dashboard!$B$5-$B438))))</f>
        <v/>
      </c>
      <c r="R438" s="40">
        <f>IF($A438="","",MAX(0,ROUND(IF(ISNUMBER($H438),$H438,0)-$M438,2)))</f>
        <v/>
      </c>
      <c r="S438" s="25">
        <f>IF($A438="","",IF(OR($R438&gt;0,$N438&gt;0,$P438="Missing Batch ID",$P438="Missing Deposit",$P438="Review Batch"),"Follow Up","No Follow-up"))</f>
        <v/>
      </c>
      <c r="T438" s="25">
        <f>IF($A438="","",IF(COUNTIF($A$2:$A$501,$A438)&gt;1,"Duplicate ID",""))</f>
        <v/>
      </c>
    </row>
    <row r="439">
      <c r="A439" s="5" t="n"/>
      <c r="B439" s="34" t="n"/>
      <c r="C439" s="34" t="n"/>
      <c r="D439" s="5" t="n"/>
      <c r="E439" s="5" t="n"/>
      <c r="F439" s="5" t="n"/>
      <c r="G439" s="5" t="n"/>
      <c r="H439" s="41" t="n"/>
      <c r="I439" s="41" t="n"/>
      <c r="J439" s="5" t="n"/>
      <c r="K439" s="5" t="n"/>
      <c r="L439" s="41" t="n"/>
      <c r="M439" s="40">
        <f>IF($A439="","",ROUND(IF(ISNUMBER($I439),$I439,0)-IF(ISNUMBER($L439),$L439,0),2))</f>
        <v/>
      </c>
      <c r="N439" s="40">
        <f>IF($A439="","",ROUND($M439-IF(ISNUMBER($H439),$H439,0),2))</f>
        <v/>
      </c>
      <c r="O439" s="25">
        <f>IF($A439="","",IF(IF(ISNUMBER($H439),$H439,0)=0,"Not Due",IF($M439=0,"Outstanding",IF($M439&lt;IF(ISNUMBER($H439),$H439,0),"Partial",IF($M439=IF(ISNUMBER($H439),$H439,0),"Collected","Overcollected")))))</f>
        <v/>
      </c>
      <c r="P439" s="25">
        <f>IF($A439="","",IF($M439&lt;=0,"Not Applicable",IF($K439="","Missing Batch ID",IF(COUNTIF(Deposits!$A$2:$A$201,$K439)=0,"Missing Deposit",IF(INDEX(Deposits!$I$2:$I$201,MATCH($K439,Deposits!$A$2:$A$201,0))="Balanced","Matched","Review Batch")))))</f>
        <v/>
      </c>
      <c r="Q439" s="26">
        <f>IF($A439="","",IF($R439&lt;=0,0,IF(OR($B439="",Dashboard!$B$5=""),"",MAX(0,Dashboard!$B$5-$B439))))</f>
        <v/>
      </c>
      <c r="R439" s="40">
        <f>IF($A439="","",MAX(0,ROUND(IF(ISNUMBER($H439),$H439,0)-$M439,2)))</f>
        <v/>
      </c>
      <c r="S439" s="25">
        <f>IF($A439="","",IF(OR($R439&gt;0,$N439&gt;0,$P439="Missing Batch ID",$P439="Missing Deposit",$P439="Review Batch"),"Follow Up","No Follow-up"))</f>
        <v/>
      </c>
      <c r="T439" s="25">
        <f>IF($A439="","",IF(COUNTIF($A$2:$A$501,$A439)&gt;1,"Duplicate ID",""))</f>
        <v/>
      </c>
    </row>
    <row r="440">
      <c r="A440" s="21" t="n"/>
      <c r="B440" s="38" t="n"/>
      <c r="C440" s="38" t="n"/>
      <c r="D440" s="21" t="n"/>
      <c r="E440" s="21" t="n"/>
      <c r="F440" s="21" t="n"/>
      <c r="G440" s="21" t="n"/>
      <c r="H440" s="39" t="n"/>
      <c r="I440" s="39" t="n"/>
      <c r="J440" s="21" t="n"/>
      <c r="K440" s="21" t="n"/>
      <c r="L440" s="39" t="n"/>
      <c r="M440" s="40">
        <f>IF($A440="","",ROUND(IF(ISNUMBER($I440),$I440,0)-IF(ISNUMBER($L440),$L440,0),2))</f>
        <v/>
      </c>
      <c r="N440" s="40">
        <f>IF($A440="","",ROUND($M440-IF(ISNUMBER($H440),$H440,0),2))</f>
        <v/>
      </c>
      <c r="O440" s="25">
        <f>IF($A440="","",IF(IF(ISNUMBER($H440),$H440,0)=0,"Not Due",IF($M440=0,"Outstanding",IF($M440&lt;IF(ISNUMBER($H440),$H440,0),"Partial",IF($M440=IF(ISNUMBER($H440),$H440,0),"Collected","Overcollected")))))</f>
        <v/>
      </c>
      <c r="P440" s="25">
        <f>IF($A440="","",IF($M440&lt;=0,"Not Applicable",IF($K440="","Missing Batch ID",IF(COUNTIF(Deposits!$A$2:$A$201,$K440)=0,"Missing Deposit",IF(INDEX(Deposits!$I$2:$I$201,MATCH($K440,Deposits!$A$2:$A$201,0))="Balanced","Matched","Review Batch")))))</f>
        <v/>
      </c>
      <c r="Q440" s="26">
        <f>IF($A440="","",IF($R440&lt;=0,0,IF(OR($B440="",Dashboard!$B$5=""),"",MAX(0,Dashboard!$B$5-$B440))))</f>
        <v/>
      </c>
      <c r="R440" s="40">
        <f>IF($A440="","",MAX(0,ROUND(IF(ISNUMBER($H440),$H440,0)-$M440,2)))</f>
        <v/>
      </c>
      <c r="S440" s="25">
        <f>IF($A440="","",IF(OR($R440&gt;0,$N440&gt;0,$P440="Missing Batch ID",$P440="Missing Deposit",$P440="Review Batch"),"Follow Up","No Follow-up"))</f>
        <v/>
      </c>
      <c r="T440" s="25">
        <f>IF($A440="","",IF(COUNTIF($A$2:$A$501,$A440)&gt;1,"Duplicate ID",""))</f>
        <v/>
      </c>
    </row>
    <row r="441">
      <c r="A441" s="5" t="n"/>
      <c r="B441" s="34" t="n"/>
      <c r="C441" s="34" t="n"/>
      <c r="D441" s="5" t="n"/>
      <c r="E441" s="5" t="n"/>
      <c r="F441" s="5" t="n"/>
      <c r="G441" s="5" t="n"/>
      <c r="H441" s="41" t="n"/>
      <c r="I441" s="41" t="n"/>
      <c r="J441" s="5" t="n"/>
      <c r="K441" s="5" t="n"/>
      <c r="L441" s="41" t="n"/>
      <c r="M441" s="40">
        <f>IF($A441="","",ROUND(IF(ISNUMBER($I441),$I441,0)-IF(ISNUMBER($L441),$L441,0),2))</f>
        <v/>
      </c>
      <c r="N441" s="40">
        <f>IF($A441="","",ROUND($M441-IF(ISNUMBER($H441),$H441,0),2))</f>
        <v/>
      </c>
      <c r="O441" s="25">
        <f>IF($A441="","",IF(IF(ISNUMBER($H441),$H441,0)=0,"Not Due",IF($M441=0,"Outstanding",IF($M441&lt;IF(ISNUMBER($H441),$H441,0),"Partial",IF($M441=IF(ISNUMBER($H441),$H441,0),"Collected","Overcollected")))))</f>
        <v/>
      </c>
      <c r="P441" s="25">
        <f>IF($A441="","",IF($M441&lt;=0,"Not Applicable",IF($K441="","Missing Batch ID",IF(COUNTIF(Deposits!$A$2:$A$201,$K441)=0,"Missing Deposit",IF(INDEX(Deposits!$I$2:$I$201,MATCH($K441,Deposits!$A$2:$A$201,0))="Balanced","Matched","Review Batch")))))</f>
        <v/>
      </c>
      <c r="Q441" s="26">
        <f>IF($A441="","",IF($R441&lt;=0,0,IF(OR($B441="",Dashboard!$B$5=""),"",MAX(0,Dashboard!$B$5-$B441))))</f>
        <v/>
      </c>
      <c r="R441" s="40">
        <f>IF($A441="","",MAX(0,ROUND(IF(ISNUMBER($H441),$H441,0)-$M441,2)))</f>
        <v/>
      </c>
      <c r="S441" s="25">
        <f>IF($A441="","",IF(OR($R441&gt;0,$N441&gt;0,$P441="Missing Batch ID",$P441="Missing Deposit",$P441="Review Batch"),"Follow Up","No Follow-up"))</f>
        <v/>
      </c>
      <c r="T441" s="25">
        <f>IF($A441="","",IF(COUNTIF($A$2:$A$501,$A441)&gt;1,"Duplicate ID",""))</f>
        <v/>
      </c>
    </row>
    <row r="442">
      <c r="A442" s="21" t="n"/>
      <c r="B442" s="38" t="n"/>
      <c r="C442" s="38" t="n"/>
      <c r="D442" s="21" t="n"/>
      <c r="E442" s="21" t="n"/>
      <c r="F442" s="21" t="n"/>
      <c r="G442" s="21" t="n"/>
      <c r="H442" s="39" t="n"/>
      <c r="I442" s="39" t="n"/>
      <c r="J442" s="21" t="n"/>
      <c r="K442" s="21" t="n"/>
      <c r="L442" s="39" t="n"/>
      <c r="M442" s="40">
        <f>IF($A442="","",ROUND(IF(ISNUMBER($I442),$I442,0)-IF(ISNUMBER($L442),$L442,0),2))</f>
        <v/>
      </c>
      <c r="N442" s="40">
        <f>IF($A442="","",ROUND($M442-IF(ISNUMBER($H442),$H442,0),2))</f>
        <v/>
      </c>
      <c r="O442" s="25">
        <f>IF($A442="","",IF(IF(ISNUMBER($H442),$H442,0)=0,"Not Due",IF($M442=0,"Outstanding",IF($M442&lt;IF(ISNUMBER($H442),$H442,0),"Partial",IF($M442=IF(ISNUMBER($H442),$H442,0),"Collected","Overcollected")))))</f>
        <v/>
      </c>
      <c r="P442" s="25">
        <f>IF($A442="","",IF($M442&lt;=0,"Not Applicable",IF($K442="","Missing Batch ID",IF(COUNTIF(Deposits!$A$2:$A$201,$K442)=0,"Missing Deposit",IF(INDEX(Deposits!$I$2:$I$201,MATCH($K442,Deposits!$A$2:$A$201,0))="Balanced","Matched","Review Batch")))))</f>
        <v/>
      </c>
      <c r="Q442" s="26">
        <f>IF($A442="","",IF($R442&lt;=0,0,IF(OR($B442="",Dashboard!$B$5=""),"",MAX(0,Dashboard!$B$5-$B442))))</f>
        <v/>
      </c>
      <c r="R442" s="40">
        <f>IF($A442="","",MAX(0,ROUND(IF(ISNUMBER($H442),$H442,0)-$M442,2)))</f>
        <v/>
      </c>
      <c r="S442" s="25">
        <f>IF($A442="","",IF(OR($R442&gt;0,$N442&gt;0,$P442="Missing Batch ID",$P442="Missing Deposit",$P442="Review Batch"),"Follow Up","No Follow-up"))</f>
        <v/>
      </c>
      <c r="T442" s="25">
        <f>IF($A442="","",IF(COUNTIF($A$2:$A$501,$A442)&gt;1,"Duplicate ID",""))</f>
        <v/>
      </c>
    </row>
    <row r="443">
      <c r="A443" s="5" t="n"/>
      <c r="B443" s="34" t="n"/>
      <c r="C443" s="34" t="n"/>
      <c r="D443" s="5" t="n"/>
      <c r="E443" s="5" t="n"/>
      <c r="F443" s="5" t="n"/>
      <c r="G443" s="5" t="n"/>
      <c r="H443" s="41" t="n"/>
      <c r="I443" s="41" t="n"/>
      <c r="J443" s="5" t="n"/>
      <c r="K443" s="5" t="n"/>
      <c r="L443" s="41" t="n"/>
      <c r="M443" s="40">
        <f>IF($A443="","",ROUND(IF(ISNUMBER($I443),$I443,0)-IF(ISNUMBER($L443),$L443,0),2))</f>
        <v/>
      </c>
      <c r="N443" s="40">
        <f>IF($A443="","",ROUND($M443-IF(ISNUMBER($H443),$H443,0),2))</f>
        <v/>
      </c>
      <c r="O443" s="25">
        <f>IF($A443="","",IF(IF(ISNUMBER($H443),$H443,0)=0,"Not Due",IF($M443=0,"Outstanding",IF($M443&lt;IF(ISNUMBER($H443),$H443,0),"Partial",IF($M443=IF(ISNUMBER($H443),$H443,0),"Collected","Overcollected")))))</f>
        <v/>
      </c>
      <c r="P443" s="25">
        <f>IF($A443="","",IF($M443&lt;=0,"Not Applicable",IF($K443="","Missing Batch ID",IF(COUNTIF(Deposits!$A$2:$A$201,$K443)=0,"Missing Deposit",IF(INDEX(Deposits!$I$2:$I$201,MATCH($K443,Deposits!$A$2:$A$201,0))="Balanced","Matched","Review Batch")))))</f>
        <v/>
      </c>
      <c r="Q443" s="26">
        <f>IF($A443="","",IF($R443&lt;=0,0,IF(OR($B443="",Dashboard!$B$5=""),"",MAX(0,Dashboard!$B$5-$B443))))</f>
        <v/>
      </c>
      <c r="R443" s="40">
        <f>IF($A443="","",MAX(0,ROUND(IF(ISNUMBER($H443),$H443,0)-$M443,2)))</f>
        <v/>
      </c>
      <c r="S443" s="25">
        <f>IF($A443="","",IF(OR($R443&gt;0,$N443&gt;0,$P443="Missing Batch ID",$P443="Missing Deposit",$P443="Review Batch"),"Follow Up","No Follow-up"))</f>
        <v/>
      </c>
      <c r="T443" s="25">
        <f>IF($A443="","",IF(COUNTIF($A$2:$A$501,$A443)&gt;1,"Duplicate ID",""))</f>
        <v/>
      </c>
    </row>
    <row r="444">
      <c r="A444" s="21" t="n"/>
      <c r="B444" s="38" t="n"/>
      <c r="C444" s="38" t="n"/>
      <c r="D444" s="21" t="n"/>
      <c r="E444" s="21" t="n"/>
      <c r="F444" s="21" t="n"/>
      <c r="G444" s="21" t="n"/>
      <c r="H444" s="39" t="n"/>
      <c r="I444" s="39" t="n"/>
      <c r="J444" s="21" t="n"/>
      <c r="K444" s="21" t="n"/>
      <c r="L444" s="39" t="n"/>
      <c r="M444" s="40">
        <f>IF($A444="","",ROUND(IF(ISNUMBER($I444),$I444,0)-IF(ISNUMBER($L444),$L444,0),2))</f>
        <v/>
      </c>
      <c r="N444" s="40">
        <f>IF($A444="","",ROUND($M444-IF(ISNUMBER($H444),$H444,0),2))</f>
        <v/>
      </c>
      <c r="O444" s="25">
        <f>IF($A444="","",IF(IF(ISNUMBER($H444),$H444,0)=0,"Not Due",IF($M444=0,"Outstanding",IF($M444&lt;IF(ISNUMBER($H444),$H444,0),"Partial",IF($M444=IF(ISNUMBER($H444),$H444,0),"Collected","Overcollected")))))</f>
        <v/>
      </c>
      <c r="P444" s="25">
        <f>IF($A444="","",IF($M444&lt;=0,"Not Applicable",IF($K444="","Missing Batch ID",IF(COUNTIF(Deposits!$A$2:$A$201,$K444)=0,"Missing Deposit",IF(INDEX(Deposits!$I$2:$I$201,MATCH($K444,Deposits!$A$2:$A$201,0))="Balanced","Matched","Review Batch")))))</f>
        <v/>
      </c>
      <c r="Q444" s="26">
        <f>IF($A444="","",IF($R444&lt;=0,0,IF(OR($B444="",Dashboard!$B$5=""),"",MAX(0,Dashboard!$B$5-$B444))))</f>
        <v/>
      </c>
      <c r="R444" s="40">
        <f>IF($A444="","",MAX(0,ROUND(IF(ISNUMBER($H444),$H444,0)-$M444,2)))</f>
        <v/>
      </c>
      <c r="S444" s="25">
        <f>IF($A444="","",IF(OR($R444&gt;0,$N444&gt;0,$P444="Missing Batch ID",$P444="Missing Deposit",$P444="Review Batch"),"Follow Up","No Follow-up"))</f>
        <v/>
      </c>
      <c r="T444" s="25">
        <f>IF($A444="","",IF(COUNTIF($A$2:$A$501,$A444)&gt;1,"Duplicate ID",""))</f>
        <v/>
      </c>
    </row>
    <row r="445">
      <c r="A445" s="5" t="n"/>
      <c r="B445" s="34" t="n"/>
      <c r="C445" s="34" t="n"/>
      <c r="D445" s="5" t="n"/>
      <c r="E445" s="5" t="n"/>
      <c r="F445" s="5" t="n"/>
      <c r="G445" s="5" t="n"/>
      <c r="H445" s="41" t="n"/>
      <c r="I445" s="41" t="n"/>
      <c r="J445" s="5" t="n"/>
      <c r="K445" s="5" t="n"/>
      <c r="L445" s="41" t="n"/>
      <c r="M445" s="40">
        <f>IF($A445="","",ROUND(IF(ISNUMBER($I445),$I445,0)-IF(ISNUMBER($L445),$L445,0),2))</f>
        <v/>
      </c>
      <c r="N445" s="40">
        <f>IF($A445="","",ROUND($M445-IF(ISNUMBER($H445),$H445,0),2))</f>
        <v/>
      </c>
      <c r="O445" s="25">
        <f>IF($A445="","",IF(IF(ISNUMBER($H445),$H445,0)=0,"Not Due",IF($M445=0,"Outstanding",IF($M445&lt;IF(ISNUMBER($H445),$H445,0),"Partial",IF($M445=IF(ISNUMBER($H445),$H445,0),"Collected","Overcollected")))))</f>
        <v/>
      </c>
      <c r="P445" s="25">
        <f>IF($A445="","",IF($M445&lt;=0,"Not Applicable",IF($K445="","Missing Batch ID",IF(COUNTIF(Deposits!$A$2:$A$201,$K445)=0,"Missing Deposit",IF(INDEX(Deposits!$I$2:$I$201,MATCH($K445,Deposits!$A$2:$A$201,0))="Balanced","Matched","Review Batch")))))</f>
        <v/>
      </c>
      <c r="Q445" s="26">
        <f>IF($A445="","",IF($R445&lt;=0,0,IF(OR($B445="",Dashboard!$B$5=""),"",MAX(0,Dashboard!$B$5-$B445))))</f>
        <v/>
      </c>
      <c r="R445" s="40">
        <f>IF($A445="","",MAX(0,ROUND(IF(ISNUMBER($H445),$H445,0)-$M445,2)))</f>
        <v/>
      </c>
      <c r="S445" s="25">
        <f>IF($A445="","",IF(OR($R445&gt;0,$N445&gt;0,$P445="Missing Batch ID",$P445="Missing Deposit",$P445="Review Batch"),"Follow Up","No Follow-up"))</f>
        <v/>
      </c>
      <c r="T445" s="25">
        <f>IF($A445="","",IF(COUNTIF($A$2:$A$501,$A445)&gt;1,"Duplicate ID",""))</f>
        <v/>
      </c>
    </row>
    <row r="446">
      <c r="A446" s="21" t="n"/>
      <c r="B446" s="38" t="n"/>
      <c r="C446" s="38" t="n"/>
      <c r="D446" s="21" t="n"/>
      <c r="E446" s="21" t="n"/>
      <c r="F446" s="21" t="n"/>
      <c r="G446" s="21" t="n"/>
      <c r="H446" s="39" t="n"/>
      <c r="I446" s="39" t="n"/>
      <c r="J446" s="21" t="n"/>
      <c r="K446" s="21" t="n"/>
      <c r="L446" s="39" t="n"/>
      <c r="M446" s="40">
        <f>IF($A446="","",ROUND(IF(ISNUMBER($I446),$I446,0)-IF(ISNUMBER($L446),$L446,0),2))</f>
        <v/>
      </c>
      <c r="N446" s="40">
        <f>IF($A446="","",ROUND($M446-IF(ISNUMBER($H446),$H446,0),2))</f>
        <v/>
      </c>
      <c r="O446" s="25">
        <f>IF($A446="","",IF(IF(ISNUMBER($H446),$H446,0)=0,"Not Due",IF($M446=0,"Outstanding",IF($M446&lt;IF(ISNUMBER($H446),$H446,0),"Partial",IF($M446=IF(ISNUMBER($H446),$H446,0),"Collected","Overcollected")))))</f>
        <v/>
      </c>
      <c r="P446" s="25">
        <f>IF($A446="","",IF($M446&lt;=0,"Not Applicable",IF($K446="","Missing Batch ID",IF(COUNTIF(Deposits!$A$2:$A$201,$K446)=0,"Missing Deposit",IF(INDEX(Deposits!$I$2:$I$201,MATCH($K446,Deposits!$A$2:$A$201,0))="Balanced","Matched","Review Batch")))))</f>
        <v/>
      </c>
      <c r="Q446" s="26">
        <f>IF($A446="","",IF($R446&lt;=0,0,IF(OR($B446="",Dashboard!$B$5=""),"",MAX(0,Dashboard!$B$5-$B446))))</f>
        <v/>
      </c>
      <c r="R446" s="40">
        <f>IF($A446="","",MAX(0,ROUND(IF(ISNUMBER($H446),$H446,0)-$M446,2)))</f>
        <v/>
      </c>
      <c r="S446" s="25">
        <f>IF($A446="","",IF(OR($R446&gt;0,$N446&gt;0,$P446="Missing Batch ID",$P446="Missing Deposit",$P446="Review Batch"),"Follow Up","No Follow-up"))</f>
        <v/>
      </c>
      <c r="T446" s="25">
        <f>IF($A446="","",IF(COUNTIF($A$2:$A$501,$A446)&gt;1,"Duplicate ID",""))</f>
        <v/>
      </c>
    </row>
    <row r="447">
      <c r="A447" s="5" t="n"/>
      <c r="B447" s="34" t="n"/>
      <c r="C447" s="34" t="n"/>
      <c r="D447" s="5" t="n"/>
      <c r="E447" s="5" t="n"/>
      <c r="F447" s="5" t="n"/>
      <c r="G447" s="5" t="n"/>
      <c r="H447" s="41" t="n"/>
      <c r="I447" s="41" t="n"/>
      <c r="J447" s="5" t="n"/>
      <c r="K447" s="5" t="n"/>
      <c r="L447" s="41" t="n"/>
      <c r="M447" s="40">
        <f>IF($A447="","",ROUND(IF(ISNUMBER($I447),$I447,0)-IF(ISNUMBER($L447),$L447,0),2))</f>
        <v/>
      </c>
      <c r="N447" s="40">
        <f>IF($A447="","",ROUND($M447-IF(ISNUMBER($H447),$H447,0),2))</f>
        <v/>
      </c>
      <c r="O447" s="25">
        <f>IF($A447="","",IF(IF(ISNUMBER($H447),$H447,0)=0,"Not Due",IF($M447=0,"Outstanding",IF($M447&lt;IF(ISNUMBER($H447),$H447,0),"Partial",IF($M447=IF(ISNUMBER($H447),$H447,0),"Collected","Overcollected")))))</f>
        <v/>
      </c>
      <c r="P447" s="25">
        <f>IF($A447="","",IF($M447&lt;=0,"Not Applicable",IF($K447="","Missing Batch ID",IF(COUNTIF(Deposits!$A$2:$A$201,$K447)=0,"Missing Deposit",IF(INDEX(Deposits!$I$2:$I$201,MATCH($K447,Deposits!$A$2:$A$201,0))="Balanced","Matched","Review Batch")))))</f>
        <v/>
      </c>
      <c r="Q447" s="26">
        <f>IF($A447="","",IF($R447&lt;=0,0,IF(OR($B447="",Dashboard!$B$5=""),"",MAX(0,Dashboard!$B$5-$B447))))</f>
        <v/>
      </c>
      <c r="R447" s="40">
        <f>IF($A447="","",MAX(0,ROUND(IF(ISNUMBER($H447),$H447,0)-$M447,2)))</f>
        <v/>
      </c>
      <c r="S447" s="25">
        <f>IF($A447="","",IF(OR($R447&gt;0,$N447&gt;0,$P447="Missing Batch ID",$P447="Missing Deposit",$P447="Review Batch"),"Follow Up","No Follow-up"))</f>
        <v/>
      </c>
      <c r="T447" s="25">
        <f>IF($A447="","",IF(COUNTIF($A$2:$A$501,$A447)&gt;1,"Duplicate ID",""))</f>
        <v/>
      </c>
    </row>
    <row r="448">
      <c r="A448" s="21" t="n"/>
      <c r="B448" s="38" t="n"/>
      <c r="C448" s="38" t="n"/>
      <c r="D448" s="21" t="n"/>
      <c r="E448" s="21" t="n"/>
      <c r="F448" s="21" t="n"/>
      <c r="G448" s="21" t="n"/>
      <c r="H448" s="39" t="n"/>
      <c r="I448" s="39" t="n"/>
      <c r="J448" s="21" t="n"/>
      <c r="K448" s="21" t="n"/>
      <c r="L448" s="39" t="n"/>
      <c r="M448" s="40">
        <f>IF($A448="","",ROUND(IF(ISNUMBER($I448),$I448,0)-IF(ISNUMBER($L448),$L448,0),2))</f>
        <v/>
      </c>
      <c r="N448" s="40">
        <f>IF($A448="","",ROUND($M448-IF(ISNUMBER($H448),$H448,0),2))</f>
        <v/>
      </c>
      <c r="O448" s="25">
        <f>IF($A448="","",IF(IF(ISNUMBER($H448),$H448,0)=0,"Not Due",IF($M448=0,"Outstanding",IF($M448&lt;IF(ISNUMBER($H448),$H448,0),"Partial",IF($M448=IF(ISNUMBER($H448),$H448,0),"Collected","Overcollected")))))</f>
        <v/>
      </c>
      <c r="P448" s="25">
        <f>IF($A448="","",IF($M448&lt;=0,"Not Applicable",IF($K448="","Missing Batch ID",IF(COUNTIF(Deposits!$A$2:$A$201,$K448)=0,"Missing Deposit",IF(INDEX(Deposits!$I$2:$I$201,MATCH($K448,Deposits!$A$2:$A$201,0))="Balanced","Matched","Review Batch")))))</f>
        <v/>
      </c>
      <c r="Q448" s="26">
        <f>IF($A448="","",IF($R448&lt;=0,0,IF(OR($B448="",Dashboard!$B$5=""),"",MAX(0,Dashboard!$B$5-$B448))))</f>
        <v/>
      </c>
      <c r="R448" s="40">
        <f>IF($A448="","",MAX(0,ROUND(IF(ISNUMBER($H448),$H448,0)-$M448,2)))</f>
        <v/>
      </c>
      <c r="S448" s="25">
        <f>IF($A448="","",IF(OR($R448&gt;0,$N448&gt;0,$P448="Missing Batch ID",$P448="Missing Deposit",$P448="Review Batch"),"Follow Up","No Follow-up"))</f>
        <v/>
      </c>
      <c r="T448" s="25">
        <f>IF($A448="","",IF(COUNTIF($A$2:$A$501,$A448)&gt;1,"Duplicate ID",""))</f>
        <v/>
      </c>
    </row>
    <row r="449">
      <c r="A449" s="5" t="n"/>
      <c r="B449" s="34" t="n"/>
      <c r="C449" s="34" t="n"/>
      <c r="D449" s="5" t="n"/>
      <c r="E449" s="5" t="n"/>
      <c r="F449" s="5" t="n"/>
      <c r="G449" s="5" t="n"/>
      <c r="H449" s="41" t="n"/>
      <c r="I449" s="41" t="n"/>
      <c r="J449" s="5" t="n"/>
      <c r="K449" s="5" t="n"/>
      <c r="L449" s="41" t="n"/>
      <c r="M449" s="40">
        <f>IF($A449="","",ROUND(IF(ISNUMBER($I449),$I449,0)-IF(ISNUMBER($L449),$L449,0),2))</f>
        <v/>
      </c>
      <c r="N449" s="40">
        <f>IF($A449="","",ROUND($M449-IF(ISNUMBER($H449),$H449,0),2))</f>
        <v/>
      </c>
      <c r="O449" s="25">
        <f>IF($A449="","",IF(IF(ISNUMBER($H449),$H449,0)=0,"Not Due",IF($M449=0,"Outstanding",IF($M449&lt;IF(ISNUMBER($H449),$H449,0),"Partial",IF($M449=IF(ISNUMBER($H449),$H449,0),"Collected","Overcollected")))))</f>
        <v/>
      </c>
      <c r="P449" s="25">
        <f>IF($A449="","",IF($M449&lt;=0,"Not Applicable",IF($K449="","Missing Batch ID",IF(COUNTIF(Deposits!$A$2:$A$201,$K449)=0,"Missing Deposit",IF(INDEX(Deposits!$I$2:$I$201,MATCH($K449,Deposits!$A$2:$A$201,0))="Balanced","Matched","Review Batch")))))</f>
        <v/>
      </c>
      <c r="Q449" s="26">
        <f>IF($A449="","",IF($R449&lt;=0,0,IF(OR($B449="",Dashboard!$B$5=""),"",MAX(0,Dashboard!$B$5-$B449))))</f>
        <v/>
      </c>
      <c r="R449" s="40">
        <f>IF($A449="","",MAX(0,ROUND(IF(ISNUMBER($H449),$H449,0)-$M449,2)))</f>
        <v/>
      </c>
      <c r="S449" s="25">
        <f>IF($A449="","",IF(OR($R449&gt;0,$N449&gt;0,$P449="Missing Batch ID",$P449="Missing Deposit",$P449="Review Batch"),"Follow Up","No Follow-up"))</f>
        <v/>
      </c>
      <c r="T449" s="25">
        <f>IF($A449="","",IF(COUNTIF($A$2:$A$501,$A449)&gt;1,"Duplicate ID",""))</f>
        <v/>
      </c>
    </row>
    <row r="450">
      <c r="A450" s="21" t="n"/>
      <c r="B450" s="38" t="n"/>
      <c r="C450" s="38" t="n"/>
      <c r="D450" s="21" t="n"/>
      <c r="E450" s="21" t="n"/>
      <c r="F450" s="21" t="n"/>
      <c r="G450" s="21" t="n"/>
      <c r="H450" s="39" t="n"/>
      <c r="I450" s="39" t="n"/>
      <c r="J450" s="21" t="n"/>
      <c r="K450" s="21" t="n"/>
      <c r="L450" s="39" t="n"/>
      <c r="M450" s="40">
        <f>IF($A450="","",ROUND(IF(ISNUMBER($I450),$I450,0)-IF(ISNUMBER($L450),$L450,0),2))</f>
        <v/>
      </c>
      <c r="N450" s="40">
        <f>IF($A450="","",ROUND($M450-IF(ISNUMBER($H450),$H450,0),2))</f>
        <v/>
      </c>
      <c r="O450" s="25">
        <f>IF($A450="","",IF(IF(ISNUMBER($H450),$H450,0)=0,"Not Due",IF($M450=0,"Outstanding",IF($M450&lt;IF(ISNUMBER($H450),$H450,0),"Partial",IF($M450=IF(ISNUMBER($H450),$H450,0),"Collected","Overcollected")))))</f>
        <v/>
      </c>
      <c r="P450" s="25">
        <f>IF($A450="","",IF($M450&lt;=0,"Not Applicable",IF($K450="","Missing Batch ID",IF(COUNTIF(Deposits!$A$2:$A$201,$K450)=0,"Missing Deposit",IF(INDEX(Deposits!$I$2:$I$201,MATCH($K450,Deposits!$A$2:$A$201,0))="Balanced","Matched","Review Batch")))))</f>
        <v/>
      </c>
      <c r="Q450" s="26">
        <f>IF($A450="","",IF($R450&lt;=0,0,IF(OR($B450="",Dashboard!$B$5=""),"",MAX(0,Dashboard!$B$5-$B450))))</f>
        <v/>
      </c>
      <c r="R450" s="40">
        <f>IF($A450="","",MAX(0,ROUND(IF(ISNUMBER($H450),$H450,0)-$M450,2)))</f>
        <v/>
      </c>
      <c r="S450" s="25">
        <f>IF($A450="","",IF(OR($R450&gt;0,$N450&gt;0,$P450="Missing Batch ID",$P450="Missing Deposit",$P450="Review Batch"),"Follow Up","No Follow-up"))</f>
        <v/>
      </c>
      <c r="T450" s="25">
        <f>IF($A450="","",IF(COUNTIF($A$2:$A$501,$A450)&gt;1,"Duplicate ID",""))</f>
        <v/>
      </c>
    </row>
    <row r="451">
      <c r="A451" s="5" t="n"/>
      <c r="B451" s="34" t="n"/>
      <c r="C451" s="34" t="n"/>
      <c r="D451" s="5" t="n"/>
      <c r="E451" s="5" t="n"/>
      <c r="F451" s="5" t="n"/>
      <c r="G451" s="5" t="n"/>
      <c r="H451" s="41" t="n"/>
      <c r="I451" s="41" t="n"/>
      <c r="J451" s="5" t="n"/>
      <c r="K451" s="5" t="n"/>
      <c r="L451" s="41" t="n"/>
      <c r="M451" s="40">
        <f>IF($A451="","",ROUND(IF(ISNUMBER($I451),$I451,0)-IF(ISNUMBER($L451),$L451,0),2))</f>
        <v/>
      </c>
      <c r="N451" s="40">
        <f>IF($A451="","",ROUND($M451-IF(ISNUMBER($H451),$H451,0),2))</f>
        <v/>
      </c>
      <c r="O451" s="25">
        <f>IF($A451="","",IF(IF(ISNUMBER($H451),$H451,0)=0,"Not Due",IF($M451=0,"Outstanding",IF($M451&lt;IF(ISNUMBER($H451),$H451,0),"Partial",IF($M451=IF(ISNUMBER($H451),$H451,0),"Collected","Overcollected")))))</f>
        <v/>
      </c>
      <c r="P451" s="25">
        <f>IF($A451="","",IF($M451&lt;=0,"Not Applicable",IF($K451="","Missing Batch ID",IF(COUNTIF(Deposits!$A$2:$A$201,$K451)=0,"Missing Deposit",IF(INDEX(Deposits!$I$2:$I$201,MATCH($K451,Deposits!$A$2:$A$201,0))="Balanced","Matched","Review Batch")))))</f>
        <v/>
      </c>
      <c r="Q451" s="26">
        <f>IF($A451="","",IF($R451&lt;=0,0,IF(OR($B451="",Dashboard!$B$5=""),"",MAX(0,Dashboard!$B$5-$B451))))</f>
        <v/>
      </c>
      <c r="R451" s="40">
        <f>IF($A451="","",MAX(0,ROUND(IF(ISNUMBER($H451),$H451,0)-$M451,2)))</f>
        <v/>
      </c>
      <c r="S451" s="25">
        <f>IF($A451="","",IF(OR($R451&gt;0,$N451&gt;0,$P451="Missing Batch ID",$P451="Missing Deposit",$P451="Review Batch"),"Follow Up","No Follow-up"))</f>
        <v/>
      </c>
      <c r="T451" s="25">
        <f>IF($A451="","",IF(COUNTIF($A$2:$A$501,$A451)&gt;1,"Duplicate ID",""))</f>
        <v/>
      </c>
    </row>
    <row r="452">
      <c r="A452" s="21" t="n"/>
      <c r="B452" s="38" t="n"/>
      <c r="C452" s="38" t="n"/>
      <c r="D452" s="21" t="n"/>
      <c r="E452" s="21" t="n"/>
      <c r="F452" s="21" t="n"/>
      <c r="G452" s="21" t="n"/>
      <c r="H452" s="39" t="n"/>
      <c r="I452" s="39" t="n"/>
      <c r="J452" s="21" t="n"/>
      <c r="K452" s="21" t="n"/>
      <c r="L452" s="39" t="n"/>
      <c r="M452" s="40">
        <f>IF($A452="","",ROUND(IF(ISNUMBER($I452),$I452,0)-IF(ISNUMBER($L452),$L452,0),2))</f>
        <v/>
      </c>
      <c r="N452" s="40">
        <f>IF($A452="","",ROUND($M452-IF(ISNUMBER($H452),$H452,0),2))</f>
        <v/>
      </c>
      <c r="O452" s="25">
        <f>IF($A452="","",IF(IF(ISNUMBER($H452),$H452,0)=0,"Not Due",IF($M452=0,"Outstanding",IF($M452&lt;IF(ISNUMBER($H452),$H452,0),"Partial",IF($M452=IF(ISNUMBER($H452),$H452,0),"Collected","Overcollected")))))</f>
        <v/>
      </c>
      <c r="P452" s="25">
        <f>IF($A452="","",IF($M452&lt;=0,"Not Applicable",IF($K452="","Missing Batch ID",IF(COUNTIF(Deposits!$A$2:$A$201,$K452)=0,"Missing Deposit",IF(INDEX(Deposits!$I$2:$I$201,MATCH($K452,Deposits!$A$2:$A$201,0))="Balanced","Matched","Review Batch")))))</f>
        <v/>
      </c>
      <c r="Q452" s="26">
        <f>IF($A452="","",IF($R452&lt;=0,0,IF(OR($B452="",Dashboard!$B$5=""),"",MAX(0,Dashboard!$B$5-$B452))))</f>
        <v/>
      </c>
      <c r="R452" s="40">
        <f>IF($A452="","",MAX(0,ROUND(IF(ISNUMBER($H452),$H452,0)-$M452,2)))</f>
        <v/>
      </c>
      <c r="S452" s="25">
        <f>IF($A452="","",IF(OR($R452&gt;0,$N452&gt;0,$P452="Missing Batch ID",$P452="Missing Deposit",$P452="Review Batch"),"Follow Up","No Follow-up"))</f>
        <v/>
      </c>
      <c r="T452" s="25">
        <f>IF($A452="","",IF(COUNTIF($A$2:$A$501,$A452)&gt;1,"Duplicate ID",""))</f>
        <v/>
      </c>
    </row>
    <row r="453">
      <c r="A453" s="5" t="n"/>
      <c r="B453" s="34" t="n"/>
      <c r="C453" s="34" t="n"/>
      <c r="D453" s="5" t="n"/>
      <c r="E453" s="5" t="n"/>
      <c r="F453" s="5" t="n"/>
      <c r="G453" s="5" t="n"/>
      <c r="H453" s="41" t="n"/>
      <c r="I453" s="41" t="n"/>
      <c r="J453" s="5" t="n"/>
      <c r="K453" s="5" t="n"/>
      <c r="L453" s="41" t="n"/>
      <c r="M453" s="40">
        <f>IF($A453="","",ROUND(IF(ISNUMBER($I453),$I453,0)-IF(ISNUMBER($L453),$L453,0),2))</f>
        <v/>
      </c>
      <c r="N453" s="40">
        <f>IF($A453="","",ROUND($M453-IF(ISNUMBER($H453),$H453,0),2))</f>
        <v/>
      </c>
      <c r="O453" s="25">
        <f>IF($A453="","",IF(IF(ISNUMBER($H453),$H453,0)=0,"Not Due",IF($M453=0,"Outstanding",IF($M453&lt;IF(ISNUMBER($H453),$H453,0),"Partial",IF($M453=IF(ISNUMBER($H453),$H453,0),"Collected","Overcollected")))))</f>
        <v/>
      </c>
      <c r="P453" s="25">
        <f>IF($A453="","",IF($M453&lt;=0,"Not Applicable",IF($K453="","Missing Batch ID",IF(COUNTIF(Deposits!$A$2:$A$201,$K453)=0,"Missing Deposit",IF(INDEX(Deposits!$I$2:$I$201,MATCH($K453,Deposits!$A$2:$A$201,0))="Balanced","Matched","Review Batch")))))</f>
        <v/>
      </c>
      <c r="Q453" s="26">
        <f>IF($A453="","",IF($R453&lt;=0,0,IF(OR($B453="",Dashboard!$B$5=""),"",MAX(0,Dashboard!$B$5-$B453))))</f>
        <v/>
      </c>
      <c r="R453" s="40">
        <f>IF($A453="","",MAX(0,ROUND(IF(ISNUMBER($H453),$H453,0)-$M453,2)))</f>
        <v/>
      </c>
      <c r="S453" s="25">
        <f>IF($A453="","",IF(OR($R453&gt;0,$N453&gt;0,$P453="Missing Batch ID",$P453="Missing Deposit",$P453="Review Batch"),"Follow Up","No Follow-up"))</f>
        <v/>
      </c>
      <c r="T453" s="25">
        <f>IF($A453="","",IF(COUNTIF($A$2:$A$501,$A453)&gt;1,"Duplicate ID",""))</f>
        <v/>
      </c>
    </row>
    <row r="454">
      <c r="A454" s="21" t="n"/>
      <c r="B454" s="38" t="n"/>
      <c r="C454" s="38" t="n"/>
      <c r="D454" s="21" t="n"/>
      <c r="E454" s="21" t="n"/>
      <c r="F454" s="21" t="n"/>
      <c r="G454" s="21" t="n"/>
      <c r="H454" s="39" t="n"/>
      <c r="I454" s="39" t="n"/>
      <c r="J454" s="21" t="n"/>
      <c r="K454" s="21" t="n"/>
      <c r="L454" s="39" t="n"/>
      <c r="M454" s="40">
        <f>IF($A454="","",ROUND(IF(ISNUMBER($I454),$I454,0)-IF(ISNUMBER($L454),$L454,0),2))</f>
        <v/>
      </c>
      <c r="N454" s="40">
        <f>IF($A454="","",ROUND($M454-IF(ISNUMBER($H454),$H454,0),2))</f>
        <v/>
      </c>
      <c r="O454" s="25">
        <f>IF($A454="","",IF(IF(ISNUMBER($H454),$H454,0)=0,"Not Due",IF($M454=0,"Outstanding",IF($M454&lt;IF(ISNUMBER($H454),$H454,0),"Partial",IF($M454=IF(ISNUMBER($H454),$H454,0),"Collected","Overcollected")))))</f>
        <v/>
      </c>
      <c r="P454" s="25">
        <f>IF($A454="","",IF($M454&lt;=0,"Not Applicable",IF($K454="","Missing Batch ID",IF(COUNTIF(Deposits!$A$2:$A$201,$K454)=0,"Missing Deposit",IF(INDEX(Deposits!$I$2:$I$201,MATCH($K454,Deposits!$A$2:$A$201,0))="Balanced","Matched","Review Batch")))))</f>
        <v/>
      </c>
      <c r="Q454" s="26">
        <f>IF($A454="","",IF($R454&lt;=0,0,IF(OR($B454="",Dashboard!$B$5=""),"",MAX(0,Dashboard!$B$5-$B454))))</f>
        <v/>
      </c>
      <c r="R454" s="40">
        <f>IF($A454="","",MAX(0,ROUND(IF(ISNUMBER($H454),$H454,0)-$M454,2)))</f>
        <v/>
      </c>
      <c r="S454" s="25">
        <f>IF($A454="","",IF(OR($R454&gt;0,$N454&gt;0,$P454="Missing Batch ID",$P454="Missing Deposit",$P454="Review Batch"),"Follow Up","No Follow-up"))</f>
        <v/>
      </c>
      <c r="T454" s="25">
        <f>IF($A454="","",IF(COUNTIF($A$2:$A$501,$A454)&gt;1,"Duplicate ID",""))</f>
        <v/>
      </c>
    </row>
    <row r="455">
      <c r="A455" s="5" t="n"/>
      <c r="B455" s="34" t="n"/>
      <c r="C455" s="34" t="n"/>
      <c r="D455" s="5" t="n"/>
      <c r="E455" s="5" t="n"/>
      <c r="F455" s="5" t="n"/>
      <c r="G455" s="5" t="n"/>
      <c r="H455" s="41" t="n"/>
      <c r="I455" s="41" t="n"/>
      <c r="J455" s="5" t="n"/>
      <c r="K455" s="5" t="n"/>
      <c r="L455" s="41" t="n"/>
      <c r="M455" s="40">
        <f>IF($A455="","",ROUND(IF(ISNUMBER($I455),$I455,0)-IF(ISNUMBER($L455),$L455,0),2))</f>
        <v/>
      </c>
      <c r="N455" s="40">
        <f>IF($A455="","",ROUND($M455-IF(ISNUMBER($H455),$H455,0),2))</f>
        <v/>
      </c>
      <c r="O455" s="25">
        <f>IF($A455="","",IF(IF(ISNUMBER($H455),$H455,0)=0,"Not Due",IF($M455=0,"Outstanding",IF($M455&lt;IF(ISNUMBER($H455),$H455,0),"Partial",IF($M455=IF(ISNUMBER($H455),$H455,0),"Collected","Overcollected")))))</f>
        <v/>
      </c>
      <c r="P455" s="25">
        <f>IF($A455="","",IF($M455&lt;=0,"Not Applicable",IF($K455="","Missing Batch ID",IF(COUNTIF(Deposits!$A$2:$A$201,$K455)=0,"Missing Deposit",IF(INDEX(Deposits!$I$2:$I$201,MATCH($K455,Deposits!$A$2:$A$201,0))="Balanced","Matched","Review Batch")))))</f>
        <v/>
      </c>
      <c r="Q455" s="26">
        <f>IF($A455="","",IF($R455&lt;=0,0,IF(OR($B455="",Dashboard!$B$5=""),"",MAX(0,Dashboard!$B$5-$B455))))</f>
        <v/>
      </c>
      <c r="R455" s="40">
        <f>IF($A455="","",MAX(0,ROUND(IF(ISNUMBER($H455),$H455,0)-$M455,2)))</f>
        <v/>
      </c>
      <c r="S455" s="25">
        <f>IF($A455="","",IF(OR($R455&gt;0,$N455&gt;0,$P455="Missing Batch ID",$P455="Missing Deposit",$P455="Review Batch"),"Follow Up","No Follow-up"))</f>
        <v/>
      </c>
      <c r="T455" s="25">
        <f>IF($A455="","",IF(COUNTIF($A$2:$A$501,$A455)&gt;1,"Duplicate ID",""))</f>
        <v/>
      </c>
    </row>
    <row r="456">
      <c r="A456" s="21" t="n"/>
      <c r="B456" s="38" t="n"/>
      <c r="C456" s="38" t="n"/>
      <c r="D456" s="21" t="n"/>
      <c r="E456" s="21" t="n"/>
      <c r="F456" s="21" t="n"/>
      <c r="G456" s="21" t="n"/>
      <c r="H456" s="39" t="n"/>
      <c r="I456" s="39" t="n"/>
      <c r="J456" s="21" t="n"/>
      <c r="K456" s="21" t="n"/>
      <c r="L456" s="39" t="n"/>
      <c r="M456" s="40">
        <f>IF($A456="","",ROUND(IF(ISNUMBER($I456),$I456,0)-IF(ISNUMBER($L456),$L456,0),2))</f>
        <v/>
      </c>
      <c r="N456" s="40">
        <f>IF($A456="","",ROUND($M456-IF(ISNUMBER($H456),$H456,0),2))</f>
        <v/>
      </c>
      <c r="O456" s="25">
        <f>IF($A456="","",IF(IF(ISNUMBER($H456),$H456,0)=0,"Not Due",IF($M456=0,"Outstanding",IF($M456&lt;IF(ISNUMBER($H456),$H456,0),"Partial",IF($M456=IF(ISNUMBER($H456),$H456,0),"Collected","Overcollected")))))</f>
        <v/>
      </c>
      <c r="P456" s="25">
        <f>IF($A456="","",IF($M456&lt;=0,"Not Applicable",IF($K456="","Missing Batch ID",IF(COUNTIF(Deposits!$A$2:$A$201,$K456)=0,"Missing Deposit",IF(INDEX(Deposits!$I$2:$I$201,MATCH($K456,Deposits!$A$2:$A$201,0))="Balanced","Matched","Review Batch")))))</f>
        <v/>
      </c>
      <c r="Q456" s="26">
        <f>IF($A456="","",IF($R456&lt;=0,0,IF(OR($B456="",Dashboard!$B$5=""),"",MAX(0,Dashboard!$B$5-$B456))))</f>
        <v/>
      </c>
      <c r="R456" s="40">
        <f>IF($A456="","",MAX(0,ROUND(IF(ISNUMBER($H456),$H456,0)-$M456,2)))</f>
        <v/>
      </c>
      <c r="S456" s="25">
        <f>IF($A456="","",IF(OR($R456&gt;0,$N456&gt;0,$P456="Missing Batch ID",$P456="Missing Deposit",$P456="Review Batch"),"Follow Up","No Follow-up"))</f>
        <v/>
      </c>
      <c r="T456" s="25">
        <f>IF($A456="","",IF(COUNTIF($A$2:$A$501,$A456)&gt;1,"Duplicate ID",""))</f>
        <v/>
      </c>
    </row>
    <row r="457">
      <c r="A457" s="5" t="n"/>
      <c r="B457" s="34" t="n"/>
      <c r="C457" s="34" t="n"/>
      <c r="D457" s="5" t="n"/>
      <c r="E457" s="5" t="n"/>
      <c r="F457" s="5" t="n"/>
      <c r="G457" s="5" t="n"/>
      <c r="H457" s="41" t="n"/>
      <c r="I457" s="41" t="n"/>
      <c r="J457" s="5" t="n"/>
      <c r="K457" s="5" t="n"/>
      <c r="L457" s="41" t="n"/>
      <c r="M457" s="40">
        <f>IF($A457="","",ROUND(IF(ISNUMBER($I457),$I457,0)-IF(ISNUMBER($L457),$L457,0),2))</f>
        <v/>
      </c>
      <c r="N457" s="40">
        <f>IF($A457="","",ROUND($M457-IF(ISNUMBER($H457),$H457,0),2))</f>
        <v/>
      </c>
      <c r="O457" s="25">
        <f>IF($A457="","",IF(IF(ISNUMBER($H457),$H457,0)=0,"Not Due",IF($M457=0,"Outstanding",IF($M457&lt;IF(ISNUMBER($H457),$H457,0),"Partial",IF($M457=IF(ISNUMBER($H457),$H457,0),"Collected","Overcollected")))))</f>
        <v/>
      </c>
      <c r="P457" s="25">
        <f>IF($A457="","",IF($M457&lt;=0,"Not Applicable",IF($K457="","Missing Batch ID",IF(COUNTIF(Deposits!$A$2:$A$201,$K457)=0,"Missing Deposit",IF(INDEX(Deposits!$I$2:$I$201,MATCH($K457,Deposits!$A$2:$A$201,0))="Balanced","Matched","Review Batch")))))</f>
        <v/>
      </c>
      <c r="Q457" s="26">
        <f>IF($A457="","",IF($R457&lt;=0,0,IF(OR($B457="",Dashboard!$B$5=""),"",MAX(0,Dashboard!$B$5-$B457))))</f>
        <v/>
      </c>
      <c r="R457" s="40">
        <f>IF($A457="","",MAX(0,ROUND(IF(ISNUMBER($H457),$H457,0)-$M457,2)))</f>
        <v/>
      </c>
      <c r="S457" s="25">
        <f>IF($A457="","",IF(OR($R457&gt;0,$N457&gt;0,$P457="Missing Batch ID",$P457="Missing Deposit",$P457="Review Batch"),"Follow Up","No Follow-up"))</f>
        <v/>
      </c>
      <c r="T457" s="25">
        <f>IF($A457="","",IF(COUNTIF($A$2:$A$501,$A457)&gt;1,"Duplicate ID",""))</f>
        <v/>
      </c>
    </row>
    <row r="458">
      <c r="A458" s="21" t="n"/>
      <c r="B458" s="38" t="n"/>
      <c r="C458" s="38" t="n"/>
      <c r="D458" s="21" t="n"/>
      <c r="E458" s="21" t="n"/>
      <c r="F458" s="21" t="n"/>
      <c r="G458" s="21" t="n"/>
      <c r="H458" s="39" t="n"/>
      <c r="I458" s="39" t="n"/>
      <c r="J458" s="21" t="n"/>
      <c r="K458" s="21" t="n"/>
      <c r="L458" s="39" t="n"/>
      <c r="M458" s="40">
        <f>IF($A458="","",ROUND(IF(ISNUMBER($I458),$I458,0)-IF(ISNUMBER($L458),$L458,0),2))</f>
        <v/>
      </c>
      <c r="N458" s="40">
        <f>IF($A458="","",ROUND($M458-IF(ISNUMBER($H458),$H458,0),2))</f>
        <v/>
      </c>
      <c r="O458" s="25">
        <f>IF($A458="","",IF(IF(ISNUMBER($H458),$H458,0)=0,"Not Due",IF($M458=0,"Outstanding",IF($M458&lt;IF(ISNUMBER($H458),$H458,0),"Partial",IF($M458=IF(ISNUMBER($H458),$H458,0),"Collected","Overcollected")))))</f>
        <v/>
      </c>
      <c r="P458" s="25">
        <f>IF($A458="","",IF($M458&lt;=0,"Not Applicable",IF($K458="","Missing Batch ID",IF(COUNTIF(Deposits!$A$2:$A$201,$K458)=0,"Missing Deposit",IF(INDEX(Deposits!$I$2:$I$201,MATCH($K458,Deposits!$A$2:$A$201,0))="Balanced","Matched","Review Batch")))))</f>
        <v/>
      </c>
      <c r="Q458" s="26">
        <f>IF($A458="","",IF($R458&lt;=0,0,IF(OR($B458="",Dashboard!$B$5=""),"",MAX(0,Dashboard!$B$5-$B458))))</f>
        <v/>
      </c>
      <c r="R458" s="40">
        <f>IF($A458="","",MAX(0,ROUND(IF(ISNUMBER($H458),$H458,0)-$M458,2)))</f>
        <v/>
      </c>
      <c r="S458" s="25">
        <f>IF($A458="","",IF(OR($R458&gt;0,$N458&gt;0,$P458="Missing Batch ID",$P458="Missing Deposit",$P458="Review Batch"),"Follow Up","No Follow-up"))</f>
        <v/>
      </c>
      <c r="T458" s="25">
        <f>IF($A458="","",IF(COUNTIF($A$2:$A$501,$A458)&gt;1,"Duplicate ID",""))</f>
        <v/>
      </c>
    </row>
    <row r="459">
      <c r="A459" s="5" t="n"/>
      <c r="B459" s="34" t="n"/>
      <c r="C459" s="34" t="n"/>
      <c r="D459" s="5" t="n"/>
      <c r="E459" s="5" t="n"/>
      <c r="F459" s="5" t="n"/>
      <c r="G459" s="5" t="n"/>
      <c r="H459" s="41" t="n"/>
      <c r="I459" s="41" t="n"/>
      <c r="J459" s="5" t="n"/>
      <c r="K459" s="5" t="n"/>
      <c r="L459" s="41" t="n"/>
      <c r="M459" s="40">
        <f>IF($A459="","",ROUND(IF(ISNUMBER($I459),$I459,0)-IF(ISNUMBER($L459),$L459,0),2))</f>
        <v/>
      </c>
      <c r="N459" s="40">
        <f>IF($A459="","",ROUND($M459-IF(ISNUMBER($H459),$H459,0),2))</f>
        <v/>
      </c>
      <c r="O459" s="25">
        <f>IF($A459="","",IF(IF(ISNUMBER($H459),$H459,0)=0,"Not Due",IF($M459=0,"Outstanding",IF($M459&lt;IF(ISNUMBER($H459),$H459,0),"Partial",IF($M459=IF(ISNUMBER($H459),$H459,0),"Collected","Overcollected")))))</f>
        <v/>
      </c>
      <c r="P459" s="25">
        <f>IF($A459="","",IF($M459&lt;=0,"Not Applicable",IF($K459="","Missing Batch ID",IF(COUNTIF(Deposits!$A$2:$A$201,$K459)=0,"Missing Deposit",IF(INDEX(Deposits!$I$2:$I$201,MATCH($K459,Deposits!$A$2:$A$201,0))="Balanced","Matched","Review Batch")))))</f>
        <v/>
      </c>
      <c r="Q459" s="26">
        <f>IF($A459="","",IF($R459&lt;=0,0,IF(OR($B459="",Dashboard!$B$5=""),"",MAX(0,Dashboard!$B$5-$B459))))</f>
        <v/>
      </c>
      <c r="R459" s="40">
        <f>IF($A459="","",MAX(0,ROUND(IF(ISNUMBER($H459),$H459,0)-$M459,2)))</f>
        <v/>
      </c>
      <c r="S459" s="25">
        <f>IF($A459="","",IF(OR($R459&gt;0,$N459&gt;0,$P459="Missing Batch ID",$P459="Missing Deposit",$P459="Review Batch"),"Follow Up","No Follow-up"))</f>
        <v/>
      </c>
      <c r="T459" s="25">
        <f>IF($A459="","",IF(COUNTIF($A$2:$A$501,$A459)&gt;1,"Duplicate ID",""))</f>
        <v/>
      </c>
    </row>
    <row r="460">
      <c r="A460" s="21" t="n"/>
      <c r="B460" s="38" t="n"/>
      <c r="C460" s="38" t="n"/>
      <c r="D460" s="21" t="n"/>
      <c r="E460" s="21" t="n"/>
      <c r="F460" s="21" t="n"/>
      <c r="G460" s="21" t="n"/>
      <c r="H460" s="39" t="n"/>
      <c r="I460" s="39" t="n"/>
      <c r="J460" s="21" t="n"/>
      <c r="K460" s="21" t="n"/>
      <c r="L460" s="39" t="n"/>
      <c r="M460" s="40">
        <f>IF($A460="","",ROUND(IF(ISNUMBER($I460),$I460,0)-IF(ISNUMBER($L460),$L460,0),2))</f>
        <v/>
      </c>
      <c r="N460" s="40">
        <f>IF($A460="","",ROUND($M460-IF(ISNUMBER($H460),$H460,0),2))</f>
        <v/>
      </c>
      <c r="O460" s="25">
        <f>IF($A460="","",IF(IF(ISNUMBER($H460),$H460,0)=0,"Not Due",IF($M460=0,"Outstanding",IF($M460&lt;IF(ISNUMBER($H460),$H460,0),"Partial",IF($M460=IF(ISNUMBER($H460),$H460,0),"Collected","Overcollected")))))</f>
        <v/>
      </c>
      <c r="P460" s="25">
        <f>IF($A460="","",IF($M460&lt;=0,"Not Applicable",IF($K460="","Missing Batch ID",IF(COUNTIF(Deposits!$A$2:$A$201,$K460)=0,"Missing Deposit",IF(INDEX(Deposits!$I$2:$I$201,MATCH($K460,Deposits!$A$2:$A$201,0))="Balanced","Matched","Review Batch")))))</f>
        <v/>
      </c>
      <c r="Q460" s="26">
        <f>IF($A460="","",IF($R460&lt;=0,0,IF(OR($B460="",Dashboard!$B$5=""),"",MAX(0,Dashboard!$B$5-$B460))))</f>
        <v/>
      </c>
      <c r="R460" s="40">
        <f>IF($A460="","",MAX(0,ROUND(IF(ISNUMBER($H460),$H460,0)-$M460,2)))</f>
        <v/>
      </c>
      <c r="S460" s="25">
        <f>IF($A460="","",IF(OR($R460&gt;0,$N460&gt;0,$P460="Missing Batch ID",$P460="Missing Deposit",$P460="Review Batch"),"Follow Up","No Follow-up"))</f>
        <v/>
      </c>
      <c r="T460" s="25">
        <f>IF($A460="","",IF(COUNTIF($A$2:$A$501,$A460)&gt;1,"Duplicate ID",""))</f>
        <v/>
      </c>
    </row>
    <row r="461">
      <c r="A461" s="5" t="n"/>
      <c r="B461" s="34" t="n"/>
      <c r="C461" s="34" t="n"/>
      <c r="D461" s="5" t="n"/>
      <c r="E461" s="5" t="n"/>
      <c r="F461" s="5" t="n"/>
      <c r="G461" s="5" t="n"/>
      <c r="H461" s="41" t="n"/>
      <c r="I461" s="41" t="n"/>
      <c r="J461" s="5" t="n"/>
      <c r="K461" s="5" t="n"/>
      <c r="L461" s="41" t="n"/>
      <c r="M461" s="40">
        <f>IF($A461="","",ROUND(IF(ISNUMBER($I461),$I461,0)-IF(ISNUMBER($L461),$L461,0),2))</f>
        <v/>
      </c>
      <c r="N461" s="40">
        <f>IF($A461="","",ROUND($M461-IF(ISNUMBER($H461),$H461,0),2))</f>
        <v/>
      </c>
      <c r="O461" s="25">
        <f>IF($A461="","",IF(IF(ISNUMBER($H461),$H461,0)=0,"Not Due",IF($M461=0,"Outstanding",IF($M461&lt;IF(ISNUMBER($H461),$H461,0),"Partial",IF($M461=IF(ISNUMBER($H461),$H461,0),"Collected","Overcollected")))))</f>
        <v/>
      </c>
      <c r="P461" s="25">
        <f>IF($A461="","",IF($M461&lt;=0,"Not Applicable",IF($K461="","Missing Batch ID",IF(COUNTIF(Deposits!$A$2:$A$201,$K461)=0,"Missing Deposit",IF(INDEX(Deposits!$I$2:$I$201,MATCH($K461,Deposits!$A$2:$A$201,0))="Balanced","Matched","Review Batch")))))</f>
        <v/>
      </c>
      <c r="Q461" s="26">
        <f>IF($A461="","",IF($R461&lt;=0,0,IF(OR($B461="",Dashboard!$B$5=""),"",MAX(0,Dashboard!$B$5-$B461))))</f>
        <v/>
      </c>
      <c r="R461" s="40">
        <f>IF($A461="","",MAX(0,ROUND(IF(ISNUMBER($H461),$H461,0)-$M461,2)))</f>
        <v/>
      </c>
      <c r="S461" s="25">
        <f>IF($A461="","",IF(OR($R461&gt;0,$N461&gt;0,$P461="Missing Batch ID",$P461="Missing Deposit",$P461="Review Batch"),"Follow Up","No Follow-up"))</f>
        <v/>
      </c>
      <c r="T461" s="25">
        <f>IF($A461="","",IF(COUNTIF($A$2:$A$501,$A461)&gt;1,"Duplicate ID",""))</f>
        <v/>
      </c>
    </row>
    <row r="462">
      <c r="A462" s="21" t="n"/>
      <c r="B462" s="38" t="n"/>
      <c r="C462" s="38" t="n"/>
      <c r="D462" s="21" t="n"/>
      <c r="E462" s="21" t="n"/>
      <c r="F462" s="21" t="n"/>
      <c r="G462" s="21" t="n"/>
      <c r="H462" s="39" t="n"/>
      <c r="I462" s="39" t="n"/>
      <c r="J462" s="21" t="n"/>
      <c r="K462" s="21" t="n"/>
      <c r="L462" s="39" t="n"/>
      <c r="M462" s="40">
        <f>IF($A462="","",ROUND(IF(ISNUMBER($I462),$I462,0)-IF(ISNUMBER($L462),$L462,0),2))</f>
        <v/>
      </c>
      <c r="N462" s="40">
        <f>IF($A462="","",ROUND($M462-IF(ISNUMBER($H462),$H462,0),2))</f>
        <v/>
      </c>
      <c r="O462" s="25">
        <f>IF($A462="","",IF(IF(ISNUMBER($H462),$H462,0)=0,"Not Due",IF($M462=0,"Outstanding",IF($M462&lt;IF(ISNUMBER($H462),$H462,0),"Partial",IF($M462=IF(ISNUMBER($H462),$H462,0),"Collected","Overcollected")))))</f>
        <v/>
      </c>
      <c r="P462" s="25">
        <f>IF($A462="","",IF($M462&lt;=0,"Not Applicable",IF($K462="","Missing Batch ID",IF(COUNTIF(Deposits!$A$2:$A$201,$K462)=0,"Missing Deposit",IF(INDEX(Deposits!$I$2:$I$201,MATCH($K462,Deposits!$A$2:$A$201,0))="Balanced","Matched","Review Batch")))))</f>
        <v/>
      </c>
      <c r="Q462" s="26">
        <f>IF($A462="","",IF($R462&lt;=0,0,IF(OR($B462="",Dashboard!$B$5=""),"",MAX(0,Dashboard!$B$5-$B462))))</f>
        <v/>
      </c>
      <c r="R462" s="40">
        <f>IF($A462="","",MAX(0,ROUND(IF(ISNUMBER($H462),$H462,0)-$M462,2)))</f>
        <v/>
      </c>
      <c r="S462" s="25">
        <f>IF($A462="","",IF(OR($R462&gt;0,$N462&gt;0,$P462="Missing Batch ID",$P462="Missing Deposit",$P462="Review Batch"),"Follow Up","No Follow-up"))</f>
        <v/>
      </c>
      <c r="T462" s="25">
        <f>IF($A462="","",IF(COUNTIF($A$2:$A$501,$A462)&gt;1,"Duplicate ID",""))</f>
        <v/>
      </c>
    </row>
    <row r="463">
      <c r="A463" s="5" t="n"/>
      <c r="B463" s="34" t="n"/>
      <c r="C463" s="34" t="n"/>
      <c r="D463" s="5" t="n"/>
      <c r="E463" s="5" t="n"/>
      <c r="F463" s="5" t="n"/>
      <c r="G463" s="5" t="n"/>
      <c r="H463" s="41" t="n"/>
      <c r="I463" s="41" t="n"/>
      <c r="J463" s="5" t="n"/>
      <c r="K463" s="5" t="n"/>
      <c r="L463" s="41" t="n"/>
      <c r="M463" s="40">
        <f>IF($A463="","",ROUND(IF(ISNUMBER($I463),$I463,0)-IF(ISNUMBER($L463),$L463,0),2))</f>
        <v/>
      </c>
      <c r="N463" s="40">
        <f>IF($A463="","",ROUND($M463-IF(ISNUMBER($H463),$H463,0),2))</f>
        <v/>
      </c>
      <c r="O463" s="25">
        <f>IF($A463="","",IF(IF(ISNUMBER($H463),$H463,0)=0,"Not Due",IF($M463=0,"Outstanding",IF($M463&lt;IF(ISNUMBER($H463),$H463,0),"Partial",IF($M463=IF(ISNUMBER($H463),$H463,0),"Collected","Overcollected")))))</f>
        <v/>
      </c>
      <c r="P463" s="25">
        <f>IF($A463="","",IF($M463&lt;=0,"Not Applicable",IF($K463="","Missing Batch ID",IF(COUNTIF(Deposits!$A$2:$A$201,$K463)=0,"Missing Deposit",IF(INDEX(Deposits!$I$2:$I$201,MATCH($K463,Deposits!$A$2:$A$201,0))="Balanced","Matched","Review Batch")))))</f>
        <v/>
      </c>
      <c r="Q463" s="26">
        <f>IF($A463="","",IF($R463&lt;=0,0,IF(OR($B463="",Dashboard!$B$5=""),"",MAX(0,Dashboard!$B$5-$B463))))</f>
        <v/>
      </c>
      <c r="R463" s="40">
        <f>IF($A463="","",MAX(0,ROUND(IF(ISNUMBER($H463),$H463,0)-$M463,2)))</f>
        <v/>
      </c>
      <c r="S463" s="25">
        <f>IF($A463="","",IF(OR($R463&gt;0,$N463&gt;0,$P463="Missing Batch ID",$P463="Missing Deposit",$P463="Review Batch"),"Follow Up","No Follow-up"))</f>
        <v/>
      </c>
      <c r="T463" s="25">
        <f>IF($A463="","",IF(COUNTIF($A$2:$A$501,$A463)&gt;1,"Duplicate ID",""))</f>
        <v/>
      </c>
    </row>
    <row r="464">
      <c r="A464" s="21" t="n"/>
      <c r="B464" s="38" t="n"/>
      <c r="C464" s="38" t="n"/>
      <c r="D464" s="21" t="n"/>
      <c r="E464" s="21" t="n"/>
      <c r="F464" s="21" t="n"/>
      <c r="G464" s="21" t="n"/>
      <c r="H464" s="39" t="n"/>
      <c r="I464" s="39" t="n"/>
      <c r="J464" s="21" t="n"/>
      <c r="K464" s="21" t="n"/>
      <c r="L464" s="39" t="n"/>
      <c r="M464" s="40">
        <f>IF($A464="","",ROUND(IF(ISNUMBER($I464),$I464,0)-IF(ISNUMBER($L464),$L464,0),2))</f>
        <v/>
      </c>
      <c r="N464" s="40">
        <f>IF($A464="","",ROUND($M464-IF(ISNUMBER($H464),$H464,0),2))</f>
        <v/>
      </c>
      <c r="O464" s="25">
        <f>IF($A464="","",IF(IF(ISNUMBER($H464),$H464,0)=0,"Not Due",IF($M464=0,"Outstanding",IF($M464&lt;IF(ISNUMBER($H464),$H464,0),"Partial",IF($M464=IF(ISNUMBER($H464),$H464,0),"Collected","Overcollected")))))</f>
        <v/>
      </c>
      <c r="P464" s="25">
        <f>IF($A464="","",IF($M464&lt;=0,"Not Applicable",IF($K464="","Missing Batch ID",IF(COUNTIF(Deposits!$A$2:$A$201,$K464)=0,"Missing Deposit",IF(INDEX(Deposits!$I$2:$I$201,MATCH($K464,Deposits!$A$2:$A$201,0))="Balanced","Matched","Review Batch")))))</f>
        <v/>
      </c>
      <c r="Q464" s="26">
        <f>IF($A464="","",IF($R464&lt;=0,0,IF(OR($B464="",Dashboard!$B$5=""),"",MAX(0,Dashboard!$B$5-$B464))))</f>
        <v/>
      </c>
      <c r="R464" s="40">
        <f>IF($A464="","",MAX(0,ROUND(IF(ISNUMBER($H464),$H464,0)-$M464,2)))</f>
        <v/>
      </c>
      <c r="S464" s="25">
        <f>IF($A464="","",IF(OR($R464&gt;0,$N464&gt;0,$P464="Missing Batch ID",$P464="Missing Deposit",$P464="Review Batch"),"Follow Up","No Follow-up"))</f>
        <v/>
      </c>
      <c r="T464" s="25">
        <f>IF($A464="","",IF(COUNTIF($A$2:$A$501,$A464)&gt;1,"Duplicate ID",""))</f>
        <v/>
      </c>
    </row>
    <row r="465">
      <c r="A465" s="5" t="n"/>
      <c r="B465" s="34" t="n"/>
      <c r="C465" s="34" t="n"/>
      <c r="D465" s="5" t="n"/>
      <c r="E465" s="5" t="n"/>
      <c r="F465" s="5" t="n"/>
      <c r="G465" s="5" t="n"/>
      <c r="H465" s="41" t="n"/>
      <c r="I465" s="41" t="n"/>
      <c r="J465" s="5" t="n"/>
      <c r="K465" s="5" t="n"/>
      <c r="L465" s="41" t="n"/>
      <c r="M465" s="40">
        <f>IF($A465="","",ROUND(IF(ISNUMBER($I465),$I465,0)-IF(ISNUMBER($L465),$L465,0),2))</f>
        <v/>
      </c>
      <c r="N465" s="40">
        <f>IF($A465="","",ROUND($M465-IF(ISNUMBER($H465),$H465,0),2))</f>
        <v/>
      </c>
      <c r="O465" s="25">
        <f>IF($A465="","",IF(IF(ISNUMBER($H465),$H465,0)=0,"Not Due",IF($M465=0,"Outstanding",IF($M465&lt;IF(ISNUMBER($H465),$H465,0),"Partial",IF($M465=IF(ISNUMBER($H465),$H465,0),"Collected","Overcollected")))))</f>
        <v/>
      </c>
      <c r="P465" s="25">
        <f>IF($A465="","",IF($M465&lt;=0,"Not Applicable",IF($K465="","Missing Batch ID",IF(COUNTIF(Deposits!$A$2:$A$201,$K465)=0,"Missing Deposit",IF(INDEX(Deposits!$I$2:$I$201,MATCH($K465,Deposits!$A$2:$A$201,0))="Balanced","Matched","Review Batch")))))</f>
        <v/>
      </c>
      <c r="Q465" s="26">
        <f>IF($A465="","",IF($R465&lt;=0,0,IF(OR($B465="",Dashboard!$B$5=""),"",MAX(0,Dashboard!$B$5-$B465))))</f>
        <v/>
      </c>
      <c r="R465" s="40">
        <f>IF($A465="","",MAX(0,ROUND(IF(ISNUMBER($H465),$H465,0)-$M465,2)))</f>
        <v/>
      </c>
      <c r="S465" s="25">
        <f>IF($A465="","",IF(OR($R465&gt;0,$N465&gt;0,$P465="Missing Batch ID",$P465="Missing Deposit",$P465="Review Batch"),"Follow Up","No Follow-up"))</f>
        <v/>
      </c>
      <c r="T465" s="25">
        <f>IF($A465="","",IF(COUNTIF($A$2:$A$501,$A465)&gt;1,"Duplicate ID",""))</f>
        <v/>
      </c>
    </row>
    <row r="466">
      <c r="A466" s="21" t="n"/>
      <c r="B466" s="38" t="n"/>
      <c r="C466" s="38" t="n"/>
      <c r="D466" s="21" t="n"/>
      <c r="E466" s="21" t="n"/>
      <c r="F466" s="21" t="n"/>
      <c r="G466" s="21" t="n"/>
      <c r="H466" s="39" t="n"/>
      <c r="I466" s="39" t="n"/>
      <c r="J466" s="21" t="n"/>
      <c r="K466" s="21" t="n"/>
      <c r="L466" s="39" t="n"/>
      <c r="M466" s="40">
        <f>IF($A466="","",ROUND(IF(ISNUMBER($I466),$I466,0)-IF(ISNUMBER($L466),$L466,0),2))</f>
        <v/>
      </c>
      <c r="N466" s="40">
        <f>IF($A466="","",ROUND($M466-IF(ISNUMBER($H466),$H466,0),2))</f>
        <v/>
      </c>
      <c r="O466" s="25">
        <f>IF($A466="","",IF(IF(ISNUMBER($H466),$H466,0)=0,"Not Due",IF($M466=0,"Outstanding",IF($M466&lt;IF(ISNUMBER($H466),$H466,0),"Partial",IF($M466=IF(ISNUMBER($H466),$H466,0),"Collected","Overcollected")))))</f>
        <v/>
      </c>
      <c r="P466" s="25">
        <f>IF($A466="","",IF($M466&lt;=0,"Not Applicable",IF($K466="","Missing Batch ID",IF(COUNTIF(Deposits!$A$2:$A$201,$K466)=0,"Missing Deposit",IF(INDEX(Deposits!$I$2:$I$201,MATCH($K466,Deposits!$A$2:$A$201,0))="Balanced","Matched","Review Batch")))))</f>
        <v/>
      </c>
      <c r="Q466" s="26">
        <f>IF($A466="","",IF($R466&lt;=0,0,IF(OR($B466="",Dashboard!$B$5=""),"",MAX(0,Dashboard!$B$5-$B466))))</f>
        <v/>
      </c>
      <c r="R466" s="40">
        <f>IF($A466="","",MAX(0,ROUND(IF(ISNUMBER($H466),$H466,0)-$M466,2)))</f>
        <v/>
      </c>
      <c r="S466" s="25">
        <f>IF($A466="","",IF(OR($R466&gt;0,$N466&gt;0,$P466="Missing Batch ID",$P466="Missing Deposit",$P466="Review Batch"),"Follow Up","No Follow-up"))</f>
        <v/>
      </c>
      <c r="T466" s="25">
        <f>IF($A466="","",IF(COUNTIF($A$2:$A$501,$A466)&gt;1,"Duplicate ID",""))</f>
        <v/>
      </c>
    </row>
    <row r="467">
      <c r="A467" s="5" t="n"/>
      <c r="B467" s="34" t="n"/>
      <c r="C467" s="34" t="n"/>
      <c r="D467" s="5" t="n"/>
      <c r="E467" s="5" t="n"/>
      <c r="F467" s="5" t="n"/>
      <c r="G467" s="5" t="n"/>
      <c r="H467" s="41" t="n"/>
      <c r="I467" s="41" t="n"/>
      <c r="J467" s="5" t="n"/>
      <c r="K467" s="5" t="n"/>
      <c r="L467" s="41" t="n"/>
      <c r="M467" s="40">
        <f>IF($A467="","",ROUND(IF(ISNUMBER($I467),$I467,0)-IF(ISNUMBER($L467),$L467,0),2))</f>
        <v/>
      </c>
      <c r="N467" s="40">
        <f>IF($A467="","",ROUND($M467-IF(ISNUMBER($H467),$H467,0),2))</f>
        <v/>
      </c>
      <c r="O467" s="25">
        <f>IF($A467="","",IF(IF(ISNUMBER($H467),$H467,0)=0,"Not Due",IF($M467=0,"Outstanding",IF($M467&lt;IF(ISNUMBER($H467),$H467,0),"Partial",IF($M467=IF(ISNUMBER($H467),$H467,0),"Collected","Overcollected")))))</f>
        <v/>
      </c>
      <c r="P467" s="25">
        <f>IF($A467="","",IF($M467&lt;=0,"Not Applicable",IF($K467="","Missing Batch ID",IF(COUNTIF(Deposits!$A$2:$A$201,$K467)=0,"Missing Deposit",IF(INDEX(Deposits!$I$2:$I$201,MATCH($K467,Deposits!$A$2:$A$201,0))="Balanced","Matched","Review Batch")))))</f>
        <v/>
      </c>
      <c r="Q467" s="26">
        <f>IF($A467="","",IF($R467&lt;=0,0,IF(OR($B467="",Dashboard!$B$5=""),"",MAX(0,Dashboard!$B$5-$B467))))</f>
        <v/>
      </c>
      <c r="R467" s="40">
        <f>IF($A467="","",MAX(0,ROUND(IF(ISNUMBER($H467),$H467,0)-$M467,2)))</f>
        <v/>
      </c>
      <c r="S467" s="25">
        <f>IF($A467="","",IF(OR($R467&gt;0,$N467&gt;0,$P467="Missing Batch ID",$P467="Missing Deposit",$P467="Review Batch"),"Follow Up","No Follow-up"))</f>
        <v/>
      </c>
      <c r="T467" s="25">
        <f>IF($A467="","",IF(COUNTIF($A$2:$A$501,$A467)&gt;1,"Duplicate ID",""))</f>
        <v/>
      </c>
    </row>
    <row r="468">
      <c r="A468" s="21" t="n"/>
      <c r="B468" s="38" t="n"/>
      <c r="C468" s="38" t="n"/>
      <c r="D468" s="21" t="n"/>
      <c r="E468" s="21" t="n"/>
      <c r="F468" s="21" t="n"/>
      <c r="G468" s="21" t="n"/>
      <c r="H468" s="39" t="n"/>
      <c r="I468" s="39" t="n"/>
      <c r="J468" s="21" t="n"/>
      <c r="K468" s="21" t="n"/>
      <c r="L468" s="39" t="n"/>
      <c r="M468" s="40">
        <f>IF($A468="","",ROUND(IF(ISNUMBER($I468),$I468,0)-IF(ISNUMBER($L468),$L468,0),2))</f>
        <v/>
      </c>
      <c r="N468" s="40">
        <f>IF($A468="","",ROUND($M468-IF(ISNUMBER($H468),$H468,0),2))</f>
        <v/>
      </c>
      <c r="O468" s="25">
        <f>IF($A468="","",IF(IF(ISNUMBER($H468),$H468,0)=0,"Not Due",IF($M468=0,"Outstanding",IF($M468&lt;IF(ISNUMBER($H468),$H468,0),"Partial",IF($M468=IF(ISNUMBER($H468),$H468,0),"Collected","Overcollected")))))</f>
        <v/>
      </c>
      <c r="P468" s="25">
        <f>IF($A468="","",IF($M468&lt;=0,"Not Applicable",IF($K468="","Missing Batch ID",IF(COUNTIF(Deposits!$A$2:$A$201,$K468)=0,"Missing Deposit",IF(INDEX(Deposits!$I$2:$I$201,MATCH($K468,Deposits!$A$2:$A$201,0))="Balanced","Matched","Review Batch")))))</f>
        <v/>
      </c>
      <c r="Q468" s="26">
        <f>IF($A468="","",IF($R468&lt;=0,0,IF(OR($B468="",Dashboard!$B$5=""),"",MAX(0,Dashboard!$B$5-$B468))))</f>
        <v/>
      </c>
      <c r="R468" s="40">
        <f>IF($A468="","",MAX(0,ROUND(IF(ISNUMBER($H468),$H468,0)-$M468,2)))</f>
        <v/>
      </c>
      <c r="S468" s="25">
        <f>IF($A468="","",IF(OR($R468&gt;0,$N468&gt;0,$P468="Missing Batch ID",$P468="Missing Deposit",$P468="Review Batch"),"Follow Up","No Follow-up"))</f>
        <v/>
      </c>
      <c r="T468" s="25">
        <f>IF($A468="","",IF(COUNTIF($A$2:$A$501,$A468)&gt;1,"Duplicate ID",""))</f>
        <v/>
      </c>
    </row>
    <row r="469">
      <c r="A469" s="5" t="n"/>
      <c r="B469" s="34" t="n"/>
      <c r="C469" s="34" t="n"/>
      <c r="D469" s="5" t="n"/>
      <c r="E469" s="5" t="n"/>
      <c r="F469" s="5" t="n"/>
      <c r="G469" s="5" t="n"/>
      <c r="H469" s="41" t="n"/>
      <c r="I469" s="41" t="n"/>
      <c r="J469" s="5" t="n"/>
      <c r="K469" s="5" t="n"/>
      <c r="L469" s="41" t="n"/>
      <c r="M469" s="40">
        <f>IF($A469="","",ROUND(IF(ISNUMBER($I469),$I469,0)-IF(ISNUMBER($L469),$L469,0),2))</f>
        <v/>
      </c>
      <c r="N469" s="40">
        <f>IF($A469="","",ROUND($M469-IF(ISNUMBER($H469),$H469,0),2))</f>
        <v/>
      </c>
      <c r="O469" s="25">
        <f>IF($A469="","",IF(IF(ISNUMBER($H469),$H469,0)=0,"Not Due",IF($M469=0,"Outstanding",IF($M469&lt;IF(ISNUMBER($H469),$H469,0),"Partial",IF($M469=IF(ISNUMBER($H469),$H469,0),"Collected","Overcollected")))))</f>
        <v/>
      </c>
      <c r="P469" s="25">
        <f>IF($A469="","",IF($M469&lt;=0,"Not Applicable",IF($K469="","Missing Batch ID",IF(COUNTIF(Deposits!$A$2:$A$201,$K469)=0,"Missing Deposit",IF(INDEX(Deposits!$I$2:$I$201,MATCH($K469,Deposits!$A$2:$A$201,0))="Balanced","Matched","Review Batch")))))</f>
        <v/>
      </c>
      <c r="Q469" s="26">
        <f>IF($A469="","",IF($R469&lt;=0,0,IF(OR($B469="",Dashboard!$B$5=""),"",MAX(0,Dashboard!$B$5-$B469))))</f>
        <v/>
      </c>
      <c r="R469" s="40">
        <f>IF($A469="","",MAX(0,ROUND(IF(ISNUMBER($H469),$H469,0)-$M469,2)))</f>
        <v/>
      </c>
      <c r="S469" s="25">
        <f>IF($A469="","",IF(OR($R469&gt;0,$N469&gt;0,$P469="Missing Batch ID",$P469="Missing Deposit",$P469="Review Batch"),"Follow Up","No Follow-up"))</f>
        <v/>
      </c>
      <c r="T469" s="25">
        <f>IF($A469="","",IF(COUNTIF($A$2:$A$501,$A469)&gt;1,"Duplicate ID",""))</f>
        <v/>
      </c>
    </row>
    <row r="470">
      <c r="A470" s="21" t="n"/>
      <c r="B470" s="38" t="n"/>
      <c r="C470" s="38" t="n"/>
      <c r="D470" s="21" t="n"/>
      <c r="E470" s="21" t="n"/>
      <c r="F470" s="21" t="n"/>
      <c r="G470" s="21" t="n"/>
      <c r="H470" s="39" t="n"/>
      <c r="I470" s="39" t="n"/>
      <c r="J470" s="21" t="n"/>
      <c r="K470" s="21" t="n"/>
      <c r="L470" s="39" t="n"/>
      <c r="M470" s="40">
        <f>IF($A470="","",ROUND(IF(ISNUMBER($I470),$I470,0)-IF(ISNUMBER($L470),$L470,0),2))</f>
        <v/>
      </c>
      <c r="N470" s="40">
        <f>IF($A470="","",ROUND($M470-IF(ISNUMBER($H470),$H470,0),2))</f>
        <v/>
      </c>
      <c r="O470" s="25">
        <f>IF($A470="","",IF(IF(ISNUMBER($H470),$H470,0)=0,"Not Due",IF($M470=0,"Outstanding",IF($M470&lt;IF(ISNUMBER($H470),$H470,0),"Partial",IF($M470=IF(ISNUMBER($H470),$H470,0),"Collected","Overcollected")))))</f>
        <v/>
      </c>
      <c r="P470" s="25">
        <f>IF($A470="","",IF($M470&lt;=0,"Not Applicable",IF($K470="","Missing Batch ID",IF(COUNTIF(Deposits!$A$2:$A$201,$K470)=0,"Missing Deposit",IF(INDEX(Deposits!$I$2:$I$201,MATCH($K470,Deposits!$A$2:$A$201,0))="Balanced","Matched","Review Batch")))))</f>
        <v/>
      </c>
      <c r="Q470" s="26">
        <f>IF($A470="","",IF($R470&lt;=0,0,IF(OR($B470="",Dashboard!$B$5=""),"",MAX(0,Dashboard!$B$5-$B470))))</f>
        <v/>
      </c>
      <c r="R470" s="40">
        <f>IF($A470="","",MAX(0,ROUND(IF(ISNUMBER($H470),$H470,0)-$M470,2)))</f>
        <v/>
      </c>
      <c r="S470" s="25">
        <f>IF($A470="","",IF(OR($R470&gt;0,$N470&gt;0,$P470="Missing Batch ID",$P470="Missing Deposit",$P470="Review Batch"),"Follow Up","No Follow-up"))</f>
        <v/>
      </c>
      <c r="T470" s="25">
        <f>IF($A470="","",IF(COUNTIF($A$2:$A$501,$A470)&gt;1,"Duplicate ID",""))</f>
        <v/>
      </c>
    </row>
    <row r="471">
      <c r="A471" s="5" t="n"/>
      <c r="B471" s="34" t="n"/>
      <c r="C471" s="34" t="n"/>
      <c r="D471" s="5" t="n"/>
      <c r="E471" s="5" t="n"/>
      <c r="F471" s="5" t="n"/>
      <c r="G471" s="5" t="n"/>
      <c r="H471" s="41" t="n"/>
      <c r="I471" s="41" t="n"/>
      <c r="J471" s="5" t="n"/>
      <c r="K471" s="5" t="n"/>
      <c r="L471" s="41" t="n"/>
      <c r="M471" s="40">
        <f>IF($A471="","",ROUND(IF(ISNUMBER($I471),$I471,0)-IF(ISNUMBER($L471),$L471,0),2))</f>
        <v/>
      </c>
      <c r="N471" s="40">
        <f>IF($A471="","",ROUND($M471-IF(ISNUMBER($H471),$H471,0),2))</f>
        <v/>
      </c>
      <c r="O471" s="25">
        <f>IF($A471="","",IF(IF(ISNUMBER($H471),$H471,0)=0,"Not Due",IF($M471=0,"Outstanding",IF($M471&lt;IF(ISNUMBER($H471),$H471,0),"Partial",IF($M471=IF(ISNUMBER($H471),$H471,0),"Collected","Overcollected")))))</f>
        <v/>
      </c>
      <c r="P471" s="25">
        <f>IF($A471="","",IF($M471&lt;=0,"Not Applicable",IF($K471="","Missing Batch ID",IF(COUNTIF(Deposits!$A$2:$A$201,$K471)=0,"Missing Deposit",IF(INDEX(Deposits!$I$2:$I$201,MATCH($K471,Deposits!$A$2:$A$201,0))="Balanced","Matched","Review Batch")))))</f>
        <v/>
      </c>
      <c r="Q471" s="26">
        <f>IF($A471="","",IF($R471&lt;=0,0,IF(OR($B471="",Dashboard!$B$5=""),"",MAX(0,Dashboard!$B$5-$B471))))</f>
        <v/>
      </c>
      <c r="R471" s="40">
        <f>IF($A471="","",MAX(0,ROUND(IF(ISNUMBER($H471),$H471,0)-$M471,2)))</f>
        <v/>
      </c>
      <c r="S471" s="25">
        <f>IF($A471="","",IF(OR($R471&gt;0,$N471&gt;0,$P471="Missing Batch ID",$P471="Missing Deposit",$P471="Review Batch"),"Follow Up","No Follow-up"))</f>
        <v/>
      </c>
      <c r="T471" s="25">
        <f>IF($A471="","",IF(COUNTIF($A$2:$A$501,$A471)&gt;1,"Duplicate ID",""))</f>
        <v/>
      </c>
    </row>
    <row r="472">
      <c r="A472" s="21" t="n"/>
      <c r="B472" s="38" t="n"/>
      <c r="C472" s="38" t="n"/>
      <c r="D472" s="21" t="n"/>
      <c r="E472" s="21" t="n"/>
      <c r="F472" s="21" t="n"/>
      <c r="G472" s="21" t="n"/>
      <c r="H472" s="39" t="n"/>
      <c r="I472" s="39" t="n"/>
      <c r="J472" s="21" t="n"/>
      <c r="K472" s="21" t="n"/>
      <c r="L472" s="39" t="n"/>
      <c r="M472" s="40">
        <f>IF($A472="","",ROUND(IF(ISNUMBER($I472),$I472,0)-IF(ISNUMBER($L472),$L472,0),2))</f>
        <v/>
      </c>
      <c r="N472" s="40">
        <f>IF($A472="","",ROUND($M472-IF(ISNUMBER($H472),$H472,0),2))</f>
        <v/>
      </c>
      <c r="O472" s="25">
        <f>IF($A472="","",IF(IF(ISNUMBER($H472),$H472,0)=0,"Not Due",IF($M472=0,"Outstanding",IF($M472&lt;IF(ISNUMBER($H472),$H472,0),"Partial",IF($M472=IF(ISNUMBER($H472),$H472,0),"Collected","Overcollected")))))</f>
        <v/>
      </c>
      <c r="P472" s="25">
        <f>IF($A472="","",IF($M472&lt;=0,"Not Applicable",IF($K472="","Missing Batch ID",IF(COUNTIF(Deposits!$A$2:$A$201,$K472)=0,"Missing Deposit",IF(INDEX(Deposits!$I$2:$I$201,MATCH($K472,Deposits!$A$2:$A$201,0))="Balanced","Matched","Review Batch")))))</f>
        <v/>
      </c>
      <c r="Q472" s="26">
        <f>IF($A472="","",IF($R472&lt;=0,0,IF(OR($B472="",Dashboard!$B$5=""),"",MAX(0,Dashboard!$B$5-$B472))))</f>
        <v/>
      </c>
      <c r="R472" s="40">
        <f>IF($A472="","",MAX(0,ROUND(IF(ISNUMBER($H472),$H472,0)-$M472,2)))</f>
        <v/>
      </c>
      <c r="S472" s="25">
        <f>IF($A472="","",IF(OR($R472&gt;0,$N472&gt;0,$P472="Missing Batch ID",$P472="Missing Deposit",$P472="Review Batch"),"Follow Up","No Follow-up"))</f>
        <v/>
      </c>
      <c r="T472" s="25">
        <f>IF($A472="","",IF(COUNTIF($A$2:$A$501,$A472)&gt;1,"Duplicate ID",""))</f>
        <v/>
      </c>
    </row>
    <row r="473">
      <c r="A473" s="5" t="n"/>
      <c r="B473" s="34" t="n"/>
      <c r="C473" s="34" t="n"/>
      <c r="D473" s="5" t="n"/>
      <c r="E473" s="5" t="n"/>
      <c r="F473" s="5" t="n"/>
      <c r="G473" s="5" t="n"/>
      <c r="H473" s="41" t="n"/>
      <c r="I473" s="41" t="n"/>
      <c r="J473" s="5" t="n"/>
      <c r="K473" s="5" t="n"/>
      <c r="L473" s="41" t="n"/>
      <c r="M473" s="40">
        <f>IF($A473="","",ROUND(IF(ISNUMBER($I473),$I473,0)-IF(ISNUMBER($L473),$L473,0),2))</f>
        <v/>
      </c>
      <c r="N473" s="40">
        <f>IF($A473="","",ROUND($M473-IF(ISNUMBER($H473),$H473,0),2))</f>
        <v/>
      </c>
      <c r="O473" s="25">
        <f>IF($A473="","",IF(IF(ISNUMBER($H473),$H473,0)=0,"Not Due",IF($M473=0,"Outstanding",IF($M473&lt;IF(ISNUMBER($H473),$H473,0),"Partial",IF($M473=IF(ISNUMBER($H473),$H473,0),"Collected","Overcollected")))))</f>
        <v/>
      </c>
      <c r="P473" s="25">
        <f>IF($A473="","",IF($M473&lt;=0,"Not Applicable",IF($K473="","Missing Batch ID",IF(COUNTIF(Deposits!$A$2:$A$201,$K473)=0,"Missing Deposit",IF(INDEX(Deposits!$I$2:$I$201,MATCH($K473,Deposits!$A$2:$A$201,0))="Balanced","Matched","Review Batch")))))</f>
        <v/>
      </c>
      <c r="Q473" s="26">
        <f>IF($A473="","",IF($R473&lt;=0,0,IF(OR($B473="",Dashboard!$B$5=""),"",MAX(0,Dashboard!$B$5-$B473))))</f>
        <v/>
      </c>
      <c r="R473" s="40">
        <f>IF($A473="","",MAX(0,ROUND(IF(ISNUMBER($H473),$H473,0)-$M473,2)))</f>
        <v/>
      </c>
      <c r="S473" s="25">
        <f>IF($A473="","",IF(OR($R473&gt;0,$N473&gt;0,$P473="Missing Batch ID",$P473="Missing Deposit",$P473="Review Batch"),"Follow Up","No Follow-up"))</f>
        <v/>
      </c>
      <c r="T473" s="25">
        <f>IF($A473="","",IF(COUNTIF($A$2:$A$501,$A473)&gt;1,"Duplicate ID",""))</f>
        <v/>
      </c>
    </row>
    <row r="474">
      <c r="A474" s="21" t="n"/>
      <c r="B474" s="38" t="n"/>
      <c r="C474" s="38" t="n"/>
      <c r="D474" s="21" t="n"/>
      <c r="E474" s="21" t="n"/>
      <c r="F474" s="21" t="n"/>
      <c r="G474" s="21" t="n"/>
      <c r="H474" s="39" t="n"/>
      <c r="I474" s="39" t="n"/>
      <c r="J474" s="21" t="n"/>
      <c r="K474" s="21" t="n"/>
      <c r="L474" s="39" t="n"/>
      <c r="M474" s="40">
        <f>IF($A474="","",ROUND(IF(ISNUMBER($I474),$I474,0)-IF(ISNUMBER($L474),$L474,0),2))</f>
        <v/>
      </c>
      <c r="N474" s="40">
        <f>IF($A474="","",ROUND($M474-IF(ISNUMBER($H474),$H474,0),2))</f>
        <v/>
      </c>
      <c r="O474" s="25">
        <f>IF($A474="","",IF(IF(ISNUMBER($H474),$H474,0)=0,"Not Due",IF($M474=0,"Outstanding",IF($M474&lt;IF(ISNUMBER($H474),$H474,0),"Partial",IF($M474=IF(ISNUMBER($H474),$H474,0),"Collected","Overcollected")))))</f>
        <v/>
      </c>
      <c r="P474" s="25">
        <f>IF($A474="","",IF($M474&lt;=0,"Not Applicable",IF($K474="","Missing Batch ID",IF(COUNTIF(Deposits!$A$2:$A$201,$K474)=0,"Missing Deposit",IF(INDEX(Deposits!$I$2:$I$201,MATCH($K474,Deposits!$A$2:$A$201,0))="Balanced","Matched","Review Batch")))))</f>
        <v/>
      </c>
      <c r="Q474" s="26">
        <f>IF($A474="","",IF($R474&lt;=0,0,IF(OR($B474="",Dashboard!$B$5=""),"",MAX(0,Dashboard!$B$5-$B474))))</f>
        <v/>
      </c>
      <c r="R474" s="40">
        <f>IF($A474="","",MAX(0,ROUND(IF(ISNUMBER($H474),$H474,0)-$M474,2)))</f>
        <v/>
      </c>
      <c r="S474" s="25">
        <f>IF($A474="","",IF(OR($R474&gt;0,$N474&gt;0,$P474="Missing Batch ID",$P474="Missing Deposit",$P474="Review Batch"),"Follow Up","No Follow-up"))</f>
        <v/>
      </c>
      <c r="T474" s="25">
        <f>IF($A474="","",IF(COUNTIF($A$2:$A$501,$A474)&gt;1,"Duplicate ID",""))</f>
        <v/>
      </c>
    </row>
    <row r="475">
      <c r="A475" s="5" t="n"/>
      <c r="B475" s="34" t="n"/>
      <c r="C475" s="34" t="n"/>
      <c r="D475" s="5" t="n"/>
      <c r="E475" s="5" t="n"/>
      <c r="F475" s="5" t="n"/>
      <c r="G475" s="5" t="n"/>
      <c r="H475" s="41" t="n"/>
      <c r="I475" s="41" t="n"/>
      <c r="J475" s="5" t="n"/>
      <c r="K475" s="5" t="n"/>
      <c r="L475" s="41" t="n"/>
      <c r="M475" s="40">
        <f>IF($A475="","",ROUND(IF(ISNUMBER($I475),$I475,0)-IF(ISNUMBER($L475),$L475,0),2))</f>
        <v/>
      </c>
      <c r="N475" s="40">
        <f>IF($A475="","",ROUND($M475-IF(ISNUMBER($H475),$H475,0),2))</f>
        <v/>
      </c>
      <c r="O475" s="25">
        <f>IF($A475="","",IF(IF(ISNUMBER($H475),$H475,0)=0,"Not Due",IF($M475=0,"Outstanding",IF($M475&lt;IF(ISNUMBER($H475),$H475,0),"Partial",IF($M475=IF(ISNUMBER($H475),$H475,0),"Collected","Overcollected")))))</f>
        <v/>
      </c>
      <c r="P475" s="25">
        <f>IF($A475="","",IF($M475&lt;=0,"Not Applicable",IF($K475="","Missing Batch ID",IF(COUNTIF(Deposits!$A$2:$A$201,$K475)=0,"Missing Deposit",IF(INDEX(Deposits!$I$2:$I$201,MATCH($K475,Deposits!$A$2:$A$201,0))="Balanced","Matched","Review Batch")))))</f>
        <v/>
      </c>
      <c r="Q475" s="26">
        <f>IF($A475="","",IF($R475&lt;=0,0,IF(OR($B475="",Dashboard!$B$5=""),"",MAX(0,Dashboard!$B$5-$B475))))</f>
        <v/>
      </c>
      <c r="R475" s="40">
        <f>IF($A475="","",MAX(0,ROUND(IF(ISNUMBER($H475),$H475,0)-$M475,2)))</f>
        <v/>
      </c>
      <c r="S475" s="25">
        <f>IF($A475="","",IF(OR($R475&gt;0,$N475&gt;0,$P475="Missing Batch ID",$P475="Missing Deposit",$P475="Review Batch"),"Follow Up","No Follow-up"))</f>
        <v/>
      </c>
      <c r="T475" s="25">
        <f>IF($A475="","",IF(COUNTIF($A$2:$A$501,$A475)&gt;1,"Duplicate ID",""))</f>
        <v/>
      </c>
    </row>
    <row r="476">
      <c r="A476" s="21" t="n"/>
      <c r="B476" s="38" t="n"/>
      <c r="C476" s="38" t="n"/>
      <c r="D476" s="21" t="n"/>
      <c r="E476" s="21" t="n"/>
      <c r="F476" s="21" t="n"/>
      <c r="G476" s="21" t="n"/>
      <c r="H476" s="39" t="n"/>
      <c r="I476" s="39" t="n"/>
      <c r="J476" s="21" t="n"/>
      <c r="K476" s="21" t="n"/>
      <c r="L476" s="39" t="n"/>
      <c r="M476" s="40">
        <f>IF($A476="","",ROUND(IF(ISNUMBER($I476),$I476,0)-IF(ISNUMBER($L476),$L476,0),2))</f>
        <v/>
      </c>
      <c r="N476" s="40">
        <f>IF($A476="","",ROUND($M476-IF(ISNUMBER($H476),$H476,0),2))</f>
        <v/>
      </c>
      <c r="O476" s="25">
        <f>IF($A476="","",IF(IF(ISNUMBER($H476),$H476,0)=0,"Not Due",IF($M476=0,"Outstanding",IF($M476&lt;IF(ISNUMBER($H476),$H476,0),"Partial",IF($M476=IF(ISNUMBER($H476),$H476,0),"Collected","Overcollected")))))</f>
        <v/>
      </c>
      <c r="P476" s="25">
        <f>IF($A476="","",IF($M476&lt;=0,"Not Applicable",IF($K476="","Missing Batch ID",IF(COUNTIF(Deposits!$A$2:$A$201,$K476)=0,"Missing Deposit",IF(INDEX(Deposits!$I$2:$I$201,MATCH($K476,Deposits!$A$2:$A$201,0))="Balanced","Matched","Review Batch")))))</f>
        <v/>
      </c>
      <c r="Q476" s="26">
        <f>IF($A476="","",IF($R476&lt;=0,0,IF(OR($B476="",Dashboard!$B$5=""),"",MAX(0,Dashboard!$B$5-$B476))))</f>
        <v/>
      </c>
      <c r="R476" s="40">
        <f>IF($A476="","",MAX(0,ROUND(IF(ISNUMBER($H476),$H476,0)-$M476,2)))</f>
        <v/>
      </c>
      <c r="S476" s="25">
        <f>IF($A476="","",IF(OR($R476&gt;0,$N476&gt;0,$P476="Missing Batch ID",$P476="Missing Deposit",$P476="Review Batch"),"Follow Up","No Follow-up"))</f>
        <v/>
      </c>
      <c r="T476" s="25">
        <f>IF($A476="","",IF(COUNTIF($A$2:$A$501,$A476)&gt;1,"Duplicate ID",""))</f>
        <v/>
      </c>
    </row>
    <row r="477">
      <c r="A477" s="5" t="n"/>
      <c r="B477" s="34" t="n"/>
      <c r="C477" s="34" t="n"/>
      <c r="D477" s="5" t="n"/>
      <c r="E477" s="5" t="n"/>
      <c r="F477" s="5" t="n"/>
      <c r="G477" s="5" t="n"/>
      <c r="H477" s="41" t="n"/>
      <c r="I477" s="41" t="n"/>
      <c r="J477" s="5" t="n"/>
      <c r="K477" s="5" t="n"/>
      <c r="L477" s="41" t="n"/>
      <c r="M477" s="40">
        <f>IF($A477="","",ROUND(IF(ISNUMBER($I477),$I477,0)-IF(ISNUMBER($L477),$L477,0),2))</f>
        <v/>
      </c>
      <c r="N477" s="40">
        <f>IF($A477="","",ROUND($M477-IF(ISNUMBER($H477),$H477,0),2))</f>
        <v/>
      </c>
      <c r="O477" s="25">
        <f>IF($A477="","",IF(IF(ISNUMBER($H477),$H477,0)=0,"Not Due",IF($M477=0,"Outstanding",IF($M477&lt;IF(ISNUMBER($H477),$H477,0),"Partial",IF($M477=IF(ISNUMBER($H477),$H477,0),"Collected","Overcollected")))))</f>
        <v/>
      </c>
      <c r="P477" s="25">
        <f>IF($A477="","",IF($M477&lt;=0,"Not Applicable",IF($K477="","Missing Batch ID",IF(COUNTIF(Deposits!$A$2:$A$201,$K477)=0,"Missing Deposit",IF(INDEX(Deposits!$I$2:$I$201,MATCH($K477,Deposits!$A$2:$A$201,0))="Balanced","Matched","Review Batch")))))</f>
        <v/>
      </c>
      <c r="Q477" s="26">
        <f>IF($A477="","",IF($R477&lt;=0,0,IF(OR($B477="",Dashboard!$B$5=""),"",MAX(0,Dashboard!$B$5-$B477))))</f>
        <v/>
      </c>
      <c r="R477" s="40">
        <f>IF($A477="","",MAX(0,ROUND(IF(ISNUMBER($H477),$H477,0)-$M477,2)))</f>
        <v/>
      </c>
      <c r="S477" s="25">
        <f>IF($A477="","",IF(OR($R477&gt;0,$N477&gt;0,$P477="Missing Batch ID",$P477="Missing Deposit",$P477="Review Batch"),"Follow Up","No Follow-up"))</f>
        <v/>
      </c>
      <c r="T477" s="25">
        <f>IF($A477="","",IF(COUNTIF($A$2:$A$501,$A477)&gt;1,"Duplicate ID",""))</f>
        <v/>
      </c>
    </row>
    <row r="478">
      <c r="A478" s="21" t="n"/>
      <c r="B478" s="38" t="n"/>
      <c r="C478" s="38" t="n"/>
      <c r="D478" s="21" t="n"/>
      <c r="E478" s="21" t="n"/>
      <c r="F478" s="21" t="n"/>
      <c r="G478" s="21" t="n"/>
      <c r="H478" s="39" t="n"/>
      <c r="I478" s="39" t="n"/>
      <c r="J478" s="21" t="n"/>
      <c r="K478" s="21" t="n"/>
      <c r="L478" s="39" t="n"/>
      <c r="M478" s="40">
        <f>IF($A478="","",ROUND(IF(ISNUMBER($I478),$I478,0)-IF(ISNUMBER($L478),$L478,0),2))</f>
        <v/>
      </c>
      <c r="N478" s="40">
        <f>IF($A478="","",ROUND($M478-IF(ISNUMBER($H478),$H478,0),2))</f>
        <v/>
      </c>
      <c r="O478" s="25">
        <f>IF($A478="","",IF(IF(ISNUMBER($H478),$H478,0)=0,"Not Due",IF($M478=0,"Outstanding",IF($M478&lt;IF(ISNUMBER($H478),$H478,0),"Partial",IF($M478=IF(ISNUMBER($H478),$H478,0),"Collected","Overcollected")))))</f>
        <v/>
      </c>
      <c r="P478" s="25">
        <f>IF($A478="","",IF($M478&lt;=0,"Not Applicable",IF($K478="","Missing Batch ID",IF(COUNTIF(Deposits!$A$2:$A$201,$K478)=0,"Missing Deposit",IF(INDEX(Deposits!$I$2:$I$201,MATCH($K478,Deposits!$A$2:$A$201,0))="Balanced","Matched","Review Batch")))))</f>
        <v/>
      </c>
      <c r="Q478" s="26">
        <f>IF($A478="","",IF($R478&lt;=0,0,IF(OR($B478="",Dashboard!$B$5=""),"",MAX(0,Dashboard!$B$5-$B478))))</f>
        <v/>
      </c>
      <c r="R478" s="40">
        <f>IF($A478="","",MAX(0,ROUND(IF(ISNUMBER($H478),$H478,0)-$M478,2)))</f>
        <v/>
      </c>
      <c r="S478" s="25">
        <f>IF($A478="","",IF(OR($R478&gt;0,$N478&gt;0,$P478="Missing Batch ID",$P478="Missing Deposit",$P478="Review Batch"),"Follow Up","No Follow-up"))</f>
        <v/>
      </c>
      <c r="T478" s="25">
        <f>IF($A478="","",IF(COUNTIF($A$2:$A$501,$A478)&gt;1,"Duplicate ID",""))</f>
        <v/>
      </c>
    </row>
    <row r="479">
      <c r="A479" s="5" t="n"/>
      <c r="B479" s="34" t="n"/>
      <c r="C479" s="34" t="n"/>
      <c r="D479" s="5" t="n"/>
      <c r="E479" s="5" t="n"/>
      <c r="F479" s="5" t="n"/>
      <c r="G479" s="5" t="n"/>
      <c r="H479" s="41" t="n"/>
      <c r="I479" s="41" t="n"/>
      <c r="J479" s="5" t="n"/>
      <c r="K479" s="5" t="n"/>
      <c r="L479" s="41" t="n"/>
      <c r="M479" s="40">
        <f>IF($A479="","",ROUND(IF(ISNUMBER($I479),$I479,0)-IF(ISNUMBER($L479),$L479,0),2))</f>
        <v/>
      </c>
      <c r="N479" s="40">
        <f>IF($A479="","",ROUND($M479-IF(ISNUMBER($H479),$H479,0),2))</f>
        <v/>
      </c>
      <c r="O479" s="25">
        <f>IF($A479="","",IF(IF(ISNUMBER($H479),$H479,0)=0,"Not Due",IF($M479=0,"Outstanding",IF($M479&lt;IF(ISNUMBER($H479),$H479,0),"Partial",IF($M479=IF(ISNUMBER($H479),$H479,0),"Collected","Overcollected")))))</f>
        <v/>
      </c>
      <c r="P479" s="25">
        <f>IF($A479="","",IF($M479&lt;=0,"Not Applicable",IF($K479="","Missing Batch ID",IF(COUNTIF(Deposits!$A$2:$A$201,$K479)=0,"Missing Deposit",IF(INDEX(Deposits!$I$2:$I$201,MATCH($K479,Deposits!$A$2:$A$201,0))="Balanced","Matched","Review Batch")))))</f>
        <v/>
      </c>
      <c r="Q479" s="26">
        <f>IF($A479="","",IF($R479&lt;=0,0,IF(OR($B479="",Dashboard!$B$5=""),"",MAX(0,Dashboard!$B$5-$B479))))</f>
        <v/>
      </c>
      <c r="R479" s="40">
        <f>IF($A479="","",MAX(0,ROUND(IF(ISNUMBER($H479),$H479,0)-$M479,2)))</f>
        <v/>
      </c>
      <c r="S479" s="25">
        <f>IF($A479="","",IF(OR($R479&gt;0,$N479&gt;0,$P479="Missing Batch ID",$P479="Missing Deposit",$P479="Review Batch"),"Follow Up","No Follow-up"))</f>
        <v/>
      </c>
      <c r="T479" s="25">
        <f>IF($A479="","",IF(COUNTIF($A$2:$A$501,$A479)&gt;1,"Duplicate ID",""))</f>
        <v/>
      </c>
    </row>
    <row r="480">
      <c r="A480" s="21" t="n"/>
      <c r="B480" s="38" t="n"/>
      <c r="C480" s="38" t="n"/>
      <c r="D480" s="21" t="n"/>
      <c r="E480" s="21" t="n"/>
      <c r="F480" s="21" t="n"/>
      <c r="G480" s="21" t="n"/>
      <c r="H480" s="39" t="n"/>
      <c r="I480" s="39" t="n"/>
      <c r="J480" s="21" t="n"/>
      <c r="K480" s="21" t="n"/>
      <c r="L480" s="39" t="n"/>
      <c r="M480" s="40">
        <f>IF($A480="","",ROUND(IF(ISNUMBER($I480),$I480,0)-IF(ISNUMBER($L480),$L480,0),2))</f>
        <v/>
      </c>
      <c r="N480" s="40">
        <f>IF($A480="","",ROUND($M480-IF(ISNUMBER($H480),$H480,0),2))</f>
        <v/>
      </c>
      <c r="O480" s="25">
        <f>IF($A480="","",IF(IF(ISNUMBER($H480),$H480,0)=0,"Not Due",IF($M480=0,"Outstanding",IF($M480&lt;IF(ISNUMBER($H480),$H480,0),"Partial",IF($M480=IF(ISNUMBER($H480),$H480,0),"Collected","Overcollected")))))</f>
        <v/>
      </c>
      <c r="P480" s="25">
        <f>IF($A480="","",IF($M480&lt;=0,"Not Applicable",IF($K480="","Missing Batch ID",IF(COUNTIF(Deposits!$A$2:$A$201,$K480)=0,"Missing Deposit",IF(INDEX(Deposits!$I$2:$I$201,MATCH($K480,Deposits!$A$2:$A$201,0))="Balanced","Matched","Review Batch")))))</f>
        <v/>
      </c>
      <c r="Q480" s="26">
        <f>IF($A480="","",IF($R480&lt;=0,0,IF(OR($B480="",Dashboard!$B$5=""),"",MAX(0,Dashboard!$B$5-$B480))))</f>
        <v/>
      </c>
      <c r="R480" s="40">
        <f>IF($A480="","",MAX(0,ROUND(IF(ISNUMBER($H480),$H480,0)-$M480,2)))</f>
        <v/>
      </c>
      <c r="S480" s="25">
        <f>IF($A480="","",IF(OR($R480&gt;0,$N480&gt;0,$P480="Missing Batch ID",$P480="Missing Deposit",$P480="Review Batch"),"Follow Up","No Follow-up"))</f>
        <v/>
      </c>
      <c r="T480" s="25">
        <f>IF($A480="","",IF(COUNTIF($A$2:$A$501,$A480)&gt;1,"Duplicate ID",""))</f>
        <v/>
      </c>
    </row>
    <row r="481">
      <c r="A481" s="5" t="n"/>
      <c r="B481" s="34" t="n"/>
      <c r="C481" s="34" t="n"/>
      <c r="D481" s="5" t="n"/>
      <c r="E481" s="5" t="n"/>
      <c r="F481" s="5" t="n"/>
      <c r="G481" s="5" t="n"/>
      <c r="H481" s="41" t="n"/>
      <c r="I481" s="41" t="n"/>
      <c r="J481" s="5" t="n"/>
      <c r="K481" s="5" t="n"/>
      <c r="L481" s="41" t="n"/>
      <c r="M481" s="40">
        <f>IF($A481="","",ROUND(IF(ISNUMBER($I481),$I481,0)-IF(ISNUMBER($L481),$L481,0),2))</f>
        <v/>
      </c>
      <c r="N481" s="40">
        <f>IF($A481="","",ROUND($M481-IF(ISNUMBER($H481),$H481,0),2))</f>
        <v/>
      </c>
      <c r="O481" s="25">
        <f>IF($A481="","",IF(IF(ISNUMBER($H481),$H481,0)=0,"Not Due",IF($M481=0,"Outstanding",IF($M481&lt;IF(ISNUMBER($H481),$H481,0),"Partial",IF($M481=IF(ISNUMBER($H481),$H481,0),"Collected","Overcollected")))))</f>
        <v/>
      </c>
      <c r="P481" s="25">
        <f>IF($A481="","",IF($M481&lt;=0,"Not Applicable",IF($K481="","Missing Batch ID",IF(COUNTIF(Deposits!$A$2:$A$201,$K481)=0,"Missing Deposit",IF(INDEX(Deposits!$I$2:$I$201,MATCH($K481,Deposits!$A$2:$A$201,0))="Balanced","Matched","Review Batch")))))</f>
        <v/>
      </c>
      <c r="Q481" s="26">
        <f>IF($A481="","",IF($R481&lt;=0,0,IF(OR($B481="",Dashboard!$B$5=""),"",MAX(0,Dashboard!$B$5-$B481))))</f>
        <v/>
      </c>
      <c r="R481" s="40">
        <f>IF($A481="","",MAX(0,ROUND(IF(ISNUMBER($H481),$H481,0)-$M481,2)))</f>
        <v/>
      </c>
      <c r="S481" s="25">
        <f>IF($A481="","",IF(OR($R481&gt;0,$N481&gt;0,$P481="Missing Batch ID",$P481="Missing Deposit",$P481="Review Batch"),"Follow Up","No Follow-up"))</f>
        <v/>
      </c>
      <c r="T481" s="25">
        <f>IF($A481="","",IF(COUNTIF($A$2:$A$501,$A481)&gt;1,"Duplicate ID",""))</f>
        <v/>
      </c>
    </row>
    <row r="482">
      <c r="A482" s="21" t="n"/>
      <c r="B482" s="38" t="n"/>
      <c r="C482" s="38" t="n"/>
      <c r="D482" s="21" t="n"/>
      <c r="E482" s="21" t="n"/>
      <c r="F482" s="21" t="n"/>
      <c r="G482" s="21" t="n"/>
      <c r="H482" s="39" t="n"/>
      <c r="I482" s="39" t="n"/>
      <c r="J482" s="21" t="n"/>
      <c r="K482" s="21" t="n"/>
      <c r="L482" s="39" t="n"/>
      <c r="M482" s="40">
        <f>IF($A482="","",ROUND(IF(ISNUMBER($I482),$I482,0)-IF(ISNUMBER($L482),$L482,0),2))</f>
        <v/>
      </c>
      <c r="N482" s="40">
        <f>IF($A482="","",ROUND($M482-IF(ISNUMBER($H482),$H482,0),2))</f>
        <v/>
      </c>
      <c r="O482" s="25">
        <f>IF($A482="","",IF(IF(ISNUMBER($H482),$H482,0)=0,"Not Due",IF($M482=0,"Outstanding",IF($M482&lt;IF(ISNUMBER($H482),$H482,0),"Partial",IF($M482=IF(ISNUMBER($H482),$H482,0),"Collected","Overcollected")))))</f>
        <v/>
      </c>
      <c r="P482" s="25">
        <f>IF($A482="","",IF($M482&lt;=0,"Not Applicable",IF($K482="","Missing Batch ID",IF(COUNTIF(Deposits!$A$2:$A$201,$K482)=0,"Missing Deposit",IF(INDEX(Deposits!$I$2:$I$201,MATCH($K482,Deposits!$A$2:$A$201,0))="Balanced","Matched","Review Batch")))))</f>
        <v/>
      </c>
      <c r="Q482" s="26">
        <f>IF($A482="","",IF($R482&lt;=0,0,IF(OR($B482="",Dashboard!$B$5=""),"",MAX(0,Dashboard!$B$5-$B482))))</f>
        <v/>
      </c>
      <c r="R482" s="40">
        <f>IF($A482="","",MAX(0,ROUND(IF(ISNUMBER($H482),$H482,0)-$M482,2)))</f>
        <v/>
      </c>
      <c r="S482" s="25">
        <f>IF($A482="","",IF(OR($R482&gt;0,$N482&gt;0,$P482="Missing Batch ID",$P482="Missing Deposit",$P482="Review Batch"),"Follow Up","No Follow-up"))</f>
        <v/>
      </c>
      <c r="T482" s="25">
        <f>IF($A482="","",IF(COUNTIF($A$2:$A$501,$A482)&gt;1,"Duplicate ID",""))</f>
        <v/>
      </c>
    </row>
    <row r="483">
      <c r="A483" s="5" t="n"/>
      <c r="B483" s="34" t="n"/>
      <c r="C483" s="34" t="n"/>
      <c r="D483" s="5" t="n"/>
      <c r="E483" s="5" t="n"/>
      <c r="F483" s="5" t="n"/>
      <c r="G483" s="5" t="n"/>
      <c r="H483" s="41" t="n"/>
      <c r="I483" s="41" t="n"/>
      <c r="J483" s="5" t="n"/>
      <c r="K483" s="5" t="n"/>
      <c r="L483" s="41" t="n"/>
      <c r="M483" s="40">
        <f>IF($A483="","",ROUND(IF(ISNUMBER($I483),$I483,0)-IF(ISNUMBER($L483),$L483,0),2))</f>
        <v/>
      </c>
      <c r="N483" s="40">
        <f>IF($A483="","",ROUND($M483-IF(ISNUMBER($H483),$H483,0),2))</f>
        <v/>
      </c>
      <c r="O483" s="25">
        <f>IF($A483="","",IF(IF(ISNUMBER($H483),$H483,0)=0,"Not Due",IF($M483=0,"Outstanding",IF($M483&lt;IF(ISNUMBER($H483),$H483,0),"Partial",IF($M483=IF(ISNUMBER($H483),$H483,0),"Collected","Overcollected")))))</f>
        <v/>
      </c>
      <c r="P483" s="25">
        <f>IF($A483="","",IF($M483&lt;=0,"Not Applicable",IF($K483="","Missing Batch ID",IF(COUNTIF(Deposits!$A$2:$A$201,$K483)=0,"Missing Deposit",IF(INDEX(Deposits!$I$2:$I$201,MATCH($K483,Deposits!$A$2:$A$201,0))="Balanced","Matched","Review Batch")))))</f>
        <v/>
      </c>
      <c r="Q483" s="26">
        <f>IF($A483="","",IF($R483&lt;=0,0,IF(OR($B483="",Dashboard!$B$5=""),"",MAX(0,Dashboard!$B$5-$B483))))</f>
        <v/>
      </c>
      <c r="R483" s="40">
        <f>IF($A483="","",MAX(0,ROUND(IF(ISNUMBER($H483),$H483,0)-$M483,2)))</f>
        <v/>
      </c>
      <c r="S483" s="25">
        <f>IF($A483="","",IF(OR($R483&gt;0,$N483&gt;0,$P483="Missing Batch ID",$P483="Missing Deposit",$P483="Review Batch"),"Follow Up","No Follow-up"))</f>
        <v/>
      </c>
      <c r="T483" s="25">
        <f>IF($A483="","",IF(COUNTIF($A$2:$A$501,$A483)&gt;1,"Duplicate ID",""))</f>
        <v/>
      </c>
    </row>
    <row r="484">
      <c r="A484" s="21" t="n"/>
      <c r="B484" s="38" t="n"/>
      <c r="C484" s="38" t="n"/>
      <c r="D484" s="21" t="n"/>
      <c r="E484" s="21" t="n"/>
      <c r="F484" s="21" t="n"/>
      <c r="G484" s="21" t="n"/>
      <c r="H484" s="39" t="n"/>
      <c r="I484" s="39" t="n"/>
      <c r="J484" s="21" t="n"/>
      <c r="K484" s="21" t="n"/>
      <c r="L484" s="39" t="n"/>
      <c r="M484" s="40">
        <f>IF($A484="","",ROUND(IF(ISNUMBER($I484),$I484,0)-IF(ISNUMBER($L484),$L484,0),2))</f>
        <v/>
      </c>
      <c r="N484" s="40">
        <f>IF($A484="","",ROUND($M484-IF(ISNUMBER($H484),$H484,0),2))</f>
        <v/>
      </c>
      <c r="O484" s="25">
        <f>IF($A484="","",IF(IF(ISNUMBER($H484),$H484,0)=0,"Not Due",IF($M484=0,"Outstanding",IF($M484&lt;IF(ISNUMBER($H484),$H484,0),"Partial",IF($M484=IF(ISNUMBER($H484),$H484,0),"Collected","Overcollected")))))</f>
        <v/>
      </c>
      <c r="P484" s="25">
        <f>IF($A484="","",IF($M484&lt;=0,"Not Applicable",IF($K484="","Missing Batch ID",IF(COUNTIF(Deposits!$A$2:$A$201,$K484)=0,"Missing Deposit",IF(INDEX(Deposits!$I$2:$I$201,MATCH($K484,Deposits!$A$2:$A$201,0))="Balanced","Matched","Review Batch")))))</f>
        <v/>
      </c>
      <c r="Q484" s="26">
        <f>IF($A484="","",IF($R484&lt;=0,0,IF(OR($B484="",Dashboard!$B$5=""),"",MAX(0,Dashboard!$B$5-$B484))))</f>
        <v/>
      </c>
      <c r="R484" s="40">
        <f>IF($A484="","",MAX(0,ROUND(IF(ISNUMBER($H484),$H484,0)-$M484,2)))</f>
        <v/>
      </c>
      <c r="S484" s="25">
        <f>IF($A484="","",IF(OR($R484&gt;0,$N484&gt;0,$P484="Missing Batch ID",$P484="Missing Deposit",$P484="Review Batch"),"Follow Up","No Follow-up"))</f>
        <v/>
      </c>
      <c r="T484" s="25">
        <f>IF($A484="","",IF(COUNTIF($A$2:$A$501,$A484)&gt;1,"Duplicate ID",""))</f>
        <v/>
      </c>
    </row>
    <row r="485">
      <c r="A485" s="5" t="n"/>
      <c r="B485" s="34" t="n"/>
      <c r="C485" s="34" t="n"/>
      <c r="D485" s="5" t="n"/>
      <c r="E485" s="5" t="n"/>
      <c r="F485" s="5" t="n"/>
      <c r="G485" s="5" t="n"/>
      <c r="H485" s="41" t="n"/>
      <c r="I485" s="41" t="n"/>
      <c r="J485" s="5" t="n"/>
      <c r="K485" s="5" t="n"/>
      <c r="L485" s="41" t="n"/>
      <c r="M485" s="40">
        <f>IF($A485="","",ROUND(IF(ISNUMBER($I485),$I485,0)-IF(ISNUMBER($L485),$L485,0),2))</f>
        <v/>
      </c>
      <c r="N485" s="40">
        <f>IF($A485="","",ROUND($M485-IF(ISNUMBER($H485),$H485,0),2))</f>
        <v/>
      </c>
      <c r="O485" s="25">
        <f>IF($A485="","",IF(IF(ISNUMBER($H485),$H485,0)=0,"Not Due",IF($M485=0,"Outstanding",IF($M485&lt;IF(ISNUMBER($H485),$H485,0),"Partial",IF($M485=IF(ISNUMBER($H485),$H485,0),"Collected","Overcollected")))))</f>
        <v/>
      </c>
      <c r="P485" s="25">
        <f>IF($A485="","",IF($M485&lt;=0,"Not Applicable",IF($K485="","Missing Batch ID",IF(COUNTIF(Deposits!$A$2:$A$201,$K485)=0,"Missing Deposit",IF(INDEX(Deposits!$I$2:$I$201,MATCH($K485,Deposits!$A$2:$A$201,0))="Balanced","Matched","Review Batch")))))</f>
        <v/>
      </c>
      <c r="Q485" s="26">
        <f>IF($A485="","",IF($R485&lt;=0,0,IF(OR($B485="",Dashboard!$B$5=""),"",MAX(0,Dashboard!$B$5-$B485))))</f>
        <v/>
      </c>
      <c r="R485" s="40">
        <f>IF($A485="","",MAX(0,ROUND(IF(ISNUMBER($H485),$H485,0)-$M485,2)))</f>
        <v/>
      </c>
      <c r="S485" s="25">
        <f>IF($A485="","",IF(OR($R485&gt;0,$N485&gt;0,$P485="Missing Batch ID",$P485="Missing Deposit",$P485="Review Batch"),"Follow Up","No Follow-up"))</f>
        <v/>
      </c>
      <c r="T485" s="25">
        <f>IF($A485="","",IF(COUNTIF($A$2:$A$501,$A485)&gt;1,"Duplicate ID",""))</f>
        <v/>
      </c>
    </row>
    <row r="486">
      <c r="A486" s="21" t="n"/>
      <c r="B486" s="38" t="n"/>
      <c r="C486" s="38" t="n"/>
      <c r="D486" s="21" t="n"/>
      <c r="E486" s="21" t="n"/>
      <c r="F486" s="21" t="n"/>
      <c r="G486" s="21" t="n"/>
      <c r="H486" s="39" t="n"/>
      <c r="I486" s="39" t="n"/>
      <c r="J486" s="21" t="n"/>
      <c r="K486" s="21" t="n"/>
      <c r="L486" s="39" t="n"/>
      <c r="M486" s="40">
        <f>IF($A486="","",ROUND(IF(ISNUMBER($I486),$I486,0)-IF(ISNUMBER($L486),$L486,0),2))</f>
        <v/>
      </c>
      <c r="N486" s="40">
        <f>IF($A486="","",ROUND($M486-IF(ISNUMBER($H486),$H486,0),2))</f>
        <v/>
      </c>
      <c r="O486" s="25">
        <f>IF($A486="","",IF(IF(ISNUMBER($H486),$H486,0)=0,"Not Due",IF($M486=0,"Outstanding",IF($M486&lt;IF(ISNUMBER($H486),$H486,0),"Partial",IF($M486=IF(ISNUMBER($H486),$H486,0),"Collected","Overcollected")))))</f>
        <v/>
      </c>
      <c r="P486" s="25">
        <f>IF($A486="","",IF($M486&lt;=0,"Not Applicable",IF($K486="","Missing Batch ID",IF(COUNTIF(Deposits!$A$2:$A$201,$K486)=0,"Missing Deposit",IF(INDEX(Deposits!$I$2:$I$201,MATCH($K486,Deposits!$A$2:$A$201,0))="Balanced","Matched","Review Batch")))))</f>
        <v/>
      </c>
      <c r="Q486" s="26">
        <f>IF($A486="","",IF($R486&lt;=0,0,IF(OR($B486="",Dashboard!$B$5=""),"",MAX(0,Dashboard!$B$5-$B486))))</f>
        <v/>
      </c>
      <c r="R486" s="40">
        <f>IF($A486="","",MAX(0,ROUND(IF(ISNUMBER($H486),$H486,0)-$M486,2)))</f>
        <v/>
      </c>
      <c r="S486" s="25">
        <f>IF($A486="","",IF(OR($R486&gt;0,$N486&gt;0,$P486="Missing Batch ID",$P486="Missing Deposit",$P486="Review Batch"),"Follow Up","No Follow-up"))</f>
        <v/>
      </c>
      <c r="T486" s="25">
        <f>IF($A486="","",IF(COUNTIF($A$2:$A$501,$A486)&gt;1,"Duplicate ID",""))</f>
        <v/>
      </c>
    </row>
    <row r="487">
      <c r="A487" s="5" t="n"/>
      <c r="B487" s="34" t="n"/>
      <c r="C487" s="34" t="n"/>
      <c r="D487" s="5" t="n"/>
      <c r="E487" s="5" t="n"/>
      <c r="F487" s="5" t="n"/>
      <c r="G487" s="5" t="n"/>
      <c r="H487" s="41" t="n"/>
      <c r="I487" s="41" t="n"/>
      <c r="J487" s="5" t="n"/>
      <c r="K487" s="5" t="n"/>
      <c r="L487" s="41" t="n"/>
      <c r="M487" s="40">
        <f>IF($A487="","",ROUND(IF(ISNUMBER($I487),$I487,0)-IF(ISNUMBER($L487),$L487,0),2))</f>
        <v/>
      </c>
      <c r="N487" s="40">
        <f>IF($A487="","",ROUND($M487-IF(ISNUMBER($H487),$H487,0),2))</f>
        <v/>
      </c>
      <c r="O487" s="25">
        <f>IF($A487="","",IF(IF(ISNUMBER($H487),$H487,0)=0,"Not Due",IF($M487=0,"Outstanding",IF($M487&lt;IF(ISNUMBER($H487),$H487,0),"Partial",IF($M487=IF(ISNUMBER($H487),$H487,0),"Collected","Overcollected")))))</f>
        <v/>
      </c>
      <c r="P487" s="25">
        <f>IF($A487="","",IF($M487&lt;=0,"Not Applicable",IF($K487="","Missing Batch ID",IF(COUNTIF(Deposits!$A$2:$A$201,$K487)=0,"Missing Deposit",IF(INDEX(Deposits!$I$2:$I$201,MATCH($K487,Deposits!$A$2:$A$201,0))="Balanced","Matched","Review Batch")))))</f>
        <v/>
      </c>
      <c r="Q487" s="26">
        <f>IF($A487="","",IF($R487&lt;=0,0,IF(OR($B487="",Dashboard!$B$5=""),"",MAX(0,Dashboard!$B$5-$B487))))</f>
        <v/>
      </c>
      <c r="R487" s="40">
        <f>IF($A487="","",MAX(0,ROUND(IF(ISNUMBER($H487),$H487,0)-$M487,2)))</f>
        <v/>
      </c>
      <c r="S487" s="25">
        <f>IF($A487="","",IF(OR($R487&gt;0,$N487&gt;0,$P487="Missing Batch ID",$P487="Missing Deposit",$P487="Review Batch"),"Follow Up","No Follow-up"))</f>
        <v/>
      </c>
      <c r="T487" s="25">
        <f>IF($A487="","",IF(COUNTIF($A$2:$A$501,$A487)&gt;1,"Duplicate ID",""))</f>
        <v/>
      </c>
    </row>
    <row r="488">
      <c r="A488" s="21" t="n"/>
      <c r="B488" s="38" t="n"/>
      <c r="C488" s="38" t="n"/>
      <c r="D488" s="21" t="n"/>
      <c r="E488" s="21" t="n"/>
      <c r="F488" s="21" t="n"/>
      <c r="G488" s="21" t="n"/>
      <c r="H488" s="39" t="n"/>
      <c r="I488" s="39" t="n"/>
      <c r="J488" s="21" t="n"/>
      <c r="K488" s="21" t="n"/>
      <c r="L488" s="39" t="n"/>
      <c r="M488" s="40">
        <f>IF($A488="","",ROUND(IF(ISNUMBER($I488),$I488,0)-IF(ISNUMBER($L488),$L488,0),2))</f>
        <v/>
      </c>
      <c r="N488" s="40">
        <f>IF($A488="","",ROUND($M488-IF(ISNUMBER($H488),$H488,0),2))</f>
        <v/>
      </c>
      <c r="O488" s="25">
        <f>IF($A488="","",IF(IF(ISNUMBER($H488),$H488,0)=0,"Not Due",IF($M488=0,"Outstanding",IF($M488&lt;IF(ISNUMBER($H488),$H488,0),"Partial",IF($M488=IF(ISNUMBER($H488),$H488,0),"Collected","Overcollected")))))</f>
        <v/>
      </c>
      <c r="P488" s="25">
        <f>IF($A488="","",IF($M488&lt;=0,"Not Applicable",IF($K488="","Missing Batch ID",IF(COUNTIF(Deposits!$A$2:$A$201,$K488)=0,"Missing Deposit",IF(INDEX(Deposits!$I$2:$I$201,MATCH($K488,Deposits!$A$2:$A$201,0))="Balanced","Matched","Review Batch")))))</f>
        <v/>
      </c>
      <c r="Q488" s="26">
        <f>IF($A488="","",IF($R488&lt;=0,0,IF(OR($B488="",Dashboard!$B$5=""),"",MAX(0,Dashboard!$B$5-$B488))))</f>
        <v/>
      </c>
      <c r="R488" s="40">
        <f>IF($A488="","",MAX(0,ROUND(IF(ISNUMBER($H488),$H488,0)-$M488,2)))</f>
        <v/>
      </c>
      <c r="S488" s="25">
        <f>IF($A488="","",IF(OR($R488&gt;0,$N488&gt;0,$P488="Missing Batch ID",$P488="Missing Deposit",$P488="Review Batch"),"Follow Up","No Follow-up"))</f>
        <v/>
      </c>
      <c r="T488" s="25">
        <f>IF($A488="","",IF(COUNTIF($A$2:$A$501,$A488)&gt;1,"Duplicate ID",""))</f>
        <v/>
      </c>
    </row>
    <row r="489">
      <c r="A489" s="5" t="n"/>
      <c r="B489" s="34" t="n"/>
      <c r="C489" s="34" t="n"/>
      <c r="D489" s="5" t="n"/>
      <c r="E489" s="5" t="n"/>
      <c r="F489" s="5" t="n"/>
      <c r="G489" s="5" t="n"/>
      <c r="H489" s="41" t="n"/>
      <c r="I489" s="41" t="n"/>
      <c r="J489" s="5" t="n"/>
      <c r="K489" s="5" t="n"/>
      <c r="L489" s="41" t="n"/>
      <c r="M489" s="40">
        <f>IF($A489="","",ROUND(IF(ISNUMBER($I489),$I489,0)-IF(ISNUMBER($L489),$L489,0),2))</f>
        <v/>
      </c>
      <c r="N489" s="40">
        <f>IF($A489="","",ROUND($M489-IF(ISNUMBER($H489),$H489,0),2))</f>
        <v/>
      </c>
      <c r="O489" s="25">
        <f>IF($A489="","",IF(IF(ISNUMBER($H489),$H489,0)=0,"Not Due",IF($M489=0,"Outstanding",IF($M489&lt;IF(ISNUMBER($H489),$H489,0),"Partial",IF($M489=IF(ISNUMBER($H489),$H489,0),"Collected","Overcollected")))))</f>
        <v/>
      </c>
      <c r="P489" s="25">
        <f>IF($A489="","",IF($M489&lt;=0,"Not Applicable",IF($K489="","Missing Batch ID",IF(COUNTIF(Deposits!$A$2:$A$201,$K489)=0,"Missing Deposit",IF(INDEX(Deposits!$I$2:$I$201,MATCH($K489,Deposits!$A$2:$A$201,0))="Balanced","Matched","Review Batch")))))</f>
        <v/>
      </c>
      <c r="Q489" s="26">
        <f>IF($A489="","",IF($R489&lt;=0,0,IF(OR($B489="",Dashboard!$B$5=""),"",MAX(0,Dashboard!$B$5-$B489))))</f>
        <v/>
      </c>
      <c r="R489" s="40">
        <f>IF($A489="","",MAX(0,ROUND(IF(ISNUMBER($H489),$H489,0)-$M489,2)))</f>
        <v/>
      </c>
      <c r="S489" s="25">
        <f>IF($A489="","",IF(OR($R489&gt;0,$N489&gt;0,$P489="Missing Batch ID",$P489="Missing Deposit",$P489="Review Batch"),"Follow Up","No Follow-up"))</f>
        <v/>
      </c>
      <c r="T489" s="25">
        <f>IF($A489="","",IF(COUNTIF($A$2:$A$501,$A489)&gt;1,"Duplicate ID",""))</f>
        <v/>
      </c>
    </row>
    <row r="490">
      <c r="A490" s="21" t="n"/>
      <c r="B490" s="38" t="n"/>
      <c r="C490" s="38" t="n"/>
      <c r="D490" s="21" t="n"/>
      <c r="E490" s="21" t="n"/>
      <c r="F490" s="21" t="n"/>
      <c r="G490" s="21" t="n"/>
      <c r="H490" s="39" t="n"/>
      <c r="I490" s="39" t="n"/>
      <c r="J490" s="21" t="n"/>
      <c r="K490" s="21" t="n"/>
      <c r="L490" s="39" t="n"/>
      <c r="M490" s="40">
        <f>IF($A490="","",ROUND(IF(ISNUMBER($I490),$I490,0)-IF(ISNUMBER($L490),$L490,0),2))</f>
        <v/>
      </c>
      <c r="N490" s="40">
        <f>IF($A490="","",ROUND($M490-IF(ISNUMBER($H490),$H490,0),2))</f>
        <v/>
      </c>
      <c r="O490" s="25">
        <f>IF($A490="","",IF(IF(ISNUMBER($H490),$H490,0)=0,"Not Due",IF($M490=0,"Outstanding",IF($M490&lt;IF(ISNUMBER($H490),$H490,0),"Partial",IF($M490=IF(ISNUMBER($H490),$H490,0),"Collected","Overcollected")))))</f>
        <v/>
      </c>
      <c r="P490" s="25">
        <f>IF($A490="","",IF($M490&lt;=0,"Not Applicable",IF($K490="","Missing Batch ID",IF(COUNTIF(Deposits!$A$2:$A$201,$K490)=0,"Missing Deposit",IF(INDEX(Deposits!$I$2:$I$201,MATCH($K490,Deposits!$A$2:$A$201,0))="Balanced","Matched","Review Batch")))))</f>
        <v/>
      </c>
      <c r="Q490" s="26">
        <f>IF($A490="","",IF($R490&lt;=0,0,IF(OR($B490="",Dashboard!$B$5=""),"",MAX(0,Dashboard!$B$5-$B490))))</f>
        <v/>
      </c>
      <c r="R490" s="40">
        <f>IF($A490="","",MAX(0,ROUND(IF(ISNUMBER($H490),$H490,0)-$M490,2)))</f>
        <v/>
      </c>
      <c r="S490" s="25">
        <f>IF($A490="","",IF(OR($R490&gt;0,$N490&gt;0,$P490="Missing Batch ID",$P490="Missing Deposit",$P490="Review Batch"),"Follow Up","No Follow-up"))</f>
        <v/>
      </c>
      <c r="T490" s="25">
        <f>IF($A490="","",IF(COUNTIF($A$2:$A$501,$A490)&gt;1,"Duplicate ID",""))</f>
        <v/>
      </c>
    </row>
    <row r="491">
      <c r="A491" s="5" t="n"/>
      <c r="B491" s="34" t="n"/>
      <c r="C491" s="34" t="n"/>
      <c r="D491" s="5" t="n"/>
      <c r="E491" s="5" t="n"/>
      <c r="F491" s="5" t="n"/>
      <c r="G491" s="5" t="n"/>
      <c r="H491" s="41" t="n"/>
      <c r="I491" s="41" t="n"/>
      <c r="J491" s="5" t="n"/>
      <c r="K491" s="5" t="n"/>
      <c r="L491" s="41" t="n"/>
      <c r="M491" s="40">
        <f>IF($A491="","",ROUND(IF(ISNUMBER($I491),$I491,0)-IF(ISNUMBER($L491),$L491,0),2))</f>
        <v/>
      </c>
      <c r="N491" s="40">
        <f>IF($A491="","",ROUND($M491-IF(ISNUMBER($H491),$H491,0),2))</f>
        <v/>
      </c>
      <c r="O491" s="25">
        <f>IF($A491="","",IF(IF(ISNUMBER($H491),$H491,0)=0,"Not Due",IF($M491=0,"Outstanding",IF($M491&lt;IF(ISNUMBER($H491),$H491,0),"Partial",IF($M491=IF(ISNUMBER($H491),$H491,0),"Collected","Overcollected")))))</f>
        <v/>
      </c>
      <c r="P491" s="25">
        <f>IF($A491="","",IF($M491&lt;=0,"Not Applicable",IF($K491="","Missing Batch ID",IF(COUNTIF(Deposits!$A$2:$A$201,$K491)=0,"Missing Deposit",IF(INDEX(Deposits!$I$2:$I$201,MATCH($K491,Deposits!$A$2:$A$201,0))="Balanced","Matched","Review Batch")))))</f>
        <v/>
      </c>
      <c r="Q491" s="26">
        <f>IF($A491="","",IF($R491&lt;=0,0,IF(OR($B491="",Dashboard!$B$5=""),"",MAX(0,Dashboard!$B$5-$B491))))</f>
        <v/>
      </c>
      <c r="R491" s="40">
        <f>IF($A491="","",MAX(0,ROUND(IF(ISNUMBER($H491),$H491,0)-$M491,2)))</f>
        <v/>
      </c>
      <c r="S491" s="25">
        <f>IF($A491="","",IF(OR($R491&gt;0,$N491&gt;0,$P491="Missing Batch ID",$P491="Missing Deposit",$P491="Review Batch"),"Follow Up","No Follow-up"))</f>
        <v/>
      </c>
      <c r="T491" s="25">
        <f>IF($A491="","",IF(COUNTIF($A$2:$A$501,$A491)&gt;1,"Duplicate ID",""))</f>
        <v/>
      </c>
    </row>
    <row r="492">
      <c r="A492" s="21" t="n"/>
      <c r="B492" s="38" t="n"/>
      <c r="C492" s="38" t="n"/>
      <c r="D492" s="21" t="n"/>
      <c r="E492" s="21" t="n"/>
      <c r="F492" s="21" t="n"/>
      <c r="G492" s="21" t="n"/>
      <c r="H492" s="39" t="n"/>
      <c r="I492" s="39" t="n"/>
      <c r="J492" s="21" t="n"/>
      <c r="K492" s="21" t="n"/>
      <c r="L492" s="39" t="n"/>
      <c r="M492" s="40">
        <f>IF($A492="","",ROUND(IF(ISNUMBER($I492),$I492,0)-IF(ISNUMBER($L492),$L492,0),2))</f>
        <v/>
      </c>
      <c r="N492" s="40">
        <f>IF($A492="","",ROUND($M492-IF(ISNUMBER($H492),$H492,0),2))</f>
        <v/>
      </c>
      <c r="O492" s="25">
        <f>IF($A492="","",IF(IF(ISNUMBER($H492),$H492,0)=0,"Not Due",IF($M492=0,"Outstanding",IF($M492&lt;IF(ISNUMBER($H492),$H492,0),"Partial",IF($M492=IF(ISNUMBER($H492),$H492,0),"Collected","Overcollected")))))</f>
        <v/>
      </c>
      <c r="P492" s="25">
        <f>IF($A492="","",IF($M492&lt;=0,"Not Applicable",IF($K492="","Missing Batch ID",IF(COUNTIF(Deposits!$A$2:$A$201,$K492)=0,"Missing Deposit",IF(INDEX(Deposits!$I$2:$I$201,MATCH($K492,Deposits!$A$2:$A$201,0))="Balanced","Matched","Review Batch")))))</f>
        <v/>
      </c>
      <c r="Q492" s="26">
        <f>IF($A492="","",IF($R492&lt;=0,0,IF(OR($B492="",Dashboard!$B$5=""),"",MAX(0,Dashboard!$B$5-$B492))))</f>
        <v/>
      </c>
      <c r="R492" s="40">
        <f>IF($A492="","",MAX(0,ROUND(IF(ISNUMBER($H492),$H492,0)-$M492,2)))</f>
        <v/>
      </c>
      <c r="S492" s="25">
        <f>IF($A492="","",IF(OR($R492&gt;0,$N492&gt;0,$P492="Missing Batch ID",$P492="Missing Deposit",$P492="Review Batch"),"Follow Up","No Follow-up"))</f>
        <v/>
      </c>
      <c r="T492" s="25">
        <f>IF($A492="","",IF(COUNTIF($A$2:$A$501,$A492)&gt;1,"Duplicate ID",""))</f>
        <v/>
      </c>
    </row>
    <row r="493">
      <c r="A493" s="5" t="n"/>
      <c r="B493" s="34" t="n"/>
      <c r="C493" s="34" t="n"/>
      <c r="D493" s="5" t="n"/>
      <c r="E493" s="5" t="n"/>
      <c r="F493" s="5" t="n"/>
      <c r="G493" s="5" t="n"/>
      <c r="H493" s="41" t="n"/>
      <c r="I493" s="41" t="n"/>
      <c r="J493" s="5" t="n"/>
      <c r="K493" s="5" t="n"/>
      <c r="L493" s="41" t="n"/>
      <c r="M493" s="40">
        <f>IF($A493="","",ROUND(IF(ISNUMBER($I493),$I493,0)-IF(ISNUMBER($L493),$L493,0),2))</f>
        <v/>
      </c>
      <c r="N493" s="40">
        <f>IF($A493="","",ROUND($M493-IF(ISNUMBER($H493),$H493,0),2))</f>
        <v/>
      </c>
      <c r="O493" s="25">
        <f>IF($A493="","",IF(IF(ISNUMBER($H493),$H493,0)=0,"Not Due",IF($M493=0,"Outstanding",IF($M493&lt;IF(ISNUMBER($H493),$H493,0),"Partial",IF($M493=IF(ISNUMBER($H493),$H493,0),"Collected","Overcollected")))))</f>
        <v/>
      </c>
      <c r="P493" s="25">
        <f>IF($A493="","",IF($M493&lt;=0,"Not Applicable",IF($K493="","Missing Batch ID",IF(COUNTIF(Deposits!$A$2:$A$201,$K493)=0,"Missing Deposit",IF(INDEX(Deposits!$I$2:$I$201,MATCH($K493,Deposits!$A$2:$A$201,0))="Balanced","Matched","Review Batch")))))</f>
        <v/>
      </c>
      <c r="Q493" s="26">
        <f>IF($A493="","",IF($R493&lt;=0,0,IF(OR($B493="",Dashboard!$B$5=""),"",MAX(0,Dashboard!$B$5-$B493))))</f>
        <v/>
      </c>
      <c r="R493" s="40">
        <f>IF($A493="","",MAX(0,ROUND(IF(ISNUMBER($H493),$H493,0)-$M493,2)))</f>
        <v/>
      </c>
      <c r="S493" s="25">
        <f>IF($A493="","",IF(OR($R493&gt;0,$N493&gt;0,$P493="Missing Batch ID",$P493="Missing Deposit",$P493="Review Batch"),"Follow Up","No Follow-up"))</f>
        <v/>
      </c>
      <c r="T493" s="25">
        <f>IF($A493="","",IF(COUNTIF($A$2:$A$501,$A493)&gt;1,"Duplicate ID",""))</f>
        <v/>
      </c>
    </row>
    <row r="494">
      <c r="A494" s="21" t="n"/>
      <c r="B494" s="38" t="n"/>
      <c r="C494" s="38" t="n"/>
      <c r="D494" s="21" t="n"/>
      <c r="E494" s="21" t="n"/>
      <c r="F494" s="21" t="n"/>
      <c r="G494" s="21" t="n"/>
      <c r="H494" s="39" t="n"/>
      <c r="I494" s="39" t="n"/>
      <c r="J494" s="21" t="n"/>
      <c r="K494" s="21" t="n"/>
      <c r="L494" s="39" t="n"/>
      <c r="M494" s="40">
        <f>IF($A494="","",ROUND(IF(ISNUMBER($I494),$I494,0)-IF(ISNUMBER($L494),$L494,0),2))</f>
        <v/>
      </c>
      <c r="N494" s="40">
        <f>IF($A494="","",ROUND($M494-IF(ISNUMBER($H494),$H494,0),2))</f>
        <v/>
      </c>
      <c r="O494" s="25">
        <f>IF($A494="","",IF(IF(ISNUMBER($H494),$H494,0)=0,"Not Due",IF($M494=0,"Outstanding",IF($M494&lt;IF(ISNUMBER($H494),$H494,0),"Partial",IF($M494=IF(ISNUMBER($H494),$H494,0),"Collected","Overcollected")))))</f>
        <v/>
      </c>
      <c r="P494" s="25">
        <f>IF($A494="","",IF($M494&lt;=0,"Not Applicable",IF($K494="","Missing Batch ID",IF(COUNTIF(Deposits!$A$2:$A$201,$K494)=0,"Missing Deposit",IF(INDEX(Deposits!$I$2:$I$201,MATCH($K494,Deposits!$A$2:$A$201,0))="Balanced","Matched","Review Batch")))))</f>
        <v/>
      </c>
      <c r="Q494" s="26">
        <f>IF($A494="","",IF($R494&lt;=0,0,IF(OR($B494="",Dashboard!$B$5=""),"",MAX(0,Dashboard!$B$5-$B494))))</f>
        <v/>
      </c>
      <c r="R494" s="40">
        <f>IF($A494="","",MAX(0,ROUND(IF(ISNUMBER($H494),$H494,0)-$M494,2)))</f>
        <v/>
      </c>
      <c r="S494" s="25">
        <f>IF($A494="","",IF(OR($R494&gt;0,$N494&gt;0,$P494="Missing Batch ID",$P494="Missing Deposit",$P494="Review Batch"),"Follow Up","No Follow-up"))</f>
        <v/>
      </c>
      <c r="T494" s="25">
        <f>IF($A494="","",IF(COUNTIF($A$2:$A$501,$A494)&gt;1,"Duplicate ID",""))</f>
        <v/>
      </c>
    </row>
    <row r="495">
      <c r="A495" s="5" t="n"/>
      <c r="B495" s="34" t="n"/>
      <c r="C495" s="34" t="n"/>
      <c r="D495" s="5" t="n"/>
      <c r="E495" s="5" t="n"/>
      <c r="F495" s="5" t="n"/>
      <c r="G495" s="5" t="n"/>
      <c r="H495" s="41" t="n"/>
      <c r="I495" s="41" t="n"/>
      <c r="J495" s="5" t="n"/>
      <c r="K495" s="5" t="n"/>
      <c r="L495" s="41" t="n"/>
      <c r="M495" s="40">
        <f>IF($A495="","",ROUND(IF(ISNUMBER($I495),$I495,0)-IF(ISNUMBER($L495),$L495,0),2))</f>
        <v/>
      </c>
      <c r="N495" s="40">
        <f>IF($A495="","",ROUND($M495-IF(ISNUMBER($H495),$H495,0),2))</f>
        <v/>
      </c>
      <c r="O495" s="25">
        <f>IF($A495="","",IF(IF(ISNUMBER($H495),$H495,0)=0,"Not Due",IF($M495=0,"Outstanding",IF($M495&lt;IF(ISNUMBER($H495),$H495,0),"Partial",IF($M495=IF(ISNUMBER($H495),$H495,0),"Collected","Overcollected")))))</f>
        <v/>
      </c>
      <c r="P495" s="25">
        <f>IF($A495="","",IF($M495&lt;=0,"Not Applicable",IF($K495="","Missing Batch ID",IF(COUNTIF(Deposits!$A$2:$A$201,$K495)=0,"Missing Deposit",IF(INDEX(Deposits!$I$2:$I$201,MATCH($K495,Deposits!$A$2:$A$201,0))="Balanced","Matched","Review Batch")))))</f>
        <v/>
      </c>
      <c r="Q495" s="26">
        <f>IF($A495="","",IF($R495&lt;=0,0,IF(OR($B495="",Dashboard!$B$5=""),"",MAX(0,Dashboard!$B$5-$B495))))</f>
        <v/>
      </c>
      <c r="R495" s="40">
        <f>IF($A495="","",MAX(0,ROUND(IF(ISNUMBER($H495),$H495,0)-$M495,2)))</f>
        <v/>
      </c>
      <c r="S495" s="25">
        <f>IF($A495="","",IF(OR($R495&gt;0,$N495&gt;0,$P495="Missing Batch ID",$P495="Missing Deposit",$P495="Review Batch"),"Follow Up","No Follow-up"))</f>
        <v/>
      </c>
      <c r="T495" s="25">
        <f>IF($A495="","",IF(COUNTIF($A$2:$A$501,$A495)&gt;1,"Duplicate ID",""))</f>
        <v/>
      </c>
    </row>
    <row r="496">
      <c r="A496" s="21" t="n"/>
      <c r="B496" s="38" t="n"/>
      <c r="C496" s="38" t="n"/>
      <c r="D496" s="21" t="n"/>
      <c r="E496" s="21" t="n"/>
      <c r="F496" s="21" t="n"/>
      <c r="G496" s="21" t="n"/>
      <c r="H496" s="39" t="n"/>
      <c r="I496" s="39" t="n"/>
      <c r="J496" s="21" t="n"/>
      <c r="K496" s="21" t="n"/>
      <c r="L496" s="39" t="n"/>
      <c r="M496" s="40">
        <f>IF($A496="","",ROUND(IF(ISNUMBER($I496),$I496,0)-IF(ISNUMBER($L496),$L496,0),2))</f>
        <v/>
      </c>
      <c r="N496" s="40">
        <f>IF($A496="","",ROUND($M496-IF(ISNUMBER($H496),$H496,0),2))</f>
        <v/>
      </c>
      <c r="O496" s="25">
        <f>IF($A496="","",IF(IF(ISNUMBER($H496),$H496,0)=0,"Not Due",IF($M496=0,"Outstanding",IF($M496&lt;IF(ISNUMBER($H496),$H496,0),"Partial",IF($M496=IF(ISNUMBER($H496),$H496,0),"Collected","Overcollected")))))</f>
        <v/>
      </c>
      <c r="P496" s="25">
        <f>IF($A496="","",IF($M496&lt;=0,"Not Applicable",IF($K496="","Missing Batch ID",IF(COUNTIF(Deposits!$A$2:$A$201,$K496)=0,"Missing Deposit",IF(INDEX(Deposits!$I$2:$I$201,MATCH($K496,Deposits!$A$2:$A$201,0))="Balanced","Matched","Review Batch")))))</f>
        <v/>
      </c>
      <c r="Q496" s="26">
        <f>IF($A496="","",IF($R496&lt;=0,0,IF(OR($B496="",Dashboard!$B$5=""),"",MAX(0,Dashboard!$B$5-$B496))))</f>
        <v/>
      </c>
      <c r="R496" s="40">
        <f>IF($A496="","",MAX(0,ROUND(IF(ISNUMBER($H496),$H496,0)-$M496,2)))</f>
        <v/>
      </c>
      <c r="S496" s="25">
        <f>IF($A496="","",IF(OR($R496&gt;0,$N496&gt;0,$P496="Missing Batch ID",$P496="Missing Deposit",$P496="Review Batch"),"Follow Up","No Follow-up"))</f>
        <v/>
      </c>
      <c r="T496" s="25">
        <f>IF($A496="","",IF(COUNTIF($A$2:$A$501,$A496)&gt;1,"Duplicate ID",""))</f>
        <v/>
      </c>
    </row>
    <row r="497">
      <c r="A497" s="5" t="n"/>
      <c r="B497" s="34" t="n"/>
      <c r="C497" s="34" t="n"/>
      <c r="D497" s="5" t="n"/>
      <c r="E497" s="5" t="n"/>
      <c r="F497" s="5" t="n"/>
      <c r="G497" s="5" t="n"/>
      <c r="H497" s="41" t="n"/>
      <c r="I497" s="41" t="n"/>
      <c r="J497" s="5" t="n"/>
      <c r="K497" s="5" t="n"/>
      <c r="L497" s="41" t="n"/>
      <c r="M497" s="40">
        <f>IF($A497="","",ROUND(IF(ISNUMBER($I497),$I497,0)-IF(ISNUMBER($L497),$L497,0),2))</f>
        <v/>
      </c>
      <c r="N497" s="40">
        <f>IF($A497="","",ROUND($M497-IF(ISNUMBER($H497),$H497,0),2))</f>
        <v/>
      </c>
      <c r="O497" s="25">
        <f>IF($A497="","",IF(IF(ISNUMBER($H497),$H497,0)=0,"Not Due",IF($M497=0,"Outstanding",IF($M497&lt;IF(ISNUMBER($H497),$H497,0),"Partial",IF($M497=IF(ISNUMBER($H497),$H497,0),"Collected","Overcollected")))))</f>
        <v/>
      </c>
      <c r="P497" s="25">
        <f>IF($A497="","",IF($M497&lt;=0,"Not Applicable",IF($K497="","Missing Batch ID",IF(COUNTIF(Deposits!$A$2:$A$201,$K497)=0,"Missing Deposit",IF(INDEX(Deposits!$I$2:$I$201,MATCH($K497,Deposits!$A$2:$A$201,0))="Balanced","Matched","Review Batch")))))</f>
        <v/>
      </c>
      <c r="Q497" s="26">
        <f>IF($A497="","",IF($R497&lt;=0,0,IF(OR($B497="",Dashboard!$B$5=""),"",MAX(0,Dashboard!$B$5-$B497))))</f>
        <v/>
      </c>
      <c r="R497" s="40">
        <f>IF($A497="","",MAX(0,ROUND(IF(ISNUMBER($H497),$H497,0)-$M497,2)))</f>
        <v/>
      </c>
      <c r="S497" s="25">
        <f>IF($A497="","",IF(OR($R497&gt;0,$N497&gt;0,$P497="Missing Batch ID",$P497="Missing Deposit",$P497="Review Batch"),"Follow Up","No Follow-up"))</f>
        <v/>
      </c>
      <c r="T497" s="25">
        <f>IF($A497="","",IF(COUNTIF($A$2:$A$501,$A497)&gt;1,"Duplicate ID",""))</f>
        <v/>
      </c>
    </row>
    <row r="498">
      <c r="A498" s="21" t="n"/>
      <c r="B498" s="38" t="n"/>
      <c r="C498" s="38" t="n"/>
      <c r="D498" s="21" t="n"/>
      <c r="E498" s="21" t="n"/>
      <c r="F498" s="21" t="n"/>
      <c r="G498" s="21" t="n"/>
      <c r="H498" s="39" t="n"/>
      <c r="I498" s="39" t="n"/>
      <c r="J498" s="21" t="n"/>
      <c r="K498" s="21" t="n"/>
      <c r="L498" s="39" t="n"/>
      <c r="M498" s="40">
        <f>IF($A498="","",ROUND(IF(ISNUMBER($I498),$I498,0)-IF(ISNUMBER($L498),$L498,0),2))</f>
        <v/>
      </c>
      <c r="N498" s="40">
        <f>IF($A498="","",ROUND($M498-IF(ISNUMBER($H498),$H498,0),2))</f>
        <v/>
      </c>
      <c r="O498" s="25">
        <f>IF($A498="","",IF(IF(ISNUMBER($H498),$H498,0)=0,"Not Due",IF($M498=0,"Outstanding",IF($M498&lt;IF(ISNUMBER($H498),$H498,0),"Partial",IF($M498=IF(ISNUMBER($H498),$H498,0),"Collected","Overcollected")))))</f>
        <v/>
      </c>
      <c r="P498" s="25">
        <f>IF($A498="","",IF($M498&lt;=0,"Not Applicable",IF($K498="","Missing Batch ID",IF(COUNTIF(Deposits!$A$2:$A$201,$K498)=0,"Missing Deposit",IF(INDEX(Deposits!$I$2:$I$201,MATCH($K498,Deposits!$A$2:$A$201,0))="Balanced","Matched","Review Batch")))))</f>
        <v/>
      </c>
      <c r="Q498" s="26">
        <f>IF($A498="","",IF($R498&lt;=0,0,IF(OR($B498="",Dashboard!$B$5=""),"",MAX(0,Dashboard!$B$5-$B498))))</f>
        <v/>
      </c>
      <c r="R498" s="40">
        <f>IF($A498="","",MAX(0,ROUND(IF(ISNUMBER($H498),$H498,0)-$M498,2)))</f>
        <v/>
      </c>
      <c r="S498" s="25">
        <f>IF($A498="","",IF(OR($R498&gt;0,$N498&gt;0,$P498="Missing Batch ID",$P498="Missing Deposit",$P498="Review Batch"),"Follow Up","No Follow-up"))</f>
        <v/>
      </c>
      <c r="T498" s="25">
        <f>IF($A498="","",IF(COUNTIF($A$2:$A$501,$A498)&gt;1,"Duplicate ID",""))</f>
        <v/>
      </c>
    </row>
    <row r="499">
      <c r="A499" s="5" t="n"/>
      <c r="B499" s="34" t="n"/>
      <c r="C499" s="34" t="n"/>
      <c r="D499" s="5" t="n"/>
      <c r="E499" s="5" t="n"/>
      <c r="F499" s="5" t="n"/>
      <c r="G499" s="5" t="n"/>
      <c r="H499" s="41" t="n"/>
      <c r="I499" s="41" t="n"/>
      <c r="J499" s="5" t="n"/>
      <c r="K499" s="5" t="n"/>
      <c r="L499" s="41" t="n"/>
      <c r="M499" s="40">
        <f>IF($A499="","",ROUND(IF(ISNUMBER($I499),$I499,0)-IF(ISNUMBER($L499),$L499,0),2))</f>
        <v/>
      </c>
      <c r="N499" s="40">
        <f>IF($A499="","",ROUND($M499-IF(ISNUMBER($H499),$H499,0),2))</f>
        <v/>
      </c>
      <c r="O499" s="25">
        <f>IF($A499="","",IF(IF(ISNUMBER($H499),$H499,0)=0,"Not Due",IF($M499=0,"Outstanding",IF($M499&lt;IF(ISNUMBER($H499),$H499,0),"Partial",IF($M499=IF(ISNUMBER($H499),$H499,0),"Collected","Overcollected")))))</f>
        <v/>
      </c>
      <c r="P499" s="25">
        <f>IF($A499="","",IF($M499&lt;=0,"Not Applicable",IF($K499="","Missing Batch ID",IF(COUNTIF(Deposits!$A$2:$A$201,$K499)=0,"Missing Deposit",IF(INDEX(Deposits!$I$2:$I$201,MATCH($K499,Deposits!$A$2:$A$201,0))="Balanced","Matched","Review Batch")))))</f>
        <v/>
      </c>
      <c r="Q499" s="26">
        <f>IF($A499="","",IF($R499&lt;=0,0,IF(OR($B499="",Dashboard!$B$5=""),"",MAX(0,Dashboard!$B$5-$B499))))</f>
        <v/>
      </c>
      <c r="R499" s="40">
        <f>IF($A499="","",MAX(0,ROUND(IF(ISNUMBER($H499),$H499,0)-$M499,2)))</f>
        <v/>
      </c>
      <c r="S499" s="25">
        <f>IF($A499="","",IF(OR($R499&gt;0,$N499&gt;0,$P499="Missing Batch ID",$P499="Missing Deposit",$P499="Review Batch"),"Follow Up","No Follow-up"))</f>
        <v/>
      </c>
      <c r="T499" s="25">
        <f>IF($A499="","",IF(COUNTIF($A$2:$A$501,$A499)&gt;1,"Duplicate ID",""))</f>
        <v/>
      </c>
    </row>
    <row r="500">
      <c r="A500" s="21" t="n"/>
      <c r="B500" s="38" t="n"/>
      <c r="C500" s="38" t="n"/>
      <c r="D500" s="21" t="n"/>
      <c r="E500" s="21" t="n"/>
      <c r="F500" s="21" t="n"/>
      <c r="G500" s="21" t="n"/>
      <c r="H500" s="39" t="n"/>
      <c r="I500" s="39" t="n"/>
      <c r="J500" s="21" t="n"/>
      <c r="K500" s="21" t="n"/>
      <c r="L500" s="39" t="n"/>
      <c r="M500" s="40">
        <f>IF($A500="","",ROUND(IF(ISNUMBER($I500),$I500,0)-IF(ISNUMBER($L500),$L500,0),2))</f>
        <v/>
      </c>
      <c r="N500" s="40">
        <f>IF($A500="","",ROUND($M500-IF(ISNUMBER($H500),$H500,0),2))</f>
        <v/>
      </c>
      <c r="O500" s="25">
        <f>IF($A500="","",IF(IF(ISNUMBER($H500),$H500,0)=0,"Not Due",IF($M500=0,"Outstanding",IF($M500&lt;IF(ISNUMBER($H500),$H500,0),"Partial",IF($M500=IF(ISNUMBER($H500),$H500,0),"Collected","Overcollected")))))</f>
        <v/>
      </c>
      <c r="P500" s="25">
        <f>IF($A500="","",IF($M500&lt;=0,"Not Applicable",IF($K500="","Missing Batch ID",IF(COUNTIF(Deposits!$A$2:$A$201,$K500)=0,"Missing Deposit",IF(INDEX(Deposits!$I$2:$I$201,MATCH($K500,Deposits!$A$2:$A$201,0))="Balanced","Matched","Review Batch")))))</f>
        <v/>
      </c>
      <c r="Q500" s="26">
        <f>IF($A500="","",IF($R500&lt;=0,0,IF(OR($B500="",Dashboard!$B$5=""),"",MAX(0,Dashboard!$B$5-$B500))))</f>
        <v/>
      </c>
      <c r="R500" s="40">
        <f>IF($A500="","",MAX(0,ROUND(IF(ISNUMBER($H500),$H500,0)-$M500,2)))</f>
        <v/>
      </c>
      <c r="S500" s="25">
        <f>IF($A500="","",IF(OR($R500&gt;0,$N500&gt;0,$P500="Missing Batch ID",$P500="Missing Deposit",$P500="Review Batch"),"Follow Up","No Follow-up"))</f>
        <v/>
      </c>
      <c r="T500" s="25">
        <f>IF($A500="","",IF(COUNTIF($A$2:$A$501,$A500)&gt;1,"Duplicate ID",""))</f>
        <v/>
      </c>
    </row>
    <row r="501">
      <c r="A501" s="5" t="n"/>
      <c r="B501" s="34" t="n"/>
      <c r="C501" s="34" t="n"/>
      <c r="D501" s="5" t="n"/>
      <c r="E501" s="5" t="n"/>
      <c r="F501" s="5" t="n"/>
      <c r="G501" s="5" t="n"/>
      <c r="H501" s="41" t="n"/>
      <c r="I501" s="41" t="n"/>
      <c r="J501" s="5" t="n"/>
      <c r="K501" s="5" t="n"/>
      <c r="L501" s="41" t="n"/>
      <c r="M501" s="40">
        <f>IF($A501="","",ROUND(IF(ISNUMBER($I501),$I501,0)-IF(ISNUMBER($L501),$L501,0),2))</f>
        <v/>
      </c>
      <c r="N501" s="40">
        <f>IF($A501="","",ROUND($M501-IF(ISNUMBER($H501),$H501,0),2))</f>
        <v/>
      </c>
      <c r="O501" s="25">
        <f>IF($A501="","",IF(IF(ISNUMBER($H501),$H501,0)=0,"Not Due",IF($M501=0,"Outstanding",IF($M501&lt;IF(ISNUMBER($H501),$H501,0),"Partial",IF($M501=IF(ISNUMBER($H501),$H501,0),"Collected","Overcollected")))))</f>
        <v/>
      </c>
      <c r="P501" s="25">
        <f>IF($A501="","",IF($M501&lt;=0,"Not Applicable",IF($K501="","Missing Batch ID",IF(COUNTIF(Deposits!$A$2:$A$201,$K501)=0,"Missing Deposit",IF(INDEX(Deposits!$I$2:$I$201,MATCH($K501,Deposits!$A$2:$A$201,0))="Balanced","Matched","Review Batch")))))</f>
        <v/>
      </c>
      <c r="Q501" s="26">
        <f>IF($A501="","",IF($R501&lt;=0,0,IF(OR($B501="",Dashboard!$B$5=""),"",MAX(0,Dashboard!$B$5-$B501))))</f>
        <v/>
      </c>
      <c r="R501" s="40">
        <f>IF($A501="","",MAX(0,ROUND(IF(ISNUMBER($H501),$H501,0)-$M501,2)))</f>
        <v/>
      </c>
      <c r="S501" s="25">
        <f>IF($A501="","",IF(OR($R501&gt;0,$N501&gt;0,$P501="Missing Batch ID",$P501="Missing Deposit",$P501="Review Batch"),"Follow Up","No Follow-up"))</f>
        <v/>
      </c>
      <c r="T501" s="25">
        <f>IF($A501="","",IF(COUNTIF($A$2:$A$501,$A501)&gt;1,"Duplicate ID",""))</f>
        <v/>
      </c>
    </row>
  </sheetData>
  <autoFilter ref="A1:T501"/>
  <conditionalFormatting sqref="O2:O501">
    <cfRule type="expression" priority="1" dxfId="1">
      <formula>$O2="Collected"</formula>
    </cfRule>
    <cfRule type="expression" priority="2" dxfId="2">
      <formula>$O2="Not Due"</formula>
    </cfRule>
    <cfRule type="expression" priority="3" dxfId="3">
      <formula>$O2="Partial"</formula>
    </cfRule>
    <cfRule type="expression" priority="4" dxfId="0">
      <formula>$O2="Outstanding"</formula>
    </cfRule>
    <cfRule type="expression" priority="5" dxfId="4">
      <formula>$O2="Overcollected"</formula>
    </cfRule>
  </conditionalFormatting>
  <conditionalFormatting sqref="P2:P501">
    <cfRule type="expression" priority="6" dxfId="5">
      <formula>OR($P2="Matched",$P2="Not Applicable")</formula>
    </cfRule>
    <cfRule type="expression" priority="7" dxfId="0">
      <formula>OR($P2="Missing Batch ID",$P2="Missing Deposit")</formula>
    </cfRule>
    <cfRule type="expression" priority="8" dxfId="6">
      <formula>$P2="Review Batch"</formula>
    </cfRule>
  </conditionalFormatting>
  <conditionalFormatting sqref="Q2:Q501">
    <cfRule type="expression" priority="9" dxfId="0">
      <formula>AND($Q2&gt;=30,$R2&gt;0)</formula>
    </cfRule>
    <cfRule type="expression" priority="10" dxfId="3">
      <formula>AND($Q2&gt;=15,$Q2&lt;=29,$R2&gt;0)</formula>
    </cfRule>
  </conditionalFormatting>
  <conditionalFormatting sqref="S2:S501">
    <cfRule type="expression" priority="11" dxfId="0">
      <formula>$S2="Follow Up"</formula>
    </cfRule>
  </conditionalFormatting>
  <conditionalFormatting sqref="T2:T501">
    <cfRule type="expression" priority="12" dxfId="0">
      <formula>$T2="Duplicate ID"</formula>
    </cfRule>
  </conditionalFormatting>
  <conditionalFormatting sqref="N2:N501">
    <cfRule type="cellIs" priority="13" operator="lessThan" dxfId="7">
      <formula>0</formula>
    </cfRule>
    <cfRule type="cellIs" priority="14" operator="greaterThan" dxfId="4">
      <formula>0</formula>
    </cfRule>
  </conditionalFormatting>
  <conditionalFormatting sqref="A2:T501">
    <cfRule type="expression" priority="15" dxfId="8">
      <formula>$T2="Duplicate ID"</formula>
    </cfRule>
  </conditionalFormatting>
  <dataValidations count="9">
    <dataValidation sqref="A2:A501" showDropDown="0" showInputMessage="1" showErrorMessage="1" allowBlank="0" error="Use a unique ID containing 1 to 30 characters." promptTitle="Transaction ID" prompt="Enter a unique fictional transaction ID." type="custom">
      <formula1>OR(A2="",AND(LEN(A2)&gt;=1,LEN(A2)&lt;=30,COUNTIF($A$2:$A$501,A2)=1))</formula1>
    </dataValidation>
    <dataValidation sqref="B2:B501" showDropDown="0" showInputMessage="0" showErrorMessage="1" allowBlank="0" error="Enter a date from 01/01/2020 through 12/31/2100." type="date" operator="between">
      <formula1>DATE(2020,1,1)</formula1>
      <formula2>DATE(2100,12,31)</formula2>
    </dataValidation>
    <dataValidation sqref="C2:C501" showDropDown="0" showInputMessage="0" showErrorMessage="1" allowBlank="0" error="Collection Date must be blank or on or after Service Date." type="custom">
      <formula1>OR(C2="",AND(ISNUMBER(C2),C2&gt;=DATE(2020,1,1),C2&lt;=DATE(2100,12,31),OR(B2="",C2&gt;=B2)))</formula1>
    </dataValidation>
    <dataValidation sqref="D2:D501" showDropDown="0" showInputMessage="0" showErrorMessage="1" allowBlank="0" error="Select a value from the list." type="list">
      <formula1>"Northgate Family Clinic,Eastbrook Medical Office,Lakeside Primary Care,Westfield Health Center"</formula1>
    </dataValidation>
    <dataValidation sqref="E2:E501" showDropDown="0" showInputMessage="0" showErrorMessage="1" allowBlank="0" error="Select a value from the list." type="list">
      <formula1>"Avery Stone,Jordan Lane,Morgan Reed,Casey Brooks,Riley Quinn"</formula1>
    </dataValidation>
    <dataValidation sqref="G2:G501" showDropDown="0" showInputMessage="0" showErrorMessage="1" allowBlank="0" error="Select a value from the list." type="list">
      <formula1>"Commercial,Medicare,Medicaid,Self-Pay,Other"</formula1>
    </dataValidation>
    <dataValidation sqref="J2:J501" showDropDown="0" showInputMessage="0" showErrorMessage="1" allowBlank="0" error="Select a value from the list." type="list">
      <formula1>"Cash,Credit Card,Debit Card,Check,Digital Payment,Not Collected"</formula1>
    </dataValidation>
    <dataValidation sqref="H2:I501 L2:L501" showDropDown="0" showInputMessage="0" showErrorMessage="1" allowBlank="0" error="Enter an amount from 0 through 10,000." type="decimal" operator="between">
      <formula1>0</formula1>
      <formula2>10000</formula2>
    </dataValidation>
    <dataValidation sqref="K2:K501" showDropDown="0" showInputMessage="0" showErrorMessage="1" allowBlank="0" error="Use no more than 30 characters." type="textLength" operator="lessThanOrEqual">
      <formula1>30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201"/>
  <sheetViews>
    <sheetView workbookViewId="0">
      <pane ySplit="1" topLeftCell="A2" activePane="bottomLeft" state="frozen"/>
      <selection pane="bottomLeft" activeCell="A1" sqref="A1"/>
    </sheetView>
  </sheetViews>
  <sheetFormatPr baseColWidth="8" defaultRowHeight="15"/>
  <cols>
    <col width="19" customWidth="1" min="1" max="1"/>
    <col width="14" customWidth="1" min="2" max="2"/>
    <col width="28" customWidth="1" min="3" max="3"/>
    <col width="20" customWidth="1" min="4" max="4"/>
    <col width="24" customWidth="1" min="5" max="5"/>
    <col width="27" customWidth="1" min="6" max="6"/>
    <col width="23" customWidth="1" min="7" max="7"/>
    <col width="18" customWidth="1" min="8" max="8"/>
    <col width="21" customWidth="1" min="9" max="9"/>
    <col width="38" customWidth="1" min="10" max="10"/>
    <col width="22" customWidth="1" min="11" max="11"/>
  </cols>
  <sheetData>
    <row r="1" ht="32" customHeight="1">
      <c r="A1" s="12" t="inlineStr">
        <is>
          <t>Deposit Batch ID</t>
        </is>
      </c>
      <c r="B1" s="12" t="inlineStr">
        <is>
          <t>Deposit Date</t>
        </is>
      </c>
      <c r="C1" s="12" t="inlineStr">
        <is>
          <t>Clinic</t>
        </is>
      </c>
      <c r="D1" s="12" t="inlineStr">
        <is>
          <t>Deposit Method</t>
        </is>
      </c>
      <c r="E1" s="12" t="inlineStr">
        <is>
          <t>Statement Deposit Amount</t>
        </is>
      </c>
      <c r="F1" s="12" t="inlineStr">
        <is>
          <t>Bank or Merchant Reference</t>
        </is>
      </c>
      <c r="G1" s="12" t="inlineStr">
        <is>
          <t>Transaction Detail Total</t>
        </is>
      </c>
      <c r="H1" s="12" t="inlineStr">
        <is>
          <t>Deposit Variance</t>
        </is>
      </c>
      <c r="I1" s="12" t="inlineStr">
        <is>
          <t>Reconciliation Status</t>
        </is>
      </c>
      <c r="J1" s="12" t="inlineStr">
        <is>
          <t>Notes</t>
        </is>
      </c>
      <c r="K1" s="12" t="inlineStr">
        <is>
          <t>Duplicate Batch Check</t>
        </is>
      </c>
    </row>
    <row r="2">
      <c r="A2" s="21" t="inlineStr">
        <is>
          <t>DEP-260801</t>
        </is>
      </c>
      <c r="B2" s="38" t="n">
        <v>46238</v>
      </c>
      <c r="C2" s="21" t="inlineStr">
        <is>
          <t>Northgate Family Clinic</t>
        </is>
      </c>
      <c r="D2" s="21" t="inlineStr">
        <is>
          <t>Card Settlement</t>
        </is>
      </c>
      <c r="E2" s="39" t="n">
        <v>25</v>
      </c>
      <c r="F2" s="21" t="inlineStr">
        <is>
          <t>SET-F801</t>
        </is>
      </c>
      <c r="G2" s="40">
        <f>IF($A2="","",ROUND(SUMIF(Transactions!$K$2:$K$501,$A2,Transactions!$M$2:$M$501),2))</f>
        <v/>
      </c>
      <c r="H2" s="40">
        <f>IF($A2="","",ROUND(IF(ISNUMBER($E2),$E2,0)-$G2,2))</f>
        <v/>
      </c>
      <c r="I2" s="25">
        <f>IF($A2="","",IF(COUNTIF(Transactions!$K$2:$K$501,$A2)=0,"Missing Detail",IF(ABS($H2)&lt;=0.01,"Balanced","Review")))</f>
        <v/>
      </c>
      <c r="J2" s="21" t="inlineStr">
        <is>
          <t>Example balanced card settlement</t>
        </is>
      </c>
      <c r="K2" s="25">
        <f>IF($A2="","",IF(COUNTIF($A$2:$A$201,$A2)&gt;1,"Duplicate Batch ID",""))</f>
        <v/>
      </c>
    </row>
    <row r="3">
      <c r="A3" s="5" t="inlineStr">
        <is>
          <t>DEP-260802</t>
        </is>
      </c>
      <c r="B3" s="34" t="n">
        <v>46242</v>
      </c>
      <c r="C3" s="5" t="inlineStr">
        <is>
          <t>Eastbrook Medical Office</t>
        </is>
      </c>
      <c r="D3" s="5" t="inlineStr">
        <is>
          <t>Card Settlement</t>
        </is>
      </c>
      <c r="E3" s="41" t="n">
        <v>50</v>
      </c>
      <c r="F3" s="5" t="inlineStr">
        <is>
          <t>SET-F802</t>
        </is>
      </c>
      <c r="G3" s="40">
        <f>IF($A3="","",ROUND(SUMIF(Transactions!$K$2:$K$501,$A3,Transactions!$M$2:$M$501),2))</f>
        <v/>
      </c>
      <c r="H3" s="40">
        <f>IF($A3="","",ROUND(IF(ISNUMBER($E3),$E3,0)-$G3,2))</f>
        <v/>
      </c>
      <c r="I3" s="25">
        <f>IF($A3="","",IF(COUNTIF(Transactions!$K$2:$K$501,$A3)=0,"Missing Detail",IF(ABS($H3)&lt;=0.01,"Balanced","Review")))</f>
        <v/>
      </c>
      <c r="J3" s="5" t="inlineStr">
        <is>
          <t>Includes two fictional transactions</t>
        </is>
      </c>
      <c r="K3" s="25">
        <f>IF($A3="","",IF(COUNTIF($A$2:$A$201,$A3)&gt;1,"Duplicate Batch ID",""))</f>
        <v/>
      </c>
    </row>
    <row r="4">
      <c r="A4" s="21" t="inlineStr">
        <is>
          <t>DEP-260803</t>
        </is>
      </c>
      <c r="B4" s="38" t="n">
        <v>46241</v>
      </c>
      <c r="C4" s="21" t="inlineStr">
        <is>
          <t>Westfield Health Center</t>
        </is>
      </c>
      <c r="D4" s="21" t="inlineStr">
        <is>
          <t>Check Deposit</t>
        </is>
      </c>
      <c r="E4" s="39" t="n">
        <v>50</v>
      </c>
      <c r="F4" s="21" t="inlineStr">
        <is>
          <t>BNK-F803</t>
        </is>
      </c>
      <c r="G4" s="40">
        <f>IF($A4="","",ROUND(SUMIF(Transactions!$K$2:$K$501,$A4,Transactions!$M$2:$M$501),2))</f>
        <v/>
      </c>
      <c r="H4" s="40">
        <f>IF($A4="","",ROUND(IF(ISNUMBER($E4),$E4,0)-$G4,2))</f>
        <v/>
      </c>
      <c r="I4" s="25">
        <f>IF($A4="","",IF(COUNTIF(Transactions!$K$2:$K$501,$A4)=0,"Missing Detail",IF(ABS($H4)&lt;=0.01,"Balanced","Review")))</f>
        <v/>
      </c>
      <c r="J4" s="21" t="inlineStr">
        <is>
          <t>Example balanced check deposit</t>
        </is>
      </c>
      <c r="K4" s="25">
        <f>IF($A4="","",IF(COUNTIF($A$2:$A$201,$A4)&gt;1,"Duplicate Batch ID",""))</f>
        <v/>
      </c>
    </row>
    <row r="5">
      <c r="A5" s="5" t="inlineStr">
        <is>
          <t>DEP-260804</t>
        </is>
      </c>
      <c r="B5" s="34" t="n">
        <v>46244</v>
      </c>
      <c r="C5" s="5" t="inlineStr">
        <is>
          <t>Lakeside Primary Care</t>
        </is>
      </c>
      <c r="D5" s="5" t="inlineStr">
        <is>
          <t>Cash Deposit</t>
        </is>
      </c>
      <c r="E5" s="41" t="n">
        <v>34</v>
      </c>
      <c r="F5" s="5" t="inlineStr">
        <is>
          <t>BNK-F804</t>
        </is>
      </c>
      <c r="G5" s="40">
        <f>IF($A5="","",ROUND(SUMIF(Transactions!$K$2:$K$501,$A5,Transactions!$M$2:$M$501),2))</f>
        <v/>
      </c>
      <c r="H5" s="40">
        <f>IF($A5="","",ROUND(IF(ISNUMBER($E5),$E5,0)-$G5,2))</f>
        <v/>
      </c>
      <c r="I5" s="25">
        <f>IF($A5="","",IF(COUNTIF(Transactions!$K$2:$K$501,$A5)=0,"Missing Detail",IF(ABS($H5)&lt;=0.01,"Balanced","Review")))</f>
        <v/>
      </c>
      <c r="J5" s="5" t="inlineStr">
        <is>
          <t>Example one-dollar variance</t>
        </is>
      </c>
      <c r="K5" s="25">
        <f>IF($A5="","",IF(COUNTIF($A$2:$A$201,$A5)&gt;1,"Duplicate Batch ID",""))</f>
        <v/>
      </c>
    </row>
    <row r="6">
      <c r="A6" s="21" t="inlineStr">
        <is>
          <t>DEP-260805</t>
        </is>
      </c>
      <c r="B6" s="38" t="n">
        <v>46245</v>
      </c>
      <c r="C6" s="21" t="inlineStr">
        <is>
          <t>Northgate Family Clinic</t>
        </is>
      </c>
      <c r="D6" s="21" t="inlineStr">
        <is>
          <t>Card Settlement</t>
        </is>
      </c>
      <c r="E6" s="39" t="n">
        <v>20</v>
      </c>
      <c r="F6" s="21" t="inlineStr">
        <is>
          <t>SET-F805</t>
        </is>
      </c>
      <c r="G6" s="40">
        <f>IF($A6="","",ROUND(SUMIF(Transactions!$K$2:$K$501,$A6,Transactions!$M$2:$M$501),2))</f>
        <v/>
      </c>
      <c r="H6" s="40">
        <f>IF($A6="","",ROUND(IF(ISNUMBER($E6),$E6,0)-$G6,2))</f>
        <v/>
      </c>
      <c r="I6" s="25">
        <f>IF($A6="","",IF(COUNTIF(Transactions!$K$2:$K$501,$A6)=0,"Missing Detail",IF(ABS($H6)&lt;=0.01,"Balanced","Review")))</f>
        <v/>
      </c>
      <c r="J6" s="21" t="inlineStr">
        <is>
          <t>Refund creates reconciliation variance</t>
        </is>
      </c>
      <c r="K6" s="25">
        <f>IF($A6="","",IF(COUNTIF($A$2:$A$201,$A6)&gt;1,"Duplicate Batch ID",""))</f>
        <v/>
      </c>
    </row>
    <row r="7">
      <c r="A7" s="5" t="inlineStr">
        <is>
          <t>DEP-260806</t>
        </is>
      </c>
      <c r="B7" s="34" t="n">
        <v>46247</v>
      </c>
      <c r="C7" s="5" t="inlineStr">
        <is>
          <t>Eastbrook Medical Office</t>
        </is>
      </c>
      <c r="D7" s="5" t="inlineStr">
        <is>
          <t>Cash Deposit</t>
        </is>
      </c>
      <c r="E7" s="41" t="n">
        <v>15</v>
      </c>
      <c r="F7" s="5" t="inlineStr">
        <is>
          <t>BNK-F806</t>
        </is>
      </c>
      <c r="G7" s="40">
        <f>IF($A7="","",ROUND(SUMIF(Transactions!$K$2:$K$501,$A7,Transactions!$M$2:$M$501),2))</f>
        <v/>
      </c>
      <c r="H7" s="40">
        <f>IF($A7="","",ROUND(IF(ISNUMBER($E7),$E7,0)-$G7,2))</f>
        <v/>
      </c>
      <c r="I7" s="25">
        <f>IF($A7="","",IF(COUNTIF(Transactions!$K$2:$K$501,$A7)=0,"Missing Detail",IF(ABS($H7)&lt;=0.01,"Balanced","Review")))</f>
        <v/>
      </c>
      <c r="J7" s="5" t="inlineStr">
        <is>
          <t>Example balanced cash deposit</t>
        </is>
      </c>
      <c r="K7" s="25">
        <f>IF($A7="","",IF(COUNTIF($A$2:$A$201,$A7)&gt;1,"Duplicate Batch ID",""))</f>
        <v/>
      </c>
    </row>
    <row r="8">
      <c r="A8" s="21" t="n"/>
      <c r="B8" s="38" t="n"/>
      <c r="C8" s="21" t="n"/>
      <c r="D8" s="21" t="n"/>
      <c r="E8" s="39" t="n"/>
      <c r="F8" s="21" t="n"/>
      <c r="G8" s="40">
        <f>IF($A8="","",ROUND(SUMIF(Transactions!$K$2:$K$501,$A8,Transactions!$M$2:$M$501),2))</f>
        <v/>
      </c>
      <c r="H8" s="40">
        <f>IF($A8="","",ROUND(IF(ISNUMBER($E8),$E8,0)-$G8,2))</f>
        <v/>
      </c>
      <c r="I8" s="25">
        <f>IF($A8="","",IF(COUNTIF(Transactions!$K$2:$K$501,$A8)=0,"Missing Detail",IF(ABS($H8)&lt;=0.01,"Balanced","Review")))</f>
        <v/>
      </c>
      <c r="J8" s="21" t="n"/>
      <c r="K8" s="25">
        <f>IF($A8="","",IF(COUNTIF($A$2:$A$201,$A8)&gt;1,"Duplicate Batch ID",""))</f>
        <v/>
      </c>
    </row>
    <row r="9">
      <c r="A9" s="5" t="n"/>
      <c r="B9" s="34" t="n"/>
      <c r="C9" s="5" t="n"/>
      <c r="D9" s="5" t="n"/>
      <c r="E9" s="41" t="n"/>
      <c r="F9" s="5" t="n"/>
      <c r="G9" s="40">
        <f>IF($A9="","",ROUND(SUMIF(Transactions!$K$2:$K$501,$A9,Transactions!$M$2:$M$501),2))</f>
        <v/>
      </c>
      <c r="H9" s="40">
        <f>IF($A9="","",ROUND(IF(ISNUMBER($E9),$E9,0)-$G9,2))</f>
        <v/>
      </c>
      <c r="I9" s="25">
        <f>IF($A9="","",IF(COUNTIF(Transactions!$K$2:$K$501,$A9)=0,"Missing Detail",IF(ABS($H9)&lt;=0.01,"Balanced","Review")))</f>
        <v/>
      </c>
      <c r="J9" s="5" t="n"/>
      <c r="K9" s="25">
        <f>IF($A9="","",IF(COUNTIF($A$2:$A$201,$A9)&gt;1,"Duplicate Batch ID",""))</f>
        <v/>
      </c>
    </row>
    <row r="10">
      <c r="A10" s="21" t="n"/>
      <c r="B10" s="38" t="n"/>
      <c r="C10" s="21" t="n"/>
      <c r="D10" s="21" t="n"/>
      <c r="E10" s="39" t="n"/>
      <c r="F10" s="21" t="n"/>
      <c r="G10" s="40">
        <f>IF($A10="","",ROUND(SUMIF(Transactions!$K$2:$K$501,$A10,Transactions!$M$2:$M$501),2))</f>
        <v/>
      </c>
      <c r="H10" s="40">
        <f>IF($A10="","",ROUND(IF(ISNUMBER($E10),$E10,0)-$G10,2))</f>
        <v/>
      </c>
      <c r="I10" s="25">
        <f>IF($A10="","",IF(COUNTIF(Transactions!$K$2:$K$501,$A10)=0,"Missing Detail",IF(ABS($H10)&lt;=0.01,"Balanced","Review")))</f>
        <v/>
      </c>
      <c r="J10" s="21" t="n"/>
      <c r="K10" s="25">
        <f>IF($A10="","",IF(COUNTIF($A$2:$A$201,$A10)&gt;1,"Duplicate Batch ID",""))</f>
        <v/>
      </c>
    </row>
    <row r="11">
      <c r="A11" s="5" t="n"/>
      <c r="B11" s="34" t="n"/>
      <c r="C11" s="5" t="n"/>
      <c r="D11" s="5" t="n"/>
      <c r="E11" s="41" t="n"/>
      <c r="F11" s="5" t="n"/>
      <c r="G11" s="40">
        <f>IF($A11="","",ROUND(SUMIF(Transactions!$K$2:$K$501,$A11,Transactions!$M$2:$M$501),2))</f>
        <v/>
      </c>
      <c r="H11" s="40">
        <f>IF($A11="","",ROUND(IF(ISNUMBER($E11),$E11,0)-$G11,2))</f>
        <v/>
      </c>
      <c r="I11" s="25">
        <f>IF($A11="","",IF(COUNTIF(Transactions!$K$2:$K$501,$A11)=0,"Missing Detail",IF(ABS($H11)&lt;=0.01,"Balanced","Review")))</f>
        <v/>
      </c>
      <c r="J11" s="5" t="n"/>
      <c r="K11" s="25">
        <f>IF($A11="","",IF(COUNTIF($A$2:$A$201,$A11)&gt;1,"Duplicate Batch ID",""))</f>
        <v/>
      </c>
    </row>
    <row r="12">
      <c r="A12" s="21" t="n"/>
      <c r="B12" s="38" t="n"/>
      <c r="C12" s="21" t="n"/>
      <c r="D12" s="21" t="n"/>
      <c r="E12" s="39" t="n"/>
      <c r="F12" s="21" t="n"/>
      <c r="G12" s="40">
        <f>IF($A12="","",ROUND(SUMIF(Transactions!$K$2:$K$501,$A12,Transactions!$M$2:$M$501),2))</f>
        <v/>
      </c>
      <c r="H12" s="40">
        <f>IF($A12="","",ROUND(IF(ISNUMBER($E12),$E12,0)-$G12,2))</f>
        <v/>
      </c>
      <c r="I12" s="25">
        <f>IF($A12="","",IF(COUNTIF(Transactions!$K$2:$K$501,$A12)=0,"Missing Detail",IF(ABS($H12)&lt;=0.01,"Balanced","Review")))</f>
        <v/>
      </c>
      <c r="J12" s="21" t="n"/>
      <c r="K12" s="25">
        <f>IF($A12="","",IF(COUNTIF($A$2:$A$201,$A12)&gt;1,"Duplicate Batch ID",""))</f>
        <v/>
      </c>
    </row>
    <row r="13">
      <c r="A13" s="5" t="n"/>
      <c r="B13" s="34" t="n"/>
      <c r="C13" s="5" t="n"/>
      <c r="D13" s="5" t="n"/>
      <c r="E13" s="41" t="n"/>
      <c r="F13" s="5" t="n"/>
      <c r="G13" s="40">
        <f>IF($A13="","",ROUND(SUMIF(Transactions!$K$2:$K$501,$A13,Transactions!$M$2:$M$501),2))</f>
        <v/>
      </c>
      <c r="H13" s="40">
        <f>IF($A13="","",ROUND(IF(ISNUMBER($E13),$E13,0)-$G13,2))</f>
        <v/>
      </c>
      <c r="I13" s="25">
        <f>IF($A13="","",IF(COUNTIF(Transactions!$K$2:$K$501,$A13)=0,"Missing Detail",IF(ABS($H13)&lt;=0.01,"Balanced","Review")))</f>
        <v/>
      </c>
      <c r="J13" s="5" t="n"/>
      <c r="K13" s="25">
        <f>IF($A13="","",IF(COUNTIF($A$2:$A$201,$A13)&gt;1,"Duplicate Batch ID",""))</f>
        <v/>
      </c>
    </row>
    <row r="14">
      <c r="A14" s="21" t="n"/>
      <c r="B14" s="38" t="n"/>
      <c r="C14" s="21" t="n"/>
      <c r="D14" s="21" t="n"/>
      <c r="E14" s="39" t="n"/>
      <c r="F14" s="21" t="n"/>
      <c r="G14" s="40">
        <f>IF($A14="","",ROUND(SUMIF(Transactions!$K$2:$K$501,$A14,Transactions!$M$2:$M$501),2))</f>
        <v/>
      </c>
      <c r="H14" s="40">
        <f>IF($A14="","",ROUND(IF(ISNUMBER($E14),$E14,0)-$G14,2))</f>
        <v/>
      </c>
      <c r="I14" s="25">
        <f>IF($A14="","",IF(COUNTIF(Transactions!$K$2:$K$501,$A14)=0,"Missing Detail",IF(ABS($H14)&lt;=0.01,"Balanced","Review")))</f>
        <v/>
      </c>
      <c r="J14" s="21" t="n"/>
      <c r="K14" s="25">
        <f>IF($A14="","",IF(COUNTIF($A$2:$A$201,$A14)&gt;1,"Duplicate Batch ID",""))</f>
        <v/>
      </c>
    </row>
    <row r="15">
      <c r="A15" s="5" t="n"/>
      <c r="B15" s="34" t="n"/>
      <c r="C15" s="5" t="n"/>
      <c r="D15" s="5" t="n"/>
      <c r="E15" s="41" t="n"/>
      <c r="F15" s="5" t="n"/>
      <c r="G15" s="40">
        <f>IF($A15="","",ROUND(SUMIF(Transactions!$K$2:$K$501,$A15,Transactions!$M$2:$M$501),2))</f>
        <v/>
      </c>
      <c r="H15" s="40">
        <f>IF($A15="","",ROUND(IF(ISNUMBER($E15),$E15,0)-$G15,2))</f>
        <v/>
      </c>
      <c r="I15" s="25">
        <f>IF($A15="","",IF(COUNTIF(Transactions!$K$2:$K$501,$A15)=0,"Missing Detail",IF(ABS($H15)&lt;=0.01,"Balanced","Review")))</f>
        <v/>
      </c>
      <c r="J15" s="5" t="n"/>
      <c r="K15" s="25">
        <f>IF($A15="","",IF(COUNTIF($A$2:$A$201,$A15)&gt;1,"Duplicate Batch ID",""))</f>
        <v/>
      </c>
    </row>
    <row r="16">
      <c r="A16" s="21" t="n"/>
      <c r="B16" s="38" t="n"/>
      <c r="C16" s="21" t="n"/>
      <c r="D16" s="21" t="n"/>
      <c r="E16" s="39" t="n"/>
      <c r="F16" s="21" t="n"/>
      <c r="G16" s="40">
        <f>IF($A16="","",ROUND(SUMIF(Transactions!$K$2:$K$501,$A16,Transactions!$M$2:$M$501),2))</f>
        <v/>
      </c>
      <c r="H16" s="40">
        <f>IF($A16="","",ROUND(IF(ISNUMBER($E16),$E16,0)-$G16,2))</f>
        <v/>
      </c>
      <c r="I16" s="25">
        <f>IF($A16="","",IF(COUNTIF(Transactions!$K$2:$K$501,$A16)=0,"Missing Detail",IF(ABS($H16)&lt;=0.01,"Balanced","Review")))</f>
        <v/>
      </c>
      <c r="J16" s="21" t="n"/>
      <c r="K16" s="25">
        <f>IF($A16="","",IF(COUNTIF($A$2:$A$201,$A16)&gt;1,"Duplicate Batch ID",""))</f>
        <v/>
      </c>
    </row>
    <row r="17">
      <c r="A17" s="5" t="n"/>
      <c r="B17" s="34" t="n"/>
      <c r="C17" s="5" t="n"/>
      <c r="D17" s="5" t="n"/>
      <c r="E17" s="41" t="n"/>
      <c r="F17" s="5" t="n"/>
      <c r="G17" s="40">
        <f>IF($A17="","",ROUND(SUMIF(Transactions!$K$2:$K$501,$A17,Transactions!$M$2:$M$501),2))</f>
        <v/>
      </c>
      <c r="H17" s="40">
        <f>IF($A17="","",ROUND(IF(ISNUMBER($E17),$E17,0)-$G17,2))</f>
        <v/>
      </c>
      <c r="I17" s="25">
        <f>IF($A17="","",IF(COUNTIF(Transactions!$K$2:$K$501,$A17)=0,"Missing Detail",IF(ABS($H17)&lt;=0.01,"Balanced","Review")))</f>
        <v/>
      </c>
      <c r="J17" s="5" t="n"/>
      <c r="K17" s="25">
        <f>IF($A17="","",IF(COUNTIF($A$2:$A$201,$A17)&gt;1,"Duplicate Batch ID",""))</f>
        <v/>
      </c>
    </row>
    <row r="18">
      <c r="A18" s="21" t="n"/>
      <c r="B18" s="38" t="n"/>
      <c r="C18" s="21" t="n"/>
      <c r="D18" s="21" t="n"/>
      <c r="E18" s="39" t="n"/>
      <c r="F18" s="21" t="n"/>
      <c r="G18" s="40">
        <f>IF($A18="","",ROUND(SUMIF(Transactions!$K$2:$K$501,$A18,Transactions!$M$2:$M$501),2))</f>
        <v/>
      </c>
      <c r="H18" s="40">
        <f>IF($A18="","",ROUND(IF(ISNUMBER($E18),$E18,0)-$G18,2))</f>
        <v/>
      </c>
      <c r="I18" s="25">
        <f>IF($A18="","",IF(COUNTIF(Transactions!$K$2:$K$501,$A18)=0,"Missing Detail",IF(ABS($H18)&lt;=0.01,"Balanced","Review")))</f>
        <v/>
      </c>
      <c r="J18" s="21" t="n"/>
      <c r="K18" s="25">
        <f>IF($A18="","",IF(COUNTIF($A$2:$A$201,$A18)&gt;1,"Duplicate Batch ID",""))</f>
        <v/>
      </c>
    </row>
    <row r="19">
      <c r="A19" s="5" t="n"/>
      <c r="B19" s="34" t="n"/>
      <c r="C19" s="5" t="n"/>
      <c r="D19" s="5" t="n"/>
      <c r="E19" s="41" t="n"/>
      <c r="F19" s="5" t="n"/>
      <c r="G19" s="40">
        <f>IF($A19="","",ROUND(SUMIF(Transactions!$K$2:$K$501,$A19,Transactions!$M$2:$M$501),2))</f>
        <v/>
      </c>
      <c r="H19" s="40">
        <f>IF($A19="","",ROUND(IF(ISNUMBER($E19),$E19,0)-$G19,2))</f>
        <v/>
      </c>
      <c r="I19" s="25">
        <f>IF($A19="","",IF(COUNTIF(Transactions!$K$2:$K$501,$A19)=0,"Missing Detail",IF(ABS($H19)&lt;=0.01,"Balanced","Review")))</f>
        <v/>
      </c>
      <c r="J19" s="5" t="n"/>
      <c r="K19" s="25">
        <f>IF($A19="","",IF(COUNTIF($A$2:$A$201,$A19)&gt;1,"Duplicate Batch ID",""))</f>
        <v/>
      </c>
    </row>
    <row r="20">
      <c r="A20" s="21" t="n"/>
      <c r="B20" s="38" t="n"/>
      <c r="C20" s="21" t="n"/>
      <c r="D20" s="21" t="n"/>
      <c r="E20" s="39" t="n"/>
      <c r="F20" s="21" t="n"/>
      <c r="G20" s="40">
        <f>IF($A20="","",ROUND(SUMIF(Transactions!$K$2:$K$501,$A20,Transactions!$M$2:$M$501),2))</f>
        <v/>
      </c>
      <c r="H20" s="40">
        <f>IF($A20="","",ROUND(IF(ISNUMBER($E20),$E20,0)-$G20,2))</f>
        <v/>
      </c>
      <c r="I20" s="25">
        <f>IF($A20="","",IF(COUNTIF(Transactions!$K$2:$K$501,$A20)=0,"Missing Detail",IF(ABS($H20)&lt;=0.01,"Balanced","Review")))</f>
        <v/>
      </c>
      <c r="J20" s="21" t="n"/>
      <c r="K20" s="25">
        <f>IF($A20="","",IF(COUNTIF($A$2:$A$201,$A20)&gt;1,"Duplicate Batch ID",""))</f>
        <v/>
      </c>
    </row>
    <row r="21">
      <c r="A21" s="5" t="n"/>
      <c r="B21" s="34" t="n"/>
      <c r="C21" s="5" t="n"/>
      <c r="D21" s="5" t="n"/>
      <c r="E21" s="41" t="n"/>
      <c r="F21" s="5" t="n"/>
      <c r="G21" s="40">
        <f>IF($A21="","",ROUND(SUMIF(Transactions!$K$2:$K$501,$A21,Transactions!$M$2:$M$501),2))</f>
        <v/>
      </c>
      <c r="H21" s="40">
        <f>IF($A21="","",ROUND(IF(ISNUMBER($E21),$E21,0)-$G21,2))</f>
        <v/>
      </c>
      <c r="I21" s="25">
        <f>IF($A21="","",IF(COUNTIF(Transactions!$K$2:$K$501,$A21)=0,"Missing Detail",IF(ABS($H21)&lt;=0.01,"Balanced","Review")))</f>
        <v/>
      </c>
      <c r="J21" s="5" t="n"/>
      <c r="K21" s="25">
        <f>IF($A21="","",IF(COUNTIF($A$2:$A$201,$A21)&gt;1,"Duplicate Batch ID",""))</f>
        <v/>
      </c>
    </row>
    <row r="22">
      <c r="A22" s="21" t="n"/>
      <c r="B22" s="38" t="n"/>
      <c r="C22" s="21" t="n"/>
      <c r="D22" s="21" t="n"/>
      <c r="E22" s="39" t="n"/>
      <c r="F22" s="21" t="n"/>
      <c r="G22" s="40">
        <f>IF($A22="","",ROUND(SUMIF(Transactions!$K$2:$K$501,$A22,Transactions!$M$2:$M$501),2))</f>
        <v/>
      </c>
      <c r="H22" s="40">
        <f>IF($A22="","",ROUND(IF(ISNUMBER($E22),$E22,0)-$G22,2))</f>
        <v/>
      </c>
      <c r="I22" s="25">
        <f>IF($A22="","",IF(COUNTIF(Transactions!$K$2:$K$501,$A22)=0,"Missing Detail",IF(ABS($H22)&lt;=0.01,"Balanced","Review")))</f>
        <v/>
      </c>
      <c r="J22" s="21" t="n"/>
      <c r="K22" s="25">
        <f>IF($A22="","",IF(COUNTIF($A$2:$A$201,$A22)&gt;1,"Duplicate Batch ID",""))</f>
        <v/>
      </c>
    </row>
    <row r="23">
      <c r="A23" s="5" t="n"/>
      <c r="B23" s="34" t="n"/>
      <c r="C23" s="5" t="n"/>
      <c r="D23" s="5" t="n"/>
      <c r="E23" s="41" t="n"/>
      <c r="F23" s="5" t="n"/>
      <c r="G23" s="40">
        <f>IF($A23="","",ROUND(SUMIF(Transactions!$K$2:$K$501,$A23,Transactions!$M$2:$M$501),2))</f>
        <v/>
      </c>
      <c r="H23" s="40">
        <f>IF($A23="","",ROUND(IF(ISNUMBER($E23),$E23,0)-$G23,2))</f>
        <v/>
      </c>
      <c r="I23" s="25">
        <f>IF($A23="","",IF(COUNTIF(Transactions!$K$2:$K$501,$A23)=0,"Missing Detail",IF(ABS($H23)&lt;=0.01,"Balanced","Review")))</f>
        <v/>
      </c>
      <c r="J23" s="5" t="n"/>
      <c r="K23" s="25">
        <f>IF($A23="","",IF(COUNTIF($A$2:$A$201,$A23)&gt;1,"Duplicate Batch ID",""))</f>
        <v/>
      </c>
    </row>
    <row r="24">
      <c r="A24" s="21" t="n"/>
      <c r="B24" s="38" t="n"/>
      <c r="C24" s="21" t="n"/>
      <c r="D24" s="21" t="n"/>
      <c r="E24" s="39" t="n"/>
      <c r="F24" s="21" t="n"/>
      <c r="G24" s="40">
        <f>IF($A24="","",ROUND(SUMIF(Transactions!$K$2:$K$501,$A24,Transactions!$M$2:$M$501),2))</f>
        <v/>
      </c>
      <c r="H24" s="40">
        <f>IF($A24="","",ROUND(IF(ISNUMBER($E24),$E24,0)-$G24,2))</f>
        <v/>
      </c>
      <c r="I24" s="25">
        <f>IF($A24="","",IF(COUNTIF(Transactions!$K$2:$K$501,$A24)=0,"Missing Detail",IF(ABS($H24)&lt;=0.01,"Balanced","Review")))</f>
        <v/>
      </c>
      <c r="J24" s="21" t="n"/>
      <c r="K24" s="25">
        <f>IF($A24="","",IF(COUNTIF($A$2:$A$201,$A24)&gt;1,"Duplicate Batch ID",""))</f>
        <v/>
      </c>
    </row>
    <row r="25">
      <c r="A25" s="5" t="n"/>
      <c r="B25" s="34" t="n"/>
      <c r="C25" s="5" t="n"/>
      <c r="D25" s="5" t="n"/>
      <c r="E25" s="41" t="n"/>
      <c r="F25" s="5" t="n"/>
      <c r="G25" s="40">
        <f>IF($A25="","",ROUND(SUMIF(Transactions!$K$2:$K$501,$A25,Transactions!$M$2:$M$501),2))</f>
        <v/>
      </c>
      <c r="H25" s="40">
        <f>IF($A25="","",ROUND(IF(ISNUMBER($E25),$E25,0)-$G25,2))</f>
        <v/>
      </c>
      <c r="I25" s="25">
        <f>IF($A25="","",IF(COUNTIF(Transactions!$K$2:$K$501,$A25)=0,"Missing Detail",IF(ABS($H25)&lt;=0.01,"Balanced","Review")))</f>
        <v/>
      </c>
      <c r="J25" s="5" t="n"/>
      <c r="K25" s="25">
        <f>IF($A25="","",IF(COUNTIF($A$2:$A$201,$A25)&gt;1,"Duplicate Batch ID",""))</f>
        <v/>
      </c>
    </row>
    <row r="26">
      <c r="A26" s="21" t="n"/>
      <c r="B26" s="38" t="n"/>
      <c r="C26" s="21" t="n"/>
      <c r="D26" s="21" t="n"/>
      <c r="E26" s="39" t="n"/>
      <c r="F26" s="21" t="n"/>
      <c r="G26" s="40">
        <f>IF($A26="","",ROUND(SUMIF(Transactions!$K$2:$K$501,$A26,Transactions!$M$2:$M$501),2))</f>
        <v/>
      </c>
      <c r="H26" s="40">
        <f>IF($A26="","",ROUND(IF(ISNUMBER($E26),$E26,0)-$G26,2))</f>
        <v/>
      </c>
      <c r="I26" s="25">
        <f>IF($A26="","",IF(COUNTIF(Transactions!$K$2:$K$501,$A26)=0,"Missing Detail",IF(ABS($H26)&lt;=0.01,"Balanced","Review")))</f>
        <v/>
      </c>
      <c r="J26" s="21" t="n"/>
      <c r="K26" s="25">
        <f>IF($A26="","",IF(COUNTIF($A$2:$A$201,$A26)&gt;1,"Duplicate Batch ID",""))</f>
        <v/>
      </c>
    </row>
    <row r="27">
      <c r="A27" s="5" t="n"/>
      <c r="B27" s="34" t="n"/>
      <c r="C27" s="5" t="n"/>
      <c r="D27" s="5" t="n"/>
      <c r="E27" s="41" t="n"/>
      <c r="F27" s="5" t="n"/>
      <c r="G27" s="40">
        <f>IF($A27="","",ROUND(SUMIF(Transactions!$K$2:$K$501,$A27,Transactions!$M$2:$M$501),2))</f>
        <v/>
      </c>
      <c r="H27" s="40">
        <f>IF($A27="","",ROUND(IF(ISNUMBER($E27),$E27,0)-$G27,2))</f>
        <v/>
      </c>
      <c r="I27" s="25">
        <f>IF($A27="","",IF(COUNTIF(Transactions!$K$2:$K$501,$A27)=0,"Missing Detail",IF(ABS($H27)&lt;=0.01,"Balanced","Review")))</f>
        <v/>
      </c>
      <c r="J27" s="5" t="n"/>
      <c r="K27" s="25">
        <f>IF($A27="","",IF(COUNTIF($A$2:$A$201,$A27)&gt;1,"Duplicate Batch ID",""))</f>
        <v/>
      </c>
    </row>
    <row r="28">
      <c r="A28" s="21" t="n"/>
      <c r="B28" s="38" t="n"/>
      <c r="C28" s="21" t="n"/>
      <c r="D28" s="21" t="n"/>
      <c r="E28" s="39" t="n"/>
      <c r="F28" s="21" t="n"/>
      <c r="G28" s="40">
        <f>IF($A28="","",ROUND(SUMIF(Transactions!$K$2:$K$501,$A28,Transactions!$M$2:$M$501),2))</f>
        <v/>
      </c>
      <c r="H28" s="40">
        <f>IF($A28="","",ROUND(IF(ISNUMBER($E28),$E28,0)-$G28,2))</f>
        <v/>
      </c>
      <c r="I28" s="25">
        <f>IF($A28="","",IF(COUNTIF(Transactions!$K$2:$K$501,$A28)=0,"Missing Detail",IF(ABS($H28)&lt;=0.01,"Balanced","Review")))</f>
        <v/>
      </c>
      <c r="J28" s="21" t="n"/>
      <c r="K28" s="25">
        <f>IF($A28="","",IF(COUNTIF($A$2:$A$201,$A28)&gt;1,"Duplicate Batch ID",""))</f>
        <v/>
      </c>
    </row>
    <row r="29">
      <c r="A29" s="5" t="n"/>
      <c r="B29" s="34" t="n"/>
      <c r="C29" s="5" t="n"/>
      <c r="D29" s="5" t="n"/>
      <c r="E29" s="41" t="n"/>
      <c r="F29" s="5" t="n"/>
      <c r="G29" s="40">
        <f>IF($A29="","",ROUND(SUMIF(Transactions!$K$2:$K$501,$A29,Transactions!$M$2:$M$501),2))</f>
        <v/>
      </c>
      <c r="H29" s="40">
        <f>IF($A29="","",ROUND(IF(ISNUMBER($E29),$E29,0)-$G29,2))</f>
        <v/>
      </c>
      <c r="I29" s="25">
        <f>IF($A29="","",IF(COUNTIF(Transactions!$K$2:$K$501,$A29)=0,"Missing Detail",IF(ABS($H29)&lt;=0.01,"Balanced","Review")))</f>
        <v/>
      </c>
      <c r="J29" s="5" t="n"/>
      <c r="K29" s="25">
        <f>IF($A29="","",IF(COUNTIF($A$2:$A$201,$A29)&gt;1,"Duplicate Batch ID",""))</f>
        <v/>
      </c>
    </row>
    <row r="30">
      <c r="A30" s="21" t="n"/>
      <c r="B30" s="38" t="n"/>
      <c r="C30" s="21" t="n"/>
      <c r="D30" s="21" t="n"/>
      <c r="E30" s="39" t="n"/>
      <c r="F30" s="21" t="n"/>
      <c r="G30" s="40">
        <f>IF($A30="","",ROUND(SUMIF(Transactions!$K$2:$K$501,$A30,Transactions!$M$2:$M$501),2))</f>
        <v/>
      </c>
      <c r="H30" s="40">
        <f>IF($A30="","",ROUND(IF(ISNUMBER($E30),$E30,0)-$G30,2))</f>
        <v/>
      </c>
      <c r="I30" s="25">
        <f>IF($A30="","",IF(COUNTIF(Transactions!$K$2:$K$501,$A30)=0,"Missing Detail",IF(ABS($H30)&lt;=0.01,"Balanced","Review")))</f>
        <v/>
      </c>
      <c r="J30" s="21" t="n"/>
      <c r="K30" s="25">
        <f>IF($A30="","",IF(COUNTIF($A$2:$A$201,$A30)&gt;1,"Duplicate Batch ID",""))</f>
        <v/>
      </c>
    </row>
    <row r="31">
      <c r="A31" s="5" t="n"/>
      <c r="B31" s="34" t="n"/>
      <c r="C31" s="5" t="n"/>
      <c r="D31" s="5" t="n"/>
      <c r="E31" s="41" t="n"/>
      <c r="F31" s="5" t="n"/>
      <c r="G31" s="40">
        <f>IF($A31="","",ROUND(SUMIF(Transactions!$K$2:$K$501,$A31,Transactions!$M$2:$M$501),2))</f>
        <v/>
      </c>
      <c r="H31" s="40">
        <f>IF($A31="","",ROUND(IF(ISNUMBER($E31),$E31,0)-$G31,2))</f>
        <v/>
      </c>
      <c r="I31" s="25">
        <f>IF($A31="","",IF(COUNTIF(Transactions!$K$2:$K$501,$A31)=0,"Missing Detail",IF(ABS($H31)&lt;=0.01,"Balanced","Review")))</f>
        <v/>
      </c>
      <c r="J31" s="5" t="n"/>
      <c r="K31" s="25">
        <f>IF($A31="","",IF(COUNTIF($A$2:$A$201,$A31)&gt;1,"Duplicate Batch ID",""))</f>
        <v/>
      </c>
    </row>
    <row r="32">
      <c r="A32" s="21" t="n"/>
      <c r="B32" s="38" t="n"/>
      <c r="C32" s="21" t="n"/>
      <c r="D32" s="21" t="n"/>
      <c r="E32" s="39" t="n"/>
      <c r="F32" s="21" t="n"/>
      <c r="G32" s="40">
        <f>IF($A32="","",ROUND(SUMIF(Transactions!$K$2:$K$501,$A32,Transactions!$M$2:$M$501),2))</f>
        <v/>
      </c>
      <c r="H32" s="40">
        <f>IF($A32="","",ROUND(IF(ISNUMBER($E32),$E32,0)-$G32,2))</f>
        <v/>
      </c>
      <c r="I32" s="25">
        <f>IF($A32="","",IF(COUNTIF(Transactions!$K$2:$K$501,$A32)=0,"Missing Detail",IF(ABS($H32)&lt;=0.01,"Balanced","Review")))</f>
        <v/>
      </c>
      <c r="J32" s="21" t="n"/>
      <c r="K32" s="25">
        <f>IF($A32="","",IF(COUNTIF($A$2:$A$201,$A32)&gt;1,"Duplicate Batch ID",""))</f>
        <v/>
      </c>
    </row>
    <row r="33">
      <c r="A33" s="5" t="n"/>
      <c r="B33" s="34" t="n"/>
      <c r="C33" s="5" t="n"/>
      <c r="D33" s="5" t="n"/>
      <c r="E33" s="41" t="n"/>
      <c r="F33" s="5" t="n"/>
      <c r="G33" s="40">
        <f>IF($A33="","",ROUND(SUMIF(Transactions!$K$2:$K$501,$A33,Transactions!$M$2:$M$501),2))</f>
        <v/>
      </c>
      <c r="H33" s="40">
        <f>IF($A33="","",ROUND(IF(ISNUMBER($E33),$E33,0)-$G33,2))</f>
        <v/>
      </c>
      <c r="I33" s="25">
        <f>IF($A33="","",IF(COUNTIF(Transactions!$K$2:$K$501,$A33)=0,"Missing Detail",IF(ABS($H33)&lt;=0.01,"Balanced","Review")))</f>
        <v/>
      </c>
      <c r="J33" s="5" t="n"/>
      <c r="K33" s="25">
        <f>IF($A33="","",IF(COUNTIF($A$2:$A$201,$A33)&gt;1,"Duplicate Batch ID",""))</f>
        <v/>
      </c>
    </row>
    <row r="34">
      <c r="A34" s="21" t="n"/>
      <c r="B34" s="38" t="n"/>
      <c r="C34" s="21" t="n"/>
      <c r="D34" s="21" t="n"/>
      <c r="E34" s="39" t="n"/>
      <c r="F34" s="21" t="n"/>
      <c r="G34" s="40">
        <f>IF($A34="","",ROUND(SUMIF(Transactions!$K$2:$K$501,$A34,Transactions!$M$2:$M$501),2))</f>
        <v/>
      </c>
      <c r="H34" s="40">
        <f>IF($A34="","",ROUND(IF(ISNUMBER($E34),$E34,0)-$G34,2))</f>
        <v/>
      </c>
      <c r="I34" s="25">
        <f>IF($A34="","",IF(COUNTIF(Transactions!$K$2:$K$501,$A34)=0,"Missing Detail",IF(ABS($H34)&lt;=0.01,"Balanced","Review")))</f>
        <v/>
      </c>
      <c r="J34" s="21" t="n"/>
      <c r="K34" s="25">
        <f>IF($A34="","",IF(COUNTIF($A$2:$A$201,$A34)&gt;1,"Duplicate Batch ID",""))</f>
        <v/>
      </c>
    </row>
    <row r="35">
      <c r="A35" s="5" t="n"/>
      <c r="B35" s="34" t="n"/>
      <c r="C35" s="5" t="n"/>
      <c r="D35" s="5" t="n"/>
      <c r="E35" s="41" t="n"/>
      <c r="F35" s="5" t="n"/>
      <c r="G35" s="40">
        <f>IF($A35="","",ROUND(SUMIF(Transactions!$K$2:$K$501,$A35,Transactions!$M$2:$M$501),2))</f>
        <v/>
      </c>
      <c r="H35" s="40">
        <f>IF($A35="","",ROUND(IF(ISNUMBER($E35),$E35,0)-$G35,2))</f>
        <v/>
      </c>
      <c r="I35" s="25">
        <f>IF($A35="","",IF(COUNTIF(Transactions!$K$2:$K$501,$A35)=0,"Missing Detail",IF(ABS($H35)&lt;=0.01,"Balanced","Review")))</f>
        <v/>
      </c>
      <c r="J35" s="5" t="n"/>
      <c r="K35" s="25">
        <f>IF($A35="","",IF(COUNTIF($A$2:$A$201,$A35)&gt;1,"Duplicate Batch ID",""))</f>
        <v/>
      </c>
    </row>
    <row r="36">
      <c r="A36" s="21" t="n"/>
      <c r="B36" s="38" t="n"/>
      <c r="C36" s="21" t="n"/>
      <c r="D36" s="21" t="n"/>
      <c r="E36" s="39" t="n"/>
      <c r="F36" s="21" t="n"/>
      <c r="G36" s="40">
        <f>IF($A36="","",ROUND(SUMIF(Transactions!$K$2:$K$501,$A36,Transactions!$M$2:$M$501),2))</f>
        <v/>
      </c>
      <c r="H36" s="40">
        <f>IF($A36="","",ROUND(IF(ISNUMBER($E36),$E36,0)-$G36,2))</f>
        <v/>
      </c>
      <c r="I36" s="25">
        <f>IF($A36="","",IF(COUNTIF(Transactions!$K$2:$K$501,$A36)=0,"Missing Detail",IF(ABS($H36)&lt;=0.01,"Balanced","Review")))</f>
        <v/>
      </c>
      <c r="J36" s="21" t="n"/>
      <c r="K36" s="25">
        <f>IF($A36="","",IF(COUNTIF($A$2:$A$201,$A36)&gt;1,"Duplicate Batch ID",""))</f>
        <v/>
      </c>
    </row>
    <row r="37">
      <c r="A37" s="5" t="n"/>
      <c r="B37" s="34" t="n"/>
      <c r="C37" s="5" t="n"/>
      <c r="D37" s="5" t="n"/>
      <c r="E37" s="41" t="n"/>
      <c r="F37" s="5" t="n"/>
      <c r="G37" s="40">
        <f>IF($A37="","",ROUND(SUMIF(Transactions!$K$2:$K$501,$A37,Transactions!$M$2:$M$501),2))</f>
        <v/>
      </c>
      <c r="H37" s="40">
        <f>IF($A37="","",ROUND(IF(ISNUMBER($E37),$E37,0)-$G37,2))</f>
        <v/>
      </c>
      <c r="I37" s="25">
        <f>IF($A37="","",IF(COUNTIF(Transactions!$K$2:$K$501,$A37)=0,"Missing Detail",IF(ABS($H37)&lt;=0.01,"Balanced","Review")))</f>
        <v/>
      </c>
      <c r="J37" s="5" t="n"/>
      <c r="K37" s="25">
        <f>IF($A37="","",IF(COUNTIF($A$2:$A$201,$A37)&gt;1,"Duplicate Batch ID",""))</f>
        <v/>
      </c>
    </row>
    <row r="38">
      <c r="A38" s="21" t="n"/>
      <c r="B38" s="38" t="n"/>
      <c r="C38" s="21" t="n"/>
      <c r="D38" s="21" t="n"/>
      <c r="E38" s="39" t="n"/>
      <c r="F38" s="21" t="n"/>
      <c r="G38" s="40">
        <f>IF($A38="","",ROUND(SUMIF(Transactions!$K$2:$K$501,$A38,Transactions!$M$2:$M$501),2))</f>
        <v/>
      </c>
      <c r="H38" s="40">
        <f>IF($A38="","",ROUND(IF(ISNUMBER($E38),$E38,0)-$G38,2))</f>
        <v/>
      </c>
      <c r="I38" s="25">
        <f>IF($A38="","",IF(COUNTIF(Transactions!$K$2:$K$501,$A38)=0,"Missing Detail",IF(ABS($H38)&lt;=0.01,"Balanced","Review")))</f>
        <v/>
      </c>
      <c r="J38" s="21" t="n"/>
      <c r="K38" s="25">
        <f>IF($A38="","",IF(COUNTIF($A$2:$A$201,$A38)&gt;1,"Duplicate Batch ID",""))</f>
        <v/>
      </c>
    </row>
    <row r="39">
      <c r="A39" s="5" t="n"/>
      <c r="B39" s="34" t="n"/>
      <c r="C39" s="5" t="n"/>
      <c r="D39" s="5" t="n"/>
      <c r="E39" s="41" t="n"/>
      <c r="F39" s="5" t="n"/>
      <c r="G39" s="40">
        <f>IF($A39="","",ROUND(SUMIF(Transactions!$K$2:$K$501,$A39,Transactions!$M$2:$M$501),2))</f>
        <v/>
      </c>
      <c r="H39" s="40">
        <f>IF($A39="","",ROUND(IF(ISNUMBER($E39),$E39,0)-$G39,2))</f>
        <v/>
      </c>
      <c r="I39" s="25">
        <f>IF($A39="","",IF(COUNTIF(Transactions!$K$2:$K$501,$A39)=0,"Missing Detail",IF(ABS($H39)&lt;=0.01,"Balanced","Review")))</f>
        <v/>
      </c>
      <c r="J39" s="5" t="n"/>
      <c r="K39" s="25">
        <f>IF($A39="","",IF(COUNTIF($A$2:$A$201,$A39)&gt;1,"Duplicate Batch ID",""))</f>
        <v/>
      </c>
    </row>
    <row r="40">
      <c r="A40" s="21" t="n"/>
      <c r="B40" s="38" t="n"/>
      <c r="C40" s="21" t="n"/>
      <c r="D40" s="21" t="n"/>
      <c r="E40" s="39" t="n"/>
      <c r="F40" s="21" t="n"/>
      <c r="G40" s="40">
        <f>IF($A40="","",ROUND(SUMIF(Transactions!$K$2:$K$501,$A40,Transactions!$M$2:$M$501),2))</f>
        <v/>
      </c>
      <c r="H40" s="40">
        <f>IF($A40="","",ROUND(IF(ISNUMBER($E40),$E40,0)-$G40,2))</f>
        <v/>
      </c>
      <c r="I40" s="25">
        <f>IF($A40="","",IF(COUNTIF(Transactions!$K$2:$K$501,$A40)=0,"Missing Detail",IF(ABS($H40)&lt;=0.01,"Balanced","Review")))</f>
        <v/>
      </c>
      <c r="J40" s="21" t="n"/>
      <c r="K40" s="25">
        <f>IF($A40="","",IF(COUNTIF($A$2:$A$201,$A40)&gt;1,"Duplicate Batch ID",""))</f>
        <v/>
      </c>
    </row>
    <row r="41">
      <c r="A41" s="5" t="n"/>
      <c r="B41" s="34" t="n"/>
      <c r="C41" s="5" t="n"/>
      <c r="D41" s="5" t="n"/>
      <c r="E41" s="41" t="n"/>
      <c r="F41" s="5" t="n"/>
      <c r="G41" s="40">
        <f>IF($A41="","",ROUND(SUMIF(Transactions!$K$2:$K$501,$A41,Transactions!$M$2:$M$501),2))</f>
        <v/>
      </c>
      <c r="H41" s="40">
        <f>IF($A41="","",ROUND(IF(ISNUMBER($E41),$E41,0)-$G41,2))</f>
        <v/>
      </c>
      <c r="I41" s="25">
        <f>IF($A41="","",IF(COUNTIF(Transactions!$K$2:$K$501,$A41)=0,"Missing Detail",IF(ABS($H41)&lt;=0.01,"Balanced","Review")))</f>
        <v/>
      </c>
      <c r="J41" s="5" t="n"/>
      <c r="K41" s="25">
        <f>IF($A41="","",IF(COUNTIF($A$2:$A$201,$A41)&gt;1,"Duplicate Batch ID",""))</f>
        <v/>
      </c>
    </row>
    <row r="42">
      <c r="A42" s="21" t="n"/>
      <c r="B42" s="38" t="n"/>
      <c r="C42" s="21" t="n"/>
      <c r="D42" s="21" t="n"/>
      <c r="E42" s="39" t="n"/>
      <c r="F42" s="21" t="n"/>
      <c r="G42" s="40">
        <f>IF($A42="","",ROUND(SUMIF(Transactions!$K$2:$K$501,$A42,Transactions!$M$2:$M$501),2))</f>
        <v/>
      </c>
      <c r="H42" s="40">
        <f>IF($A42="","",ROUND(IF(ISNUMBER($E42),$E42,0)-$G42,2))</f>
        <v/>
      </c>
      <c r="I42" s="25">
        <f>IF($A42="","",IF(COUNTIF(Transactions!$K$2:$K$501,$A42)=0,"Missing Detail",IF(ABS($H42)&lt;=0.01,"Balanced","Review")))</f>
        <v/>
      </c>
      <c r="J42" s="21" t="n"/>
      <c r="K42" s="25">
        <f>IF($A42="","",IF(COUNTIF($A$2:$A$201,$A42)&gt;1,"Duplicate Batch ID",""))</f>
        <v/>
      </c>
    </row>
    <row r="43">
      <c r="A43" s="5" t="n"/>
      <c r="B43" s="34" t="n"/>
      <c r="C43" s="5" t="n"/>
      <c r="D43" s="5" t="n"/>
      <c r="E43" s="41" t="n"/>
      <c r="F43" s="5" t="n"/>
      <c r="G43" s="40">
        <f>IF($A43="","",ROUND(SUMIF(Transactions!$K$2:$K$501,$A43,Transactions!$M$2:$M$501),2))</f>
        <v/>
      </c>
      <c r="H43" s="40">
        <f>IF($A43="","",ROUND(IF(ISNUMBER($E43),$E43,0)-$G43,2))</f>
        <v/>
      </c>
      <c r="I43" s="25">
        <f>IF($A43="","",IF(COUNTIF(Transactions!$K$2:$K$501,$A43)=0,"Missing Detail",IF(ABS($H43)&lt;=0.01,"Balanced","Review")))</f>
        <v/>
      </c>
      <c r="J43" s="5" t="n"/>
      <c r="K43" s="25">
        <f>IF($A43="","",IF(COUNTIF($A$2:$A$201,$A43)&gt;1,"Duplicate Batch ID",""))</f>
        <v/>
      </c>
    </row>
    <row r="44">
      <c r="A44" s="21" t="n"/>
      <c r="B44" s="38" t="n"/>
      <c r="C44" s="21" t="n"/>
      <c r="D44" s="21" t="n"/>
      <c r="E44" s="39" t="n"/>
      <c r="F44" s="21" t="n"/>
      <c r="G44" s="40">
        <f>IF($A44="","",ROUND(SUMIF(Transactions!$K$2:$K$501,$A44,Transactions!$M$2:$M$501),2))</f>
        <v/>
      </c>
      <c r="H44" s="40">
        <f>IF($A44="","",ROUND(IF(ISNUMBER($E44),$E44,0)-$G44,2))</f>
        <v/>
      </c>
      <c r="I44" s="25">
        <f>IF($A44="","",IF(COUNTIF(Transactions!$K$2:$K$501,$A44)=0,"Missing Detail",IF(ABS($H44)&lt;=0.01,"Balanced","Review")))</f>
        <v/>
      </c>
      <c r="J44" s="21" t="n"/>
      <c r="K44" s="25">
        <f>IF($A44="","",IF(COUNTIF($A$2:$A$201,$A44)&gt;1,"Duplicate Batch ID",""))</f>
        <v/>
      </c>
    </row>
    <row r="45">
      <c r="A45" s="5" t="n"/>
      <c r="B45" s="34" t="n"/>
      <c r="C45" s="5" t="n"/>
      <c r="D45" s="5" t="n"/>
      <c r="E45" s="41" t="n"/>
      <c r="F45" s="5" t="n"/>
      <c r="G45" s="40">
        <f>IF($A45="","",ROUND(SUMIF(Transactions!$K$2:$K$501,$A45,Transactions!$M$2:$M$501),2))</f>
        <v/>
      </c>
      <c r="H45" s="40">
        <f>IF($A45="","",ROUND(IF(ISNUMBER($E45),$E45,0)-$G45,2))</f>
        <v/>
      </c>
      <c r="I45" s="25">
        <f>IF($A45="","",IF(COUNTIF(Transactions!$K$2:$K$501,$A45)=0,"Missing Detail",IF(ABS($H45)&lt;=0.01,"Balanced","Review")))</f>
        <v/>
      </c>
      <c r="J45" s="5" t="n"/>
      <c r="K45" s="25">
        <f>IF($A45="","",IF(COUNTIF($A$2:$A$201,$A45)&gt;1,"Duplicate Batch ID",""))</f>
        <v/>
      </c>
    </row>
    <row r="46">
      <c r="A46" s="21" t="n"/>
      <c r="B46" s="38" t="n"/>
      <c r="C46" s="21" t="n"/>
      <c r="D46" s="21" t="n"/>
      <c r="E46" s="39" t="n"/>
      <c r="F46" s="21" t="n"/>
      <c r="G46" s="40">
        <f>IF($A46="","",ROUND(SUMIF(Transactions!$K$2:$K$501,$A46,Transactions!$M$2:$M$501),2))</f>
        <v/>
      </c>
      <c r="H46" s="40">
        <f>IF($A46="","",ROUND(IF(ISNUMBER($E46),$E46,0)-$G46,2))</f>
        <v/>
      </c>
      <c r="I46" s="25">
        <f>IF($A46="","",IF(COUNTIF(Transactions!$K$2:$K$501,$A46)=0,"Missing Detail",IF(ABS($H46)&lt;=0.01,"Balanced","Review")))</f>
        <v/>
      </c>
      <c r="J46" s="21" t="n"/>
      <c r="K46" s="25">
        <f>IF($A46="","",IF(COUNTIF($A$2:$A$201,$A46)&gt;1,"Duplicate Batch ID",""))</f>
        <v/>
      </c>
    </row>
    <row r="47">
      <c r="A47" s="5" t="n"/>
      <c r="B47" s="34" t="n"/>
      <c r="C47" s="5" t="n"/>
      <c r="D47" s="5" t="n"/>
      <c r="E47" s="41" t="n"/>
      <c r="F47" s="5" t="n"/>
      <c r="G47" s="40">
        <f>IF($A47="","",ROUND(SUMIF(Transactions!$K$2:$K$501,$A47,Transactions!$M$2:$M$501),2))</f>
        <v/>
      </c>
      <c r="H47" s="40">
        <f>IF($A47="","",ROUND(IF(ISNUMBER($E47),$E47,0)-$G47,2))</f>
        <v/>
      </c>
      <c r="I47" s="25">
        <f>IF($A47="","",IF(COUNTIF(Transactions!$K$2:$K$501,$A47)=0,"Missing Detail",IF(ABS($H47)&lt;=0.01,"Balanced","Review")))</f>
        <v/>
      </c>
      <c r="J47" s="5" t="n"/>
      <c r="K47" s="25">
        <f>IF($A47="","",IF(COUNTIF($A$2:$A$201,$A47)&gt;1,"Duplicate Batch ID",""))</f>
        <v/>
      </c>
    </row>
    <row r="48">
      <c r="A48" s="21" t="n"/>
      <c r="B48" s="38" t="n"/>
      <c r="C48" s="21" t="n"/>
      <c r="D48" s="21" t="n"/>
      <c r="E48" s="39" t="n"/>
      <c r="F48" s="21" t="n"/>
      <c r="G48" s="40">
        <f>IF($A48="","",ROUND(SUMIF(Transactions!$K$2:$K$501,$A48,Transactions!$M$2:$M$501),2))</f>
        <v/>
      </c>
      <c r="H48" s="40">
        <f>IF($A48="","",ROUND(IF(ISNUMBER($E48),$E48,0)-$G48,2))</f>
        <v/>
      </c>
      <c r="I48" s="25">
        <f>IF($A48="","",IF(COUNTIF(Transactions!$K$2:$K$501,$A48)=0,"Missing Detail",IF(ABS($H48)&lt;=0.01,"Balanced","Review")))</f>
        <v/>
      </c>
      <c r="J48" s="21" t="n"/>
      <c r="K48" s="25">
        <f>IF($A48="","",IF(COUNTIF($A$2:$A$201,$A48)&gt;1,"Duplicate Batch ID",""))</f>
        <v/>
      </c>
    </row>
    <row r="49">
      <c r="A49" s="5" t="n"/>
      <c r="B49" s="34" t="n"/>
      <c r="C49" s="5" t="n"/>
      <c r="D49" s="5" t="n"/>
      <c r="E49" s="41" t="n"/>
      <c r="F49" s="5" t="n"/>
      <c r="G49" s="40">
        <f>IF($A49="","",ROUND(SUMIF(Transactions!$K$2:$K$501,$A49,Transactions!$M$2:$M$501),2))</f>
        <v/>
      </c>
      <c r="H49" s="40">
        <f>IF($A49="","",ROUND(IF(ISNUMBER($E49),$E49,0)-$G49,2))</f>
        <v/>
      </c>
      <c r="I49" s="25">
        <f>IF($A49="","",IF(COUNTIF(Transactions!$K$2:$K$501,$A49)=0,"Missing Detail",IF(ABS($H49)&lt;=0.01,"Balanced","Review")))</f>
        <v/>
      </c>
      <c r="J49" s="5" t="n"/>
      <c r="K49" s="25">
        <f>IF($A49="","",IF(COUNTIF($A$2:$A$201,$A49)&gt;1,"Duplicate Batch ID",""))</f>
        <v/>
      </c>
    </row>
    <row r="50">
      <c r="A50" s="21" t="n"/>
      <c r="B50" s="38" t="n"/>
      <c r="C50" s="21" t="n"/>
      <c r="D50" s="21" t="n"/>
      <c r="E50" s="39" t="n"/>
      <c r="F50" s="21" t="n"/>
      <c r="G50" s="40">
        <f>IF($A50="","",ROUND(SUMIF(Transactions!$K$2:$K$501,$A50,Transactions!$M$2:$M$501),2))</f>
        <v/>
      </c>
      <c r="H50" s="40">
        <f>IF($A50="","",ROUND(IF(ISNUMBER($E50),$E50,0)-$G50,2))</f>
        <v/>
      </c>
      <c r="I50" s="25">
        <f>IF($A50="","",IF(COUNTIF(Transactions!$K$2:$K$501,$A50)=0,"Missing Detail",IF(ABS($H50)&lt;=0.01,"Balanced","Review")))</f>
        <v/>
      </c>
      <c r="J50" s="21" t="n"/>
      <c r="K50" s="25">
        <f>IF($A50="","",IF(COUNTIF($A$2:$A$201,$A50)&gt;1,"Duplicate Batch ID",""))</f>
        <v/>
      </c>
    </row>
    <row r="51">
      <c r="A51" s="5" t="n"/>
      <c r="B51" s="34" t="n"/>
      <c r="C51" s="5" t="n"/>
      <c r="D51" s="5" t="n"/>
      <c r="E51" s="41" t="n"/>
      <c r="F51" s="5" t="n"/>
      <c r="G51" s="40">
        <f>IF($A51="","",ROUND(SUMIF(Transactions!$K$2:$K$501,$A51,Transactions!$M$2:$M$501),2))</f>
        <v/>
      </c>
      <c r="H51" s="40">
        <f>IF($A51="","",ROUND(IF(ISNUMBER($E51),$E51,0)-$G51,2))</f>
        <v/>
      </c>
      <c r="I51" s="25">
        <f>IF($A51="","",IF(COUNTIF(Transactions!$K$2:$K$501,$A51)=0,"Missing Detail",IF(ABS($H51)&lt;=0.01,"Balanced","Review")))</f>
        <v/>
      </c>
      <c r="J51" s="5" t="n"/>
      <c r="K51" s="25">
        <f>IF($A51="","",IF(COUNTIF($A$2:$A$201,$A51)&gt;1,"Duplicate Batch ID",""))</f>
        <v/>
      </c>
    </row>
    <row r="52">
      <c r="A52" s="21" t="n"/>
      <c r="B52" s="38" t="n"/>
      <c r="C52" s="21" t="n"/>
      <c r="D52" s="21" t="n"/>
      <c r="E52" s="39" t="n"/>
      <c r="F52" s="21" t="n"/>
      <c r="G52" s="40">
        <f>IF($A52="","",ROUND(SUMIF(Transactions!$K$2:$K$501,$A52,Transactions!$M$2:$M$501),2))</f>
        <v/>
      </c>
      <c r="H52" s="40">
        <f>IF($A52="","",ROUND(IF(ISNUMBER($E52),$E52,0)-$G52,2))</f>
        <v/>
      </c>
      <c r="I52" s="25">
        <f>IF($A52="","",IF(COUNTIF(Transactions!$K$2:$K$501,$A52)=0,"Missing Detail",IF(ABS($H52)&lt;=0.01,"Balanced","Review")))</f>
        <v/>
      </c>
      <c r="J52" s="21" t="n"/>
      <c r="K52" s="25">
        <f>IF($A52="","",IF(COUNTIF($A$2:$A$201,$A52)&gt;1,"Duplicate Batch ID",""))</f>
        <v/>
      </c>
    </row>
    <row r="53">
      <c r="A53" s="5" t="n"/>
      <c r="B53" s="34" t="n"/>
      <c r="C53" s="5" t="n"/>
      <c r="D53" s="5" t="n"/>
      <c r="E53" s="41" t="n"/>
      <c r="F53" s="5" t="n"/>
      <c r="G53" s="40">
        <f>IF($A53="","",ROUND(SUMIF(Transactions!$K$2:$K$501,$A53,Transactions!$M$2:$M$501),2))</f>
        <v/>
      </c>
      <c r="H53" s="40">
        <f>IF($A53="","",ROUND(IF(ISNUMBER($E53),$E53,0)-$G53,2))</f>
        <v/>
      </c>
      <c r="I53" s="25">
        <f>IF($A53="","",IF(COUNTIF(Transactions!$K$2:$K$501,$A53)=0,"Missing Detail",IF(ABS($H53)&lt;=0.01,"Balanced","Review")))</f>
        <v/>
      </c>
      <c r="J53" s="5" t="n"/>
      <c r="K53" s="25">
        <f>IF($A53="","",IF(COUNTIF($A$2:$A$201,$A53)&gt;1,"Duplicate Batch ID",""))</f>
        <v/>
      </c>
    </row>
    <row r="54">
      <c r="A54" s="21" t="n"/>
      <c r="B54" s="38" t="n"/>
      <c r="C54" s="21" t="n"/>
      <c r="D54" s="21" t="n"/>
      <c r="E54" s="39" t="n"/>
      <c r="F54" s="21" t="n"/>
      <c r="G54" s="40">
        <f>IF($A54="","",ROUND(SUMIF(Transactions!$K$2:$K$501,$A54,Transactions!$M$2:$M$501),2))</f>
        <v/>
      </c>
      <c r="H54" s="40">
        <f>IF($A54="","",ROUND(IF(ISNUMBER($E54),$E54,0)-$G54,2))</f>
        <v/>
      </c>
      <c r="I54" s="25">
        <f>IF($A54="","",IF(COUNTIF(Transactions!$K$2:$K$501,$A54)=0,"Missing Detail",IF(ABS($H54)&lt;=0.01,"Balanced","Review")))</f>
        <v/>
      </c>
      <c r="J54" s="21" t="n"/>
      <c r="K54" s="25">
        <f>IF($A54="","",IF(COUNTIF($A$2:$A$201,$A54)&gt;1,"Duplicate Batch ID",""))</f>
        <v/>
      </c>
    </row>
    <row r="55">
      <c r="A55" s="5" t="n"/>
      <c r="B55" s="34" t="n"/>
      <c r="C55" s="5" t="n"/>
      <c r="D55" s="5" t="n"/>
      <c r="E55" s="41" t="n"/>
      <c r="F55" s="5" t="n"/>
      <c r="G55" s="40">
        <f>IF($A55="","",ROUND(SUMIF(Transactions!$K$2:$K$501,$A55,Transactions!$M$2:$M$501),2))</f>
        <v/>
      </c>
      <c r="H55" s="40">
        <f>IF($A55="","",ROUND(IF(ISNUMBER($E55),$E55,0)-$G55,2))</f>
        <v/>
      </c>
      <c r="I55" s="25">
        <f>IF($A55="","",IF(COUNTIF(Transactions!$K$2:$K$501,$A55)=0,"Missing Detail",IF(ABS($H55)&lt;=0.01,"Balanced","Review")))</f>
        <v/>
      </c>
      <c r="J55" s="5" t="n"/>
      <c r="K55" s="25">
        <f>IF($A55="","",IF(COUNTIF($A$2:$A$201,$A55)&gt;1,"Duplicate Batch ID",""))</f>
        <v/>
      </c>
    </row>
    <row r="56">
      <c r="A56" s="21" t="n"/>
      <c r="B56" s="38" t="n"/>
      <c r="C56" s="21" t="n"/>
      <c r="D56" s="21" t="n"/>
      <c r="E56" s="39" t="n"/>
      <c r="F56" s="21" t="n"/>
      <c r="G56" s="40">
        <f>IF($A56="","",ROUND(SUMIF(Transactions!$K$2:$K$501,$A56,Transactions!$M$2:$M$501),2))</f>
        <v/>
      </c>
      <c r="H56" s="40">
        <f>IF($A56="","",ROUND(IF(ISNUMBER($E56),$E56,0)-$G56,2))</f>
        <v/>
      </c>
      <c r="I56" s="25">
        <f>IF($A56="","",IF(COUNTIF(Transactions!$K$2:$K$501,$A56)=0,"Missing Detail",IF(ABS($H56)&lt;=0.01,"Balanced","Review")))</f>
        <v/>
      </c>
      <c r="J56" s="21" t="n"/>
      <c r="K56" s="25">
        <f>IF($A56="","",IF(COUNTIF($A$2:$A$201,$A56)&gt;1,"Duplicate Batch ID",""))</f>
        <v/>
      </c>
    </row>
    <row r="57">
      <c r="A57" s="5" t="n"/>
      <c r="B57" s="34" t="n"/>
      <c r="C57" s="5" t="n"/>
      <c r="D57" s="5" t="n"/>
      <c r="E57" s="41" t="n"/>
      <c r="F57" s="5" t="n"/>
      <c r="G57" s="40">
        <f>IF($A57="","",ROUND(SUMIF(Transactions!$K$2:$K$501,$A57,Transactions!$M$2:$M$501),2))</f>
        <v/>
      </c>
      <c r="H57" s="40">
        <f>IF($A57="","",ROUND(IF(ISNUMBER($E57),$E57,0)-$G57,2))</f>
        <v/>
      </c>
      <c r="I57" s="25">
        <f>IF($A57="","",IF(COUNTIF(Transactions!$K$2:$K$501,$A57)=0,"Missing Detail",IF(ABS($H57)&lt;=0.01,"Balanced","Review")))</f>
        <v/>
      </c>
      <c r="J57" s="5" t="n"/>
      <c r="K57" s="25">
        <f>IF($A57="","",IF(COUNTIF($A$2:$A$201,$A57)&gt;1,"Duplicate Batch ID",""))</f>
        <v/>
      </c>
    </row>
    <row r="58">
      <c r="A58" s="21" t="n"/>
      <c r="B58" s="38" t="n"/>
      <c r="C58" s="21" t="n"/>
      <c r="D58" s="21" t="n"/>
      <c r="E58" s="39" t="n"/>
      <c r="F58" s="21" t="n"/>
      <c r="G58" s="40">
        <f>IF($A58="","",ROUND(SUMIF(Transactions!$K$2:$K$501,$A58,Transactions!$M$2:$M$501),2))</f>
        <v/>
      </c>
      <c r="H58" s="40">
        <f>IF($A58="","",ROUND(IF(ISNUMBER($E58),$E58,0)-$G58,2))</f>
        <v/>
      </c>
      <c r="I58" s="25">
        <f>IF($A58="","",IF(COUNTIF(Transactions!$K$2:$K$501,$A58)=0,"Missing Detail",IF(ABS($H58)&lt;=0.01,"Balanced","Review")))</f>
        <v/>
      </c>
      <c r="J58" s="21" t="n"/>
      <c r="K58" s="25">
        <f>IF($A58="","",IF(COUNTIF($A$2:$A$201,$A58)&gt;1,"Duplicate Batch ID",""))</f>
        <v/>
      </c>
    </row>
    <row r="59">
      <c r="A59" s="5" t="n"/>
      <c r="B59" s="34" t="n"/>
      <c r="C59" s="5" t="n"/>
      <c r="D59" s="5" t="n"/>
      <c r="E59" s="41" t="n"/>
      <c r="F59" s="5" t="n"/>
      <c r="G59" s="40">
        <f>IF($A59="","",ROUND(SUMIF(Transactions!$K$2:$K$501,$A59,Transactions!$M$2:$M$501),2))</f>
        <v/>
      </c>
      <c r="H59" s="40">
        <f>IF($A59="","",ROUND(IF(ISNUMBER($E59),$E59,0)-$G59,2))</f>
        <v/>
      </c>
      <c r="I59" s="25">
        <f>IF($A59="","",IF(COUNTIF(Transactions!$K$2:$K$501,$A59)=0,"Missing Detail",IF(ABS($H59)&lt;=0.01,"Balanced","Review")))</f>
        <v/>
      </c>
      <c r="J59" s="5" t="n"/>
      <c r="K59" s="25">
        <f>IF($A59="","",IF(COUNTIF($A$2:$A$201,$A59)&gt;1,"Duplicate Batch ID",""))</f>
        <v/>
      </c>
    </row>
    <row r="60">
      <c r="A60" s="21" t="n"/>
      <c r="B60" s="38" t="n"/>
      <c r="C60" s="21" t="n"/>
      <c r="D60" s="21" t="n"/>
      <c r="E60" s="39" t="n"/>
      <c r="F60" s="21" t="n"/>
      <c r="G60" s="40">
        <f>IF($A60="","",ROUND(SUMIF(Transactions!$K$2:$K$501,$A60,Transactions!$M$2:$M$501),2))</f>
        <v/>
      </c>
      <c r="H60" s="40">
        <f>IF($A60="","",ROUND(IF(ISNUMBER($E60),$E60,0)-$G60,2))</f>
        <v/>
      </c>
      <c r="I60" s="25">
        <f>IF($A60="","",IF(COUNTIF(Transactions!$K$2:$K$501,$A60)=0,"Missing Detail",IF(ABS($H60)&lt;=0.01,"Balanced","Review")))</f>
        <v/>
      </c>
      <c r="J60" s="21" t="n"/>
      <c r="K60" s="25">
        <f>IF($A60="","",IF(COUNTIF($A$2:$A$201,$A60)&gt;1,"Duplicate Batch ID",""))</f>
        <v/>
      </c>
    </row>
    <row r="61">
      <c r="A61" s="5" t="n"/>
      <c r="B61" s="34" t="n"/>
      <c r="C61" s="5" t="n"/>
      <c r="D61" s="5" t="n"/>
      <c r="E61" s="41" t="n"/>
      <c r="F61" s="5" t="n"/>
      <c r="G61" s="40">
        <f>IF($A61="","",ROUND(SUMIF(Transactions!$K$2:$K$501,$A61,Transactions!$M$2:$M$501),2))</f>
        <v/>
      </c>
      <c r="H61" s="40">
        <f>IF($A61="","",ROUND(IF(ISNUMBER($E61),$E61,0)-$G61,2))</f>
        <v/>
      </c>
      <c r="I61" s="25">
        <f>IF($A61="","",IF(COUNTIF(Transactions!$K$2:$K$501,$A61)=0,"Missing Detail",IF(ABS($H61)&lt;=0.01,"Balanced","Review")))</f>
        <v/>
      </c>
      <c r="J61" s="5" t="n"/>
      <c r="K61" s="25">
        <f>IF($A61="","",IF(COUNTIF($A$2:$A$201,$A61)&gt;1,"Duplicate Batch ID",""))</f>
        <v/>
      </c>
    </row>
    <row r="62">
      <c r="A62" s="21" t="n"/>
      <c r="B62" s="38" t="n"/>
      <c r="C62" s="21" t="n"/>
      <c r="D62" s="21" t="n"/>
      <c r="E62" s="39" t="n"/>
      <c r="F62" s="21" t="n"/>
      <c r="G62" s="40">
        <f>IF($A62="","",ROUND(SUMIF(Transactions!$K$2:$K$501,$A62,Transactions!$M$2:$M$501),2))</f>
        <v/>
      </c>
      <c r="H62" s="40">
        <f>IF($A62="","",ROUND(IF(ISNUMBER($E62),$E62,0)-$G62,2))</f>
        <v/>
      </c>
      <c r="I62" s="25">
        <f>IF($A62="","",IF(COUNTIF(Transactions!$K$2:$K$501,$A62)=0,"Missing Detail",IF(ABS($H62)&lt;=0.01,"Balanced","Review")))</f>
        <v/>
      </c>
      <c r="J62" s="21" t="n"/>
      <c r="K62" s="25">
        <f>IF($A62="","",IF(COUNTIF($A$2:$A$201,$A62)&gt;1,"Duplicate Batch ID",""))</f>
        <v/>
      </c>
    </row>
    <row r="63">
      <c r="A63" s="5" t="n"/>
      <c r="B63" s="34" t="n"/>
      <c r="C63" s="5" t="n"/>
      <c r="D63" s="5" t="n"/>
      <c r="E63" s="41" t="n"/>
      <c r="F63" s="5" t="n"/>
      <c r="G63" s="40">
        <f>IF($A63="","",ROUND(SUMIF(Transactions!$K$2:$K$501,$A63,Transactions!$M$2:$M$501),2))</f>
        <v/>
      </c>
      <c r="H63" s="40">
        <f>IF($A63="","",ROUND(IF(ISNUMBER($E63),$E63,0)-$G63,2))</f>
        <v/>
      </c>
      <c r="I63" s="25">
        <f>IF($A63="","",IF(COUNTIF(Transactions!$K$2:$K$501,$A63)=0,"Missing Detail",IF(ABS($H63)&lt;=0.01,"Balanced","Review")))</f>
        <v/>
      </c>
      <c r="J63" s="5" t="n"/>
      <c r="K63" s="25">
        <f>IF($A63="","",IF(COUNTIF($A$2:$A$201,$A63)&gt;1,"Duplicate Batch ID",""))</f>
        <v/>
      </c>
    </row>
    <row r="64">
      <c r="A64" s="21" t="n"/>
      <c r="B64" s="38" t="n"/>
      <c r="C64" s="21" t="n"/>
      <c r="D64" s="21" t="n"/>
      <c r="E64" s="39" t="n"/>
      <c r="F64" s="21" t="n"/>
      <c r="G64" s="40">
        <f>IF($A64="","",ROUND(SUMIF(Transactions!$K$2:$K$501,$A64,Transactions!$M$2:$M$501),2))</f>
        <v/>
      </c>
      <c r="H64" s="40">
        <f>IF($A64="","",ROUND(IF(ISNUMBER($E64),$E64,0)-$G64,2))</f>
        <v/>
      </c>
      <c r="I64" s="25">
        <f>IF($A64="","",IF(COUNTIF(Transactions!$K$2:$K$501,$A64)=0,"Missing Detail",IF(ABS($H64)&lt;=0.01,"Balanced","Review")))</f>
        <v/>
      </c>
      <c r="J64" s="21" t="n"/>
      <c r="K64" s="25">
        <f>IF($A64="","",IF(COUNTIF($A$2:$A$201,$A64)&gt;1,"Duplicate Batch ID",""))</f>
        <v/>
      </c>
    </row>
    <row r="65">
      <c r="A65" s="5" t="n"/>
      <c r="B65" s="34" t="n"/>
      <c r="C65" s="5" t="n"/>
      <c r="D65" s="5" t="n"/>
      <c r="E65" s="41" t="n"/>
      <c r="F65" s="5" t="n"/>
      <c r="G65" s="40">
        <f>IF($A65="","",ROUND(SUMIF(Transactions!$K$2:$K$501,$A65,Transactions!$M$2:$M$501),2))</f>
        <v/>
      </c>
      <c r="H65" s="40">
        <f>IF($A65="","",ROUND(IF(ISNUMBER($E65),$E65,0)-$G65,2))</f>
        <v/>
      </c>
      <c r="I65" s="25">
        <f>IF($A65="","",IF(COUNTIF(Transactions!$K$2:$K$501,$A65)=0,"Missing Detail",IF(ABS($H65)&lt;=0.01,"Balanced","Review")))</f>
        <v/>
      </c>
      <c r="J65" s="5" t="n"/>
      <c r="K65" s="25">
        <f>IF($A65="","",IF(COUNTIF($A$2:$A$201,$A65)&gt;1,"Duplicate Batch ID",""))</f>
        <v/>
      </c>
    </row>
    <row r="66">
      <c r="A66" s="21" t="n"/>
      <c r="B66" s="38" t="n"/>
      <c r="C66" s="21" t="n"/>
      <c r="D66" s="21" t="n"/>
      <c r="E66" s="39" t="n"/>
      <c r="F66" s="21" t="n"/>
      <c r="G66" s="40">
        <f>IF($A66="","",ROUND(SUMIF(Transactions!$K$2:$K$501,$A66,Transactions!$M$2:$M$501),2))</f>
        <v/>
      </c>
      <c r="H66" s="40">
        <f>IF($A66="","",ROUND(IF(ISNUMBER($E66),$E66,0)-$G66,2))</f>
        <v/>
      </c>
      <c r="I66" s="25">
        <f>IF($A66="","",IF(COUNTIF(Transactions!$K$2:$K$501,$A66)=0,"Missing Detail",IF(ABS($H66)&lt;=0.01,"Balanced","Review")))</f>
        <v/>
      </c>
      <c r="J66" s="21" t="n"/>
      <c r="K66" s="25">
        <f>IF($A66="","",IF(COUNTIF($A$2:$A$201,$A66)&gt;1,"Duplicate Batch ID",""))</f>
        <v/>
      </c>
    </row>
    <row r="67">
      <c r="A67" s="5" t="n"/>
      <c r="B67" s="34" t="n"/>
      <c r="C67" s="5" t="n"/>
      <c r="D67" s="5" t="n"/>
      <c r="E67" s="41" t="n"/>
      <c r="F67" s="5" t="n"/>
      <c r="G67" s="40">
        <f>IF($A67="","",ROUND(SUMIF(Transactions!$K$2:$K$501,$A67,Transactions!$M$2:$M$501),2))</f>
        <v/>
      </c>
      <c r="H67" s="40">
        <f>IF($A67="","",ROUND(IF(ISNUMBER($E67),$E67,0)-$G67,2))</f>
        <v/>
      </c>
      <c r="I67" s="25">
        <f>IF($A67="","",IF(COUNTIF(Transactions!$K$2:$K$501,$A67)=0,"Missing Detail",IF(ABS($H67)&lt;=0.01,"Balanced","Review")))</f>
        <v/>
      </c>
      <c r="J67" s="5" t="n"/>
      <c r="K67" s="25">
        <f>IF($A67="","",IF(COUNTIF($A$2:$A$201,$A67)&gt;1,"Duplicate Batch ID",""))</f>
        <v/>
      </c>
    </row>
    <row r="68">
      <c r="A68" s="21" t="n"/>
      <c r="B68" s="38" t="n"/>
      <c r="C68" s="21" t="n"/>
      <c r="D68" s="21" t="n"/>
      <c r="E68" s="39" t="n"/>
      <c r="F68" s="21" t="n"/>
      <c r="G68" s="40">
        <f>IF($A68="","",ROUND(SUMIF(Transactions!$K$2:$K$501,$A68,Transactions!$M$2:$M$501),2))</f>
        <v/>
      </c>
      <c r="H68" s="40">
        <f>IF($A68="","",ROUND(IF(ISNUMBER($E68),$E68,0)-$G68,2))</f>
        <v/>
      </c>
      <c r="I68" s="25">
        <f>IF($A68="","",IF(COUNTIF(Transactions!$K$2:$K$501,$A68)=0,"Missing Detail",IF(ABS($H68)&lt;=0.01,"Balanced","Review")))</f>
        <v/>
      </c>
      <c r="J68" s="21" t="n"/>
      <c r="K68" s="25">
        <f>IF($A68="","",IF(COUNTIF($A$2:$A$201,$A68)&gt;1,"Duplicate Batch ID",""))</f>
        <v/>
      </c>
    </row>
    <row r="69">
      <c r="A69" s="5" t="n"/>
      <c r="B69" s="34" t="n"/>
      <c r="C69" s="5" t="n"/>
      <c r="D69" s="5" t="n"/>
      <c r="E69" s="41" t="n"/>
      <c r="F69" s="5" t="n"/>
      <c r="G69" s="40">
        <f>IF($A69="","",ROUND(SUMIF(Transactions!$K$2:$K$501,$A69,Transactions!$M$2:$M$501),2))</f>
        <v/>
      </c>
      <c r="H69" s="40">
        <f>IF($A69="","",ROUND(IF(ISNUMBER($E69),$E69,0)-$G69,2))</f>
        <v/>
      </c>
      <c r="I69" s="25">
        <f>IF($A69="","",IF(COUNTIF(Transactions!$K$2:$K$501,$A69)=0,"Missing Detail",IF(ABS($H69)&lt;=0.01,"Balanced","Review")))</f>
        <v/>
      </c>
      <c r="J69" s="5" t="n"/>
      <c r="K69" s="25">
        <f>IF($A69="","",IF(COUNTIF($A$2:$A$201,$A69)&gt;1,"Duplicate Batch ID",""))</f>
        <v/>
      </c>
    </row>
    <row r="70">
      <c r="A70" s="21" t="n"/>
      <c r="B70" s="38" t="n"/>
      <c r="C70" s="21" t="n"/>
      <c r="D70" s="21" t="n"/>
      <c r="E70" s="39" t="n"/>
      <c r="F70" s="21" t="n"/>
      <c r="G70" s="40">
        <f>IF($A70="","",ROUND(SUMIF(Transactions!$K$2:$K$501,$A70,Transactions!$M$2:$M$501),2))</f>
        <v/>
      </c>
      <c r="H70" s="40">
        <f>IF($A70="","",ROUND(IF(ISNUMBER($E70),$E70,0)-$G70,2))</f>
        <v/>
      </c>
      <c r="I70" s="25">
        <f>IF($A70="","",IF(COUNTIF(Transactions!$K$2:$K$501,$A70)=0,"Missing Detail",IF(ABS($H70)&lt;=0.01,"Balanced","Review")))</f>
        <v/>
      </c>
      <c r="J70" s="21" t="n"/>
      <c r="K70" s="25">
        <f>IF($A70="","",IF(COUNTIF($A$2:$A$201,$A70)&gt;1,"Duplicate Batch ID",""))</f>
        <v/>
      </c>
    </row>
    <row r="71">
      <c r="A71" s="5" t="n"/>
      <c r="B71" s="34" t="n"/>
      <c r="C71" s="5" t="n"/>
      <c r="D71" s="5" t="n"/>
      <c r="E71" s="41" t="n"/>
      <c r="F71" s="5" t="n"/>
      <c r="G71" s="40">
        <f>IF($A71="","",ROUND(SUMIF(Transactions!$K$2:$K$501,$A71,Transactions!$M$2:$M$501),2))</f>
        <v/>
      </c>
      <c r="H71" s="40">
        <f>IF($A71="","",ROUND(IF(ISNUMBER($E71),$E71,0)-$G71,2))</f>
        <v/>
      </c>
      <c r="I71" s="25">
        <f>IF($A71="","",IF(COUNTIF(Transactions!$K$2:$K$501,$A71)=0,"Missing Detail",IF(ABS($H71)&lt;=0.01,"Balanced","Review")))</f>
        <v/>
      </c>
      <c r="J71" s="5" t="n"/>
      <c r="K71" s="25">
        <f>IF($A71="","",IF(COUNTIF($A$2:$A$201,$A71)&gt;1,"Duplicate Batch ID",""))</f>
        <v/>
      </c>
    </row>
    <row r="72">
      <c r="A72" s="21" t="n"/>
      <c r="B72" s="38" t="n"/>
      <c r="C72" s="21" t="n"/>
      <c r="D72" s="21" t="n"/>
      <c r="E72" s="39" t="n"/>
      <c r="F72" s="21" t="n"/>
      <c r="G72" s="40">
        <f>IF($A72="","",ROUND(SUMIF(Transactions!$K$2:$K$501,$A72,Transactions!$M$2:$M$501),2))</f>
        <v/>
      </c>
      <c r="H72" s="40">
        <f>IF($A72="","",ROUND(IF(ISNUMBER($E72),$E72,0)-$G72,2))</f>
        <v/>
      </c>
      <c r="I72" s="25">
        <f>IF($A72="","",IF(COUNTIF(Transactions!$K$2:$K$501,$A72)=0,"Missing Detail",IF(ABS($H72)&lt;=0.01,"Balanced","Review")))</f>
        <v/>
      </c>
      <c r="J72" s="21" t="n"/>
      <c r="K72" s="25">
        <f>IF($A72="","",IF(COUNTIF($A$2:$A$201,$A72)&gt;1,"Duplicate Batch ID",""))</f>
        <v/>
      </c>
    </row>
    <row r="73">
      <c r="A73" s="5" t="n"/>
      <c r="B73" s="34" t="n"/>
      <c r="C73" s="5" t="n"/>
      <c r="D73" s="5" t="n"/>
      <c r="E73" s="41" t="n"/>
      <c r="F73" s="5" t="n"/>
      <c r="G73" s="40">
        <f>IF($A73="","",ROUND(SUMIF(Transactions!$K$2:$K$501,$A73,Transactions!$M$2:$M$501),2))</f>
        <v/>
      </c>
      <c r="H73" s="40">
        <f>IF($A73="","",ROUND(IF(ISNUMBER($E73),$E73,0)-$G73,2))</f>
        <v/>
      </c>
      <c r="I73" s="25">
        <f>IF($A73="","",IF(COUNTIF(Transactions!$K$2:$K$501,$A73)=0,"Missing Detail",IF(ABS($H73)&lt;=0.01,"Balanced","Review")))</f>
        <v/>
      </c>
      <c r="J73" s="5" t="n"/>
      <c r="K73" s="25">
        <f>IF($A73="","",IF(COUNTIF($A$2:$A$201,$A73)&gt;1,"Duplicate Batch ID",""))</f>
        <v/>
      </c>
    </row>
    <row r="74">
      <c r="A74" s="21" t="n"/>
      <c r="B74" s="38" t="n"/>
      <c r="C74" s="21" t="n"/>
      <c r="D74" s="21" t="n"/>
      <c r="E74" s="39" t="n"/>
      <c r="F74" s="21" t="n"/>
      <c r="G74" s="40">
        <f>IF($A74="","",ROUND(SUMIF(Transactions!$K$2:$K$501,$A74,Transactions!$M$2:$M$501),2))</f>
        <v/>
      </c>
      <c r="H74" s="40">
        <f>IF($A74="","",ROUND(IF(ISNUMBER($E74),$E74,0)-$G74,2))</f>
        <v/>
      </c>
      <c r="I74" s="25">
        <f>IF($A74="","",IF(COUNTIF(Transactions!$K$2:$K$501,$A74)=0,"Missing Detail",IF(ABS($H74)&lt;=0.01,"Balanced","Review")))</f>
        <v/>
      </c>
      <c r="J74" s="21" t="n"/>
      <c r="K74" s="25">
        <f>IF($A74="","",IF(COUNTIF($A$2:$A$201,$A74)&gt;1,"Duplicate Batch ID",""))</f>
        <v/>
      </c>
    </row>
    <row r="75">
      <c r="A75" s="5" t="n"/>
      <c r="B75" s="34" t="n"/>
      <c r="C75" s="5" t="n"/>
      <c r="D75" s="5" t="n"/>
      <c r="E75" s="41" t="n"/>
      <c r="F75" s="5" t="n"/>
      <c r="G75" s="40">
        <f>IF($A75="","",ROUND(SUMIF(Transactions!$K$2:$K$501,$A75,Transactions!$M$2:$M$501),2))</f>
        <v/>
      </c>
      <c r="H75" s="40">
        <f>IF($A75="","",ROUND(IF(ISNUMBER($E75),$E75,0)-$G75,2))</f>
        <v/>
      </c>
      <c r="I75" s="25">
        <f>IF($A75="","",IF(COUNTIF(Transactions!$K$2:$K$501,$A75)=0,"Missing Detail",IF(ABS($H75)&lt;=0.01,"Balanced","Review")))</f>
        <v/>
      </c>
      <c r="J75" s="5" t="n"/>
      <c r="K75" s="25">
        <f>IF($A75="","",IF(COUNTIF($A$2:$A$201,$A75)&gt;1,"Duplicate Batch ID",""))</f>
        <v/>
      </c>
    </row>
    <row r="76">
      <c r="A76" s="21" t="n"/>
      <c r="B76" s="38" t="n"/>
      <c r="C76" s="21" t="n"/>
      <c r="D76" s="21" t="n"/>
      <c r="E76" s="39" t="n"/>
      <c r="F76" s="21" t="n"/>
      <c r="G76" s="40">
        <f>IF($A76="","",ROUND(SUMIF(Transactions!$K$2:$K$501,$A76,Transactions!$M$2:$M$501),2))</f>
        <v/>
      </c>
      <c r="H76" s="40">
        <f>IF($A76="","",ROUND(IF(ISNUMBER($E76),$E76,0)-$G76,2))</f>
        <v/>
      </c>
      <c r="I76" s="25">
        <f>IF($A76="","",IF(COUNTIF(Transactions!$K$2:$K$501,$A76)=0,"Missing Detail",IF(ABS($H76)&lt;=0.01,"Balanced","Review")))</f>
        <v/>
      </c>
      <c r="J76" s="21" t="n"/>
      <c r="K76" s="25">
        <f>IF($A76="","",IF(COUNTIF($A$2:$A$201,$A76)&gt;1,"Duplicate Batch ID",""))</f>
        <v/>
      </c>
    </row>
    <row r="77">
      <c r="A77" s="5" t="n"/>
      <c r="B77" s="34" t="n"/>
      <c r="C77" s="5" t="n"/>
      <c r="D77" s="5" t="n"/>
      <c r="E77" s="41" t="n"/>
      <c r="F77" s="5" t="n"/>
      <c r="G77" s="40">
        <f>IF($A77="","",ROUND(SUMIF(Transactions!$K$2:$K$501,$A77,Transactions!$M$2:$M$501),2))</f>
        <v/>
      </c>
      <c r="H77" s="40">
        <f>IF($A77="","",ROUND(IF(ISNUMBER($E77),$E77,0)-$G77,2))</f>
        <v/>
      </c>
      <c r="I77" s="25">
        <f>IF($A77="","",IF(COUNTIF(Transactions!$K$2:$K$501,$A77)=0,"Missing Detail",IF(ABS($H77)&lt;=0.01,"Balanced","Review")))</f>
        <v/>
      </c>
      <c r="J77" s="5" t="n"/>
      <c r="K77" s="25">
        <f>IF($A77="","",IF(COUNTIF($A$2:$A$201,$A77)&gt;1,"Duplicate Batch ID",""))</f>
        <v/>
      </c>
    </row>
    <row r="78">
      <c r="A78" s="21" t="n"/>
      <c r="B78" s="38" t="n"/>
      <c r="C78" s="21" t="n"/>
      <c r="D78" s="21" t="n"/>
      <c r="E78" s="39" t="n"/>
      <c r="F78" s="21" t="n"/>
      <c r="G78" s="40">
        <f>IF($A78="","",ROUND(SUMIF(Transactions!$K$2:$K$501,$A78,Transactions!$M$2:$M$501),2))</f>
        <v/>
      </c>
      <c r="H78" s="40">
        <f>IF($A78="","",ROUND(IF(ISNUMBER($E78),$E78,0)-$G78,2))</f>
        <v/>
      </c>
      <c r="I78" s="25">
        <f>IF($A78="","",IF(COUNTIF(Transactions!$K$2:$K$501,$A78)=0,"Missing Detail",IF(ABS($H78)&lt;=0.01,"Balanced","Review")))</f>
        <v/>
      </c>
      <c r="J78" s="21" t="n"/>
      <c r="K78" s="25">
        <f>IF($A78="","",IF(COUNTIF($A$2:$A$201,$A78)&gt;1,"Duplicate Batch ID",""))</f>
        <v/>
      </c>
    </row>
    <row r="79">
      <c r="A79" s="5" t="n"/>
      <c r="B79" s="34" t="n"/>
      <c r="C79" s="5" t="n"/>
      <c r="D79" s="5" t="n"/>
      <c r="E79" s="41" t="n"/>
      <c r="F79" s="5" t="n"/>
      <c r="G79" s="40">
        <f>IF($A79="","",ROUND(SUMIF(Transactions!$K$2:$K$501,$A79,Transactions!$M$2:$M$501),2))</f>
        <v/>
      </c>
      <c r="H79" s="40">
        <f>IF($A79="","",ROUND(IF(ISNUMBER($E79),$E79,0)-$G79,2))</f>
        <v/>
      </c>
      <c r="I79" s="25">
        <f>IF($A79="","",IF(COUNTIF(Transactions!$K$2:$K$501,$A79)=0,"Missing Detail",IF(ABS($H79)&lt;=0.01,"Balanced","Review")))</f>
        <v/>
      </c>
      <c r="J79" s="5" t="n"/>
      <c r="K79" s="25">
        <f>IF($A79="","",IF(COUNTIF($A$2:$A$201,$A79)&gt;1,"Duplicate Batch ID",""))</f>
        <v/>
      </c>
    </row>
    <row r="80">
      <c r="A80" s="21" t="n"/>
      <c r="B80" s="38" t="n"/>
      <c r="C80" s="21" t="n"/>
      <c r="D80" s="21" t="n"/>
      <c r="E80" s="39" t="n"/>
      <c r="F80" s="21" t="n"/>
      <c r="G80" s="40">
        <f>IF($A80="","",ROUND(SUMIF(Transactions!$K$2:$K$501,$A80,Transactions!$M$2:$M$501),2))</f>
        <v/>
      </c>
      <c r="H80" s="40">
        <f>IF($A80="","",ROUND(IF(ISNUMBER($E80),$E80,0)-$G80,2))</f>
        <v/>
      </c>
      <c r="I80" s="25">
        <f>IF($A80="","",IF(COUNTIF(Transactions!$K$2:$K$501,$A80)=0,"Missing Detail",IF(ABS($H80)&lt;=0.01,"Balanced","Review")))</f>
        <v/>
      </c>
      <c r="J80" s="21" t="n"/>
      <c r="K80" s="25">
        <f>IF($A80="","",IF(COUNTIF($A$2:$A$201,$A80)&gt;1,"Duplicate Batch ID",""))</f>
        <v/>
      </c>
    </row>
    <row r="81">
      <c r="A81" s="5" t="n"/>
      <c r="B81" s="34" t="n"/>
      <c r="C81" s="5" t="n"/>
      <c r="D81" s="5" t="n"/>
      <c r="E81" s="41" t="n"/>
      <c r="F81" s="5" t="n"/>
      <c r="G81" s="40">
        <f>IF($A81="","",ROUND(SUMIF(Transactions!$K$2:$K$501,$A81,Transactions!$M$2:$M$501),2))</f>
        <v/>
      </c>
      <c r="H81" s="40">
        <f>IF($A81="","",ROUND(IF(ISNUMBER($E81),$E81,0)-$G81,2))</f>
        <v/>
      </c>
      <c r="I81" s="25">
        <f>IF($A81="","",IF(COUNTIF(Transactions!$K$2:$K$501,$A81)=0,"Missing Detail",IF(ABS($H81)&lt;=0.01,"Balanced","Review")))</f>
        <v/>
      </c>
      <c r="J81" s="5" t="n"/>
      <c r="K81" s="25">
        <f>IF($A81="","",IF(COUNTIF($A$2:$A$201,$A81)&gt;1,"Duplicate Batch ID",""))</f>
        <v/>
      </c>
    </row>
    <row r="82">
      <c r="A82" s="21" t="n"/>
      <c r="B82" s="38" t="n"/>
      <c r="C82" s="21" t="n"/>
      <c r="D82" s="21" t="n"/>
      <c r="E82" s="39" t="n"/>
      <c r="F82" s="21" t="n"/>
      <c r="G82" s="40">
        <f>IF($A82="","",ROUND(SUMIF(Transactions!$K$2:$K$501,$A82,Transactions!$M$2:$M$501),2))</f>
        <v/>
      </c>
      <c r="H82" s="40">
        <f>IF($A82="","",ROUND(IF(ISNUMBER($E82),$E82,0)-$G82,2))</f>
        <v/>
      </c>
      <c r="I82" s="25">
        <f>IF($A82="","",IF(COUNTIF(Transactions!$K$2:$K$501,$A82)=0,"Missing Detail",IF(ABS($H82)&lt;=0.01,"Balanced","Review")))</f>
        <v/>
      </c>
      <c r="J82" s="21" t="n"/>
      <c r="K82" s="25">
        <f>IF($A82="","",IF(COUNTIF($A$2:$A$201,$A82)&gt;1,"Duplicate Batch ID",""))</f>
        <v/>
      </c>
    </row>
    <row r="83">
      <c r="A83" s="5" t="n"/>
      <c r="B83" s="34" t="n"/>
      <c r="C83" s="5" t="n"/>
      <c r="D83" s="5" t="n"/>
      <c r="E83" s="41" t="n"/>
      <c r="F83" s="5" t="n"/>
      <c r="G83" s="40">
        <f>IF($A83="","",ROUND(SUMIF(Transactions!$K$2:$K$501,$A83,Transactions!$M$2:$M$501),2))</f>
        <v/>
      </c>
      <c r="H83" s="40">
        <f>IF($A83="","",ROUND(IF(ISNUMBER($E83),$E83,0)-$G83,2))</f>
        <v/>
      </c>
      <c r="I83" s="25">
        <f>IF($A83="","",IF(COUNTIF(Transactions!$K$2:$K$501,$A83)=0,"Missing Detail",IF(ABS($H83)&lt;=0.01,"Balanced","Review")))</f>
        <v/>
      </c>
      <c r="J83" s="5" t="n"/>
      <c r="K83" s="25">
        <f>IF($A83="","",IF(COUNTIF($A$2:$A$201,$A83)&gt;1,"Duplicate Batch ID",""))</f>
        <v/>
      </c>
    </row>
    <row r="84">
      <c r="A84" s="21" t="n"/>
      <c r="B84" s="38" t="n"/>
      <c r="C84" s="21" t="n"/>
      <c r="D84" s="21" t="n"/>
      <c r="E84" s="39" t="n"/>
      <c r="F84" s="21" t="n"/>
      <c r="G84" s="40">
        <f>IF($A84="","",ROUND(SUMIF(Transactions!$K$2:$K$501,$A84,Transactions!$M$2:$M$501),2))</f>
        <v/>
      </c>
      <c r="H84" s="40">
        <f>IF($A84="","",ROUND(IF(ISNUMBER($E84),$E84,0)-$G84,2))</f>
        <v/>
      </c>
      <c r="I84" s="25">
        <f>IF($A84="","",IF(COUNTIF(Transactions!$K$2:$K$501,$A84)=0,"Missing Detail",IF(ABS($H84)&lt;=0.01,"Balanced","Review")))</f>
        <v/>
      </c>
      <c r="J84" s="21" t="n"/>
      <c r="K84" s="25">
        <f>IF($A84="","",IF(COUNTIF($A$2:$A$201,$A84)&gt;1,"Duplicate Batch ID",""))</f>
        <v/>
      </c>
    </row>
    <row r="85">
      <c r="A85" s="5" t="n"/>
      <c r="B85" s="34" t="n"/>
      <c r="C85" s="5" t="n"/>
      <c r="D85" s="5" t="n"/>
      <c r="E85" s="41" t="n"/>
      <c r="F85" s="5" t="n"/>
      <c r="G85" s="40">
        <f>IF($A85="","",ROUND(SUMIF(Transactions!$K$2:$K$501,$A85,Transactions!$M$2:$M$501),2))</f>
        <v/>
      </c>
      <c r="H85" s="40">
        <f>IF($A85="","",ROUND(IF(ISNUMBER($E85),$E85,0)-$G85,2))</f>
        <v/>
      </c>
      <c r="I85" s="25">
        <f>IF($A85="","",IF(COUNTIF(Transactions!$K$2:$K$501,$A85)=0,"Missing Detail",IF(ABS($H85)&lt;=0.01,"Balanced","Review")))</f>
        <v/>
      </c>
      <c r="J85" s="5" t="n"/>
      <c r="K85" s="25">
        <f>IF($A85="","",IF(COUNTIF($A$2:$A$201,$A85)&gt;1,"Duplicate Batch ID",""))</f>
        <v/>
      </c>
    </row>
    <row r="86">
      <c r="A86" s="21" t="n"/>
      <c r="B86" s="38" t="n"/>
      <c r="C86" s="21" t="n"/>
      <c r="D86" s="21" t="n"/>
      <c r="E86" s="39" t="n"/>
      <c r="F86" s="21" t="n"/>
      <c r="G86" s="40">
        <f>IF($A86="","",ROUND(SUMIF(Transactions!$K$2:$K$501,$A86,Transactions!$M$2:$M$501),2))</f>
        <v/>
      </c>
      <c r="H86" s="40">
        <f>IF($A86="","",ROUND(IF(ISNUMBER($E86),$E86,0)-$G86,2))</f>
        <v/>
      </c>
      <c r="I86" s="25">
        <f>IF($A86="","",IF(COUNTIF(Transactions!$K$2:$K$501,$A86)=0,"Missing Detail",IF(ABS($H86)&lt;=0.01,"Balanced","Review")))</f>
        <v/>
      </c>
      <c r="J86" s="21" t="n"/>
      <c r="K86" s="25">
        <f>IF($A86="","",IF(COUNTIF($A$2:$A$201,$A86)&gt;1,"Duplicate Batch ID",""))</f>
        <v/>
      </c>
    </row>
    <row r="87">
      <c r="A87" s="5" t="n"/>
      <c r="B87" s="34" t="n"/>
      <c r="C87" s="5" t="n"/>
      <c r="D87" s="5" t="n"/>
      <c r="E87" s="41" t="n"/>
      <c r="F87" s="5" t="n"/>
      <c r="G87" s="40">
        <f>IF($A87="","",ROUND(SUMIF(Transactions!$K$2:$K$501,$A87,Transactions!$M$2:$M$501),2))</f>
        <v/>
      </c>
      <c r="H87" s="40">
        <f>IF($A87="","",ROUND(IF(ISNUMBER($E87),$E87,0)-$G87,2))</f>
        <v/>
      </c>
      <c r="I87" s="25">
        <f>IF($A87="","",IF(COUNTIF(Transactions!$K$2:$K$501,$A87)=0,"Missing Detail",IF(ABS($H87)&lt;=0.01,"Balanced","Review")))</f>
        <v/>
      </c>
      <c r="J87" s="5" t="n"/>
      <c r="K87" s="25">
        <f>IF($A87="","",IF(COUNTIF($A$2:$A$201,$A87)&gt;1,"Duplicate Batch ID",""))</f>
        <v/>
      </c>
    </row>
    <row r="88">
      <c r="A88" s="21" t="n"/>
      <c r="B88" s="38" t="n"/>
      <c r="C88" s="21" t="n"/>
      <c r="D88" s="21" t="n"/>
      <c r="E88" s="39" t="n"/>
      <c r="F88" s="21" t="n"/>
      <c r="G88" s="40">
        <f>IF($A88="","",ROUND(SUMIF(Transactions!$K$2:$K$501,$A88,Transactions!$M$2:$M$501),2))</f>
        <v/>
      </c>
      <c r="H88" s="40">
        <f>IF($A88="","",ROUND(IF(ISNUMBER($E88),$E88,0)-$G88,2))</f>
        <v/>
      </c>
      <c r="I88" s="25">
        <f>IF($A88="","",IF(COUNTIF(Transactions!$K$2:$K$501,$A88)=0,"Missing Detail",IF(ABS($H88)&lt;=0.01,"Balanced","Review")))</f>
        <v/>
      </c>
      <c r="J88" s="21" t="n"/>
      <c r="K88" s="25">
        <f>IF($A88="","",IF(COUNTIF($A$2:$A$201,$A88)&gt;1,"Duplicate Batch ID",""))</f>
        <v/>
      </c>
    </row>
    <row r="89">
      <c r="A89" s="5" t="n"/>
      <c r="B89" s="34" t="n"/>
      <c r="C89" s="5" t="n"/>
      <c r="D89" s="5" t="n"/>
      <c r="E89" s="41" t="n"/>
      <c r="F89" s="5" t="n"/>
      <c r="G89" s="40">
        <f>IF($A89="","",ROUND(SUMIF(Transactions!$K$2:$K$501,$A89,Transactions!$M$2:$M$501),2))</f>
        <v/>
      </c>
      <c r="H89" s="40">
        <f>IF($A89="","",ROUND(IF(ISNUMBER($E89),$E89,0)-$G89,2))</f>
        <v/>
      </c>
      <c r="I89" s="25">
        <f>IF($A89="","",IF(COUNTIF(Transactions!$K$2:$K$501,$A89)=0,"Missing Detail",IF(ABS($H89)&lt;=0.01,"Balanced","Review")))</f>
        <v/>
      </c>
      <c r="J89" s="5" t="n"/>
      <c r="K89" s="25">
        <f>IF($A89="","",IF(COUNTIF($A$2:$A$201,$A89)&gt;1,"Duplicate Batch ID",""))</f>
        <v/>
      </c>
    </row>
    <row r="90">
      <c r="A90" s="21" t="n"/>
      <c r="B90" s="38" t="n"/>
      <c r="C90" s="21" t="n"/>
      <c r="D90" s="21" t="n"/>
      <c r="E90" s="39" t="n"/>
      <c r="F90" s="21" t="n"/>
      <c r="G90" s="40">
        <f>IF($A90="","",ROUND(SUMIF(Transactions!$K$2:$K$501,$A90,Transactions!$M$2:$M$501),2))</f>
        <v/>
      </c>
      <c r="H90" s="40">
        <f>IF($A90="","",ROUND(IF(ISNUMBER($E90),$E90,0)-$G90,2))</f>
        <v/>
      </c>
      <c r="I90" s="25">
        <f>IF($A90="","",IF(COUNTIF(Transactions!$K$2:$K$501,$A90)=0,"Missing Detail",IF(ABS($H90)&lt;=0.01,"Balanced","Review")))</f>
        <v/>
      </c>
      <c r="J90" s="21" t="n"/>
      <c r="K90" s="25">
        <f>IF($A90="","",IF(COUNTIF($A$2:$A$201,$A90)&gt;1,"Duplicate Batch ID",""))</f>
        <v/>
      </c>
    </row>
    <row r="91">
      <c r="A91" s="5" t="n"/>
      <c r="B91" s="34" t="n"/>
      <c r="C91" s="5" t="n"/>
      <c r="D91" s="5" t="n"/>
      <c r="E91" s="41" t="n"/>
      <c r="F91" s="5" t="n"/>
      <c r="G91" s="40">
        <f>IF($A91="","",ROUND(SUMIF(Transactions!$K$2:$K$501,$A91,Transactions!$M$2:$M$501),2))</f>
        <v/>
      </c>
      <c r="H91" s="40">
        <f>IF($A91="","",ROUND(IF(ISNUMBER($E91),$E91,0)-$G91,2))</f>
        <v/>
      </c>
      <c r="I91" s="25">
        <f>IF($A91="","",IF(COUNTIF(Transactions!$K$2:$K$501,$A91)=0,"Missing Detail",IF(ABS($H91)&lt;=0.01,"Balanced","Review")))</f>
        <v/>
      </c>
      <c r="J91" s="5" t="n"/>
      <c r="K91" s="25">
        <f>IF($A91="","",IF(COUNTIF($A$2:$A$201,$A91)&gt;1,"Duplicate Batch ID",""))</f>
        <v/>
      </c>
    </row>
    <row r="92">
      <c r="A92" s="21" t="n"/>
      <c r="B92" s="38" t="n"/>
      <c r="C92" s="21" t="n"/>
      <c r="D92" s="21" t="n"/>
      <c r="E92" s="39" t="n"/>
      <c r="F92" s="21" t="n"/>
      <c r="G92" s="40">
        <f>IF($A92="","",ROUND(SUMIF(Transactions!$K$2:$K$501,$A92,Transactions!$M$2:$M$501),2))</f>
        <v/>
      </c>
      <c r="H92" s="40">
        <f>IF($A92="","",ROUND(IF(ISNUMBER($E92),$E92,0)-$G92,2))</f>
        <v/>
      </c>
      <c r="I92" s="25">
        <f>IF($A92="","",IF(COUNTIF(Transactions!$K$2:$K$501,$A92)=0,"Missing Detail",IF(ABS($H92)&lt;=0.01,"Balanced","Review")))</f>
        <v/>
      </c>
      <c r="J92" s="21" t="n"/>
      <c r="K92" s="25">
        <f>IF($A92="","",IF(COUNTIF($A$2:$A$201,$A92)&gt;1,"Duplicate Batch ID",""))</f>
        <v/>
      </c>
    </row>
    <row r="93">
      <c r="A93" s="5" t="n"/>
      <c r="B93" s="34" t="n"/>
      <c r="C93" s="5" t="n"/>
      <c r="D93" s="5" t="n"/>
      <c r="E93" s="41" t="n"/>
      <c r="F93" s="5" t="n"/>
      <c r="G93" s="40">
        <f>IF($A93="","",ROUND(SUMIF(Transactions!$K$2:$K$501,$A93,Transactions!$M$2:$M$501),2))</f>
        <v/>
      </c>
      <c r="H93" s="40">
        <f>IF($A93="","",ROUND(IF(ISNUMBER($E93),$E93,0)-$G93,2))</f>
        <v/>
      </c>
      <c r="I93" s="25">
        <f>IF($A93="","",IF(COUNTIF(Transactions!$K$2:$K$501,$A93)=0,"Missing Detail",IF(ABS($H93)&lt;=0.01,"Balanced","Review")))</f>
        <v/>
      </c>
      <c r="J93" s="5" t="n"/>
      <c r="K93" s="25">
        <f>IF($A93="","",IF(COUNTIF($A$2:$A$201,$A93)&gt;1,"Duplicate Batch ID",""))</f>
        <v/>
      </c>
    </row>
    <row r="94">
      <c r="A94" s="21" t="n"/>
      <c r="B94" s="38" t="n"/>
      <c r="C94" s="21" t="n"/>
      <c r="D94" s="21" t="n"/>
      <c r="E94" s="39" t="n"/>
      <c r="F94" s="21" t="n"/>
      <c r="G94" s="40">
        <f>IF($A94="","",ROUND(SUMIF(Transactions!$K$2:$K$501,$A94,Transactions!$M$2:$M$501),2))</f>
        <v/>
      </c>
      <c r="H94" s="40">
        <f>IF($A94="","",ROUND(IF(ISNUMBER($E94),$E94,0)-$G94,2))</f>
        <v/>
      </c>
      <c r="I94" s="25">
        <f>IF($A94="","",IF(COUNTIF(Transactions!$K$2:$K$501,$A94)=0,"Missing Detail",IF(ABS($H94)&lt;=0.01,"Balanced","Review")))</f>
        <v/>
      </c>
      <c r="J94" s="21" t="n"/>
      <c r="K94" s="25">
        <f>IF($A94="","",IF(COUNTIF($A$2:$A$201,$A94)&gt;1,"Duplicate Batch ID",""))</f>
        <v/>
      </c>
    </row>
    <row r="95">
      <c r="A95" s="5" t="n"/>
      <c r="B95" s="34" t="n"/>
      <c r="C95" s="5" t="n"/>
      <c r="D95" s="5" t="n"/>
      <c r="E95" s="41" t="n"/>
      <c r="F95" s="5" t="n"/>
      <c r="G95" s="40">
        <f>IF($A95="","",ROUND(SUMIF(Transactions!$K$2:$K$501,$A95,Transactions!$M$2:$M$501),2))</f>
        <v/>
      </c>
      <c r="H95" s="40">
        <f>IF($A95="","",ROUND(IF(ISNUMBER($E95),$E95,0)-$G95,2))</f>
        <v/>
      </c>
      <c r="I95" s="25">
        <f>IF($A95="","",IF(COUNTIF(Transactions!$K$2:$K$501,$A95)=0,"Missing Detail",IF(ABS($H95)&lt;=0.01,"Balanced","Review")))</f>
        <v/>
      </c>
      <c r="J95" s="5" t="n"/>
      <c r="K95" s="25">
        <f>IF($A95="","",IF(COUNTIF($A$2:$A$201,$A95)&gt;1,"Duplicate Batch ID",""))</f>
        <v/>
      </c>
    </row>
    <row r="96">
      <c r="A96" s="21" t="n"/>
      <c r="B96" s="38" t="n"/>
      <c r="C96" s="21" t="n"/>
      <c r="D96" s="21" t="n"/>
      <c r="E96" s="39" t="n"/>
      <c r="F96" s="21" t="n"/>
      <c r="G96" s="40">
        <f>IF($A96="","",ROUND(SUMIF(Transactions!$K$2:$K$501,$A96,Transactions!$M$2:$M$501),2))</f>
        <v/>
      </c>
      <c r="H96" s="40">
        <f>IF($A96="","",ROUND(IF(ISNUMBER($E96),$E96,0)-$G96,2))</f>
        <v/>
      </c>
      <c r="I96" s="25">
        <f>IF($A96="","",IF(COUNTIF(Transactions!$K$2:$K$501,$A96)=0,"Missing Detail",IF(ABS($H96)&lt;=0.01,"Balanced","Review")))</f>
        <v/>
      </c>
      <c r="J96" s="21" t="n"/>
      <c r="K96" s="25">
        <f>IF($A96="","",IF(COUNTIF($A$2:$A$201,$A96)&gt;1,"Duplicate Batch ID",""))</f>
        <v/>
      </c>
    </row>
    <row r="97">
      <c r="A97" s="5" t="n"/>
      <c r="B97" s="34" t="n"/>
      <c r="C97" s="5" t="n"/>
      <c r="D97" s="5" t="n"/>
      <c r="E97" s="41" t="n"/>
      <c r="F97" s="5" t="n"/>
      <c r="G97" s="40">
        <f>IF($A97="","",ROUND(SUMIF(Transactions!$K$2:$K$501,$A97,Transactions!$M$2:$M$501),2))</f>
        <v/>
      </c>
      <c r="H97" s="40">
        <f>IF($A97="","",ROUND(IF(ISNUMBER($E97),$E97,0)-$G97,2))</f>
        <v/>
      </c>
      <c r="I97" s="25">
        <f>IF($A97="","",IF(COUNTIF(Transactions!$K$2:$K$501,$A97)=0,"Missing Detail",IF(ABS($H97)&lt;=0.01,"Balanced","Review")))</f>
        <v/>
      </c>
      <c r="J97" s="5" t="n"/>
      <c r="K97" s="25">
        <f>IF($A97="","",IF(COUNTIF($A$2:$A$201,$A97)&gt;1,"Duplicate Batch ID",""))</f>
        <v/>
      </c>
    </row>
    <row r="98">
      <c r="A98" s="21" t="n"/>
      <c r="B98" s="38" t="n"/>
      <c r="C98" s="21" t="n"/>
      <c r="D98" s="21" t="n"/>
      <c r="E98" s="39" t="n"/>
      <c r="F98" s="21" t="n"/>
      <c r="G98" s="40">
        <f>IF($A98="","",ROUND(SUMIF(Transactions!$K$2:$K$501,$A98,Transactions!$M$2:$M$501),2))</f>
        <v/>
      </c>
      <c r="H98" s="40">
        <f>IF($A98="","",ROUND(IF(ISNUMBER($E98),$E98,0)-$G98,2))</f>
        <v/>
      </c>
      <c r="I98" s="25">
        <f>IF($A98="","",IF(COUNTIF(Transactions!$K$2:$K$501,$A98)=0,"Missing Detail",IF(ABS($H98)&lt;=0.01,"Balanced","Review")))</f>
        <v/>
      </c>
      <c r="J98" s="21" t="n"/>
      <c r="K98" s="25">
        <f>IF($A98="","",IF(COUNTIF($A$2:$A$201,$A98)&gt;1,"Duplicate Batch ID",""))</f>
        <v/>
      </c>
    </row>
    <row r="99">
      <c r="A99" s="5" t="n"/>
      <c r="B99" s="34" t="n"/>
      <c r="C99" s="5" t="n"/>
      <c r="D99" s="5" t="n"/>
      <c r="E99" s="41" t="n"/>
      <c r="F99" s="5" t="n"/>
      <c r="G99" s="40">
        <f>IF($A99="","",ROUND(SUMIF(Transactions!$K$2:$K$501,$A99,Transactions!$M$2:$M$501),2))</f>
        <v/>
      </c>
      <c r="H99" s="40">
        <f>IF($A99="","",ROUND(IF(ISNUMBER($E99),$E99,0)-$G99,2))</f>
        <v/>
      </c>
      <c r="I99" s="25">
        <f>IF($A99="","",IF(COUNTIF(Transactions!$K$2:$K$501,$A99)=0,"Missing Detail",IF(ABS($H99)&lt;=0.01,"Balanced","Review")))</f>
        <v/>
      </c>
      <c r="J99" s="5" t="n"/>
      <c r="K99" s="25">
        <f>IF($A99="","",IF(COUNTIF($A$2:$A$201,$A99)&gt;1,"Duplicate Batch ID",""))</f>
        <v/>
      </c>
    </row>
    <row r="100">
      <c r="A100" s="21" t="n"/>
      <c r="B100" s="38" t="n"/>
      <c r="C100" s="21" t="n"/>
      <c r="D100" s="21" t="n"/>
      <c r="E100" s="39" t="n"/>
      <c r="F100" s="21" t="n"/>
      <c r="G100" s="40">
        <f>IF($A100="","",ROUND(SUMIF(Transactions!$K$2:$K$501,$A100,Transactions!$M$2:$M$501),2))</f>
        <v/>
      </c>
      <c r="H100" s="40">
        <f>IF($A100="","",ROUND(IF(ISNUMBER($E100),$E100,0)-$G100,2))</f>
        <v/>
      </c>
      <c r="I100" s="25">
        <f>IF($A100="","",IF(COUNTIF(Transactions!$K$2:$K$501,$A100)=0,"Missing Detail",IF(ABS($H100)&lt;=0.01,"Balanced","Review")))</f>
        <v/>
      </c>
      <c r="J100" s="21" t="n"/>
      <c r="K100" s="25">
        <f>IF($A100="","",IF(COUNTIF($A$2:$A$201,$A100)&gt;1,"Duplicate Batch ID",""))</f>
        <v/>
      </c>
    </row>
    <row r="101">
      <c r="A101" s="5" t="n"/>
      <c r="B101" s="34" t="n"/>
      <c r="C101" s="5" t="n"/>
      <c r="D101" s="5" t="n"/>
      <c r="E101" s="41" t="n"/>
      <c r="F101" s="5" t="n"/>
      <c r="G101" s="40">
        <f>IF($A101="","",ROUND(SUMIF(Transactions!$K$2:$K$501,$A101,Transactions!$M$2:$M$501),2))</f>
        <v/>
      </c>
      <c r="H101" s="40">
        <f>IF($A101="","",ROUND(IF(ISNUMBER($E101),$E101,0)-$G101,2))</f>
        <v/>
      </c>
      <c r="I101" s="25">
        <f>IF($A101="","",IF(COUNTIF(Transactions!$K$2:$K$501,$A101)=0,"Missing Detail",IF(ABS($H101)&lt;=0.01,"Balanced","Review")))</f>
        <v/>
      </c>
      <c r="J101" s="5" t="n"/>
      <c r="K101" s="25">
        <f>IF($A101="","",IF(COUNTIF($A$2:$A$201,$A101)&gt;1,"Duplicate Batch ID",""))</f>
        <v/>
      </c>
    </row>
    <row r="102">
      <c r="A102" s="21" t="n"/>
      <c r="B102" s="38" t="n"/>
      <c r="C102" s="21" t="n"/>
      <c r="D102" s="21" t="n"/>
      <c r="E102" s="39" t="n"/>
      <c r="F102" s="21" t="n"/>
      <c r="G102" s="40">
        <f>IF($A102="","",ROUND(SUMIF(Transactions!$K$2:$K$501,$A102,Transactions!$M$2:$M$501),2))</f>
        <v/>
      </c>
      <c r="H102" s="40">
        <f>IF($A102="","",ROUND(IF(ISNUMBER($E102),$E102,0)-$G102,2))</f>
        <v/>
      </c>
      <c r="I102" s="25">
        <f>IF($A102="","",IF(COUNTIF(Transactions!$K$2:$K$501,$A102)=0,"Missing Detail",IF(ABS($H102)&lt;=0.01,"Balanced","Review")))</f>
        <v/>
      </c>
      <c r="J102" s="21" t="n"/>
      <c r="K102" s="25">
        <f>IF($A102="","",IF(COUNTIF($A$2:$A$201,$A102)&gt;1,"Duplicate Batch ID",""))</f>
        <v/>
      </c>
    </row>
    <row r="103">
      <c r="A103" s="5" t="n"/>
      <c r="B103" s="34" t="n"/>
      <c r="C103" s="5" t="n"/>
      <c r="D103" s="5" t="n"/>
      <c r="E103" s="41" t="n"/>
      <c r="F103" s="5" t="n"/>
      <c r="G103" s="40">
        <f>IF($A103="","",ROUND(SUMIF(Transactions!$K$2:$K$501,$A103,Transactions!$M$2:$M$501),2))</f>
        <v/>
      </c>
      <c r="H103" s="40">
        <f>IF($A103="","",ROUND(IF(ISNUMBER($E103),$E103,0)-$G103,2))</f>
        <v/>
      </c>
      <c r="I103" s="25">
        <f>IF($A103="","",IF(COUNTIF(Transactions!$K$2:$K$501,$A103)=0,"Missing Detail",IF(ABS($H103)&lt;=0.01,"Balanced","Review")))</f>
        <v/>
      </c>
      <c r="J103" s="5" t="n"/>
      <c r="K103" s="25">
        <f>IF($A103="","",IF(COUNTIF($A$2:$A$201,$A103)&gt;1,"Duplicate Batch ID",""))</f>
        <v/>
      </c>
    </row>
    <row r="104">
      <c r="A104" s="21" t="n"/>
      <c r="B104" s="38" t="n"/>
      <c r="C104" s="21" t="n"/>
      <c r="D104" s="21" t="n"/>
      <c r="E104" s="39" t="n"/>
      <c r="F104" s="21" t="n"/>
      <c r="G104" s="40">
        <f>IF($A104="","",ROUND(SUMIF(Transactions!$K$2:$K$501,$A104,Transactions!$M$2:$M$501),2))</f>
        <v/>
      </c>
      <c r="H104" s="40">
        <f>IF($A104="","",ROUND(IF(ISNUMBER($E104),$E104,0)-$G104,2))</f>
        <v/>
      </c>
      <c r="I104" s="25">
        <f>IF($A104="","",IF(COUNTIF(Transactions!$K$2:$K$501,$A104)=0,"Missing Detail",IF(ABS($H104)&lt;=0.01,"Balanced","Review")))</f>
        <v/>
      </c>
      <c r="J104" s="21" t="n"/>
      <c r="K104" s="25">
        <f>IF($A104="","",IF(COUNTIF($A$2:$A$201,$A104)&gt;1,"Duplicate Batch ID",""))</f>
        <v/>
      </c>
    </row>
    <row r="105">
      <c r="A105" s="5" t="n"/>
      <c r="B105" s="34" t="n"/>
      <c r="C105" s="5" t="n"/>
      <c r="D105" s="5" t="n"/>
      <c r="E105" s="41" t="n"/>
      <c r="F105" s="5" t="n"/>
      <c r="G105" s="40">
        <f>IF($A105="","",ROUND(SUMIF(Transactions!$K$2:$K$501,$A105,Transactions!$M$2:$M$501),2))</f>
        <v/>
      </c>
      <c r="H105" s="40">
        <f>IF($A105="","",ROUND(IF(ISNUMBER($E105),$E105,0)-$G105,2))</f>
        <v/>
      </c>
      <c r="I105" s="25">
        <f>IF($A105="","",IF(COUNTIF(Transactions!$K$2:$K$501,$A105)=0,"Missing Detail",IF(ABS($H105)&lt;=0.01,"Balanced","Review")))</f>
        <v/>
      </c>
      <c r="J105" s="5" t="n"/>
      <c r="K105" s="25">
        <f>IF($A105="","",IF(COUNTIF($A$2:$A$201,$A105)&gt;1,"Duplicate Batch ID",""))</f>
        <v/>
      </c>
    </row>
    <row r="106">
      <c r="A106" s="21" t="n"/>
      <c r="B106" s="38" t="n"/>
      <c r="C106" s="21" t="n"/>
      <c r="D106" s="21" t="n"/>
      <c r="E106" s="39" t="n"/>
      <c r="F106" s="21" t="n"/>
      <c r="G106" s="40">
        <f>IF($A106="","",ROUND(SUMIF(Transactions!$K$2:$K$501,$A106,Transactions!$M$2:$M$501),2))</f>
        <v/>
      </c>
      <c r="H106" s="40">
        <f>IF($A106="","",ROUND(IF(ISNUMBER($E106),$E106,0)-$G106,2))</f>
        <v/>
      </c>
      <c r="I106" s="25">
        <f>IF($A106="","",IF(COUNTIF(Transactions!$K$2:$K$501,$A106)=0,"Missing Detail",IF(ABS($H106)&lt;=0.01,"Balanced","Review")))</f>
        <v/>
      </c>
      <c r="J106" s="21" t="n"/>
      <c r="K106" s="25">
        <f>IF($A106="","",IF(COUNTIF($A$2:$A$201,$A106)&gt;1,"Duplicate Batch ID",""))</f>
        <v/>
      </c>
    </row>
    <row r="107">
      <c r="A107" s="5" t="n"/>
      <c r="B107" s="34" t="n"/>
      <c r="C107" s="5" t="n"/>
      <c r="D107" s="5" t="n"/>
      <c r="E107" s="41" t="n"/>
      <c r="F107" s="5" t="n"/>
      <c r="G107" s="40">
        <f>IF($A107="","",ROUND(SUMIF(Transactions!$K$2:$K$501,$A107,Transactions!$M$2:$M$501),2))</f>
        <v/>
      </c>
      <c r="H107" s="40">
        <f>IF($A107="","",ROUND(IF(ISNUMBER($E107),$E107,0)-$G107,2))</f>
        <v/>
      </c>
      <c r="I107" s="25">
        <f>IF($A107="","",IF(COUNTIF(Transactions!$K$2:$K$501,$A107)=0,"Missing Detail",IF(ABS($H107)&lt;=0.01,"Balanced","Review")))</f>
        <v/>
      </c>
      <c r="J107" s="5" t="n"/>
      <c r="K107" s="25">
        <f>IF($A107="","",IF(COUNTIF($A$2:$A$201,$A107)&gt;1,"Duplicate Batch ID",""))</f>
        <v/>
      </c>
    </row>
    <row r="108">
      <c r="A108" s="21" t="n"/>
      <c r="B108" s="38" t="n"/>
      <c r="C108" s="21" t="n"/>
      <c r="D108" s="21" t="n"/>
      <c r="E108" s="39" t="n"/>
      <c r="F108" s="21" t="n"/>
      <c r="G108" s="40">
        <f>IF($A108="","",ROUND(SUMIF(Transactions!$K$2:$K$501,$A108,Transactions!$M$2:$M$501),2))</f>
        <v/>
      </c>
      <c r="H108" s="40">
        <f>IF($A108="","",ROUND(IF(ISNUMBER($E108),$E108,0)-$G108,2))</f>
        <v/>
      </c>
      <c r="I108" s="25">
        <f>IF($A108="","",IF(COUNTIF(Transactions!$K$2:$K$501,$A108)=0,"Missing Detail",IF(ABS($H108)&lt;=0.01,"Balanced","Review")))</f>
        <v/>
      </c>
      <c r="J108" s="21" t="n"/>
      <c r="K108" s="25">
        <f>IF($A108="","",IF(COUNTIF($A$2:$A$201,$A108)&gt;1,"Duplicate Batch ID",""))</f>
        <v/>
      </c>
    </row>
    <row r="109">
      <c r="A109" s="5" t="n"/>
      <c r="B109" s="34" t="n"/>
      <c r="C109" s="5" t="n"/>
      <c r="D109" s="5" t="n"/>
      <c r="E109" s="41" t="n"/>
      <c r="F109" s="5" t="n"/>
      <c r="G109" s="40">
        <f>IF($A109="","",ROUND(SUMIF(Transactions!$K$2:$K$501,$A109,Transactions!$M$2:$M$501),2))</f>
        <v/>
      </c>
      <c r="H109" s="40">
        <f>IF($A109="","",ROUND(IF(ISNUMBER($E109),$E109,0)-$G109,2))</f>
        <v/>
      </c>
      <c r="I109" s="25">
        <f>IF($A109="","",IF(COUNTIF(Transactions!$K$2:$K$501,$A109)=0,"Missing Detail",IF(ABS($H109)&lt;=0.01,"Balanced","Review")))</f>
        <v/>
      </c>
      <c r="J109" s="5" t="n"/>
      <c r="K109" s="25">
        <f>IF($A109="","",IF(COUNTIF($A$2:$A$201,$A109)&gt;1,"Duplicate Batch ID",""))</f>
        <v/>
      </c>
    </row>
    <row r="110">
      <c r="A110" s="21" t="n"/>
      <c r="B110" s="38" t="n"/>
      <c r="C110" s="21" t="n"/>
      <c r="D110" s="21" t="n"/>
      <c r="E110" s="39" t="n"/>
      <c r="F110" s="21" t="n"/>
      <c r="G110" s="40">
        <f>IF($A110="","",ROUND(SUMIF(Transactions!$K$2:$K$501,$A110,Transactions!$M$2:$M$501),2))</f>
        <v/>
      </c>
      <c r="H110" s="40">
        <f>IF($A110="","",ROUND(IF(ISNUMBER($E110),$E110,0)-$G110,2))</f>
        <v/>
      </c>
      <c r="I110" s="25">
        <f>IF($A110="","",IF(COUNTIF(Transactions!$K$2:$K$501,$A110)=0,"Missing Detail",IF(ABS($H110)&lt;=0.01,"Balanced","Review")))</f>
        <v/>
      </c>
      <c r="J110" s="21" t="n"/>
      <c r="K110" s="25">
        <f>IF($A110="","",IF(COUNTIF($A$2:$A$201,$A110)&gt;1,"Duplicate Batch ID",""))</f>
        <v/>
      </c>
    </row>
    <row r="111">
      <c r="A111" s="5" t="n"/>
      <c r="B111" s="34" t="n"/>
      <c r="C111" s="5" t="n"/>
      <c r="D111" s="5" t="n"/>
      <c r="E111" s="41" t="n"/>
      <c r="F111" s="5" t="n"/>
      <c r="G111" s="40">
        <f>IF($A111="","",ROUND(SUMIF(Transactions!$K$2:$K$501,$A111,Transactions!$M$2:$M$501),2))</f>
        <v/>
      </c>
      <c r="H111" s="40">
        <f>IF($A111="","",ROUND(IF(ISNUMBER($E111),$E111,0)-$G111,2))</f>
        <v/>
      </c>
      <c r="I111" s="25">
        <f>IF($A111="","",IF(COUNTIF(Transactions!$K$2:$K$501,$A111)=0,"Missing Detail",IF(ABS($H111)&lt;=0.01,"Balanced","Review")))</f>
        <v/>
      </c>
      <c r="J111" s="5" t="n"/>
      <c r="K111" s="25">
        <f>IF($A111="","",IF(COUNTIF($A$2:$A$201,$A111)&gt;1,"Duplicate Batch ID",""))</f>
        <v/>
      </c>
    </row>
    <row r="112">
      <c r="A112" s="21" t="n"/>
      <c r="B112" s="38" t="n"/>
      <c r="C112" s="21" t="n"/>
      <c r="D112" s="21" t="n"/>
      <c r="E112" s="39" t="n"/>
      <c r="F112" s="21" t="n"/>
      <c r="G112" s="40">
        <f>IF($A112="","",ROUND(SUMIF(Transactions!$K$2:$K$501,$A112,Transactions!$M$2:$M$501),2))</f>
        <v/>
      </c>
      <c r="H112" s="40">
        <f>IF($A112="","",ROUND(IF(ISNUMBER($E112),$E112,0)-$G112,2))</f>
        <v/>
      </c>
      <c r="I112" s="25">
        <f>IF($A112="","",IF(COUNTIF(Transactions!$K$2:$K$501,$A112)=0,"Missing Detail",IF(ABS($H112)&lt;=0.01,"Balanced","Review")))</f>
        <v/>
      </c>
      <c r="J112" s="21" t="n"/>
      <c r="K112" s="25">
        <f>IF($A112="","",IF(COUNTIF($A$2:$A$201,$A112)&gt;1,"Duplicate Batch ID",""))</f>
        <v/>
      </c>
    </row>
    <row r="113">
      <c r="A113" s="5" t="n"/>
      <c r="B113" s="34" t="n"/>
      <c r="C113" s="5" t="n"/>
      <c r="D113" s="5" t="n"/>
      <c r="E113" s="41" t="n"/>
      <c r="F113" s="5" t="n"/>
      <c r="G113" s="40">
        <f>IF($A113="","",ROUND(SUMIF(Transactions!$K$2:$K$501,$A113,Transactions!$M$2:$M$501),2))</f>
        <v/>
      </c>
      <c r="H113" s="40">
        <f>IF($A113="","",ROUND(IF(ISNUMBER($E113),$E113,0)-$G113,2))</f>
        <v/>
      </c>
      <c r="I113" s="25">
        <f>IF($A113="","",IF(COUNTIF(Transactions!$K$2:$K$501,$A113)=0,"Missing Detail",IF(ABS($H113)&lt;=0.01,"Balanced","Review")))</f>
        <v/>
      </c>
      <c r="J113" s="5" t="n"/>
      <c r="K113" s="25">
        <f>IF($A113="","",IF(COUNTIF($A$2:$A$201,$A113)&gt;1,"Duplicate Batch ID",""))</f>
        <v/>
      </c>
    </row>
    <row r="114">
      <c r="A114" s="21" t="n"/>
      <c r="B114" s="38" t="n"/>
      <c r="C114" s="21" t="n"/>
      <c r="D114" s="21" t="n"/>
      <c r="E114" s="39" t="n"/>
      <c r="F114" s="21" t="n"/>
      <c r="G114" s="40">
        <f>IF($A114="","",ROUND(SUMIF(Transactions!$K$2:$K$501,$A114,Transactions!$M$2:$M$501),2))</f>
        <v/>
      </c>
      <c r="H114" s="40">
        <f>IF($A114="","",ROUND(IF(ISNUMBER($E114),$E114,0)-$G114,2))</f>
        <v/>
      </c>
      <c r="I114" s="25">
        <f>IF($A114="","",IF(COUNTIF(Transactions!$K$2:$K$501,$A114)=0,"Missing Detail",IF(ABS($H114)&lt;=0.01,"Balanced","Review")))</f>
        <v/>
      </c>
      <c r="J114" s="21" t="n"/>
      <c r="K114" s="25">
        <f>IF($A114="","",IF(COUNTIF($A$2:$A$201,$A114)&gt;1,"Duplicate Batch ID",""))</f>
        <v/>
      </c>
    </row>
    <row r="115">
      <c r="A115" s="5" t="n"/>
      <c r="B115" s="34" t="n"/>
      <c r="C115" s="5" t="n"/>
      <c r="D115" s="5" t="n"/>
      <c r="E115" s="41" t="n"/>
      <c r="F115" s="5" t="n"/>
      <c r="G115" s="40">
        <f>IF($A115="","",ROUND(SUMIF(Transactions!$K$2:$K$501,$A115,Transactions!$M$2:$M$501),2))</f>
        <v/>
      </c>
      <c r="H115" s="40">
        <f>IF($A115="","",ROUND(IF(ISNUMBER($E115),$E115,0)-$G115,2))</f>
        <v/>
      </c>
      <c r="I115" s="25">
        <f>IF($A115="","",IF(COUNTIF(Transactions!$K$2:$K$501,$A115)=0,"Missing Detail",IF(ABS($H115)&lt;=0.01,"Balanced","Review")))</f>
        <v/>
      </c>
      <c r="J115" s="5" t="n"/>
      <c r="K115" s="25">
        <f>IF($A115="","",IF(COUNTIF($A$2:$A$201,$A115)&gt;1,"Duplicate Batch ID",""))</f>
        <v/>
      </c>
    </row>
    <row r="116">
      <c r="A116" s="21" t="n"/>
      <c r="B116" s="38" t="n"/>
      <c r="C116" s="21" t="n"/>
      <c r="D116" s="21" t="n"/>
      <c r="E116" s="39" t="n"/>
      <c r="F116" s="21" t="n"/>
      <c r="G116" s="40">
        <f>IF($A116="","",ROUND(SUMIF(Transactions!$K$2:$K$501,$A116,Transactions!$M$2:$M$501),2))</f>
        <v/>
      </c>
      <c r="H116" s="40">
        <f>IF($A116="","",ROUND(IF(ISNUMBER($E116),$E116,0)-$G116,2))</f>
        <v/>
      </c>
      <c r="I116" s="25">
        <f>IF($A116="","",IF(COUNTIF(Transactions!$K$2:$K$501,$A116)=0,"Missing Detail",IF(ABS($H116)&lt;=0.01,"Balanced","Review")))</f>
        <v/>
      </c>
      <c r="J116" s="21" t="n"/>
      <c r="K116" s="25">
        <f>IF($A116="","",IF(COUNTIF($A$2:$A$201,$A116)&gt;1,"Duplicate Batch ID",""))</f>
        <v/>
      </c>
    </row>
    <row r="117">
      <c r="A117" s="5" t="n"/>
      <c r="B117" s="34" t="n"/>
      <c r="C117" s="5" t="n"/>
      <c r="D117" s="5" t="n"/>
      <c r="E117" s="41" t="n"/>
      <c r="F117" s="5" t="n"/>
      <c r="G117" s="40">
        <f>IF($A117="","",ROUND(SUMIF(Transactions!$K$2:$K$501,$A117,Transactions!$M$2:$M$501),2))</f>
        <v/>
      </c>
      <c r="H117" s="40">
        <f>IF($A117="","",ROUND(IF(ISNUMBER($E117),$E117,0)-$G117,2))</f>
        <v/>
      </c>
      <c r="I117" s="25">
        <f>IF($A117="","",IF(COUNTIF(Transactions!$K$2:$K$501,$A117)=0,"Missing Detail",IF(ABS($H117)&lt;=0.01,"Balanced","Review")))</f>
        <v/>
      </c>
      <c r="J117" s="5" t="n"/>
      <c r="K117" s="25">
        <f>IF($A117="","",IF(COUNTIF($A$2:$A$201,$A117)&gt;1,"Duplicate Batch ID",""))</f>
        <v/>
      </c>
    </row>
    <row r="118">
      <c r="A118" s="21" t="n"/>
      <c r="B118" s="38" t="n"/>
      <c r="C118" s="21" t="n"/>
      <c r="D118" s="21" t="n"/>
      <c r="E118" s="39" t="n"/>
      <c r="F118" s="21" t="n"/>
      <c r="G118" s="40">
        <f>IF($A118="","",ROUND(SUMIF(Transactions!$K$2:$K$501,$A118,Transactions!$M$2:$M$501),2))</f>
        <v/>
      </c>
      <c r="H118" s="40">
        <f>IF($A118="","",ROUND(IF(ISNUMBER($E118),$E118,0)-$G118,2))</f>
        <v/>
      </c>
      <c r="I118" s="25">
        <f>IF($A118="","",IF(COUNTIF(Transactions!$K$2:$K$501,$A118)=0,"Missing Detail",IF(ABS($H118)&lt;=0.01,"Balanced","Review")))</f>
        <v/>
      </c>
      <c r="J118" s="21" t="n"/>
      <c r="K118" s="25">
        <f>IF($A118="","",IF(COUNTIF($A$2:$A$201,$A118)&gt;1,"Duplicate Batch ID",""))</f>
        <v/>
      </c>
    </row>
    <row r="119">
      <c r="A119" s="5" t="n"/>
      <c r="B119" s="34" t="n"/>
      <c r="C119" s="5" t="n"/>
      <c r="D119" s="5" t="n"/>
      <c r="E119" s="41" t="n"/>
      <c r="F119" s="5" t="n"/>
      <c r="G119" s="40">
        <f>IF($A119="","",ROUND(SUMIF(Transactions!$K$2:$K$501,$A119,Transactions!$M$2:$M$501),2))</f>
        <v/>
      </c>
      <c r="H119" s="40">
        <f>IF($A119="","",ROUND(IF(ISNUMBER($E119),$E119,0)-$G119,2))</f>
        <v/>
      </c>
      <c r="I119" s="25">
        <f>IF($A119="","",IF(COUNTIF(Transactions!$K$2:$K$501,$A119)=0,"Missing Detail",IF(ABS($H119)&lt;=0.01,"Balanced","Review")))</f>
        <v/>
      </c>
      <c r="J119" s="5" t="n"/>
      <c r="K119" s="25">
        <f>IF($A119="","",IF(COUNTIF($A$2:$A$201,$A119)&gt;1,"Duplicate Batch ID",""))</f>
        <v/>
      </c>
    </row>
    <row r="120">
      <c r="A120" s="21" t="n"/>
      <c r="B120" s="38" t="n"/>
      <c r="C120" s="21" t="n"/>
      <c r="D120" s="21" t="n"/>
      <c r="E120" s="39" t="n"/>
      <c r="F120" s="21" t="n"/>
      <c r="G120" s="40">
        <f>IF($A120="","",ROUND(SUMIF(Transactions!$K$2:$K$501,$A120,Transactions!$M$2:$M$501),2))</f>
        <v/>
      </c>
      <c r="H120" s="40">
        <f>IF($A120="","",ROUND(IF(ISNUMBER($E120),$E120,0)-$G120,2))</f>
        <v/>
      </c>
      <c r="I120" s="25">
        <f>IF($A120="","",IF(COUNTIF(Transactions!$K$2:$K$501,$A120)=0,"Missing Detail",IF(ABS($H120)&lt;=0.01,"Balanced","Review")))</f>
        <v/>
      </c>
      <c r="J120" s="21" t="n"/>
      <c r="K120" s="25">
        <f>IF($A120="","",IF(COUNTIF($A$2:$A$201,$A120)&gt;1,"Duplicate Batch ID",""))</f>
        <v/>
      </c>
    </row>
    <row r="121">
      <c r="A121" s="5" t="n"/>
      <c r="B121" s="34" t="n"/>
      <c r="C121" s="5" t="n"/>
      <c r="D121" s="5" t="n"/>
      <c r="E121" s="41" t="n"/>
      <c r="F121" s="5" t="n"/>
      <c r="G121" s="40">
        <f>IF($A121="","",ROUND(SUMIF(Transactions!$K$2:$K$501,$A121,Transactions!$M$2:$M$501),2))</f>
        <v/>
      </c>
      <c r="H121" s="40">
        <f>IF($A121="","",ROUND(IF(ISNUMBER($E121),$E121,0)-$G121,2))</f>
        <v/>
      </c>
      <c r="I121" s="25">
        <f>IF($A121="","",IF(COUNTIF(Transactions!$K$2:$K$501,$A121)=0,"Missing Detail",IF(ABS($H121)&lt;=0.01,"Balanced","Review")))</f>
        <v/>
      </c>
      <c r="J121" s="5" t="n"/>
      <c r="K121" s="25">
        <f>IF($A121="","",IF(COUNTIF($A$2:$A$201,$A121)&gt;1,"Duplicate Batch ID",""))</f>
        <v/>
      </c>
    </row>
    <row r="122">
      <c r="A122" s="21" t="n"/>
      <c r="B122" s="38" t="n"/>
      <c r="C122" s="21" t="n"/>
      <c r="D122" s="21" t="n"/>
      <c r="E122" s="39" t="n"/>
      <c r="F122" s="21" t="n"/>
      <c r="G122" s="40">
        <f>IF($A122="","",ROUND(SUMIF(Transactions!$K$2:$K$501,$A122,Transactions!$M$2:$M$501),2))</f>
        <v/>
      </c>
      <c r="H122" s="40">
        <f>IF($A122="","",ROUND(IF(ISNUMBER($E122),$E122,0)-$G122,2))</f>
        <v/>
      </c>
      <c r="I122" s="25">
        <f>IF($A122="","",IF(COUNTIF(Transactions!$K$2:$K$501,$A122)=0,"Missing Detail",IF(ABS($H122)&lt;=0.01,"Balanced","Review")))</f>
        <v/>
      </c>
      <c r="J122" s="21" t="n"/>
      <c r="K122" s="25">
        <f>IF($A122="","",IF(COUNTIF($A$2:$A$201,$A122)&gt;1,"Duplicate Batch ID",""))</f>
        <v/>
      </c>
    </row>
    <row r="123">
      <c r="A123" s="5" t="n"/>
      <c r="B123" s="34" t="n"/>
      <c r="C123" s="5" t="n"/>
      <c r="D123" s="5" t="n"/>
      <c r="E123" s="41" t="n"/>
      <c r="F123" s="5" t="n"/>
      <c r="G123" s="40">
        <f>IF($A123="","",ROUND(SUMIF(Transactions!$K$2:$K$501,$A123,Transactions!$M$2:$M$501),2))</f>
        <v/>
      </c>
      <c r="H123" s="40">
        <f>IF($A123="","",ROUND(IF(ISNUMBER($E123),$E123,0)-$G123,2))</f>
        <v/>
      </c>
      <c r="I123" s="25">
        <f>IF($A123="","",IF(COUNTIF(Transactions!$K$2:$K$501,$A123)=0,"Missing Detail",IF(ABS($H123)&lt;=0.01,"Balanced","Review")))</f>
        <v/>
      </c>
      <c r="J123" s="5" t="n"/>
      <c r="K123" s="25">
        <f>IF($A123="","",IF(COUNTIF($A$2:$A$201,$A123)&gt;1,"Duplicate Batch ID",""))</f>
        <v/>
      </c>
    </row>
    <row r="124">
      <c r="A124" s="21" t="n"/>
      <c r="B124" s="38" t="n"/>
      <c r="C124" s="21" t="n"/>
      <c r="D124" s="21" t="n"/>
      <c r="E124" s="39" t="n"/>
      <c r="F124" s="21" t="n"/>
      <c r="G124" s="40">
        <f>IF($A124="","",ROUND(SUMIF(Transactions!$K$2:$K$501,$A124,Transactions!$M$2:$M$501),2))</f>
        <v/>
      </c>
      <c r="H124" s="40">
        <f>IF($A124="","",ROUND(IF(ISNUMBER($E124),$E124,0)-$G124,2))</f>
        <v/>
      </c>
      <c r="I124" s="25">
        <f>IF($A124="","",IF(COUNTIF(Transactions!$K$2:$K$501,$A124)=0,"Missing Detail",IF(ABS($H124)&lt;=0.01,"Balanced","Review")))</f>
        <v/>
      </c>
      <c r="J124" s="21" t="n"/>
      <c r="K124" s="25">
        <f>IF($A124="","",IF(COUNTIF($A$2:$A$201,$A124)&gt;1,"Duplicate Batch ID",""))</f>
        <v/>
      </c>
    </row>
    <row r="125">
      <c r="A125" s="5" t="n"/>
      <c r="B125" s="34" t="n"/>
      <c r="C125" s="5" t="n"/>
      <c r="D125" s="5" t="n"/>
      <c r="E125" s="41" t="n"/>
      <c r="F125" s="5" t="n"/>
      <c r="G125" s="40">
        <f>IF($A125="","",ROUND(SUMIF(Transactions!$K$2:$K$501,$A125,Transactions!$M$2:$M$501),2))</f>
        <v/>
      </c>
      <c r="H125" s="40">
        <f>IF($A125="","",ROUND(IF(ISNUMBER($E125),$E125,0)-$G125,2))</f>
        <v/>
      </c>
      <c r="I125" s="25">
        <f>IF($A125="","",IF(COUNTIF(Transactions!$K$2:$K$501,$A125)=0,"Missing Detail",IF(ABS($H125)&lt;=0.01,"Balanced","Review")))</f>
        <v/>
      </c>
      <c r="J125" s="5" t="n"/>
      <c r="K125" s="25">
        <f>IF($A125="","",IF(COUNTIF($A$2:$A$201,$A125)&gt;1,"Duplicate Batch ID",""))</f>
        <v/>
      </c>
    </row>
    <row r="126">
      <c r="A126" s="21" t="n"/>
      <c r="B126" s="38" t="n"/>
      <c r="C126" s="21" t="n"/>
      <c r="D126" s="21" t="n"/>
      <c r="E126" s="39" t="n"/>
      <c r="F126" s="21" t="n"/>
      <c r="G126" s="40">
        <f>IF($A126="","",ROUND(SUMIF(Transactions!$K$2:$K$501,$A126,Transactions!$M$2:$M$501),2))</f>
        <v/>
      </c>
      <c r="H126" s="40">
        <f>IF($A126="","",ROUND(IF(ISNUMBER($E126),$E126,0)-$G126,2))</f>
        <v/>
      </c>
      <c r="I126" s="25">
        <f>IF($A126="","",IF(COUNTIF(Transactions!$K$2:$K$501,$A126)=0,"Missing Detail",IF(ABS($H126)&lt;=0.01,"Balanced","Review")))</f>
        <v/>
      </c>
      <c r="J126" s="21" t="n"/>
      <c r="K126" s="25">
        <f>IF($A126="","",IF(COUNTIF($A$2:$A$201,$A126)&gt;1,"Duplicate Batch ID",""))</f>
        <v/>
      </c>
    </row>
    <row r="127">
      <c r="A127" s="5" t="n"/>
      <c r="B127" s="34" t="n"/>
      <c r="C127" s="5" t="n"/>
      <c r="D127" s="5" t="n"/>
      <c r="E127" s="41" t="n"/>
      <c r="F127" s="5" t="n"/>
      <c r="G127" s="40">
        <f>IF($A127="","",ROUND(SUMIF(Transactions!$K$2:$K$501,$A127,Transactions!$M$2:$M$501),2))</f>
        <v/>
      </c>
      <c r="H127" s="40">
        <f>IF($A127="","",ROUND(IF(ISNUMBER($E127),$E127,0)-$G127,2))</f>
        <v/>
      </c>
      <c r="I127" s="25">
        <f>IF($A127="","",IF(COUNTIF(Transactions!$K$2:$K$501,$A127)=0,"Missing Detail",IF(ABS($H127)&lt;=0.01,"Balanced","Review")))</f>
        <v/>
      </c>
      <c r="J127" s="5" t="n"/>
      <c r="K127" s="25">
        <f>IF($A127="","",IF(COUNTIF($A$2:$A$201,$A127)&gt;1,"Duplicate Batch ID",""))</f>
        <v/>
      </c>
    </row>
    <row r="128">
      <c r="A128" s="21" t="n"/>
      <c r="B128" s="38" t="n"/>
      <c r="C128" s="21" t="n"/>
      <c r="D128" s="21" t="n"/>
      <c r="E128" s="39" t="n"/>
      <c r="F128" s="21" t="n"/>
      <c r="G128" s="40">
        <f>IF($A128="","",ROUND(SUMIF(Transactions!$K$2:$K$501,$A128,Transactions!$M$2:$M$501),2))</f>
        <v/>
      </c>
      <c r="H128" s="40">
        <f>IF($A128="","",ROUND(IF(ISNUMBER($E128),$E128,0)-$G128,2))</f>
        <v/>
      </c>
      <c r="I128" s="25">
        <f>IF($A128="","",IF(COUNTIF(Transactions!$K$2:$K$501,$A128)=0,"Missing Detail",IF(ABS($H128)&lt;=0.01,"Balanced","Review")))</f>
        <v/>
      </c>
      <c r="J128" s="21" t="n"/>
      <c r="K128" s="25">
        <f>IF($A128="","",IF(COUNTIF($A$2:$A$201,$A128)&gt;1,"Duplicate Batch ID",""))</f>
        <v/>
      </c>
    </row>
    <row r="129">
      <c r="A129" s="5" t="n"/>
      <c r="B129" s="34" t="n"/>
      <c r="C129" s="5" t="n"/>
      <c r="D129" s="5" t="n"/>
      <c r="E129" s="41" t="n"/>
      <c r="F129" s="5" t="n"/>
      <c r="G129" s="40">
        <f>IF($A129="","",ROUND(SUMIF(Transactions!$K$2:$K$501,$A129,Transactions!$M$2:$M$501),2))</f>
        <v/>
      </c>
      <c r="H129" s="40">
        <f>IF($A129="","",ROUND(IF(ISNUMBER($E129),$E129,0)-$G129,2))</f>
        <v/>
      </c>
      <c r="I129" s="25">
        <f>IF($A129="","",IF(COUNTIF(Transactions!$K$2:$K$501,$A129)=0,"Missing Detail",IF(ABS($H129)&lt;=0.01,"Balanced","Review")))</f>
        <v/>
      </c>
      <c r="J129" s="5" t="n"/>
      <c r="K129" s="25">
        <f>IF($A129="","",IF(COUNTIF($A$2:$A$201,$A129)&gt;1,"Duplicate Batch ID",""))</f>
        <v/>
      </c>
    </row>
    <row r="130">
      <c r="A130" s="21" t="n"/>
      <c r="B130" s="38" t="n"/>
      <c r="C130" s="21" t="n"/>
      <c r="D130" s="21" t="n"/>
      <c r="E130" s="39" t="n"/>
      <c r="F130" s="21" t="n"/>
      <c r="G130" s="40">
        <f>IF($A130="","",ROUND(SUMIF(Transactions!$K$2:$K$501,$A130,Transactions!$M$2:$M$501),2))</f>
        <v/>
      </c>
      <c r="H130" s="40">
        <f>IF($A130="","",ROUND(IF(ISNUMBER($E130),$E130,0)-$G130,2))</f>
        <v/>
      </c>
      <c r="I130" s="25">
        <f>IF($A130="","",IF(COUNTIF(Transactions!$K$2:$K$501,$A130)=0,"Missing Detail",IF(ABS($H130)&lt;=0.01,"Balanced","Review")))</f>
        <v/>
      </c>
      <c r="J130" s="21" t="n"/>
      <c r="K130" s="25">
        <f>IF($A130="","",IF(COUNTIF($A$2:$A$201,$A130)&gt;1,"Duplicate Batch ID",""))</f>
        <v/>
      </c>
    </row>
    <row r="131">
      <c r="A131" s="5" t="n"/>
      <c r="B131" s="34" t="n"/>
      <c r="C131" s="5" t="n"/>
      <c r="D131" s="5" t="n"/>
      <c r="E131" s="41" t="n"/>
      <c r="F131" s="5" t="n"/>
      <c r="G131" s="40">
        <f>IF($A131="","",ROUND(SUMIF(Transactions!$K$2:$K$501,$A131,Transactions!$M$2:$M$501),2))</f>
        <v/>
      </c>
      <c r="H131" s="40">
        <f>IF($A131="","",ROUND(IF(ISNUMBER($E131),$E131,0)-$G131,2))</f>
        <v/>
      </c>
      <c r="I131" s="25">
        <f>IF($A131="","",IF(COUNTIF(Transactions!$K$2:$K$501,$A131)=0,"Missing Detail",IF(ABS($H131)&lt;=0.01,"Balanced","Review")))</f>
        <v/>
      </c>
      <c r="J131" s="5" t="n"/>
      <c r="K131" s="25">
        <f>IF($A131="","",IF(COUNTIF($A$2:$A$201,$A131)&gt;1,"Duplicate Batch ID",""))</f>
        <v/>
      </c>
    </row>
    <row r="132">
      <c r="A132" s="21" t="n"/>
      <c r="B132" s="38" t="n"/>
      <c r="C132" s="21" t="n"/>
      <c r="D132" s="21" t="n"/>
      <c r="E132" s="39" t="n"/>
      <c r="F132" s="21" t="n"/>
      <c r="G132" s="40">
        <f>IF($A132="","",ROUND(SUMIF(Transactions!$K$2:$K$501,$A132,Transactions!$M$2:$M$501),2))</f>
        <v/>
      </c>
      <c r="H132" s="40">
        <f>IF($A132="","",ROUND(IF(ISNUMBER($E132),$E132,0)-$G132,2))</f>
        <v/>
      </c>
      <c r="I132" s="25">
        <f>IF($A132="","",IF(COUNTIF(Transactions!$K$2:$K$501,$A132)=0,"Missing Detail",IF(ABS($H132)&lt;=0.01,"Balanced","Review")))</f>
        <v/>
      </c>
      <c r="J132" s="21" t="n"/>
      <c r="K132" s="25">
        <f>IF($A132="","",IF(COUNTIF($A$2:$A$201,$A132)&gt;1,"Duplicate Batch ID",""))</f>
        <v/>
      </c>
    </row>
    <row r="133">
      <c r="A133" s="5" t="n"/>
      <c r="B133" s="34" t="n"/>
      <c r="C133" s="5" t="n"/>
      <c r="D133" s="5" t="n"/>
      <c r="E133" s="41" t="n"/>
      <c r="F133" s="5" t="n"/>
      <c r="G133" s="40">
        <f>IF($A133="","",ROUND(SUMIF(Transactions!$K$2:$K$501,$A133,Transactions!$M$2:$M$501),2))</f>
        <v/>
      </c>
      <c r="H133" s="40">
        <f>IF($A133="","",ROUND(IF(ISNUMBER($E133),$E133,0)-$G133,2))</f>
        <v/>
      </c>
      <c r="I133" s="25">
        <f>IF($A133="","",IF(COUNTIF(Transactions!$K$2:$K$501,$A133)=0,"Missing Detail",IF(ABS($H133)&lt;=0.01,"Balanced","Review")))</f>
        <v/>
      </c>
      <c r="J133" s="5" t="n"/>
      <c r="K133" s="25">
        <f>IF($A133="","",IF(COUNTIF($A$2:$A$201,$A133)&gt;1,"Duplicate Batch ID",""))</f>
        <v/>
      </c>
    </row>
    <row r="134">
      <c r="A134" s="21" t="n"/>
      <c r="B134" s="38" t="n"/>
      <c r="C134" s="21" t="n"/>
      <c r="D134" s="21" t="n"/>
      <c r="E134" s="39" t="n"/>
      <c r="F134" s="21" t="n"/>
      <c r="G134" s="40">
        <f>IF($A134="","",ROUND(SUMIF(Transactions!$K$2:$K$501,$A134,Transactions!$M$2:$M$501),2))</f>
        <v/>
      </c>
      <c r="H134" s="40">
        <f>IF($A134="","",ROUND(IF(ISNUMBER($E134),$E134,0)-$G134,2))</f>
        <v/>
      </c>
      <c r="I134" s="25">
        <f>IF($A134="","",IF(COUNTIF(Transactions!$K$2:$K$501,$A134)=0,"Missing Detail",IF(ABS($H134)&lt;=0.01,"Balanced","Review")))</f>
        <v/>
      </c>
      <c r="J134" s="21" t="n"/>
      <c r="K134" s="25">
        <f>IF($A134="","",IF(COUNTIF($A$2:$A$201,$A134)&gt;1,"Duplicate Batch ID",""))</f>
        <v/>
      </c>
    </row>
    <row r="135">
      <c r="A135" s="5" t="n"/>
      <c r="B135" s="34" t="n"/>
      <c r="C135" s="5" t="n"/>
      <c r="D135" s="5" t="n"/>
      <c r="E135" s="41" t="n"/>
      <c r="F135" s="5" t="n"/>
      <c r="G135" s="40">
        <f>IF($A135="","",ROUND(SUMIF(Transactions!$K$2:$K$501,$A135,Transactions!$M$2:$M$501),2))</f>
        <v/>
      </c>
      <c r="H135" s="40">
        <f>IF($A135="","",ROUND(IF(ISNUMBER($E135),$E135,0)-$G135,2))</f>
        <v/>
      </c>
      <c r="I135" s="25">
        <f>IF($A135="","",IF(COUNTIF(Transactions!$K$2:$K$501,$A135)=0,"Missing Detail",IF(ABS($H135)&lt;=0.01,"Balanced","Review")))</f>
        <v/>
      </c>
      <c r="J135" s="5" t="n"/>
      <c r="K135" s="25">
        <f>IF($A135="","",IF(COUNTIF($A$2:$A$201,$A135)&gt;1,"Duplicate Batch ID",""))</f>
        <v/>
      </c>
    </row>
    <row r="136">
      <c r="A136" s="21" t="n"/>
      <c r="B136" s="38" t="n"/>
      <c r="C136" s="21" t="n"/>
      <c r="D136" s="21" t="n"/>
      <c r="E136" s="39" t="n"/>
      <c r="F136" s="21" t="n"/>
      <c r="G136" s="40">
        <f>IF($A136="","",ROUND(SUMIF(Transactions!$K$2:$K$501,$A136,Transactions!$M$2:$M$501),2))</f>
        <v/>
      </c>
      <c r="H136" s="40">
        <f>IF($A136="","",ROUND(IF(ISNUMBER($E136),$E136,0)-$G136,2))</f>
        <v/>
      </c>
      <c r="I136" s="25">
        <f>IF($A136="","",IF(COUNTIF(Transactions!$K$2:$K$501,$A136)=0,"Missing Detail",IF(ABS($H136)&lt;=0.01,"Balanced","Review")))</f>
        <v/>
      </c>
      <c r="J136" s="21" t="n"/>
      <c r="K136" s="25">
        <f>IF($A136="","",IF(COUNTIF($A$2:$A$201,$A136)&gt;1,"Duplicate Batch ID",""))</f>
        <v/>
      </c>
    </row>
    <row r="137">
      <c r="A137" s="5" t="n"/>
      <c r="B137" s="34" t="n"/>
      <c r="C137" s="5" t="n"/>
      <c r="D137" s="5" t="n"/>
      <c r="E137" s="41" t="n"/>
      <c r="F137" s="5" t="n"/>
      <c r="G137" s="40">
        <f>IF($A137="","",ROUND(SUMIF(Transactions!$K$2:$K$501,$A137,Transactions!$M$2:$M$501),2))</f>
        <v/>
      </c>
      <c r="H137" s="40">
        <f>IF($A137="","",ROUND(IF(ISNUMBER($E137),$E137,0)-$G137,2))</f>
        <v/>
      </c>
      <c r="I137" s="25">
        <f>IF($A137="","",IF(COUNTIF(Transactions!$K$2:$K$501,$A137)=0,"Missing Detail",IF(ABS($H137)&lt;=0.01,"Balanced","Review")))</f>
        <v/>
      </c>
      <c r="J137" s="5" t="n"/>
      <c r="K137" s="25">
        <f>IF($A137="","",IF(COUNTIF($A$2:$A$201,$A137)&gt;1,"Duplicate Batch ID",""))</f>
        <v/>
      </c>
    </row>
    <row r="138">
      <c r="A138" s="21" t="n"/>
      <c r="B138" s="38" t="n"/>
      <c r="C138" s="21" t="n"/>
      <c r="D138" s="21" t="n"/>
      <c r="E138" s="39" t="n"/>
      <c r="F138" s="21" t="n"/>
      <c r="G138" s="40">
        <f>IF($A138="","",ROUND(SUMIF(Transactions!$K$2:$K$501,$A138,Transactions!$M$2:$M$501),2))</f>
        <v/>
      </c>
      <c r="H138" s="40">
        <f>IF($A138="","",ROUND(IF(ISNUMBER($E138),$E138,0)-$G138,2))</f>
        <v/>
      </c>
      <c r="I138" s="25">
        <f>IF($A138="","",IF(COUNTIF(Transactions!$K$2:$K$501,$A138)=0,"Missing Detail",IF(ABS($H138)&lt;=0.01,"Balanced","Review")))</f>
        <v/>
      </c>
      <c r="J138" s="21" t="n"/>
      <c r="K138" s="25">
        <f>IF($A138="","",IF(COUNTIF($A$2:$A$201,$A138)&gt;1,"Duplicate Batch ID",""))</f>
        <v/>
      </c>
    </row>
    <row r="139">
      <c r="A139" s="5" t="n"/>
      <c r="B139" s="34" t="n"/>
      <c r="C139" s="5" t="n"/>
      <c r="D139" s="5" t="n"/>
      <c r="E139" s="41" t="n"/>
      <c r="F139" s="5" t="n"/>
      <c r="G139" s="40">
        <f>IF($A139="","",ROUND(SUMIF(Transactions!$K$2:$K$501,$A139,Transactions!$M$2:$M$501),2))</f>
        <v/>
      </c>
      <c r="H139" s="40">
        <f>IF($A139="","",ROUND(IF(ISNUMBER($E139),$E139,0)-$G139,2))</f>
        <v/>
      </c>
      <c r="I139" s="25">
        <f>IF($A139="","",IF(COUNTIF(Transactions!$K$2:$K$501,$A139)=0,"Missing Detail",IF(ABS($H139)&lt;=0.01,"Balanced","Review")))</f>
        <v/>
      </c>
      <c r="J139" s="5" t="n"/>
      <c r="K139" s="25">
        <f>IF($A139="","",IF(COUNTIF($A$2:$A$201,$A139)&gt;1,"Duplicate Batch ID",""))</f>
        <v/>
      </c>
    </row>
    <row r="140">
      <c r="A140" s="21" t="n"/>
      <c r="B140" s="38" t="n"/>
      <c r="C140" s="21" t="n"/>
      <c r="D140" s="21" t="n"/>
      <c r="E140" s="39" t="n"/>
      <c r="F140" s="21" t="n"/>
      <c r="G140" s="40">
        <f>IF($A140="","",ROUND(SUMIF(Transactions!$K$2:$K$501,$A140,Transactions!$M$2:$M$501),2))</f>
        <v/>
      </c>
      <c r="H140" s="40">
        <f>IF($A140="","",ROUND(IF(ISNUMBER($E140),$E140,0)-$G140,2))</f>
        <v/>
      </c>
      <c r="I140" s="25">
        <f>IF($A140="","",IF(COUNTIF(Transactions!$K$2:$K$501,$A140)=0,"Missing Detail",IF(ABS($H140)&lt;=0.01,"Balanced","Review")))</f>
        <v/>
      </c>
      <c r="J140" s="21" t="n"/>
      <c r="K140" s="25">
        <f>IF($A140="","",IF(COUNTIF($A$2:$A$201,$A140)&gt;1,"Duplicate Batch ID",""))</f>
        <v/>
      </c>
    </row>
    <row r="141">
      <c r="A141" s="5" t="n"/>
      <c r="B141" s="34" t="n"/>
      <c r="C141" s="5" t="n"/>
      <c r="D141" s="5" t="n"/>
      <c r="E141" s="41" t="n"/>
      <c r="F141" s="5" t="n"/>
      <c r="G141" s="40">
        <f>IF($A141="","",ROUND(SUMIF(Transactions!$K$2:$K$501,$A141,Transactions!$M$2:$M$501),2))</f>
        <v/>
      </c>
      <c r="H141" s="40">
        <f>IF($A141="","",ROUND(IF(ISNUMBER($E141),$E141,0)-$G141,2))</f>
        <v/>
      </c>
      <c r="I141" s="25">
        <f>IF($A141="","",IF(COUNTIF(Transactions!$K$2:$K$501,$A141)=0,"Missing Detail",IF(ABS($H141)&lt;=0.01,"Balanced","Review")))</f>
        <v/>
      </c>
      <c r="J141" s="5" t="n"/>
      <c r="K141" s="25">
        <f>IF($A141="","",IF(COUNTIF($A$2:$A$201,$A141)&gt;1,"Duplicate Batch ID",""))</f>
        <v/>
      </c>
    </row>
    <row r="142">
      <c r="A142" s="21" t="n"/>
      <c r="B142" s="38" t="n"/>
      <c r="C142" s="21" t="n"/>
      <c r="D142" s="21" t="n"/>
      <c r="E142" s="39" t="n"/>
      <c r="F142" s="21" t="n"/>
      <c r="G142" s="40">
        <f>IF($A142="","",ROUND(SUMIF(Transactions!$K$2:$K$501,$A142,Transactions!$M$2:$M$501),2))</f>
        <v/>
      </c>
      <c r="H142" s="40">
        <f>IF($A142="","",ROUND(IF(ISNUMBER($E142),$E142,0)-$G142,2))</f>
        <v/>
      </c>
      <c r="I142" s="25">
        <f>IF($A142="","",IF(COUNTIF(Transactions!$K$2:$K$501,$A142)=0,"Missing Detail",IF(ABS($H142)&lt;=0.01,"Balanced","Review")))</f>
        <v/>
      </c>
      <c r="J142" s="21" t="n"/>
      <c r="K142" s="25">
        <f>IF($A142="","",IF(COUNTIF($A$2:$A$201,$A142)&gt;1,"Duplicate Batch ID",""))</f>
        <v/>
      </c>
    </row>
    <row r="143">
      <c r="A143" s="5" t="n"/>
      <c r="B143" s="34" t="n"/>
      <c r="C143" s="5" t="n"/>
      <c r="D143" s="5" t="n"/>
      <c r="E143" s="41" t="n"/>
      <c r="F143" s="5" t="n"/>
      <c r="G143" s="40">
        <f>IF($A143="","",ROUND(SUMIF(Transactions!$K$2:$K$501,$A143,Transactions!$M$2:$M$501),2))</f>
        <v/>
      </c>
      <c r="H143" s="40">
        <f>IF($A143="","",ROUND(IF(ISNUMBER($E143),$E143,0)-$G143,2))</f>
        <v/>
      </c>
      <c r="I143" s="25">
        <f>IF($A143="","",IF(COUNTIF(Transactions!$K$2:$K$501,$A143)=0,"Missing Detail",IF(ABS($H143)&lt;=0.01,"Balanced","Review")))</f>
        <v/>
      </c>
      <c r="J143" s="5" t="n"/>
      <c r="K143" s="25">
        <f>IF($A143="","",IF(COUNTIF($A$2:$A$201,$A143)&gt;1,"Duplicate Batch ID",""))</f>
        <v/>
      </c>
    </row>
    <row r="144">
      <c r="A144" s="21" t="n"/>
      <c r="B144" s="38" t="n"/>
      <c r="C144" s="21" t="n"/>
      <c r="D144" s="21" t="n"/>
      <c r="E144" s="39" t="n"/>
      <c r="F144" s="21" t="n"/>
      <c r="G144" s="40">
        <f>IF($A144="","",ROUND(SUMIF(Transactions!$K$2:$K$501,$A144,Transactions!$M$2:$M$501),2))</f>
        <v/>
      </c>
      <c r="H144" s="40">
        <f>IF($A144="","",ROUND(IF(ISNUMBER($E144),$E144,0)-$G144,2))</f>
        <v/>
      </c>
      <c r="I144" s="25">
        <f>IF($A144="","",IF(COUNTIF(Transactions!$K$2:$K$501,$A144)=0,"Missing Detail",IF(ABS($H144)&lt;=0.01,"Balanced","Review")))</f>
        <v/>
      </c>
      <c r="J144" s="21" t="n"/>
      <c r="K144" s="25">
        <f>IF($A144="","",IF(COUNTIF($A$2:$A$201,$A144)&gt;1,"Duplicate Batch ID",""))</f>
        <v/>
      </c>
    </row>
    <row r="145">
      <c r="A145" s="5" t="n"/>
      <c r="B145" s="34" t="n"/>
      <c r="C145" s="5" t="n"/>
      <c r="D145" s="5" t="n"/>
      <c r="E145" s="41" t="n"/>
      <c r="F145" s="5" t="n"/>
      <c r="G145" s="40">
        <f>IF($A145="","",ROUND(SUMIF(Transactions!$K$2:$K$501,$A145,Transactions!$M$2:$M$501),2))</f>
        <v/>
      </c>
      <c r="H145" s="40">
        <f>IF($A145="","",ROUND(IF(ISNUMBER($E145),$E145,0)-$G145,2))</f>
        <v/>
      </c>
      <c r="I145" s="25">
        <f>IF($A145="","",IF(COUNTIF(Transactions!$K$2:$K$501,$A145)=0,"Missing Detail",IF(ABS($H145)&lt;=0.01,"Balanced","Review")))</f>
        <v/>
      </c>
      <c r="J145" s="5" t="n"/>
      <c r="K145" s="25">
        <f>IF($A145="","",IF(COUNTIF($A$2:$A$201,$A145)&gt;1,"Duplicate Batch ID",""))</f>
        <v/>
      </c>
    </row>
    <row r="146">
      <c r="A146" s="21" t="n"/>
      <c r="B146" s="38" t="n"/>
      <c r="C146" s="21" t="n"/>
      <c r="D146" s="21" t="n"/>
      <c r="E146" s="39" t="n"/>
      <c r="F146" s="21" t="n"/>
      <c r="G146" s="40">
        <f>IF($A146="","",ROUND(SUMIF(Transactions!$K$2:$K$501,$A146,Transactions!$M$2:$M$501),2))</f>
        <v/>
      </c>
      <c r="H146" s="40">
        <f>IF($A146="","",ROUND(IF(ISNUMBER($E146),$E146,0)-$G146,2))</f>
        <v/>
      </c>
      <c r="I146" s="25">
        <f>IF($A146="","",IF(COUNTIF(Transactions!$K$2:$K$501,$A146)=0,"Missing Detail",IF(ABS($H146)&lt;=0.01,"Balanced","Review")))</f>
        <v/>
      </c>
      <c r="J146" s="21" t="n"/>
      <c r="K146" s="25">
        <f>IF($A146="","",IF(COUNTIF($A$2:$A$201,$A146)&gt;1,"Duplicate Batch ID",""))</f>
        <v/>
      </c>
    </row>
    <row r="147">
      <c r="A147" s="5" t="n"/>
      <c r="B147" s="34" t="n"/>
      <c r="C147" s="5" t="n"/>
      <c r="D147" s="5" t="n"/>
      <c r="E147" s="41" t="n"/>
      <c r="F147" s="5" t="n"/>
      <c r="G147" s="40">
        <f>IF($A147="","",ROUND(SUMIF(Transactions!$K$2:$K$501,$A147,Transactions!$M$2:$M$501),2))</f>
        <v/>
      </c>
      <c r="H147" s="40">
        <f>IF($A147="","",ROUND(IF(ISNUMBER($E147),$E147,0)-$G147,2))</f>
        <v/>
      </c>
      <c r="I147" s="25">
        <f>IF($A147="","",IF(COUNTIF(Transactions!$K$2:$K$501,$A147)=0,"Missing Detail",IF(ABS($H147)&lt;=0.01,"Balanced","Review")))</f>
        <v/>
      </c>
      <c r="J147" s="5" t="n"/>
      <c r="K147" s="25">
        <f>IF($A147="","",IF(COUNTIF($A$2:$A$201,$A147)&gt;1,"Duplicate Batch ID",""))</f>
        <v/>
      </c>
    </row>
    <row r="148">
      <c r="A148" s="21" t="n"/>
      <c r="B148" s="38" t="n"/>
      <c r="C148" s="21" t="n"/>
      <c r="D148" s="21" t="n"/>
      <c r="E148" s="39" t="n"/>
      <c r="F148" s="21" t="n"/>
      <c r="G148" s="40">
        <f>IF($A148="","",ROUND(SUMIF(Transactions!$K$2:$K$501,$A148,Transactions!$M$2:$M$501),2))</f>
        <v/>
      </c>
      <c r="H148" s="40">
        <f>IF($A148="","",ROUND(IF(ISNUMBER($E148),$E148,0)-$G148,2))</f>
        <v/>
      </c>
      <c r="I148" s="25">
        <f>IF($A148="","",IF(COUNTIF(Transactions!$K$2:$K$501,$A148)=0,"Missing Detail",IF(ABS($H148)&lt;=0.01,"Balanced","Review")))</f>
        <v/>
      </c>
      <c r="J148" s="21" t="n"/>
      <c r="K148" s="25">
        <f>IF($A148="","",IF(COUNTIF($A$2:$A$201,$A148)&gt;1,"Duplicate Batch ID",""))</f>
        <v/>
      </c>
    </row>
    <row r="149">
      <c r="A149" s="5" t="n"/>
      <c r="B149" s="34" t="n"/>
      <c r="C149" s="5" t="n"/>
      <c r="D149" s="5" t="n"/>
      <c r="E149" s="41" t="n"/>
      <c r="F149" s="5" t="n"/>
      <c r="G149" s="40">
        <f>IF($A149="","",ROUND(SUMIF(Transactions!$K$2:$K$501,$A149,Transactions!$M$2:$M$501),2))</f>
        <v/>
      </c>
      <c r="H149" s="40">
        <f>IF($A149="","",ROUND(IF(ISNUMBER($E149),$E149,0)-$G149,2))</f>
        <v/>
      </c>
      <c r="I149" s="25">
        <f>IF($A149="","",IF(COUNTIF(Transactions!$K$2:$K$501,$A149)=0,"Missing Detail",IF(ABS($H149)&lt;=0.01,"Balanced","Review")))</f>
        <v/>
      </c>
      <c r="J149" s="5" t="n"/>
      <c r="K149" s="25">
        <f>IF($A149="","",IF(COUNTIF($A$2:$A$201,$A149)&gt;1,"Duplicate Batch ID",""))</f>
        <v/>
      </c>
    </row>
    <row r="150">
      <c r="A150" s="21" t="n"/>
      <c r="B150" s="38" t="n"/>
      <c r="C150" s="21" t="n"/>
      <c r="D150" s="21" t="n"/>
      <c r="E150" s="39" t="n"/>
      <c r="F150" s="21" t="n"/>
      <c r="G150" s="40">
        <f>IF($A150="","",ROUND(SUMIF(Transactions!$K$2:$K$501,$A150,Transactions!$M$2:$M$501),2))</f>
        <v/>
      </c>
      <c r="H150" s="40">
        <f>IF($A150="","",ROUND(IF(ISNUMBER($E150),$E150,0)-$G150,2))</f>
        <v/>
      </c>
      <c r="I150" s="25">
        <f>IF($A150="","",IF(COUNTIF(Transactions!$K$2:$K$501,$A150)=0,"Missing Detail",IF(ABS($H150)&lt;=0.01,"Balanced","Review")))</f>
        <v/>
      </c>
      <c r="J150" s="21" t="n"/>
      <c r="K150" s="25">
        <f>IF($A150="","",IF(COUNTIF($A$2:$A$201,$A150)&gt;1,"Duplicate Batch ID",""))</f>
        <v/>
      </c>
    </row>
    <row r="151">
      <c r="A151" s="5" t="n"/>
      <c r="B151" s="34" t="n"/>
      <c r="C151" s="5" t="n"/>
      <c r="D151" s="5" t="n"/>
      <c r="E151" s="41" t="n"/>
      <c r="F151" s="5" t="n"/>
      <c r="G151" s="40">
        <f>IF($A151="","",ROUND(SUMIF(Transactions!$K$2:$K$501,$A151,Transactions!$M$2:$M$501),2))</f>
        <v/>
      </c>
      <c r="H151" s="40">
        <f>IF($A151="","",ROUND(IF(ISNUMBER($E151),$E151,0)-$G151,2))</f>
        <v/>
      </c>
      <c r="I151" s="25">
        <f>IF($A151="","",IF(COUNTIF(Transactions!$K$2:$K$501,$A151)=0,"Missing Detail",IF(ABS($H151)&lt;=0.01,"Balanced","Review")))</f>
        <v/>
      </c>
      <c r="J151" s="5" t="n"/>
      <c r="K151" s="25">
        <f>IF($A151="","",IF(COUNTIF($A$2:$A$201,$A151)&gt;1,"Duplicate Batch ID",""))</f>
        <v/>
      </c>
    </row>
    <row r="152">
      <c r="A152" s="21" t="n"/>
      <c r="B152" s="38" t="n"/>
      <c r="C152" s="21" t="n"/>
      <c r="D152" s="21" t="n"/>
      <c r="E152" s="39" t="n"/>
      <c r="F152" s="21" t="n"/>
      <c r="G152" s="40">
        <f>IF($A152="","",ROUND(SUMIF(Transactions!$K$2:$K$501,$A152,Transactions!$M$2:$M$501),2))</f>
        <v/>
      </c>
      <c r="H152" s="40">
        <f>IF($A152="","",ROUND(IF(ISNUMBER($E152),$E152,0)-$G152,2))</f>
        <v/>
      </c>
      <c r="I152" s="25">
        <f>IF($A152="","",IF(COUNTIF(Transactions!$K$2:$K$501,$A152)=0,"Missing Detail",IF(ABS($H152)&lt;=0.01,"Balanced","Review")))</f>
        <v/>
      </c>
      <c r="J152" s="21" t="n"/>
      <c r="K152" s="25">
        <f>IF($A152="","",IF(COUNTIF($A$2:$A$201,$A152)&gt;1,"Duplicate Batch ID",""))</f>
        <v/>
      </c>
    </row>
    <row r="153">
      <c r="A153" s="5" t="n"/>
      <c r="B153" s="34" t="n"/>
      <c r="C153" s="5" t="n"/>
      <c r="D153" s="5" t="n"/>
      <c r="E153" s="41" t="n"/>
      <c r="F153" s="5" t="n"/>
      <c r="G153" s="40">
        <f>IF($A153="","",ROUND(SUMIF(Transactions!$K$2:$K$501,$A153,Transactions!$M$2:$M$501),2))</f>
        <v/>
      </c>
      <c r="H153" s="40">
        <f>IF($A153="","",ROUND(IF(ISNUMBER($E153),$E153,0)-$G153,2))</f>
        <v/>
      </c>
      <c r="I153" s="25">
        <f>IF($A153="","",IF(COUNTIF(Transactions!$K$2:$K$501,$A153)=0,"Missing Detail",IF(ABS($H153)&lt;=0.01,"Balanced","Review")))</f>
        <v/>
      </c>
      <c r="J153" s="5" t="n"/>
      <c r="K153" s="25">
        <f>IF($A153="","",IF(COUNTIF($A$2:$A$201,$A153)&gt;1,"Duplicate Batch ID",""))</f>
        <v/>
      </c>
    </row>
    <row r="154">
      <c r="A154" s="21" t="n"/>
      <c r="B154" s="38" t="n"/>
      <c r="C154" s="21" t="n"/>
      <c r="D154" s="21" t="n"/>
      <c r="E154" s="39" t="n"/>
      <c r="F154" s="21" t="n"/>
      <c r="G154" s="40">
        <f>IF($A154="","",ROUND(SUMIF(Transactions!$K$2:$K$501,$A154,Transactions!$M$2:$M$501),2))</f>
        <v/>
      </c>
      <c r="H154" s="40">
        <f>IF($A154="","",ROUND(IF(ISNUMBER($E154),$E154,0)-$G154,2))</f>
        <v/>
      </c>
      <c r="I154" s="25">
        <f>IF($A154="","",IF(COUNTIF(Transactions!$K$2:$K$501,$A154)=0,"Missing Detail",IF(ABS($H154)&lt;=0.01,"Balanced","Review")))</f>
        <v/>
      </c>
      <c r="J154" s="21" t="n"/>
      <c r="K154" s="25">
        <f>IF($A154="","",IF(COUNTIF($A$2:$A$201,$A154)&gt;1,"Duplicate Batch ID",""))</f>
        <v/>
      </c>
    </row>
    <row r="155">
      <c r="A155" s="5" t="n"/>
      <c r="B155" s="34" t="n"/>
      <c r="C155" s="5" t="n"/>
      <c r="D155" s="5" t="n"/>
      <c r="E155" s="41" t="n"/>
      <c r="F155" s="5" t="n"/>
      <c r="G155" s="40">
        <f>IF($A155="","",ROUND(SUMIF(Transactions!$K$2:$K$501,$A155,Transactions!$M$2:$M$501),2))</f>
        <v/>
      </c>
      <c r="H155" s="40">
        <f>IF($A155="","",ROUND(IF(ISNUMBER($E155),$E155,0)-$G155,2))</f>
        <v/>
      </c>
      <c r="I155" s="25">
        <f>IF($A155="","",IF(COUNTIF(Transactions!$K$2:$K$501,$A155)=0,"Missing Detail",IF(ABS($H155)&lt;=0.01,"Balanced","Review")))</f>
        <v/>
      </c>
      <c r="J155" s="5" t="n"/>
      <c r="K155" s="25">
        <f>IF($A155="","",IF(COUNTIF($A$2:$A$201,$A155)&gt;1,"Duplicate Batch ID",""))</f>
        <v/>
      </c>
    </row>
    <row r="156">
      <c r="A156" s="21" t="n"/>
      <c r="B156" s="38" t="n"/>
      <c r="C156" s="21" t="n"/>
      <c r="D156" s="21" t="n"/>
      <c r="E156" s="39" t="n"/>
      <c r="F156" s="21" t="n"/>
      <c r="G156" s="40">
        <f>IF($A156="","",ROUND(SUMIF(Transactions!$K$2:$K$501,$A156,Transactions!$M$2:$M$501),2))</f>
        <v/>
      </c>
      <c r="H156" s="40">
        <f>IF($A156="","",ROUND(IF(ISNUMBER($E156),$E156,0)-$G156,2))</f>
        <v/>
      </c>
      <c r="I156" s="25">
        <f>IF($A156="","",IF(COUNTIF(Transactions!$K$2:$K$501,$A156)=0,"Missing Detail",IF(ABS($H156)&lt;=0.01,"Balanced","Review")))</f>
        <v/>
      </c>
      <c r="J156" s="21" t="n"/>
      <c r="K156" s="25">
        <f>IF($A156="","",IF(COUNTIF($A$2:$A$201,$A156)&gt;1,"Duplicate Batch ID",""))</f>
        <v/>
      </c>
    </row>
    <row r="157">
      <c r="A157" s="5" t="n"/>
      <c r="B157" s="34" t="n"/>
      <c r="C157" s="5" t="n"/>
      <c r="D157" s="5" t="n"/>
      <c r="E157" s="41" t="n"/>
      <c r="F157" s="5" t="n"/>
      <c r="G157" s="40">
        <f>IF($A157="","",ROUND(SUMIF(Transactions!$K$2:$K$501,$A157,Transactions!$M$2:$M$501),2))</f>
        <v/>
      </c>
      <c r="H157" s="40">
        <f>IF($A157="","",ROUND(IF(ISNUMBER($E157),$E157,0)-$G157,2))</f>
        <v/>
      </c>
      <c r="I157" s="25">
        <f>IF($A157="","",IF(COUNTIF(Transactions!$K$2:$K$501,$A157)=0,"Missing Detail",IF(ABS($H157)&lt;=0.01,"Balanced","Review")))</f>
        <v/>
      </c>
      <c r="J157" s="5" t="n"/>
      <c r="K157" s="25">
        <f>IF($A157="","",IF(COUNTIF($A$2:$A$201,$A157)&gt;1,"Duplicate Batch ID",""))</f>
        <v/>
      </c>
    </row>
    <row r="158">
      <c r="A158" s="21" t="n"/>
      <c r="B158" s="38" t="n"/>
      <c r="C158" s="21" t="n"/>
      <c r="D158" s="21" t="n"/>
      <c r="E158" s="39" t="n"/>
      <c r="F158" s="21" t="n"/>
      <c r="G158" s="40">
        <f>IF($A158="","",ROUND(SUMIF(Transactions!$K$2:$K$501,$A158,Transactions!$M$2:$M$501),2))</f>
        <v/>
      </c>
      <c r="H158" s="40">
        <f>IF($A158="","",ROUND(IF(ISNUMBER($E158),$E158,0)-$G158,2))</f>
        <v/>
      </c>
      <c r="I158" s="25">
        <f>IF($A158="","",IF(COUNTIF(Transactions!$K$2:$K$501,$A158)=0,"Missing Detail",IF(ABS($H158)&lt;=0.01,"Balanced","Review")))</f>
        <v/>
      </c>
      <c r="J158" s="21" t="n"/>
      <c r="K158" s="25">
        <f>IF($A158="","",IF(COUNTIF($A$2:$A$201,$A158)&gt;1,"Duplicate Batch ID",""))</f>
        <v/>
      </c>
    </row>
    <row r="159">
      <c r="A159" s="5" t="n"/>
      <c r="B159" s="34" t="n"/>
      <c r="C159" s="5" t="n"/>
      <c r="D159" s="5" t="n"/>
      <c r="E159" s="41" t="n"/>
      <c r="F159" s="5" t="n"/>
      <c r="G159" s="40">
        <f>IF($A159="","",ROUND(SUMIF(Transactions!$K$2:$K$501,$A159,Transactions!$M$2:$M$501),2))</f>
        <v/>
      </c>
      <c r="H159" s="40">
        <f>IF($A159="","",ROUND(IF(ISNUMBER($E159),$E159,0)-$G159,2))</f>
        <v/>
      </c>
      <c r="I159" s="25">
        <f>IF($A159="","",IF(COUNTIF(Transactions!$K$2:$K$501,$A159)=0,"Missing Detail",IF(ABS($H159)&lt;=0.01,"Balanced","Review")))</f>
        <v/>
      </c>
      <c r="J159" s="5" t="n"/>
      <c r="K159" s="25">
        <f>IF($A159="","",IF(COUNTIF($A$2:$A$201,$A159)&gt;1,"Duplicate Batch ID",""))</f>
        <v/>
      </c>
    </row>
    <row r="160">
      <c r="A160" s="21" t="n"/>
      <c r="B160" s="38" t="n"/>
      <c r="C160" s="21" t="n"/>
      <c r="D160" s="21" t="n"/>
      <c r="E160" s="39" t="n"/>
      <c r="F160" s="21" t="n"/>
      <c r="G160" s="40">
        <f>IF($A160="","",ROUND(SUMIF(Transactions!$K$2:$K$501,$A160,Transactions!$M$2:$M$501),2))</f>
        <v/>
      </c>
      <c r="H160" s="40">
        <f>IF($A160="","",ROUND(IF(ISNUMBER($E160),$E160,0)-$G160,2))</f>
        <v/>
      </c>
      <c r="I160" s="25">
        <f>IF($A160="","",IF(COUNTIF(Transactions!$K$2:$K$501,$A160)=0,"Missing Detail",IF(ABS($H160)&lt;=0.01,"Balanced","Review")))</f>
        <v/>
      </c>
      <c r="J160" s="21" t="n"/>
      <c r="K160" s="25">
        <f>IF($A160="","",IF(COUNTIF($A$2:$A$201,$A160)&gt;1,"Duplicate Batch ID",""))</f>
        <v/>
      </c>
    </row>
    <row r="161">
      <c r="A161" s="5" t="n"/>
      <c r="B161" s="34" t="n"/>
      <c r="C161" s="5" t="n"/>
      <c r="D161" s="5" t="n"/>
      <c r="E161" s="41" t="n"/>
      <c r="F161" s="5" t="n"/>
      <c r="G161" s="40">
        <f>IF($A161="","",ROUND(SUMIF(Transactions!$K$2:$K$501,$A161,Transactions!$M$2:$M$501),2))</f>
        <v/>
      </c>
      <c r="H161" s="40">
        <f>IF($A161="","",ROUND(IF(ISNUMBER($E161),$E161,0)-$G161,2))</f>
        <v/>
      </c>
      <c r="I161" s="25">
        <f>IF($A161="","",IF(COUNTIF(Transactions!$K$2:$K$501,$A161)=0,"Missing Detail",IF(ABS($H161)&lt;=0.01,"Balanced","Review")))</f>
        <v/>
      </c>
      <c r="J161" s="5" t="n"/>
      <c r="K161" s="25">
        <f>IF($A161="","",IF(COUNTIF($A$2:$A$201,$A161)&gt;1,"Duplicate Batch ID",""))</f>
        <v/>
      </c>
    </row>
    <row r="162">
      <c r="A162" s="21" t="n"/>
      <c r="B162" s="38" t="n"/>
      <c r="C162" s="21" t="n"/>
      <c r="D162" s="21" t="n"/>
      <c r="E162" s="39" t="n"/>
      <c r="F162" s="21" t="n"/>
      <c r="G162" s="40">
        <f>IF($A162="","",ROUND(SUMIF(Transactions!$K$2:$K$501,$A162,Transactions!$M$2:$M$501),2))</f>
        <v/>
      </c>
      <c r="H162" s="40">
        <f>IF($A162="","",ROUND(IF(ISNUMBER($E162),$E162,0)-$G162,2))</f>
        <v/>
      </c>
      <c r="I162" s="25">
        <f>IF($A162="","",IF(COUNTIF(Transactions!$K$2:$K$501,$A162)=0,"Missing Detail",IF(ABS($H162)&lt;=0.01,"Balanced","Review")))</f>
        <v/>
      </c>
      <c r="J162" s="21" t="n"/>
      <c r="K162" s="25">
        <f>IF($A162="","",IF(COUNTIF($A$2:$A$201,$A162)&gt;1,"Duplicate Batch ID",""))</f>
        <v/>
      </c>
    </row>
    <row r="163">
      <c r="A163" s="5" t="n"/>
      <c r="B163" s="34" t="n"/>
      <c r="C163" s="5" t="n"/>
      <c r="D163" s="5" t="n"/>
      <c r="E163" s="41" t="n"/>
      <c r="F163" s="5" t="n"/>
      <c r="G163" s="40">
        <f>IF($A163="","",ROUND(SUMIF(Transactions!$K$2:$K$501,$A163,Transactions!$M$2:$M$501),2))</f>
        <v/>
      </c>
      <c r="H163" s="40">
        <f>IF($A163="","",ROUND(IF(ISNUMBER($E163),$E163,0)-$G163,2))</f>
        <v/>
      </c>
      <c r="I163" s="25">
        <f>IF($A163="","",IF(COUNTIF(Transactions!$K$2:$K$501,$A163)=0,"Missing Detail",IF(ABS($H163)&lt;=0.01,"Balanced","Review")))</f>
        <v/>
      </c>
      <c r="J163" s="5" t="n"/>
      <c r="K163" s="25">
        <f>IF($A163="","",IF(COUNTIF($A$2:$A$201,$A163)&gt;1,"Duplicate Batch ID",""))</f>
        <v/>
      </c>
    </row>
    <row r="164">
      <c r="A164" s="21" t="n"/>
      <c r="B164" s="38" t="n"/>
      <c r="C164" s="21" t="n"/>
      <c r="D164" s="21" t="n"/>
      <c r="E164" s="39" t="n"/>
      <c r="F164" s="21" t="n"/>
      <c r="G164" s="40">
        <f>IF($A164="","",ROUND(SUMIF(Transactions!$K$2:$K$501,$A164,Transactions!$M$2:$M$501),2))</f>
        <v/>
      </c>
      <c r="H164" s="40">
        <f>IF($A164="","",ROUND(IF(ISNUMBER($E164),$E164,0)-$G164,2))</f>
        <v/>
      </c>
      <c r="I164" s="25">
        <f>IF($A164="","",IF(COUNTIF(Transactions!$K$2:$K$501,$A164)=0,"Missing Detail",IF(ABS($H164)&lt;=0.01,"Balanced","Review")))</f>
        <v/>
      </c>
      <c r="J164" s="21" t="n"/>
      <c r="K164" s="25">
        <f>IF($A164="","",IF(COUNTIF($A$2:$A$201,$A164)&gt;1,"Duplicate Batch ID",""))</f>
        <v/>
      </c>
    </row>
    <row r="165">
      <c r="A165" s="5" t="n"/>
      <c r="B165" s="34" t="n"/>
      <c r="C165" s="5" t="n"/>
      <c r="D165" s="5" t="n"/>
      <c r="E165" s="41" t="n"/>
      <c r="F165" s="5" t="n"/>
      <c r="G165" s="40">
        <f>IF($A165="","",ROUND(SUMIF(Transactions!$K$2:$K$501,$A165,Transactions!$M$2:$M$501),2))</f>
        <v/>
      </c>
      <c r="H165" s="40">
        <f>IF($A165="","",ROUND(IF(ISNUMBER($E165),$E165,0)-$G165,2))</f>
        <v/>
      </c>
      <c r="I165" s="25">
        <f>IF($A165="","",IF(COUNTIF(Transactions!$K$2:$K$501,$A165)=0,"Missing Detail",IF(ABS($H165)&lt;=0.01,"Balanced","Review")))</f>
        <v/>
      </c>
      <c r="J165" s="5" t="n"/>
      <c r="K165" s="25">
        <f>IF($A165="","",IF(COUNTIF($A$2:$A$201,$A165)&gt;1,"Duplicate Batch ID",""))</f>
        <v/>
      </c>
    </row>
    <row r="166">
      <c r="A166" s="21" t="n"/>
      <c r="B166" s="38" t="n"/>
      <c r="C166" s="21" t="n"/>
      <c r="D166" s="21" t="n"/>
      <c r="E166" s="39" t="n"/>
      <c r="F166" s="21" t="n"/>
      <c r="G166" s="40">
        <f>IF($A166="","",ROUND(SUMIF(Transactions!$K$2:$K$501,$A166,Transactions!$M$2:$M$501),2))</f>
        <v/>
      </c>
      <c r="H166" s="40">
        <f>IF($A166="","",ROUND(IF(ISNUMBER($E166),$E166,0)-$G166,2))</f>
        <v/>
      </c>
      <c r="I166" s="25">
        <f>IF($A166="","",IF(COUNTIF(Transactions!$K$2:$K$501,$A166)=0,"Missing Detail",IF(ABS($H166)&lt;=0.01,"Balanced","Review")))</f>
        <v/>
      </c>
      <c r="J166" s="21" t="n"/>
      <c r="K166" s="25">
        <f>IF($A166="","",IF(COUNTIF($A$2:$A$201,$A166)&gt;1,"Duplicate Batch ID",""))</f>
        <v/>
      </c>
    </row>
    <row r="167">
      <c r="A167" s="5" t="n"/>
      <c r="B167" s="34" t="n"/>
      <c r="C167" s="5" t="n"/>
      <c r="D167" s="5" t="n"/>
      <c r="E167" s="41" t="n"/>
      <c r="F167" s="5" t="n"/>
      <c r="G167" s="40">
        <f>IF($A167="","",ROUND(SUMIF(Transactions!$K$2:$K$501,$A167,Transactions!$M$2:$M$501),2))</f>
        <v/>
      </c>
      <c r="H167" s="40">
        <f>IF($A167="","",ROUND(IF(ISNUMBER($E167),$E167,0)-$G167,2))</f>
        <v/>
      </c>
      <c r="I167" s="25">
        <f>IF($A167="","",IF(COUNTIF(Transactions!$K$2:$K$501,$A167)=0,"Missing Detail",IF(ABS($H167)&lt;=0.01,"Balanced","Review")))</f>
        <v/>
      </c>
      <c r="J167" s="5" t="n"/>
      <c r="K167" s="25">
        <f>IF($A167="","",IF(COUNTIF($A$2:$A$201,$A167)&gt;1,"Duplicate Batch ID",""))</f>
        <v/>
      </c>
    </row>
    <row r="168">
      <c r="A168" s="21" t="n"/>
      <c r="B168" s="38" t="n"/>
      <c r="C168" s="21" t="n"/>
      <c r="D168" s="21" t="n"/>
      <c r="E168" s="39" t="n"/>
      <c r="F168" s="21" t="n"/>
      <c r="G168" s="40">
        <f>IF($A168="","",ROUND(SUMIF(Transactions!$K$2:$K$501,$A168,Transactions!$M$2:$M$501),2))</f>
        <v/>
      </c>
      <c r="H168" s="40">
        <f>IF($A168="","",ROUND(IF(ISNUMBER($E168),$E168,0)-$G168,2))</f>
        <v/>
      </c>
      <c r="I168" s="25">
        <f>IF($A168="","",IF(COUNTIF(Transactions!$K$2:$K$501,$A168)=0,"Missing Detail",IF(ABS($H168)&lt;=0.01,"Balanced","Review")))</f>
        <v/>
      </c>
      <c r="J168" s="21" t="n"/>
      <c r="K168" s="25">
        <f>IF($A168="","",IF(COUNTIF($A$2:$A$201,$A168)&gt;1,"Duplicate Batch ID",""))</f>
        <v/>
      </c>
    </row>
    <row r="169">
      <c r="A169" s="5" t="n"/>
      <c r="B169" s="34" t="n"/>
      <c r="C169" s="5" t="n"/>
      <c r="D169" s="5" t="n"/>
      <c r="E169" s="41" t="n"/>
      <c r="F169" s="5" t="n"/>
      <c r="G169" s="40">
        <f>IF($A169="","",ROUND(SUMIF(Transactions!$K$2:$K$501,$A169,Transactions!$M$2:$M$501),2))</f>
        <v/>
      </c>
      <c r="H169" s="40">
        <f>IF($A169="","",ROUND(IF(ISNUMBER($E169),$E169,0)-$G169,2))</f>
        <v/>
      </c>
      <c r="I169" s="25">
        <f>IF($A169="","",IF(COUNTIF(Transactions!$K$2:$K$501,$A169)=0,"Missing Detail",IF(ABS($H169)&lt;=0.01,"Balanced","Review")))</f>
        <v/>
      </c>
      <c r="J169" s="5" t="n"/>
      <c r="K169" s="25">
        <f>IF($A169="","",IF(COUNTIF($A$2:$A$201,$A169)&gt;1,"Duplicate Batch ID",""))</f>
        <v/>
      </c>
    </row>
    <row r="170">
      <c r="A170" s="21" t="n"/>
      <c r="B170" s="38" t="n"/>
      <c r="C170" s="21" t="n"/>
      <c r="D170" s="21" t="n"/>
      <c r="E170" s="39" t="n"/>
      <c r="F170" s="21" t="n"/>
      <c r="G170" s="40">
        <f>IF($A170="","",ROUND(SUMIF(Transactions!$K$2:$K$501,$A170,Transactions!$M$2:$M$501),2))</f>
        <v/>
      </c>
      <c r="H170" s="40">
        <f>IF($A170="","",ROUND(IF(ISNUMBER($E170),$E170,0)-$G170,2))</f>
        <v/>
      </c>
      <c r="I170" s="25">
        <f>IF($A170="","",IF(COUNTIF(Transactions!$K$2:$K$501,$A170)=0,"Missing Detail",IF(ABS($H170)&lt;=0.01,"Balanced","Review")))</f>
        <v/>
      </c>
      <c r="J170" s="21" t="n"/>
      <c r="K170" s="25">
        <f>IF($A170="","",IF(COUNTIF($A$2:$A$201,$A170)&gt;1,"Duplicate Batch ID",""))</f>
        <v/>
      </c>
    </row>
    <row r="171">
      <c r="A171" s="5" t="n"/>
      <c r="B171" s="34" t="n"/>
      <c r="C171" s="5" t="n"/>
      <c r="D171" s="5" t="n"/>
      <c r="E171" s="41" t="n"/>
      <c r="F171" s="5" t="n"/>
      <c r="G171" s="40">
        <f>IF($A171="","",ROUND(SUMIF(Transactions!$K$2:$K$501,$A171,Transactions!$M$2:$M$501),2))</f>
        <v/>
      </c>
      <c r="H171" s="40">
        <f>IF($A171="","",ROUND(IF(ISNUMBER($E171),$E171,0)-$G171,2))</f>
        <v/>
      </c>
      <c r="I171" s="25">
        <f>IF($A171="","",IF(COUNTIF(Transactions!$K$2:$K$501,$A171)=0,"Missing Detail",IF(ABS($H171)&lt;=0.01,"Balanced","Review")))</f>
        <v/>
      </c>
      <c r="J171" s="5" t="n"/>
      <c r="K171" s="25">
        <f>IF($A171="","",IF(COUNTIF($A$2:$A$201,$A171)&gt;1,"Duplicate Batch ID",""))</f>
        <v/>
      </c>
    </row>
    <row r="172">
      <c r="A172" s="21" t="n"/>
      <c r="B172" s="38" t="n"/>
      <c r="C172" s="21" t="n"/>
      <c r="D172" s="21" t="n"/>
      <c r="E172" s="39" t="n"/>
      <c r="F172" s="21" t="n"/>
      <c r="G172" s="40">
        <f>IF($A172="","",ROUND(SUMIF(Transactions!$K$2:$K$501,$A172,Transactions!$M$2:$M$501),2))</f>
        <v/>
      </c>
      <c r="H172" s="40">
        <f>IF($A172="","",ROUND(IF(ISNUMBER($E172),$E172,0)-$G172,2))</f>
        <v/>
      </c>
      <c r="I172" s="25">
        <f>IF($A172="","",IF(COUNTIF(Transactions!$K$2:$K$501,$A172)=0,"Missing Detail",IF(ABS($H172)&lt;=0.01,"Balanced","Review")))</f>
        <v/>
      </c>
      <c r="J172" s="21" t="n"/>
      <c r="K172" s="25">
        <f>IF($A172="","",IF(COUNTIF($A$2:$A$201,$A172)&gt;1,"Duplicate Batch ID",""))</f>
        <v/>
      </c>
    </row>
    <row r="173">
      <c r="A173" s="5" t="n"/>
      <c r="B173" s="34" t="n"/>
      <c r="C173" s="5" t="n"/>
      <c r="D173" s="5" t="n"/>
      <c r="E173" s="41" t="n"/>
      <c r="F173" s="5" t="n"/>
      <c r="G173" s="40">
        <f>IF($A173="","",ROUND(SUMIF(Transactions!$K$2:$K$501,$A173,Transactions!$M$2:$M$501),2))</f>
        <v/>
      </c>
      <c r="H173" s="40">
        <f>IF($A173="","",ROUND(IF(ISNUMBER($E173),$E173,0)-$G173,2))</f>
        <v/>
      </c>
      <c r="I173" s="25">
        <f>IF($A173="","",IF(COUNTIF(Transactions!$K$2:$K$501,$A173)=0,"Missing Detail",IF(ABS($H173)&lt;=0.01,"Balanced","Review")))</f>
        <v/>
      </c>
      <c r="J173" s="5" t="n"/>
      <c r="K173" s="25">
        <f>IF($A173="","",IF(COUNTIF($A$2:$A$201,$A173)&gt;1,"Duplicate Batch ID",""))</f>
        <v/>
      </c>
    </row>
    <row r="174">
      <c r="A174" s="21" t="n"/>
      <c r="B174" s="38" t="n"/>
      <c r="C174" s="21" t="n"/>
      <c r="D174" s="21" t="n"/>
      <c r="E174" s="39" t="n"/>
      <c r="F174" s="21" t="n"/>
      <c r="G174" s="40">
        <f>IF($A174="","",ROUND(SUMIF(Transactions!$K$2:$K$501,$A174,Transactions!$M$2:$M$501),2))</f>
        <v/>
      </c>
      <c r="H174" s="40">
        <f>IF($A174="","",ROUND(IF(ISNUMBER($E174),$E174,0)-$G174,2))</f>
        <v/>
      </c>
      <c r="I174" s="25">
        <f>IF($A174="","",IF(COUNTIF(Transactions!$K$2:$K$501,$A174)=0,"Missing Detail",IF(ABS($H174)&lt;=0.01,"Balanced","Review")))</f>
        <v/>
      </c>
      <c r="J174" s="21" t="n"/>
      <c r="K174" s="25">
        <f>IF($A174="","",IF(COUNTIF($A$2:$A$201,$A174)&gt;1,"Duplicate Batch ID",""))</f>
        <v/>
      </c>
    </row>
    <row r="175">
      <c r="A175" s="5" t="n"/>
      <c r="B175" s="34" t="n"/>
      <c r="C175" s="5" t="n"/>
      <c r="D175" s="5" t="n"/>
      <c r="E175" s="41" t="n"/>
      <c r="F175" s="5" t="n"/>
      <c r="G175" s="40">
        <f>IF($A175="","",ROUND(SUMIF(Transactions!$K$2:$K$501,$A175,Transactions!$M$2:$M$501),2))</f>
        <v/>
      </c>
      <c r="H175" s="40">
        <f>IF($A175="","",ROUND(IF(ISNUMBER($E175),$E175,0)-$G175,2))</f>
        <v/>
      </c>
      <c r="I175" s="25">
        <f>IF($A175="","",IF(COUNTIF(Transactions!$K$2:$K$501,$A175)=0,"Missing Detail",IF(ABS($H175)&lt;=0.01,"Balanced","Review")))</f>
        <v/>
      </c>
      <c r="J175" s="5" t="n"/>
      <c r="K175" s="25">
        <f>IF($A175="","",IF(COUNTIF($A$2:$A$201,$A175)&gt;1,"Duplicate Batch ID",""))</f>
        <v/>
      </c>
    </row>
    <row r="176">
      <c r="A176" s="21" t="n"/>
      <c r="B176" s="38" t="n"/>
      <c r="C176" s="21" t="n"/>
      <c r="D176" s="21" t="n"/>
      <c r="E176" s="39" t="n"/>
      <c r="F176" s="21" t="n"/>
      <c r="G176" s="40">
        <f>IF($A176="","",ROUND(SUMIF(Transactions!$K$2:$K$501,$A176,Transactions!$M$2:$M$501),2))</f>
        <v/>
      </c>
      <c r="H176" s="40">
        <f>IF($A176="","",ROUND(IF(ISNUMBER($E176),$E176,0)-$G176,2))</f>
        <v/>
      </c>
      <c r="I176" s="25">
        <f>IF($A176="","",IF(COUNTIF(Transactions!$K$2:$K$501,$A176)=0,"Missing Detail",IF(ABS($H176)&lt;=0.01,"Balanced","Review")))</f>
        <v/>
      </c>
      <c r="J176" s="21" t="n"/>
      <c r="K176" s="25">
        <f>IF($A176="","",IF(COUNTIF($A$2:$A$201,$A176)&gt;1,"Duplicate Batch ID",""))</f>
        <v/>
      </c>
    </row>
    <row r="177">
      <c r="A177" s="5" t="n"/>
      <c r="B177" s="34" t="n"/>
      <c r="C177" s="5" t="n"/>
      <c r="D177" s="5" t="n"/>
      <c r="E177" s="41" t="n"/>
      <c r="F177" s="5" t="n"/>
      <c r="G177" s="40">
        <f>IF($A177="","",ROUND(SUMIF(Transactions!$K$2:$K$501,$A177,Transactions!$M$2:$M$501),2))</f>
        <v/>
      </c>
      <c r="H177" s="40">
        <f>IF($A177="","",ROUND(IF(ISNUMBER($E177),$E177,0)-$G177,2))</f>
        <v/>
      </c>
      <c r="I177" s="25">
        <f>IF($A177="","",IF(COUNTIF(Transactions!$K$2:$K$501,$A177)=0,"Missing Detail",IF(ABS($H177)&lt;=0.01,"Balanced","Review")))</f>
        <v/>
      </c>
      <c r="J177" s="5" t="n"/>
      <c r="K177" s="25">
        <f>IF($A177="","",IF(COUNTIF($A$2:$A$201,$A177)&gt;1,"Duplicate Batch ID",""))</f>
        <v/>
      </c>
    </row>
    <row r="178">
      <c r="A178" s="21" t="n"/>
      <c r="B178" s="38" t="n"/>
      <c r="C178" s="21" t="n"/>
      <c r="D178" s="21" t="n"/>
      <c r="E178" s="39" t="n"/>
      <c r="F178" s="21" t="n"/>
      <c r="G178" s="40">
        <f>IF($A178="","",ROUND(SUMIF(Transactions!$K$2:$K$501,$A178,Transactions!$M$2:$M$501),2))</f>
        <v/>
      </c>
      <c r="H178" s="40">
        <f>IF($A178="","",ROUND(IF(ISNUMBER($E178),$E178,0)-$G178,2))</f>
        <v/>
      </c>
      <c r="I178" s="25">
        <f>IF($A178="","",IF(COUNTIF(Transactions!$K$2:$K$501,$A178)=0,"Missing Detail",IF(ABS($H178)&lt;=0.01,"Balanced","Review")))</f>
        <v/>
      </c>
      <c r="J178" s="21" t="n"/>
      <c r="K178" s="25">
        <f>IF($A178="","",IF(COUNTIF($A$2:$A$201,$A178)&gt;1,"Duplicate Batch ID",""))</f>
        <v/>
      </c>
    </row>
    <row r="179">
      <c r="A179" s="5" t="n"/>
      <c r="B179" s="34" t="n"/>
      <c r="C179" s="5" t="n"/>
      <c r="D179" s="5" t="n"/>
      <c r="E179" s="41" t="n"/>
      <c r="F179" s="5" t="n"/>
      <c r="G179" s="40">
        <f>IF($A179="","",ROUND(SUMIF(Transactions!$K$2:$K$501,$A179,Transactions!$M$2:$M$501),2))</f>
        <v/>
      </c>
      <c r="H179" s="40">
        <f>IF($A179="","",ROUND(IF(ISNUMBER($E179),$E179,0)-$G179,2))</f>
        <v/>
      </c>
      <c r="I179" s="25">
        <f>IF($A179="","",IF(COUNTIF(Transactions!$K$2:$K$501,$A179)=0,"Missing Detail",IF(ABS($H179)&lt;=0.01,"Balanced","Review")))</f>
        <v/>
      </c>
      <c r="J179" s="5" t="n"/>
      <c r="K179" s="25">
        <f>IF($A179="","",IF(COUNTIF($A$2:$A$201,$A179)&gt;1,"Duplicate Batch ID",""))</f>
        <v/>
      </c>
    </row>
    <row r="180">
      <c r="A180" s="21" t="n"/>
      <c r="B180" s="38" t="n"/>
      <c r="C180" s="21" t="n"/>
      <c r="D180" s="21" t="n"/>
      <c r="E180" s="39" t="n"/>
      <c r="F180" s="21" t="n"/>
      <c r="G180" s="40">
        <f>IF($A180="","",ROUND(SUMIF(Transactions!$K$2:$K$501,$A180,Transactions!$M$2:$M$501),2))</f>
        <v/>
      </c>
      <c r="H180" s="40">
        <f>IF($A180="","",ROUND(IF(ISNUMBER($E180),$E180,0)-$G180,2))</f>
        <v/>
      </c>
      <c r="I180" s="25">
        <f>IF($A180="","",IF(COUNTIF(Transactions!$K$2:$K$501,$A180)=0,"Missing Detail",IF(ABS($H180)&lt;=0.01,"Balanced","Review")))</f>
        <v/>
      </c>
      <c r="J180" s="21" t="n"/>
      <c r="K180" s="25">
        <f>IF($A180="","",IF(COUNTIF($A$2:$A$201,$A180)&gt;1,"Duplicate Batch ID",""))</f>
        <v/>
      </c>
    </row>
    <row r="181">
      <c r="A181" s="5" t="n"/>
      <c r="B181" s="34" t="n"/>
      <c r="C181" s="5" t="n"/>
      <c r="D181" s="5" t="n"/>
      <c r="E181" s="41" t="n"/>
      <c r="F181" s="5" t="n"/>
      <c r="G181" s="40">
        <f>IF($A181="","",ROUND(SUMIF(Transactions!$K$2:$K$501,$A181,Transactions!$M$2:$M$501),2))</f>
        <v/>
      </c>
      <c r="H181" s="40">
        <f>IF($A181="","",ROUND(IF(ISNUMBER($E181),$E181,0)-$G181,2))</f>
        <v/>
      </c>
      <c r="I181" s="25">
        <f>IF($A181="","",IF(COUNTIF(Transactions!$K$2:$K$501,$A181)=0,"Missing Detail",IF(ABS($H181)&lt;=0.01,"Balanced","Review")))</f>
        <v/>
      </c>
      <c r="J181" s="5" t="n"/>
      <c r="K181" s="25">
        <f>IF($A181="","",IF(COUNTIF($A$2:$A$201,$A181)&gt;1,"Duplicate Batch ID",""))</f>
        <v/>
      </c>
    </row>
    <row r="182">
      <c r="A182" s="21" t="n"/>
      <c r="B182" s="38" t="n"/>
      <c r="C182" s="21" t="n"/>
      <c r="D182" s="21" t="n"/>
      <c r="E182" s="39" t="n"/>
      <c r="F182" s="21" t="n"/>
      <c r="G182" s="40">
        <f>IF($A182="","",ROUND(SUMIF(Transactions!$K$2:$K$501,$A182,Transactions!$M$2:$M$501),2))</f>
        <v/>
      </c>
      <c r="H182" s="40">
        <f>IF($A182="","",ROUND(IF(ISNUMBER($E182),$E182,0)-$G182,2))</f>
        <v/>
      </c>
      <c r="I182" s="25">
        <f>IF($A182="","",IF(COUNTIF(Transactions!$K$2:$K$501,$A182)=0,"Missing Detail",IF(ABS($H182)&lt;=0.01,"Balanced","Review")))</f>
        <v/>
      </c>
      <c r="J182" s="21" t="n"/>
      <c r="K182" s="25">
        <f>IF($A182="","",IF(COUNTIF($A$2:$A$201,$A182)&gt;1,"Duplicate Batch ID",""))</f>
        <v/>
      </c>
    </row>
    <row r="183">
      <c r="A183" s="5" t="n"/>
      <c r="B183" s="34" t="n"/>
      <c r="C183" s="5" t="n"/>
      <c r="D183" s="5" t="n"/>
      <c r="E183" s="41" t="n"/>
      <c r="F183" s="5" t="n"/>
      <c r="G183" s="40">
        <f>IF($A183="","",ROUND(SUMIF(Transactions!$K$2:$K$501,$A183,Transactions!$M$2:$M$501),2))</f>
        <v/>
      </c>
      <c r="H183" s="40">
        <f>IF($A183="","",ROUND(IF(ISNUMBER($E183),$E183,0)-$G183,2))</f>
        <v/>
      </c>
      <c r="I183" s="25">
        <f>IF($A183="","",IF(COUNTIF(Transactions!$K$2:$K$501,$A183)=0,"Missing Detail",IF(ABS($H183)&lt;=0.01,"Balanced","Review")))</f>
        <v/>
      </c>
      <c r="J183" s="5" t="n"/>
      <c r="K183" s="25">
        <f>IF($A183="","",IF(COUNTIF($A$2:$A$201,$A183)&gt;1,"Duplicate Batch ID",""))</f>
        <v/>
      </c>
    </row>
    <row r="184">
      <c r="A184" s="21" t="n"/>
      <c r="B184" s="38" t="n"/>
      <c r="C184" s="21" t="n"/>
      <c r="D184" s="21" t="n"/>
      <c r="E184" s="39" t="n"/>
      <c r="F184" s="21" t="n"/>
      <c r="G184" s="40">
        <f>IF($A184="","",ROUND(SUMIF(Transactions!$K$2:$K$501,$A184,Transactions!$M$2:$M$501),2))</f>
        <v/>
      </c>
      <c r="H184" s="40">
        <f>IF($A184="","",ROUND(IF(ISNUMBER($E184),$E184,0)-$G184,2))</f>
        <v/>
      </c>
      <c r="I184" s="25">
        <f>IF($A184="","",IF(COUNTIF(Transactions!$K$2:$K$501,$A184)=0,"Missing Detail",IF(ABS($H184)&lt;=0.01,"Balanced","Review")))</f>
        <v/>
      </c>
      <c r="J184" s="21" t="n"/>
      <c r="K184" s="25">
        <f>IF($A184="","",IF(COUNTIF($A$2:$A$201,$A184)&gt;1,"Duplicate Batch ID",""))</f>
        <v/>
      </c>
    </row>
    <row r="185">
      <c r="A185" s="5" t="n"/>
      <c r="B185" s="34" t="n"/>
      <c r="C185" s="5" t="n"/>
      <c r="D185" s="5" t="n"/>
      <c r="E185" s="41" t="n"/>
      <c r="F185" s="5" t="n"/>
      <c r="G185" s="40">
        <f>IF($A185="","",ROUND(SUMIF(Transactions!$K$2:$K$501,$A185,Transactions!$M$2:$M$501),2))</f>
        <v/>
      </c>
      <c r="H185" s="40">
        <f>IF($A185="","",ROUND(IF(ISNUMBER($E185),$E185,0)-$G185,2))</f>
        <v/>
      </c>
      <c r="I185" s="25">
        <f>IF($A185="","",IF(COUNTIF(Transactions!$K$2:$K$501,$A185)=0,"Missing Detail",IF(ABS($H185)&lt;=0.01,"Balanced","Review")))</f>
        <v/>
      </c>
      <c r="J185" s="5" t="n"/>
      <c r="K185" s="25">
        <f>IF($A185="","",IF(COUNTIF($A$2:$A$201,$A185)&gt;1,"Duplicate Batch ID",""))</f>
        <v/>
      </c>
    </row>
    <row r="186">
      <c r="A186" s="21" t="n"/>
      <c r="B186" s="38" t="n"/>
      <c r="C186" s="21" t="n"/>
      <c r="D186" s="21" t="n"/>
      <c r="E186" s="39" t="n"/>
      <c r="F186" s="21" t="n"/>
      <c r="G186" s="40">
        <f>IF($A186="","",ROUND(SUMIF(Transactions!$K$2:$K$501,$A186,Transactions!$M$2:$M$501),2))</f>
        <v/>
      </c>
      <c r="H186" s="40">
        <f>IF($A186="","",ROUND(IF(ISNUMBER($E186),$E186,0)-$G186,2))</f>
        <v/>
      </c>
      <c r="I186" s="25">
        <f>IF($A186="","",IF(COUNTIF(Transactions!$K$2:$K$501,$A186)=0,"Missing Detail",IF(ABS($H186)&lt;=0.01,"Balanced","Review")))</f>
        <v/>
      </c>
      <c r="J186" s="21" t="n"/>
      <c r="K186" s="25">
        <f>IF($A186="","",IF(COUNTIF($A$2:$A$201,$A186)&gt;1,"Duplicate Batch ID",""))</f>
        <v/>
      </c>
    </row>
    <row r="187">
      <c r="A187" s="5" t="n"/>
      <c r="B187" s="34" t="n"/>
      <c r="C187" s="5" t="n"/>
      <c r="D187" s="5" t="n"/>
      <c r="E187" s="41" t="n"/>
      <c r="F187" s="5" t="n"/>
      <c r="G187" s="40">
        <f>IF($A187="","",ROUND(SUMIF(Transactions!$K$2:$K$501,$A187,Transactions!$M$2:$M$501),2))</f>
        <v/>
      </c>
      <c r="H187" s="40">
        <f>IF($A187="","",ROUND(IF(ISNUMBER($E187),$E187,0)-$G187,2))</f>
        <v/>
      </c>
      <c r="I187" s="25">
        <f>IF($A187="","",IF(COUNTIF(Transactions!$K$2:$K$501,$A187)=0,"Missing Detail",IF(ABS($H187)&lt;=0.01,"Balanced","Review")))</f>
        <v/>
      </c>
      <c r="J187" s="5" t="n"/>
      <c r="K187" s="25">
        <f>IF($A187="","",IF(COUNTIF($A$2:$A$201,$A187)&gt;1,"Duplicate Batch ID",""))</f>
        <v/>
      </c>
    </row>
    <row r="188">
      <c r="A188" s="21" t="n"/>
      <c r="B188" s="38" t="n"/>
      <c r="C188" s="21" t="n"/>
      <c r="D188" s="21" t="n"/>
      <c r="E188" s="39" t="n"/>
      <c r="F188" s="21" t="n"/>
      <c r="G188" s="40">
        <f>IF($A188="","",ROUND(SUMIF(Transactions!$K$2:$K$501,$A188,Transactions!$M$2:$M$501),2))</f>
        <v/>
      </c>
      <c r="H188" s="40">
        <f>IF($A188="","",ROUND(IF(ISNUMBER($E188),$E188,0)-$G188,2))</f>
        <v/>
      </c>
      <c r="I188" s="25">
        <f>IF($A188="","",IF(COUNTIF(Transactions!$K$2:$K$501,$A188)=0,"Missing Detail",IF(ABS($H188)&lt;=0.01,"Balanced","Review")))</f>
        <v/>
      </c>
      <c r="J188" s="21" t="n"/>
      <c r="K188" s="25">
        <f>IF($A188="","",IF(COUNTIF($A$2:$A$201,$A188)&gt;1,"Duplicate Batch ID",""))</f>
        <v/>
      </c>
    </row>
    <row r="189">
      <c r="A189" s="5" t="n"/>
      <c r="B189" s="34" t="n"/>
      <c r="C189" s="5" t="n"/>
      <c r="D189" s="5" t="n"/>
      <c r="E189" s="41" t="n"/>
      <c r="F189" s="5" t="n"/>
      <c r="G189" s="40">
        <f>IF($A189="","",ROUND(SUMIF(Transactions!$K$2:$K$501,$A189,Transactions!$M$2:$M$501),2))</f>
        <v/>
      </c>
      <c r="H189" s="40">
        <f>IF($A189="","",ROUND(IF(ISNUMBER($E189),$E189,0)-$G189,2))</f>
        <v/>
      </c>
      <c r="I189" s="25">
        <f>IF($A189="","",IF(COUNTIF(Transactions!$K$2:$K$501,$A189)=0,"Missing Detail",IF(ABS($H189)&lt;=0.01,"Balanced","Review")))</f>
        <v/>
      </c>
      <c r="J189" s="5" t="n"/>
      <c r="K189" s="25">
        <f>IF($A189="","",IF(COUNTIF($A$2:$A$201,$A189)&gt;1,"Duplicate Batch ID",""))</f>
        <v/>
      </c>
    </row>
    <row r="190">
      <c r="A190" s="21" t="n"/>
      <c r="B190" s="38" t="n"/>
      <c r="C190" s="21" t="n"/>
      <c r="D190" s="21" t="n"/>
      <c r="E190" s="39" t="n"/>
      <c r="F190" s="21" t="n"/>
      <c r="G190" s="40">
        <f>IF($A190="","",ROUND(SUMIF(Transactions!$K$2:$K$501,$A190,Transactions!$M$2:$M$501),2))</f>
        <v/>
      </c>
      <c r="H190" s="40">
        <f>IF($A190="","",ROUND(IF(ISNUMBER($E190),$E190,0)-$G190,2))</f>
        <v/>
      </c>
      <c r="I190" s="25">
        <f>IF($A190="","",IF(COUNTIF(Transactions!$K$2:$K$501,$A190)=0,"Missing Detail",IF(ABS($H190)&lt;=0.01,"Balanced","Review")))</f>
        <v/>
      </c>
      <c r="J190" s="21" t="n"/>
      <c r="K190" s="25">
        <f>IF($A190="","",IF(COUNTIF($A$2:$A$201,$A190)&gt;1,"Duplicate Batch ID",""))</f>
        <v/>
      </c>
    </row>
    <row r="191">
      <c r="A191" s="5" t="n"/>
      <c r="B191" s="34" t="n"/>
      <c r="C191" s="5" t="n"/>
      <c r="D191" s="5" t="n"/>
      <c r="E191" s="41" t="n"/>
      <c r="F191" s="5" t="n"/>
      <c r="G191" s="40">
        <f>IF($A191="","",ROUND(SUMIF(Transactions!$K$2:$K$501,$A191,Transactions!$M$2:$M$501),2))</f>
        <v/>
      </c>
      <c r="H191" s="40">
        <f>IF($A191="","",ROUND(IF(ISNUMBER($E191),$E191,0)-$G191,2))</f>
        <v/>
      </c>
      <c r="I191" s="25">
        <f>IF($A191="","",IF(COUNTIF(Transactions!$K$2:$K$501,$A191)=0,"Missing Detail",IF(ABS($H191)&lt;=0.01,"Balanced","Review")))</f>
        <v/>
      </c>
      <c r="J191" s="5" t="n"/>
      <c r="K191" s="25">
        <f>IF($A191="","",IF(COUNTIF($A$2:$A$201,$A191)&gt;1,"Duplicate Batch ID",""))</f>
        <v/>
      </c>
    </row>
    <row r="192">
      <c r="A192" s="21" t="n"/>
      <c r="B192" s="38" t="n"/>
      <c r="C192" s="21" t="n"/>
      <c r="D192" s="21" t="n"/>
      <c r="E192" s="39" t="n"/>
      <c r="F192" s="21" t="n"/>
      <c r="G192" s="40">
        <f>IF($A192="","",ROUND(SUMIF(Transactions!$K$2:$K$501,$A192,Transactions!$M$2:$M$501),2))</f>
        <v/>
      </c>
      <c r="H192" s="40">
        <f>IF($A192="","",ROUND(IF(ISNUMBER($E192),$E192,0)-$G192,2))</f>
        <v/>
      </c>
      <c r="I192" s="25">
        <f>IF($A192="","",IF(COUNTIF(Transactions!$K$2:$K$501,$A192)=0,"Missing Detail",IF(ABS($H192)&lt;=0.01,"Balanced","Review")))</f>
        <v/>
      </c>
      <c r="J192" s="21" t="n"/>
      <c r="K192" s="25">
        <f>IF($A192="","",IF(COUNTIF($A$2:$A$201,$A192)&gt;1,"Duplicate Batch ID",""))</f>
        <v/>
      </c>
    </row>
    <row r="193">
      <c r="A193" s="5" t="n"/>
      <c r="B193" s="34" t="n"/>
      <c r="C193" s="5" t="n"/>
      <c r="D193" s="5" t="n"/>
      <c r="E193" s="41" t="n"/>
      <c r="F193" s="5" t="n"/>
      <c r="G193" s="40">
        <f>IF($A193="","",ROUND(SUMIF(Transactions!$K$2:$K$501,$A193,Transactions!$M$2:$M$501),2))</f>
        <v/>
      </c>
      <c r="H193" s="40">
        <f>IF($A193="","",ROUND(IF(ISNUMBER($E193),$E193,0)-$G193,2))</f>
        <v/>
      </c>
      <c r="I193" s="25">
        <f>IF($A193="","",IF(COUNTIF(Transactions!$K$2:$K$501,$A193)=0,"Missing Detail",IF(ABS($H193)&lt;=0.01,"Balanced","Review")))</f>
        <v/>
      </c>
      <c r="J193" s="5" t="n"/>
      <c r="K193" s="25">
        <f>IF($A193="","",IF(COUNTIF($A$2:$A$201,$A193)&gt;1,"Duplicate Batch ID",""))</f>
        <v/>
      </c>
    </row>
    <row r="194">
      <c r="A194" s="21" t="n"/>
      <c r="B194" s="38" t="n"/>
      <c r="C194" s="21" t="n"/>
      <c r="D194" s="21" t="n"/>
      <c r="E194" s="39" t="n"/>
      <c r="F194" s="21" t="n"/>
      <c r="G194" s="40">
        <f>IF($A194="","",ROUND(SUMIF(Transactions!$K$2:$K$501,$A194,Transactions!$M$2:$M$501),2))</f>
        <v/>
      </c>
      <c r="H194" s="40">
        <f>IF($A194="","",ROUND(IF(ISNUMBER($E194),$E194,0)-$G194,2))</f>
        <v/>
      </c>
      <c r="I194" s="25">
        <f>IF($A194="","",IF(COUNTIF(Transactions!$K$2:$K$501,$A194)=0,"Missing Detail",IF(ABS($H194)&lt;=0.01,"Balanced","Review")))</f>
        <v/>
      </c>
      <c r="J194" s="21" t="n"/>
      <c r="K194" s="25">
        <f>IF($A194="","",IF(COUNTIF($A$2:$A$201,$A194)&gt;1,"Duplicate Batch ID",""))</f>
        <v/>
      </c>
    </row>
    <row r="195">
      <c r="A195" s="5" t="n"/>
      <c r="B195" s="34" t="n"/>
      <c r="C195" s="5" t="n"/>
      <c r="D195" s="5" t="n"/>
      <c r="E195" s="41" t="n"/>
      <c r="F195" s="5" t="n"/>
      <c r="G195" s="40">
        <f>IF($A195="","",ROUND(SUMIF(Transactions!$K$2:$K$501,$A195,Transactions!$M$2:$M$501),2))</f>
        <v/>
      </c>
      <c r="H195" s="40">
        <f>IF($A195="","",ROUND(IF(ISNUMBER($E195),$E195,0)-$G195,2))</f>
        <v/>
      </c>
      <c r="I195" s="25">
        <f>IF($A195="","",IF(COUNTIF(Transactions!$K$2:$K$501,$A195)=0,"Missing Detail",IF(ABS($H195)&lt;=0.01,"Balanced","Review")))</f>
        <v/>
      </c>
      <c r="J195" s="5" t="n"/>
      <c r="K195" s="25">
        <f>IF($A195="","",IF(COUNTIF($A$2:$A$201,$A195)&gt;1,"Duplicate Batch ID",""))</f>
        <v/>
      </c>
    </row>
    <row r="196">
      <c r="A196" s="21" t="n"/>
      <c r="B196" s="38" t="n"/>
      <c r="C196" s="21" t="n"/>
      <c r="D196" s="21" t="n"/>
      <c r="E196" s="39" t="n"/>
      <c r="F196" s="21" t="n"/>
      <c r="G196" s="40">
        <f>IF($A196="","",ROUND(SUMIF(Transactions!$K$2:$K$501,$A196,Transactions!$M$2:$M$501),2))</f>
        <v/>
      </c>
      <c r="H196" s="40">
        <f>IF($A196="","",ROUND(IF(ISNUMBER($E196),$E196,0)-$G196,2))</f>
        <v/>
      </c>
      <c r="I196" s="25">
        <f>IF($A196="","",IF(COUNTIF(Transactions!$K$2:$K$501,$A196)=0,"Missing Detail",IF(ABS($H196)&lt;=0.01,"Balanced","Review")))</f>
        <v/>
      </c>
      <c r="J196" s="21" t="n"/>
      <c r="K196" s="25">
        <f>IF($A196="","",IF(COUNTIF($A$2:$A$201,$A196)&gt;1,"Duplicate Batch ID",""))</f>
        <v/>
      </c>
    </row>
    <row r="197">
      <c r="A197" s="5" t="n"/>
      <c r="B197" s="34" t="n"/>
      <c r="C197" s="5" t="n"/>
      <c r="D197" s="5" t="n"/>
      <c r="E197" s="41" t="n"/>
      <c r="F197" s="5" t="n"/>
      <c r="G197" s="40">
        <f>IF($A197="","",ROUND(SUMIF(Transactions!$K$2:$K$501,$A197,Transactions!$M$2:$M$501),2))</f>
        <v/>
      </c>
      <c r="H197" s="40">
        <f>IF($A197="","",ROUND(IF(ISNUMBER($E197),$E197,0)-$G197,2))</f>
        <v/>
      </c>
      <c r="I197" s="25">
        <f>IF($A197="","",IF(COUNTIF(Transactions!$K$2:$K$501,$A197)=0,"Missing Detail",IF(ABS($H197)&lt;=0.01,"Balanced","Review")))</f>
        <v/>
      </c>
      <c r="J197" s="5" t="n"/>
      <c r="K197" s="25">
        <f>IF($A197="","",IF(COUNTIF($A$2:$A$201,$A197)&gt;1,"Duplicate Batch ID",""))</f>
        <v/>
      </c>
    </row>
    <row r="198">
      <c r="A198" s="21" t="n"/>
      <c r="B198" s="38" t="n"/>
      <c r="C198" s="21" t="n"/>
      <c r="D198" s="21" t="n"/>
      <c r="E198" s="39" t="n"/>
      <c r="F198" s="21" t="n"/>
      <c r="G198" s="40">
        <f>IF($A198="","",ROUND(SUMIF(Transactions!$K$2:$K$501,$A198,Transactions!$M$2:$M$501),2))</f>
        <v/>
      </c>
      <c r="H198" s="40">
        <f>IF($A198="","",ROUND(IF(ISNUMBER($E198),$E198,0)-$G198,2))</f>
        <v/>
      </c>
      <c r="I198" s="25">
        <f>IF($A198="","",IF(COUNTIF(Transactions!$K$2:$K$501,$A198)=0,"Missing Detail",IF(ABS($H198)&lt;=0.01,"Balanced","Review")))</f>
        <v/>
      </c>
      <c r="J198" s="21" t="n"/>
      <c r="K198" s="25">
        <f>IF($A198="","",IF(COUNTIF($A$2:$A$201,$A198)&gt;1,"Duplicate Batch ID",""))</f>
        <v/>
      </c>
    </row>
    <row r="199">
      <c r="A199" s="5" t="n"/>
      <c r="B199" s="34" t="n"/>
      <c r="C199" s="5" t="n"/>
      <c r="D199" s="5" t="n"/>
      <c r="E199" s="41" t="n"/>
      <c r="F199" s="5" t="n"/>
      <c r="G199" s="40">
        <f>IF($A199="","",ROUND(SUMIF(Transactions!$K$2:$K$501,$A199,Transactions!$M$2:$M$501),2))</f>
        <v/>
      </c>
      <c r="H199" s="40">
        <f>IF($A199="","",ROUND(IF(ISNUMBER($E199),$E199,0)-$G199,2))</f>
        <v/>
      </c>
      <c r="I199" s="25">
        <f>IF($A199="","",IF(COUNTIF(Transactions!$K$2:$K$501,$A199)=0,"Missing Detail",IF(ABS($H199)&lt;=0.01,"Balanced","Review")))</f>
        <v/>
      </c>
      <c r="J199" s="5" t="n"/>
      <c r="K199" s="25">
        <f>IF($A199="","",IF(COUNTIF($A$2:$A$201,$A199)&gt;1,"Duplicate Batch ID",""))</f>
        <v/>
      </c>
    </row>
    <row r="200">
      <c r="A200" s="21" t="n"/>
      <c r="B200" s="38" t="n"/>
      <c r="C200" s="21" t="n"/>
      <c r="D200" s="21" t="n"/>
      <c r="E200" s="39" t="n"/>
      <c r="F200" s="21" t="n"/>
      <c r="G200" s="40">
        <f>IF($A200="","",ROUND(SUMIF(Transactions!$K$2:$K$501,$A200,Transactions!$M$2:$M$501),2))</f>
        <v/>
      </c>
      <c r="H200" s="40">
        <f>IF($A200="","",ROUND(IF(ISNUMBER($E200),$E200,0)-$G200,2))</f>
        <v/>
      </c>
      <c r="I200" s="25">
        <f>IF($A200="","",IF(COUNTIF(Transactions!$K$2:$K$501,$A200)=0,"Missing Detail",IF(ABS($H200)&lt;=0.01,"Balanced","Review")))</f>
        <v/>
      </c>
      <c r="J200" s="21" t="n"/>
      <c r="K200" s="25">
        <f>IF($A200="","",IF(COUNTIF($A$2:$A$201,$A200)&gt;1,"Duplicate Batch ID",""))</f>
        <v/>
      </c>
    </row>
    <row r="201">
      <c r="A201" s="5" t="n"/>
      <c r="B201" s="34" t="n"/>
      <c r="C201" s="5" t="n"/>
      <c r="D201" s="5" t="n"/>
      <c r="E201" s="41" t="n"/>
      <c r="F201" s="5" t="n"/>
      <c r="G201" s="40">
        <f>IF($A201="","",ROUND(SUMIF(Transactions!$K$2:$K$501,$A201,Transactions!$M$2:$M$501),2))</f>
        <v/>
      </c>
      <c r="H201" s="40">
        <f>IF($A201="","",ROUND(IF(ISNUMBER($E201),$E201,0)-$G201,2))</f>
        <v/>
      </c>
      <c r="I201" s="25">
        <f>IF($A201="","",IF(COUNTIF(Transactions!$K$2:$K$501,$A201)=0,"Missing Detail",IF(ABS($H201)&lt;=0.01,"Balanced","Review")))</f>
        <v/>
      </c>
      <c r="J201" s="5" t="n"/>
      <c r="K201" s="25">
        <f>IF($A201="","",IF(COUNTIF($A$2:$A$201,$A201)&gt;1,"Duplicate Batch ID",""))</f>
        <v/>
      </c>
    </row>
  </sheetData>
  <autoFilter ref="A1:K201"/>
  <conditionalFormatting sqref="H2:H201">
    <cfRule type="expression" priority="1" dxfId="1">
      <formula>AND($A2&lt;&gt;"",$H2&gt;=-0.01,$H2&lt;=0.01)</formula>
    </cfRule>
    <cfRule type="expression" priority="2" dxfId="0">
      <formula>AND($A2&lt;&gt;"",OR($H2&lt;-0.01,$H2&gt;0.01))</formula>
    </cfRule>
  </conditionalFormatting>
  <conditionalFormatting sqref="I2:I201">
    <cfRule type="expression" priority="3" dxfId="1">
      <formula>$I2="Balanced"</formula>
    </cfRule>
    <cfRule type="expression" priority="4" dxfId="0">
      <formula>$I2="Review"</formula>
    </cfRule>
    <cfRule type="expression" priority="5" dxfId="6">
      <formula>$I2="Missing Detail"</formula>
    </cfRule>
  </conditionalFormatting>
  <conditionalFormatting sqref="K2:K201">
    <cfRule type="expression" priority="6" dxfId="0">
      <formula>$K2="Duplicate Batch ID"</formula>
    </cfRule>
  </conditionalFormatting>
  <conditionalFormatting sqref="B2:B201">
    <cfRule type="expression" priority="7" dxfId="8">
      <formula>AND($A2&lt;&gt;"",$B2="")</formula>
    </cfRule>
  </conditionalFormatting>
  <conditionalFormatting sqref="C2:C201">
    <cfRule type="expression" priority="8" dxfId="8">
      <formula>AND($A2&lt;&gt;"",$C2="")</formula>
    </cfRule>
  </conditionalFormatting>
  <conditionalFormatting sqref="E2:E201">
    <cfRule type="expression" priority="9" dxfId="8">
      <formula>AND($A2&lt;&gt;"",$E2="")</formula>
    </cfRule>
  </conditionalFormatting>
  <dataValidations count="7">
    <dataValidation sqref="A2:A201" showDropDown="0" showInputMessage="0" showErrorMessage="1" allowBlank="0" error="Use a unique batch ID containing 1 to 30 characters." type="custom">
      <formula1>OR(A2="",AND(LEN(A2)&gt;=1,LEN(A2)&lt;=30,COUNTIF($A$2:$A$201,A2)=1))</formula1>
    </dataValidation>
    <dataValidation sqref="B2:B201" showDropDown="0" showInputMessage="0" showErrorMessage="1" allowBlank="0" error="Enter a date from 01/01/2020 through 12/31/2100." type="date" operator="between">
      <formula1>DATE(2020,1,1)</formula1>
      <formula2>DATE(2100,12,31)</formula2>
    </dataValidation>
    <dataValidation sqref="C2:C201" showDropDown="0" showInputMessage="0" showErrorMessage="0" allowBlank="0" type="list">
      <formula1>"Northgate Family Clinic,Eastbrook Medical Office,Lakeside Primary Care,Westfield Health Center"</formula1>
    </dataValidation>
    <dataValidation sqref="D2:D201" showDropDown="0" showInputMessage="0" showErrorMessage="0" allowBlank="0" type="list">
      <formula1>"Cash Deposit,Card Settlement,Check Deposit,Digital Settlement,Mixed Deposit"</formula1>
    </dataValidation>
    <dataValidation sqref="E2:E201" showDropDown="0" showInputMessage="0" showErrorMessage="1" allowBlank="0" error="Enter a statement amount from 0 through 1,000,000 when a batch ID is present." type="custom">
      <formula1>OR(A2="",AND(ISNUMBER(E2),E2&gt;=0,E2&lt;=1000000))</formula1>
    </dataValidation>
    <dataValidation sqref="F2:F201" showDropDown="0" showInputMessage="0" showErrorMessage="0" allowBlank="0" type="textLength" operator="lessThanOrEqual">
      <formula1>40</formula1>
    </dataValidation>
    <dataValidation sqref="J2:J201" showDropDown="0" showInputMessage="0" showErrorMessage="0" allowBlank="0" type="textLength" operator="lessThanOrEqual">
      <formula1>200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T38"/>
  <sheetViews>
    <sheetView workbookViewId="0">
      <pane ySplit="1" topLeftCell="A2" activePane="bottomLeft" state="frozen"/>
      <selection pane="bottomLeft" activeCell="A1" sqref="A1"/>
    </sheetView>
  </sheetViews>
  <sheetFormatPr baseColWidth="8" defaultRowHeight="15"/>
  <cols>
    <col width="23" customWidth="1" min="1" max="1"/>
    <col width="15" customWidth="1" min="2" max="2"/>
    <col width="15" customWidth="1" min="3" max="3"/>
    <col width="15" customWidth="1" min="4" max="4"/>
    <col width="15" customWidth="1" min="5" max="5"/>
    <col width="15" customWidth="1" min="6" max="6"/>
    <col width="15" customWidth="1" min="7" max="7"/>
    <col width="15" customWidth="1" min="8" max="8"/>
    <col width="29" customWidth="1" min="10" max="10"/>
    <col width="29" customWidth="1" min="12" max="12"/>
    <col width="29" customWidth="1" min="14" max="14"/>
    <col width="29" customWidth="1" min="16" max="16"/>
    <col width="29" customWidth="1" min="18" max="18"/>
    <col width="29" customWidth="1" min="20" max="20"/>
  </cols>
  <sheetData>
    <row r="1" ht="28" customHeight="1">
      <c r="A1" s="1" t="inlineStr">
        <is>
          <t>Copay Collection Reconciliation Instructions</t>
        </is>
      </c>
    </row>
    <row r="2">
      <c r="J2" s="12" t="inlineStr">
        <is>
          <t>Clinic List</t>
        </is>
      </c>
      <c r="L2" s="12" t="inlineStr">
        <is>
          <t>Clinic Filter List</t>
        </is>
      </c>
      <c r="N2" s="12" t="inlineStr">
        <is>
          <t>Collected By List</t>
        </is>
      </c>
      <c r="P2" s="12" t="inlineStr">
        <is>
          <t>Payer Category List</t>
        </is>
      </c>
      <c r="R2" s="12" t="inlineStr">
        <is>
          <t>Payment Method List</t>
        </is>
      </c>
      <c r="T2" s="12" t="inlineStr">
        <is>
          <t>Deposit Method List</t>
        </is>
      </c>
    </row>
    <row r="3">
      <c r="A3" s="28" t="inlineStr">
        <is>
          <t>Workbook Purpose</t>
        </is>
      </c>
      <c r="B3" s="29" t="n"/>
      <c r="C3" s="29" t="n"/>
      <c r="D3" s="29" t="n"/>
      <c r="E3" s="29" t="n"/>
      <c r="F3" s="29" t="n"/>
      <c r="G3" s="29" t="n"/>
      <c r="H3" s="30" t="n"/>
      <c r="J3" s="31" t="inlineStr">
        <is>
          <t>Northgate Family Clinic</t>
        </is>
      </c>
      <c r="L3" s="31" t="inlineStr">
        <is>
          <t>All Clinics</t>
        </is>
      </c>
      <c r="N3" s="31" t="inlineStr">
        <is>
          <t>Avery Stone</t>
        </is>
      </c>
      <c r="P3" s="31" t="inlineStr">
        <is>
          <t>Commercial</t>
        </is>
      </c>
      <c r="R3" s="31" t="inlineStr">
        <is>
          <t>Cash</t>
        </is>
      </c>
      <c r="T3" s="31" t="inlineStr">
        <is>
          <t>Cash Deposit</t>
        </is>
      </c>
    </row>
    <row r="4" ht="45" customHeight="1">
      <c r="A4" s="32" t="inlineStr">
        <is>
          <t>Use this workbook to compare expected copays with net collections and to reconcile transaction detail to deposit batch totals. Enter only the minimum operational information needed for reconciliation.</t>
        </is>
      </c>
      <c r="B4" s="29" t="n"/>
      <c r="C4" s="29" t="n"/>
      <c r="D4" s="29" t="n"/>
      <c r="E4" s="29" t="n"/>
      <c r="F4" s="29" t="n"/>
      <c r="G4" s="29" t="n"/>
      <c r="H4" s="30" t="n"/>
      <c r="J4" s="33" t="inlineStr">
        <is>
          <t>Eastbrook Medical Office</t>
        </is>
      </c>
      <c r="L4" s="33" t="inlineStr">
        <is>
          <t>Northgate Family Clinic</t>
        </is>
      </c>
      <c r="N4" s="33" t="inlineStr">
        <is>
          <t>Jordan Lane</t>
        </is>
      </c>
      <c r="P4" s="33" t="inlineStr">
        <is>
          <t>Medicare</t>
        </is>
      </c>
      <c r="R4" s="33" t="inlineStr">
        <is>
          <t>Credit Card</t>
        </is>
      </c>
      <c r="T4" s="33" t="inlineStr">
        <is>
          <t>Card Settlement</t>
        </is>
      </c>
    </row>
    <row r="5">
      <c r="J5" s="31" t="inlineStr">
        <is>
          <t>Lakeside Primary Care</t>
        </is>
      </c>
      <c r="L5" s="31" t="inlineStr">
        <is>
          <t>Eastbrook Medical Office</t>
        </is>
      </c>
      <c r="N5" s="31" t="inlineStr">
        <is>
          <t>Morgan Reed</t>
        </is>
      </c>
      <c r="P5" s="31" t="inlineStr">
        <is>
          <t>Medicaid</t>
        </is>
      </c>
      <c r="R5" s="31" t="inlineStr">
        <is>
          <t>Debit Card</t>
        </is>
      </c>
      <c r="T5" s="31" t="inlineStr">
        <is>
          <t>Check Deposit</t>
        </is>
      </c>
    </row>
    <row r="6">
      <c r="A6" s="28" t="inlineStr">
        <is>
          <t>Recommended Workflow</t>
        </is>
      </c>
      <c r="B6" s="29" t="n"/>
      <c r="C6" s="29" t="n"/>
      <c r="D6" s="29" t="n"/>
      <c r="E6" s="29" t="n"/>
      <c r="F6" s="29" t="n"/>
      <c r="G6" s="29" t="n"/>
      <c r="H6" s="30" t="n"/>
      <c r="J6" s="33" t="inlineStr">
        <is>
          <t>Westfield Health Center</t>
        </is>
      </c>
      <c r="L6" s="33" t="inlineStr">
        <is>
          <t>Lakeside Primary Care</t>
        </is>
      </c>
      <c r="N6" s="33" t="inlineStr">
        <is>
          <t>Casey Brooks</t>
        </is>
      </c>
      <c r="P6" s="33" t="inlineStr">
        <is>
          <t>Self-Pay</t>
        </is>
      </c>
      <c r="R6" s="33" t="inlineStr">
        <is>
          <t>Check</t>
        </is>
      </c>
      <c r="T6" s="33" t="inlineStr">
        <is>
          <t>Digital Settlement</t>
        </is>
      </c>
    </row>
    <row r="7" ht="120" customHeight="1">
      <c r="A7" s="32" t="inlineStr">
        <is>
          <t>1. Set the report dates, as-of date, and clinic filter on Dashboard.
2. Enter one fictionalized or approved operational transaction reference per row on Transactions.
3. Enter expected copay, collection, payment method, and deposit batch information.
4. Enter each deposit or settlement batch on Deposits.
5. Review collection, deposit, duplicate-ID, and date alerts.
6. Research exceptions outside the workbook and update the applicable input cells.
7. Clear the fictional sample records before using the workbook for operational data, if desired.</t>
        </is>
      </c>
      <c r="B7" s="29" t="n"/>
      <c r="C7" s="29" t="n"/>
      <c r="D7" s="29" t="n"/>
      <c r="E7" s="29" t="n"/>
      <c r="F7" s="29" t="n"/>
      <c r="G7" s="29" t="n"/>
      <c r="H7" s="30" t="n"/>
      <c r="L7" s="31" t="inlineStr">
        <is>
          <t>Westfield Health Center</t>
        </is>
      </c>
      <c r="N7" s="31" t="inlineStr">
        <is>
          <t>Riley Quinn</t>
        </is>
      </c>
      <c r="P7" s="31" t="inlineStr">
        <is>
          <t>Other</t>
        </is>
      </c>
      <c r="R7" s="31" t="inlineStr">
        <is>
          <t>Digital Payment</t>
        </is>
      </c>
      <c r="T7" s="31" t="inlineStr">
        <is>
          <t>Mixed Deposit</t>
        </is>
      </c>
    </row>
    <row r="8">
      <c r="R8" s="33" t="inlineStr">
        <is>
          <t>Not Collected</t>
        </is>
      </c>
    </row>
    <row r="16">
      <c r="A16" s="28" t="inlineStr">
        <is>
          <t>Field Definitions</t>
        </is>
      </c>
      <c r="B16" s="29" t="n"/>
      <c r="C16" s="29" t="n"/>
      <c r="D16" s="29" t="n"/>
      <c r="E16" s="29" t="n"/>
      <c r="F16" s="29" t="n"/>
      <c r="G16" s="29" t="n"/>
      <c r="H16" s="30" t="n"/>
    </row>
    <row r="17" ht="175" customHeight="1">
      <c r="A17" s="32" t="inlineStr">
        <is>
          <t>Expected Copay: Amount expected for the visit before any recorded refund or void.
Amount Collected: Gross amount initially collected.
Refund or Void Amount: Amount reversed from the original collection.
Net Collected: Amount Collected minus Refund or Void Amount.
Collection Variance: Net Collected minus Expected Copay.
Outstanding Amount: Expected Copay minus Net Collected, never below zero.
Transaction Detail Total: Sum of net collected transactions assigned to a deposit batch.
Deposit Variance: Statement Deposit Amount minus Transaction Detail Total.
Balanced: Deposit variance is within one cent of zero.
Follow Up: The record has an outstanding balance, overcollection, or deposit exception.</t>
        </is>
      </c>
      <c r="B17" s="29" t="n"/>
      <c r="C17" s="29" t="n"/>
      <c r="D17" s="29" t="n"/>
      <c r="E17" s="29" t="n"/>
      <c r="F17" s="29" t="n"/>
      <c r="G17" s="29" t="n"/>
      <c r="H17" s="30" t="n"/>
    </row>
    <row r="29">
      <c r="A29" s="28" t="inlineStr">
        <is>
          <t>Data Handling Note</t>
        </is>
      </c>
      <c r="B29" s="29" t="n"/>
      <c r="C29" s="29" t="n"/>
      <c r="D29" s="29" t="n"/>
      <c r="E29" s="29" t="n"/>
      <c r="F29" s="29" t="n"/>
      <c r="G29" s="29" t="n"/>
      <c r="H29" s="30" t="n"/>
    </row>
    <row r="30" ht="65" customHeight="1">
      <c r="A30" s="32" t="inlineStr">
        <is>
          <t>Do not enter patient names, dates of birth, diagnoses, clinical notes, full payment card information, bank account numbers, or other unnecessary sensitive data. The included names, references, clinics, and transactions are fictional examples.</t>
        </is>
      </c>
      <c r="B30" s="29" t="n"/>
      <c r="C30" s="29" t="n"/>
      <c r="D30" s="29" t="n"/>
      <c r="E30" s="29" t="n"/>
      <c r="F30" s="29" t="n"/>
      <c r="G30" s="29" t="n"/>
      <c r="H30" s="30" t="n"/>
    </row>
    <row r="33">
      <c r="A33" s="28" t="inlineStr">
        <is>
          <t>Limitations Note</t>
        </is>
      </c>
      <c r="B33" s="29" t="n"/>
      <c r="C33" s="29" t="n"/>
      <c r="D33" s="29" t="n"/>
      <c r="E33" s="29" t="n"/>
      <c r="F33" s="29" t="n"/>
      <c r="G33" s="29" t="n"/>
      <c r="H33" s="30" t="n"/>
    </row>
    <row r="34" ht="60" customHeight="1">
      <c r="A34" s="32" t="inlineStr">
        <is>
          <t>This workbook is an operational reconciliation aid. It does not provide clinical, legal, payer, tax, accounting, or regulatory advice and does not determine compliance with any law, contract, or policy.</t>
        </is>
      </c>
      <c r="B34" s="29" t="n"/>
      <c r="C34" s="29" t="n"/>
      <c r="D34" s="29" t="n"/>
      <c r="E34" s="29" t="n"/>
      <c r="F34" s="29" t="n"/>
      <c r="G34" s="29" t="n"/>
      <c r="H34" s="30" t="n"/>
    </row>
    <row r="37">
      <c r="A37" s="28" t="inlineStr">
        <is>
          <t>Blank-row Behavior</t>
        </is>
      </c>
      <c r="B37" s="29" t="n"/>
      <c r="C37" s="29" t="n"/>
      <c r="D37" s="29" t="n"/>
      <c r="E37" s="29" t="n"/>
      <c r="F37" s="29" t="n"/>
      <c r="G37" s="29" t="n"/>
      <c r="H37" s="30" t="n"/>
    </row>
    <row r="38" ht="45" customHeight="1">
      <c r="A38" s="32" t="inlineStr">
        <is>
          <t>Prepared rows remain visually blank until a Transaction ID or Deposit Batch ID is entered. Formula results and status labels should not appear on unused rows.</t>
        </is>
      </c>
      <c r="B38" s="29" t="n"/>
      <c r="C38" s="29" t="n"/>
      <c r="D38" s="29" t="n"/>
      <c r="E38" s="29" t="n"/>
      <c r="F38" s="29" t="n"/>
      <c r="G38" s="29" t="n"/>
      <c r="H38" s="30" t="n"/>
    </row>
  </sheetData>
  <mergeCells count="13">
    <mergeCell ref="A4:H4"/>
    <mergeCell ref="A3:H3"/>
    <mergeCell ref="A30:H30"/>
    <mergeCell ref="A29:H29"/>
    <mergeCell ref="A7:H7"/>
    <mergeCell ref="A34:H34"/>
    <mergeCell ref="A38:H38"/>
    <mergeCell ref="A16:H16"/>
    <mergeCell ref="A33:H33"/>
    <mergeCell ref="A1:H1"/>
    <mergeCell ref="A37:H37"/>
    <mergeCell ref="A6:H6"/>
    <mergeCell ref="A17:H17"/>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2026-09-06T13:43:53Z</dcterms:created>
  <dcterms:modified xmlns:dcterms="http://purl.org/dc/terms/" xmlns:xsi="http://www.w3.org/2001/XMLSchema-instance" xsi:type="dcterms:W3CDTF">2026-09-06T13:43:55+00:00Z</dcterms:modified>
</cp:coreProperties>
</file>