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Appeal Tracker"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Print_Area" localSheetId="0">'Dashboard'!$A$1:$H$36</definedName>
    <definedName name="_xlnm._FilterDatabase" localSheetId="1" hidden="1">'Appeal Tracker'!$A$5:$Y$205</definedName>
    <definedName name="_xlnm.Print_Area" localSheetId="1">'Appeal Tracker'!$A$1:$Y$205</definedName>
    <definedName name="_xlnm.Print_Area" localSheetId="3">'Instructions'!$A$1:$B$23</definedName>
  </definedNames>
  <calcPr calcId="124519" calcMode="auto" fullCalcOnLoad="1" forceFullCalc="1"/>
</workbook>
</file>

<file path=xl/styles.xml><?xml version="1.0" encoding="utf-8"?>
<styleSheet xmlns="http://schemas.openxmlformats.org/spreadsheetml/2006/main">
  <numFmts count="2">
    <numFmt numFmtId="164" formatCode="mm/dd/yyyy"/>
    <numFmt numFmtId="165" formatCode="$#,##0.00"/>
  </numFmts>
  <fonts count="6">
    <font>
      <name val="Calibri"/>
      <family val="2"/>
      <color theme="1"/>
      <sz val="11"/>
      <scheme val="minor"/>
    </font>
    <font>
      <name val="Calibri"/>
      <b val="1"/>
      <color rgb="00FFFFFF"/>
      <sz val="16"/>
    </font>
    <font>
      <name val="Calibri"/>
      <b val="1"/>
      <color rgb="001F2933"/>
      <sz val="10"/>
    </font>
    <font>
      <name val="Calibri"/>
      <b val="1"/>
      <color rgb="00FFFFFF"/>
      <sz val="11"/>
    </font>
    <font>
      <name val="Calibri"/>
      <b val="1"/>
      <color rgb="00183B4E"/>
      <sz val="14"/>
    </font>
    <font>
      <name val="Calibri"/>
      <color rgb="001F2933"/>
      <sz val="10"/>
    </font>
  </fonts>
  <fills count="9">
    <fill>
      <patternFill/>
    </fill>
    <fill>
      <patternFill patternType="gray125"/>
    </fill>
    <fill>
      <patternFill patternType="solid">
        <fgColor rgb="00183B4E"/>
      </patternFill>
    </fill>
    <fill>
      <patternFill patternType="solid">
        <fgColor rgb="00FFF1C9"/>
      </patternFill>
    </fill>
    <fill>
      <patternFill patternType="solid">
        <fgColor rgb="00DCECEF"/>
      </patternFill>
    </fill>
    <fill>
      <patternFill patternType="solid">
        <fgColor rgb="002F6F73"/>
      </patternFill>
    </fill>
    <fill>
      <patternFill patternType="solid">
        <fgColor rgb="00FFFFFF"/>
      </patternFill>
    </fill>
    <fill>
      <patternFill patternType="solid">
        <fgColor rgb="00F3F7F6"/>
      </patternFill>
    </fill>
    <fill>
      <patternFill patternType="solid">
        <fgColor rgb="00E7ECEE"/>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5">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164" fontId="2" fillId="3" borderId="1" applyProtection="1" pivotButton="0" quotePrefix="0" xfId="0">
      <protection locked="0" hidden="0"/>
    </xf>
    <xf numFmtId="0" fontId="2" fillId="4" borderId="1" applyAlignment="1" pivotButton="0" quotePrefix="0" xfId="0">
      <alignment horizontal="left" vertical="center"/>
    </xf>
    <xf numFmtId="0" fontId="0" fillId="4" borderId="1" applyAlignment="1" pivotButton="0" quotePrefix="0" xfId="0">
      <alignment horizontal="left" vertical="center"/>
    </xf>
    <xf numFmtId="0" fontId="3" fillId="5" borderId="1" applyAlignment="1" pivotButton="0" quotePrefix="0" xfId="0">
      <alignment horizontal="center" vertical="center" wrapText="1"/>
    </xf>
    <xf numFmtId="0" fontId="4" fillId="6" borderId="1" applyAlignment="1" pivotButton="0" quotePrefix="0" xfId="0">
      <alignment horizontal="center" vertical="center"/>
    </xf>
    <xf numFmtId="165" fontId="4" fillId="6" borderId="1" applyAlignment="1" pivotButton="0" quotePrefix="0" xfId="0">
      <alignment horizontal="center" vertical="center"/>
    </xf>
    <xf numFmtId="0" fontId="3" fillId="5" borderId="1" applyAlignment="1" pivotButton="0" quotePrefix="0" xfId="0">
      <alignment horizontal="center" vertical="center"/>
    </xf>
    <xf numFmtId="0" fontId="0" fillId="7" borderId="1" pivotButton="0" quotePrefix="0" xfId="0"/>
    <xf numFmtId="1" fontId="0" fillId="7" borderId="1" applyAlignment="1" pivotButton="0" quotePrefix="0" xfId="0">
      <alignment horizontal="center" vertical="center"/>
    </xf>
    <xf numFmtId="0" fontId="0" fillId="6" borderId="1" pivotButton="0" quotePrefix="0" xfId="0"/>
    <xf numFmtId="1" fontId="0" fillId="6" borderId="1" applyAlignment="1" pivotButton="0" quotePrefix="0" xfId="0">
      <alignment horizontal="center" vertical="center"/>
    </xf>
    <xf numFmtId="0" fontId="3" fillId="5" borderId="1" pivotButton="0" quotePrefix="0" xfId="0"/>
    <xf numFmtId="0" fontId="0" fillId="5" borderId="1" pivotButton="0" quotePrefix="0" xfId="0"/>
    <xf numFmtId="0" fontId="0" fillId="7" borderId="1" applyAlignment="1" pivotButton="0" quotePrefix="0" xfId="0">
      <alignment horizontal="left" vertical="top" wrapText="1"/>
    </xf>
    <xf numFmtId="0" fontId="0" fillId="6" borderId="1" applyAlignment="1" pivotButton="0" quotePrefix="0" xfId="0">
      <alignment horizontal="left" vertical="top" wrapText="1"/>
    </xf>
    <xf numFmtId="0" fontId="2" fillId="4" borderId="0" applyAlignment="1" pivotButton="0" quotePrefix="0" xfId="0">
      <alignment horizontal="left" vertical="center"/>
    </xf>
    <xf numFmtId="0" fontId="0" fillId="4" borderId="0" applyAlignment="1" pivotButton="0" quotePrefix="0" xfId="0">
      <alignment horizontal="left" vertical="center"/>
    </xf>
    <xf numFmtId="0" fontId="2" fillId="7" borderId="0" applyAlignment="1" pivotButton="0" quotePrefix="0" xfId="0">
      <alignment horizontal="left" vertical="center"/>
    </xf>
    <xf numFmtId="0" fontId="0" fillId="7" borderId="0" applyAlignment="1" pivotButton="0" quotePrefix="0" xfId="0">
      <alignment horizontal="left" vertical="center"/>
    </xf>
    <xf numFmtId="0" fontId="5" fillId="3" borderId="1" applyAlignment="1" applyProtection="1" pivotButton="0" quotePrefix="0" xfId="0">
      <alignment horizontal="left" vertical="center"/>
      <protection locked="0" hidden="0"/>
    </xf>
    <xf numFmtId="164" fontId="5" fillId="3" borderId="1" applyAlignment="1" applyProtection="1" pivotButton="0" quotePrefix="0" xfId="0">
      <alignment horizontal="left" vertical="center"/>
      <protection locked="0" hidden="0"/>
    </xf>
    <xf numFmtId="1" fontId="5" fillId="8" borderId="1" applyAlignment="1" pivotButton="0" quotePrefix="0" xfId="0">
      <alignment horizontal="left" vertical="center"/>
    </xf>
    <xf numFmtId="1" fontId="5" fillId="3" borderId="1" applyAlignment="1" applyProtection="1" pivotButton="0" quotePrefix="0" xfId="0">
      <alignment horizontal="left" vertical="center"/>
      <protection locked="0" hidden="0"/>
    </xf>
    <xf numFmtId="164" fontId="5" fillId="8" borderId="1" applyAlignment="1" pivotButton="0" quotePrefix="0" xfId="0">
      <alignment horizontal="left" vertical="center"/>
    </xf>
    <xf numFmtId="0" fontId="5" fillId="8" borderId="1" applyAlignment="1" pivotButton="0" quotePrefix="0" xfId="0">
      <alignment horizontal="left" vertical="center"/>
    </xf>
    <xf numFmtId="165" fontId="5" fillId="3" borderId="1" applyAlignment="1" applyProtection="1" pivotButton="0" quotePrefix="0" xfId="0">
      <alignment horizontal="left" vertical="center"/>
      <protection locked="0" hidden="0"/>
    </xf>
    <xf numFmtId="0" fontId="3" fillId="2" borderId="0" applyAlignment="1" pivotButton="0" quotePrefix="0" xfId="0">
      <alignment horizontal="left" vertical="center"/>
    </xf>
    <xf numFmtId="0" fontId="0" fillId="3" borderId="1" applyAlignment="1" applyProtection="1" pivotButton="0" quotePrefix="0" xfId="0">
      <alignment horizontal="left" vertical="center"/>
      <protection locked="0" hidden="0"/>
    </xf>
    <xf numFmtId="0" fontId="3" fillId="2" borderId="1" applyAlignment="1" pivotButton="0" quotePrefix="0" xfId="0">
      <alignment horizontal="left" vertical="top" wrapText="1"/>
    </xf>
    <xf numFmtId="0" fontId="2" fillId="7" borderId="1" applyAlignment="1" pivotButton="0" quotePrefix="0" xfId="0">
      <alignment horizontal="left" vertical="top" wrapText="1"/>
    </xf>
    <xf numFmtId="0" fontId="5" fillId="7" borderId="1" applyAlignment="1" pivotButton="0" quotePrefix="0" xfId="0">
      <alignment horizontal="left" vertical="top" wrapText="1"/>
    </xf>
    <xf numFmtId="0" fontId="2" fillId="4" borderId="1" applyAlignment="1" pivotButton="0" quotePrefix="0" xfId="0">
      <alignment horizontal="left" vertical="top" wrapText="1"/>
    </xf>
    <xf numFmtId="0" fontId="5" fillId="4" borderId="1" applyAlignment="1" pivotButton="0" quotePrefix="0" xfId="0">
      <alignment horizontal="left" vertical="top" wrapText="1"/>
    </xf>
    <xf numFmtId="0" fontId="2" fillId="6" borderId="1" applyAlignment="1" pivotButton="0" quotePrefix="0" xfId="0">
      <alignment horizontal="left" vertical="top" wrapText="1"/>
    </xf>
    <xf numFmtId="0" fontId="5" fillId="6" borderId="1" applyAlignment="1" pivotButton="0" quotePrefix="0" xfId="0">
      <alignment horizontal="left" vertical="top" wrapText="1"/>
    </xf>
    <xf numFmtId="0" fontId="2" fillId="3" borderId="1" applyAlignment="1" pivotButton="0" quotePrefix="0" xfId="0">
      <alignment horizontal="left" vertical="top" wrapText="1"/>
    </xf>
    <xf numFmtId="0" fontId="5" fillId="3" borderId="1" applyAlignment="1" pivotButton="0" quotePrefix="0" xfId="0">
      <alignment horizontal="left" vertical="top" wrapText="1"/>
    </xf>
    <xf numFmtId="164" fontId="2" fillId="3" borderId="1" applyProtection="1" pivotButton="0" quotePrefix="0" xfId="0">
      <protection locked="0" hidden="0"/>
    </xf>
    <xf numFmtId="165" fontId="4" fillId="6" borderId="1" applyAlignment="1" pivotButton="0" quotePrefix="0" xfId="0">
      <alignment horizontal="center" vertical="center"/>
    </xf>
    <xf numFmtId="164" fontId="5" fillId="3" borderId="1" applyAlignment="1" applyProtection="1" pivotButton="0" quotePrefix="0" xfId="0">
      <alignment horizontal="left" vertical="center"/>
      <protection locked="0" hidden="0"/>
    </xf>
    <xf numFmtId="164" fontId="5" fillId="8" borderId="1" applyAlignment="1" pivotButton="0" quotePrefix="0" xfId="0">
      <alignment horizontal="left" vertical="center"/>
    </xf>
    <xf numFmtId="165" fontId="5" fillId="3" borderId="1" applyAlignment="1" applyProtection="1" pivotButton="0" quotePrefix="0" xfId="0">
      <alignment horizontal="left" vertical="center"/>
      <protection locked="0" hidden="0"/>
    </xf>
  </cellXfs>
  <cellStyles count="1">
    <cellStyle name="Normal" xfId="0" builtinId="0" hidden="0"/>
  </cellStyles>
  <dxfs count="10">
    <dxf>
      <font>
        <name val="Calibri"/>
        <b val="1"/>
        <color rgb="008A1F17"/>
        <sz val="10"/>
      </font>
      <fill>
        <patternFill patternType="solid">
          <fgColor rgb="00F6D8D5"/>
        </patternFill>
      </fill>
    </dxf>
    <dxf>
      <font>
        <name val="Calibri"/>
        <color rgb="00215E43"/>
        <sz val="10"/>
      </font>
      <fill>
        <patternFill patternType="solid">
          <fgColor rgb="00DDEFE5"/>
        </patternFill>
      </fill>
    </dxf>
    <dxf>
      <font>
        <b val="1"/>
        <color rgb="008A1F17"/>
      </font>
      <fill>
        <patternFill patternType="solid">
          <fgColor rgb="00F4CCCC"/>
        </patternFill>
      </fill>
    </dxf>
    <dxf>
      <font>
        <b val="1"/>
        <color rgb="007F3F00"/>
      </font>
      <fill>
        <patternFill patternType="solid">
          <fgColor rgb="00F4B183"/>
        </patternFill>
      </fill>
    </dxf>
    <dxf>
      <font>
        <name val="Calibri"/>
        <color rgb="001F2933"/>
        <sz val="10"/>
      </font>
      <fill>
        <patternFill patternType="solid">
          <fgColor rgb="00FFE699"/>
        </patternFill>
      </fill>
    </dxf>
    <dxf>
      <font>
        <color rgb="008A1F17"/>
      </font>
      <fill>
        <patternFill patternType="solid">
          <fgColor rgb="00F6D8D5"/>
        </patternFill>
      </fill>
    </dxf>
    <dxf>
      <font>
        <color rgb="00215E43"/>
      </font>
      <fill>
        <patternFill patternType="solid">
          <fgColor rgb="00DDEFE5"/>
        </patternFill>
      </fill>
    </dxf>
    <dxf>
      <font>
        <color rgb="00777777"/>
      </font>
      <fill>
        <patternFill patternType="solid">
          <fgColor rgb="00E7E6E6"/>
        </patternFill>
      </fill>
    </dxf>
    <dxf>
      <fill>
        <patternFill patternType="solid">
          <fgColor rgb="00F4B183"/>
        </patternFill>
      </fill>
    </dxf>
    <dxf>
      <fill>
        <patternFill patternType="solid">
          <f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Appeals by Deadline State</a:t>
            </a:r>
          </a:p>
        </rich>
      </tx>
    </title>
    <plotArea>
      <barChart>
        <barDir val="bar"/>
        <grouping val="clustered"/>
        <ser>
          <idx val="0"/>
          <order val="0"/>
          <tx>
            <strRef>
              <f>'Dashboard'!B9</f>
            </strRef>
          </tx>
          <spPr>
            <a:ln xmlns:a="http://schemas.openxmlformats.org/drawingml/2006/main">
              <a:prstDash val="solid"/>
            </a:ln>
          </spPr>
          <cat>
            <numRef>
              <f>'Dashboard'!$A$10:$A$17</f>
            </numRef>
          </cat>
          <val>
            <numRef>
              <f>'Dashboard'!$B$10:$B$17</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Appeal Count</a:t>
                </a:r>
              </a:p>
            </rich>
          </tx>
        </title>
        <numFmt formatCode="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Open Appeals by Priority</a:t>
            </a:r>
          </a:p>
        </rich>
      </tx>
    </title>
    <plotArea>
      <barChart>
        <barDir val="col"/>
        <grouping val="clustered"/>
        <ser>
          <idx val="0"/>
          <order val="0"/>
          <tx>
            <strRef>
              <f>'Dashboard'!B20</f>
            </strRef>
          </tx>
          <spPr>
            <a:ln xmlns:a="http://schemas.openxmlformats.org/drawingml/2006/main">
              <a:prstDash val="solid"/>
            </a:ln>
          </spPr>
          <cat>
            <numRef>
              <f>'Dashboard'!$A$21:$A$23</f>
            </numRef>
          </cat>
          <val>
            <numRef>
              <f>'Dashboard'!$B$21:$B$23</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None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Appeal Count</a:t>
                </a:r>
              </a:p>
            </rich>
          </tx>
        </title>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Workbook Guide</author>
  </authors>
  <commentList>
    <comment ref="B2" authorId="0" shapeId="0">
      <text>
        <t>Controls deadline status and days remaining. Update this date when reviewing the workbook.</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8</row>
      <rowOff>0</rowOff>
    </from>
    <ext cx="3671999"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23</row>
      <rowOff>0</rowOff>
    </from>
    <ext cx="3671999" cy="223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31" customWidth="1" min="1" max="1"/>
    <col width="26" customWidth="1" min="2" max="2"/>
    <col width="22" customWidth="1" min="3" max="3"/>
    <col width="20" customWidth="1" min="4" max="4"/>
    <col width="18" customWidth="1" min="5" max="5"/>
    <col width="18" customWidth="1" min="6" max="6"/>
    <col width="18" customWidth="1" min="7" max="7"/>
    <col width="22" customWidth="1" min="8" max="8"/>
  </cols>
  <sheetData>
    <row r="1" ht="27" customHeight="1">
      <c r="A1" s="1" t="inlineStr">
        <is>
          <t>Claim Appeal Deadline Dashboard</t>
        </is>
      </c>
    </row>
    <row r="2">
      <c r="A2" s="2" t="inlineStr">
        <is>
          <t>As of Date</t>
        </is>
      </c>
      <c r="B2" s="40" t="n">
        <v>46271</v>
      </c>
      <c r="D2" s="4" t="inlineStr">
        <is>
          <t>Deadline calculations use the As of Date above, not the computer clock.</t>
        </is>
      </c>
      <c r="E2" s="5" t="n"/>
      <c r="F2" s="5" t="n"/>
      <c r="G2" s="5" t="n"/>
      <c r="H2" s="5" t="n"/>
    </row>
    <row r="3"/>
    <row r="4" ht="38" customHeight="1">
      <c r="A4" s="6" t="inlineStr">
        <is>
          <t>Open Appeals</t>
        </is>
      </c>
      <c r="B4" s="6" t="inlineStr">
        <is>
          <t>Overdue</t>
        </is>
      </c>
      <c r="C4" s="6" t="inlineStr">
        <is>
          <t>Due Today or Within 7 Days</t>
        </is>
      </c>
      <c r="D4" s="6" t="inlineStr">
        <is>
          <t>Open Amount at Risk</t>
        </is>
      </c>
      <c r="E4" s="6" t="inlineStr">
        <is>
          <t>Timely Submitted</t>
        </is>
      </c>
      <c r="F4" s="6" t="inlineStr">
        <is>
          <t>Late Submitted</t>
        </is>
      </c>
      <c r="G4" s="6" t="inlineStr">
        <is>
          <t>Missing Deadline</t>
        </is>
      </c>
      <c r="H4" s="6" t="inlineStr">
        <is>
          <t>Records Needing Review</t>
        </is>
      </c>
    </row>
    <row r="5" ht="29" customHeight="1">
      <c r="A5" s="7">
        <f>COUNTIF('Appeal Tracker'!$O$6:$O$205,"Draft")+COUNTIF('Appeal Tracker'!$O$6:$O$205,"Researching")+COUNTIF('Appeal Tracker'!$O$6:$O$205,"Ready to Submit")+COUNTIF('Appeal Tracker'!$O$6:$O$205,"Submitted")</f>
        <v/>
      </c>
      <c r="B5" s="7">
        <f>COUNTIF('Appeal Tracker'!$R$6:$R$205,"Overdue")</f>
        <v/>
      </c>
      <c r="C5" s="7">
        <f>COUNTIF('Appeal Tracker'!$R$6:$R$205,"Due Today")+COUNTIF('Appeal Tracker'!$R$6:$R$205,"Due in 7 Days")</f>
        <v/>
      </c>
      <c r="D5" s="41">
        <f>SUMIFS('Appeal Tracker'!$U$6:$U$205,'Appeal Tracker'!$O$6:$O$205,"Draft")+SUMIFS('Appeal Tracker'!$U$6:$U$205,'Appeal Tracker'!$O$6:$O$205,"Researching")+SUMIFS('Appeal Tracker'!$U$6:$U$205,'Appeal Tracker'!$O$6:$O$205,"Ready to Submit")+SUMIFS('Appeal Tracker'!$U$6:$U$205,'Appeal Tracker'!$O$6:$O$205,"Submitted")</f>
        <v/>
      </c>
      <c r="E5" s="7">
        <f>COUNTIF('Appeal Tracker'!$R$6:$R$205,"Timely Submitted")</f>
        <v/>
      </c>
      <c r="F5" s="7">
        <f>COUNTIF('Appeal Tracker'!$R$6:$R$205,"Late Submitted")</f>
        <v/>
      </c>
      <c r="G5" s="7">
        <f>COUNTIF('Appeal Tracker'!$R$6:$R$205,"Missing Deadline")</f>
        <v/>
      </c>
      <c r="H5" s="7">
        <f>COUNTIFS('Appeal Tracker'!$A$6:$A$205,"&lt;&gt;",'Appeal Tracker'!$Y$6:$Y$205,"&lt;&gt;OK")</f>
        <v/>
      </c>
    </row>
    <row r="6"/>
    <row r="7"/>
    <row r="8"/>
    <row r="9">
      <c r="A9" s="9" t="inlineStr">
        <is>
          <t>Deadline State</t>
        </is>
      </c>
      <c r="B9" s="9" t="inlineStr">
        <is>
          <t>Appeal Count</t>
        </is>
      </c>
    </row>
    <row r="10">
      <c r="A10" s="10" t="inlineStr">
        <is>
          <t>Overdue</t>
        </is>
      </c>
      <c r="B10" s="11">
        <f>COUNTIF('Appeal Tracker'!$R$6:$R$205,A10)</f>
        <v/>
      </c>
    </row>
    <row r="11">
      <c r="A11" s="12" t="inlineStr">
        <is>
          <t>Due Today</t>
        </is>
      </c>
      <c r="B11" s="13">
        <f>COUNTIF('Appeal Tracker'!$R$6:$R$205,A11)</f>
        <v/>
      </c>
    </row>
    <row r="12">
      <c r="A12" s="10" t="inlineStr">
        <is>
          <t>Due in 7 Days</t>
        </is>
      </c>
      <c r="B12" s="11">
        <f>COUNTIF('Appeal Tracker'!$R$6:$R$205,A12)</f>
        <v/>
      </c>
    </row>
    <row r="13">
      <c r="A13" s="12" t="inlineStr">
        <is>
          <t>Due in 30 Days</t>
        </is>
      </c>
      <c r="B13" s="13">
        <f>COUNTIF('Appeal Tracker'!$R$6:$R$205,A13)</f>
        <v/>
      </c>
    </row>
    <row r="14">
      <c r="A14" s="10" t="inlineStr">
        <is>
          <t>Future</t>
        </is>
      </c>
      <c r="B14" s="11">
        <f>COUNTIF('Appeal Tracker'!$R$6:$R$205,A14)</f>
        <v/>
      </c>
    </row>
    <row r="15">
      <c r="A15" s="12" t="inlineStr">
        <is>
          <t>Missing Deadline</t>
        </is>
      </c>
      <c r="B15" s="13">
        <f>COUNTIF('Appeal Tracker'!$R$6:$R$205,A15)</f>
        <v/>
      </c>
    </row>
    <row r="16">
      <c r="A16" s="10" t="inlineStr">
        <is>
          <t>Timely Submitted</t>
        </is>
      </c>
      <c r="B16" s="11">
        <f>COUNTIF('Appeal Tracker'!$R$6:$R$205,A16)</f>
        <v/>
      </c>
    </row>
    <row r="17">
      <c r="A17" s="12" t="inlineStr">
        <is>
          <t>Late Submitted</t>
        </is>
      </c>
      <c r="B17" s="13">
        <f>COUNTIF('Appeal Tracker'!$R$6:$R$205,A17)</f>
        <v/>
      </c>
    </row>
    <row r="18"/>
    <row r="19"/>
    <row r="20">
      <c r="A20" s="9" t="inlineStr">
        <is>
          <t>Open Priority</t>
        </is>
      </c>
      <c r="B20" s="9" t="inlineStr">
        <is>
          <t>Appeal Count</t>
        </is>
      </c>
    </row>
    <row r="21">
      <c r="A21" s="10" t="inlineStr">
        <is>
          <t>High</t>
        </is>
      </c>
      <c r="B21" s="11">
        <f>COUNTIFS('Appeal Tracker'!$N$6:$N$205,A21,'Appeal Tracker'!$O$6:$O$205,"Draft")+COUNTIFS('Appeal Tracker'!$N$6:$N$205,A21,'Appeal Tracker'!$O$6:$O$205,"Researching")+COUNTIFS('Appeal Tracker'!$N$6:$N$205,A21,'Appeal Tracker'!$O$6:$O$205,"Ready to Submit")+COUNTIFS('Appeal Tracker'!$N$6:$N$205,A21,'Appeal Tracker'!$O$6:$O$205,"Submitted")</f>
        <v/>
      </c>
    </row>
    <row r="22">
      <c r="A22" s="12" t="inlineStr">
        <is>
          <t>Medium</t>
        </is>
      </c>
      <c r="B22" s="13">
        <f>COUNTIFS('Appeal Tracker'!$N$6:$N$205,A22,'Appeal Tracker'!$O$6:$O$205,"Draft")+COUNTIFS('Appeal Tracker'!$N$6:$N$205,A22,'Appeal Tracker'!$O$6:$O$205,"Researching")+COUNTIFS('Appeal Tracker'!$N$6:$N$205,A22,'Appeal Tracker'!$O$6:$O$205,"Ready to Submit")+COUNTIFS('Appeal Tracker'!$N$6:$N$205,A22,'Appeal Tracker'!$O$6:$O$205,"Submitted")</f>
        <v/>
      </c>
    </row>
    <row r="23">
      <c r="A23" s="10" t="inlineStr">
        <is>
          <t>Low</t>
        </is>
      </c>
      <c r="B23" s="11">
        <f>COUNTIFS('Appeal Tracker'!$N$6:$N$205,A23,'Appeal Tracker'!$O$6:$O$205,"Draft")+COUNTIFS('Appeal Tracker'!$N$6:$N$205,A23,'Appeal Tracker'!$O$6:$O$205,"Researching")+COUNTIFS('Appeal Tracker'!$N$6:$N$205,A23,'Appeal Tracker'!$O$6:$O$205,"Ready to Submit")+COUNTIFS('Appeal Tracker'!$N$6:$N$205,A23,'Appeal Tracker'!$O$6:$O$205,"Submitted")</f>
        <v/>
      </c>
    </row>
    <row r="24"/>
    <row r="25"/>
    <row r="26">
      <c r="A26" s="14" t="inlineStr">
        <is>
          <t>Review Alert</t>
        </is>
      </c>
      <c r="B26" s="15" t="n"/>
    </row>
    <row r="27">
      <c r="A27" s="16" t="inlineStr">
        <is>
          <t>Overdue appeals require attention</t>
        </is>
      </c>
      <c r="B27" s="16">
        <f>IF(B5&gt;0,"ALERT: "&amp;B5&amp;" overdue appeal(s).","No overdue appeals.")</f>
        <v/>
      </c>
    </row>
    <row r="28">
      <c r="A28" s="17" t="inlineStr">
        <is>
          <t>Missing deadlines require completion</t>
        </is>
      </c>
      <c r="B28" s="17">
        <f>IF(G5&gt;0,"ALERT: "&amp;G5&amp;" appeal(s) have no final due date.","No missing deadlines.")</f>
        <v/>
      </c>
    </row>
    <row r="29">
      <c r="A29" s="16" t="inlineStr">
        <is>
          <t>Data checks require review</t>
        </is>
      </c>
      <c r="B29" s="16">
        <f>IF(H5&gt;0,"ALERT: "&amp;H5&amp;" record(s) need review.","All populated records pass the current checks.")</f>
        <v/>
      </c>
    </row>
    <row r="30">
      <c r="A30" s="17" t="inlineStr">
        <is>
          <t>Verification reminder</t>
        </is>
      </c>
      <c r="B30" s="17" t="inlineStr">
        <is>
          <t>Verify deadlines against current payer-specific documentation before relying on them.</t>
        </is>
      </c>
    </row>
    <row r="31">
      <c r="B31">
        <f>""</f>
        <v/>
      </c>
    </row>
    <row r="32">
      <c r="B32">
        <f>""</f>
        <v/>
      </c>
    </row>
    <row r="33">
      <c r="B33">
        <f>""</f>
        <v/>
      </c>
    </row>
    <row r="34">
      <c r="B34">
        <f>""</f>
        <v/>
      </c>
    </row>
    <row r="35">
      <c r="B35">
        <f>""</f>
        <v/>
      </c>
    </row>
    <row r="36">
      <c r="B36">
        <f>""</f>
        <v/>
      </c>
    </row>
    <row r="37">
      <c r="B37">
        <f>""</f>
        <v/>
      </c>
    </row>
    <row r="38">
      <c r="B38">
        <f>""</f>
        <v/>
      </c>
    </row>
    <row r="39">
      <c r="B39">
        <f>""</f>
        <v/>
      </c>
    </row>
    <row r="40">
      <c r="B40">
        <f>""</f>
        <v/>
      </c>
    </row>
    <row r="41">
      <c r="B41">
        <f>""</f>
        <v/>
      </c>
    </row>
    <row r="42">
      <c r="B42">
        <f>""</f>
        <v/>
      </c>
    </row>
    <row r="43">
      <c r="B43">
        <f>""</f>
        <v/>
      </c>
    </row>
    <row r="44">
      <c r="B44">
        <f>""</f>
        <v/>
      </c>
    </row>
    <row r="45">
      <c r="B45">
        <f>""</f>
        <v/>
      </c>
    </row>
    <row r="46">
      <c r="B46">
        <f>""</f>
        <v/>
      </c>
    </row>
    <row r="47">
      <c r="B47">
        <f>""</f>
        <v/>
      </c>
    </row>
    <row r="48">
      <c r="B48">
        <f>""</f>
        <v/>
      </c>
    </row>
    <row r="49">
      <c r="B49">
        <f>""</f>
        <v/>
      </c>
    </row>
    <row r="50">
      <c r="B50">
        <f>""</f>
        <v/>
      </c>
    </row>
    <row r="51">
      <c r="B51">
        <f>""</f>
        <v/>
      </c>
    </row>
    <row r="52">
      <c r="B52">
        <f>""</f>
        <v/>
      </c>
    </row>
    <row r="53">
      <c r="B53">
        <f>""</f>
        <v/>
      </c>
    </row>
    <row r="54">
      <c r="B54">
        <f>""</f>
        <v/>
      </c>
    </row>
    <row r="55">
      <c r="B55">
        <f>""</f>
        <v/>
      </c>
    </row>
    <row r="56">
      <c r="B56">
        <f>""</f>
        <v/>
      </c>
    </row>
    <row r="57">
      <c r="B57">
        <f>""</f>
        <v/>
      </c>
    </row>
    <row r="58">
      <c r="B58">
        <f>""</f>
        <v/>
      </c>
    </row>
    <row r="59">
      <c r="B59">
        <f>""</f>
        <v/>
      </c>
    </row>
    <row r="60">
      <c r="B60">
        <f>""</f>
        <v/>
      </c>
    </row>
    <row r="61">
      <c r="B61">
        <f>""</f>
        <v/>
      </c>
    </row>
    <row r="62">
      <c r="B62">
        <f>""</f>
        <v/>
      </c>
    </row>
    <row r="63">
      <c r="B63">
        <f>""</f>
        <v/>
      </c>
    </row>
    <row r="64">
      <c r="B64">
        <f>""</f>
        <v/>
      </c>
    </row>
    <row r="65">
      <c r="B65">
        <f>""</f>
        <v/>
      </c>
    </row>
    <row r="66">
      <c r="B66">
        <f>""</f>
        <v/>
      </c>
    </row>
    <row r="67">
      <c r="B67">
        <f>""</f>
        <v/>
      </c>
    </row>
    <row r="68">
      <c r="B68">
        <f>""</f>
        <v/>
      </c>
    </row>
    <row r="69">
      <c r="B69">
        <f>""</f>
        <v/>
      </c>
    </row>
    <row r="70">
      <c r="B70">
        <f>""</f>
        <v/>
      </c>
    </row>
    <row r="71">
      <c r="B71">
        <f>""</f>
        <v/>
      </c>
    </row>
    <row r="72">
      <c r="B72">
        <f>""</f>
        <v/>
      </c>
    </row>
    <row r="73">
      <c r="B73">
        <f>""</f>
        <v/>
      </c>
    </row>
    <row r="74">
      <c r="B74">
        <f>""</f>
        <v/>
      </c>
    </row>
    <row r="75">
      <c r="B75">
        <f>""</f>
        <v/>
      </c>
    </row>
    <row r="76">
      <c r="B76">
        <f>""</f>
        <v/>
      </c>
    </row>
    <row r="77">
      <c r="B77">
        <f>""</f>
        <v/>
      </c>
    </row>
    <row r="78">
      <c r="B78">
        <f>""</f>
        <v/>
      </c>
    </row>
    <row r="79">
      <c r="B79">
        <f>""</f>
        <v/>
      </c>
    </row>
    <row r="80">
      <c r="B80">
        <f>""</f>
        <v/>
      </c>
    </row>
    <row r="81">
      <c r="B81">
        <f>""</f>
        <v/>
      </c>
    </row>
    <row r="82">
      <c r="B82">
        <f>""</f>
        <v/>
      </c>
    </row>
    <row r="83">
      <c r="B83">
        <f>""</f>
        <v/>
      </c>
    </row>
    <row r="84">
      <c r="B84">
        <f>""</f>
        <v/>
      </c>
    </row>
    <row r="85">
      <c r="B85">
        <f>""</f>
        <v/>
      </c>
    </row>
    <row r="86">
      <c r="B86">
        <f>""</f>
        <v/>
      </c>
    </row>
    <row r="87">
      <c r="B87">
        <f>""</f>
        <v/>
      </c>
    </row>
    <row r="88">
      <c r="B88">
        <f>""</f>
        <v/>
      </c>
    </row>
    <row r="89">
      <c r="B89">
        <f>""</f>
        <v/>
      </c>
    </row>
    <row r="90">
      <c r="B90">
        <f>""</f>
        <v/>
      </c>
    </row>
    <row r="91">
      <c r="B91">
        <f>""</f>
        <v/>
      </c>
    </row>
    <row r="92">
      <c r="B92">
        <f>""</f>
        <v/>
      </c>
    </row>
    <row r="93">
      <c r="B93">
        <f>""</f>
        <v/>
      </c>
    </row>
    <row r="94">
      <c r="B94">
        <f>""</f>
        <v/>
      </c>
    </row>
    <row r="95">
      <c r="B95">
        <f>""</f>
        <v/>
      </c>
    </row>
    <row r="96">
      <c r="B96">
        <f>""</f>
        <v/>
      </c>
    </row>
    <row r="97">
      <c r="B97">
        <f>""</f>
        <v/>
      </c>
    </row>
    <row r="98">
      <c r="B98">
        <f>""</f>
        <v/>
      </c>
    </row>
    <row r="99">
      <c r="B99">
        <f>""</f>
        <v/>
      </c>
    </row>
    <row r="100">
      <c r="B100">
        <f>""</f>
        <v/>
      </c>
    </row>
    <row r="101">
      <c r="B101">
        <f>""</f>
        <v/>
      </c>
    </row>
  </sheetData>
  <conditionalFormatting sqref="B27:B29">
    <cfRule type="expression" priority="1" dxfId="0">
      <formula>ISNUMBER(SEARCH("ALERT:",B27))</formula>
    </cfRule>
    <cfRule type="expression" priority="2" dxfId="1">
      <formula>NOT(ISNUMBER(SEARCH("ALERT:",B27)))</formula>
    </cfRule>
  </conditionalFormatting>
  <dataValidations count="1">
    <dataValidation sqref="B2" showDropDown="0" showInputMessage="0" showErrorMessage="1" allowBlank="0" errorTitle="Invalid As of Date" error="Enter a date from 01/01/2020 through 12/31/2100." type="date" errorStyle="stop" operator="between">
      <formula1>DATE(2020,1,1)</formula1>
      <formula2>DATE(2100,12,31)</formula2>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Y205"/>
  <sheetViews>
    <sheetView showGridLines="0" workbookViewId="0">
      <pane ySplit="5" topLeftCell="A6" activePane="bottomLeft" state="frozen"/>
      <selection pane="bottomLeft" activeCell="A1" sqref="A1"/>
    </sheetView>
  </sheetViews>
  <sheetFormatPr baseColWidth="8" defaultRowHeight="15"/>
  <cols>
    <col width="16" customWidth="1" min="1" max="1"/>
    <col width="24" customWidth="1" min="2" max="2"/>
    <col width="24" customWidth="1" min="3" max="3"/>
    <col width="19" customWidth="1" min="4" max="4"/>
    <col width="14" customWidth="1" min="5" max="5"/>
    <col width="14" customWidth="1" min="6" max="6"/>
    <col width="14" customWidth="1" min="7" max="7"/>
    <col width="15" customWidth="1" min="8" max="8"/>
    <col width="15" customWidth="1" min="9" max="9"/>
    <col width="15" customWidth="1" min="10" max="10"/>
    <col width="15" customWidth="1" min="11" max="11"/>
    <col width="15" customWidth="1" min="12" max="12"/>
    <col width="15" customWidth="1" min="13" max="13"/>
    <col width="18" customWidth="1" min="14" max="14"/>
    <col width="18" customWidth="1" min="15" max="15"/>
    <col width="14" customWidth="1" min="16" max="16"/>
    <col width="14" customWidth="1" min="17" max="17"/>
    <col width="20" customWidth="1" min="18" max="18"/>
    <col width="20" customWidth="1" min="19" max="19"/>
    <col width="12" customWidth="1" min="20" max="20"/>
    <col width="15" customWidth="1" min="21" max="21"/>
    <col width="24" customWidth="1" min="22" max="22"/>
    <col width="14" customWidth="1" min="23" max="23"/>
    <col width="14" customWidth="1" min="24" max="24"/>
    <col width="32" customWidth="1" min="25" max="25"/>
  </cols>
  <sheetData>
    <row r="1" ht="27" customHeight="1">
      <c r="A1" s="1" t="inlineStr">
        <is>
          <t>Claim Appeal Deadline Tracker</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row>
    <row r="2">
      <c r="A2" s="18" t="inlineStr">
        <is>
          <t>Enter one row per appeal. Verify every deadline using current payer-specific documentation.</t>
        </is>
      </c>
      <c r="B2" s="19" t="n"/>
      <c r="C2" s="19" t="n"/>
      <c r="D2" s="19" t="n"/>
      <c r="E2" s="19" t="n"/>
      <c r="F2" s="19" t="n"/>
      <c r="G2" s="19" t="n"/>
      <c r="H2" s="19" t="n"/>
      <c r="I2" s="19" t="n"/>
      <c r="J2" s="19" t="n"/>
      <c r="K2" s="19" t="n"/>
      <c r="L2" s="19" t="n"/>
      <c r="M2" s="19" t="n"/>
      <c r="N2" s="19" t="n"/>
      <c r="O2" s="19" t="n"/>
      <c r="P2" s="19" t="n"/>
      <c r="Q2" s="19" t="n"/>
      <c r="R2" s="19" t="n"/>
      <c r="S2" s="19" t="n"/>
      <c r="T2" s="19" t="n"/>
      <c r="U2" s="19" t="n"/>
      <c r="V2" s="19" t="n"/>
      <c r="W2" s="19" t="n"/>
      <c r="X2" s="19" t="n"/>
      <c r="Y2" s="19" t="n"/>
    </row>
    <row r="3">
      <c r="A3" s="20" t="inlineStr">
        <is>
          <t>Gray cells contain formulas. Yellow cells are intended for user entry.</t>
        </is>
      </c>
      <c r="B3" s="21" t="n"/>
      <c r="C3" s="21" t="n"/>
      <c r="D3" s="21" t="n"/>
      <c r="E3" s="21" t="n"/>
      <c r="F3" s="21" t="n"/>
      <c r="G3" s="21" t="n"/>
      <c r="H3" s="21" t="n"/>
      <c r="I3" s="21" t="n"/>
      <c r="J3" s="21" t="n"/>
      <c r="K3" s="21" t="n"/>
      <c r="L3" s="21" t="n"/>
      <c r="M3" s="21" t="n"/>
      <c r="N3" s="21" t="n"/>
      <c r="O3" s="21" t="n"/>
      <c r="P3" s="21" t="n"/>
      <c r="Q3" s="21" t="n"/>
      <c r="R3" s="21" t="n"/>
      <c r="S3" s="21" t="n"/>
      <c r="T3" s="21" t="n"/>
      <c r="U3" s="21" t="n"/>
      <c r="V3" s="21" t="n"/>
      <c r="W3" s="21" t="n"/>
      <c r="X3" s="21" t="n"/>
      <c r="Y3" s="21" t="n"/>
    </row>
    <row r="5" ht="42" customHeight="1">
      <c r="A5" s="6" t="inlineStr">
        <is>
          <t>Appeal ID</t>
        </is>
      </c>
      <c r="B5" s="6" t="inlineStr">
        <is>
          <t>Clinic</t>
        </is>
      </c>
      <c r="C5" s="6" t="inlineStr">
        <is>
          <t>Payer</t>
        </is>
      </c>
      <c r="D5" s="6" t="inlineStr">
        <is>
          <t>Claim Reference</t>
        </is>
      </c>
      <c r="E5" s="6" t="inlineStr">
        <is>
          <t>Service Date</t>
        </is>
      </c>
      <c r="F5" s="6" t="inlineStr">
        <is>
          <t>Denial Date</t>
        </is>
      </c>
      <c r="G5" s="6" t="inlineStr">
        <is>
          <t>Notice Received Date</t>
        </is>
      </c>
      <c r="H5" s="6" t="inlineStr">
        <is>
          <t>Default Deadline Days</t>
        </is>
      </c>
      <c r="I5" s="6" t="inlineStr">
        <is>
          <t>Deadline Days Override</t>
        </is>
      </c>
      <c r="J5" s="6" t="inlineStr">
        <is>
          <t>Effective Deadline Days</t>
        </is>
      </c>
      <c r="K5" s="6" t="inlineStr">
        <is>
          <t>Calculated Due Date</t>
        </is>
      </c>
      <c r="L5" s="6" t="inlineStr">
        <is>
          <t>Due Date Override</t>
        </is>
      </c>
      <c r="M5" s="6" t="inlineStr">
        <is>
          <t>Final Due Date</t>
        </is>
      </c>
      <c r="N5" s="6" t="inlineStr">
        <is>
          <t>Deadline Confirmed?</t>
        </is>
      </c>
      <c r="O5" s="6" t="inlineStr">
        <is>
          <t>Appeal Status</t>
        </is>
      </c>
      <c r="P5" s="6" t="inlineStr">
        <is>
          <t>Submission Date</t>
        </is>
      </c>
      <c r="Q5" s="6" t="inlineStr">
        <is>
          <t>Days Remaining</t>
        </is>
      </c>
      <c r="R5" s="6" t="inlineStr">
        <is>
          <t>Deadline State</t>
        </is>
      </c>
      <c r="S5" s="6" t="inlineStr">
        <is>
          <t>Appeal Owner</t>
        </is>
      </c>
      <c r="T5" s="6" t="inlineStr">
        <is>
          <t>Priority</t>
        </is>
      </c>
      <c r="U5" s="6" t="inlineStr">
        <is>
          <t>Amount at Risk</t>
        </is>
      </c>
      <c r="V5" s="6" t="inlineStr">
        <is>
          <t>Denial Category</t>
        </is>
      </c>
      <c r="W5" s="6" t="inlineStr">
        <is>
          <t>Appeal Level</t>
        </is>
      </c>
      <c r="X5" s="6" t="inlineStr">
        <is>
          <t>Follow-Up Date</t>
        </is>
      </c>
      <c r="Y5" s="6" t="inlineStr">
        <is>
          <t>Data Check</t>
        </is>
      </c>
    </row>
    <row r="6">
      <c r="A6" s="22" t="inlineStr">
        <is>
          <t>APL-26001</t>
        </is>
      </c>
      <c r="B6" s="22" t="inlineStr">
        <is>
          <t>Pine Harbor Family Clinic</t>
        </is>
      </c>
      <c r="C6" s="22" t="inlineStr">
        <is>
          <t>Northstar Benefit Plan</t>
        </is>
      </c>
      <c r="D6" s="22" t="inlineStr">
        <is>
          <t>FIC-CLM-1001</t>
        </is>
      </c>
      <c r="E6" s="42" t="n">
        <v>46160</v>
      </c>
      <c r="F6" s="42" t="n">
        <v>46185</v>
      </c>
      <c r="G6" s="42" t="n">
        <v>46189</v>
      </c>
      <c r="H6" s="24">
        <f>IF(A6="","",IFERROR(VLOOKUP(C6,Lists!$A$2:$B$7,2,FALSE),""))</f>
        <v/>
      </c>
      <c r="I6" s="25" t="n"/>
      <c r="J6" s="24">
        <f>IF(A6="","",IF(I6&lt;&gt;"",I6,H6))</f>
        <v/>
      </c>
      <c r="K6" s="43">
        <f>IF(A6="","",IF(OR(G6="",J6=""),"",G6+J6))</f>
        <v/>
      </c>
      <c r="L6" s="42" t="n"/>
      <c r="M6" s="43">
        <f>IF(A6="","",IF(L6&lt;&gt;"",L6,K6))</f>
        <v/>
      </c>
      <c r="N6" s="22" t="inlineStr">
        <is>
          <t>Yes</t>
        </is>
      </c>
      <c r="O6" s="22" t="inlineStr">
        <is>
          <t>Researching</t>
        </is>
      </c>
      <c r="P6" s="42" t="n"/>
      <c r="Q6" s="24">
        <f>IF(A6="","",IF(M6="","",IF(P6&lt;&gt;"","",IF(OR(O6="Closed - Won",O6="Closed - Lost",O6="Withdrawn"),"",M6-Dashboard!$B$2))))</f>
        <v/>
      </c>
      <c r="R6" s="27">
        <f>IF(A6="","",IF(M6="","Missing Deadline",IF(P6&lt;&gt;"",IF(P6&lt;=M6,"Timely Submitted","Late Submitted"),IF(OR(O6="Closed - Won",O6="Closed - Lost",O6="Withdrawn"),"Closed - No Submission",IF(M6&lt;Dashboard!$B$2,"Overdue",IF(M6=Dashboard!$B$2,"Due Today",IF(M6&lt;=Dashboard!$B$2+7,"Due in 7 Days",IF(M6&lt;=Dashboard!$B$2+30,"Due in 30 Days","Future"))))))))</f>
        <v/>
      </c>
      <c r="S6" s="22" t="inlineStr">
        <is>
          <t>Jordan Reed</t>
        </is>
      </c>
      <c r="T6" s="22" t="inlineStr">
        <is>
          <t>High</t>
        </is>
      </c>
      <c r="U6" s="44" t="n">
        <v>4825</v>
      </c>
      <c r="V6" s="22" t="inlineStr">
        <is>
          <t>Medical Necessity</t>
        </is>
      </c>
      <c r="W6" s="22" t="inlineStr">
        <is>
          <t>First-Level Appeal</t>
        </is>
      </c>
      <c r="X6" s="42" t="n">
        <v>46273</v>
      </c>
      <c r="Y6" s="27">
        <f>IF(A6="","",IF(COUNTIF($A$6:$A$205,A6)&gt;1,"Duplicate Appeal ID",IF(B6="","Missing clinic",IF(C6="","Missing payer",IF(D6="","Missing claim reference",IF(G6="","Missing notice received date",IF(J6="","Missing deadline days",IF(J6&lt;=0,"Invalid deadline days",IF(M6="","Missing final due date",IF(AND(E6&lt;&gt;"",F6&lt;&gt;"",F6&lt;E6),"Denial date before service date",IF(AND(F6&lt;&gt;"",G6&lt;&gt;"",G6&lt;F6),"Notice received before denial date",IF(AND(P6&lt;&gt;"",M6="",TRUE),"Submission entered without deadline",IF(AND(O6="Submitted",P6=""),"Submitted status missing date",IF(AND(P6&lt;&gt;"",O6&lt;&gt;"Submitted",O6&lt;&gt;"Closed - Won",O6&lt;&gt;"Closed - Lost"),"Submission date conflicts with status",IF(S6="","Missing appeal owner",IF(T6="","Missing priority",IF(U6="","Missing amount at risk",IF(U6&lt;0,"Negative amount at risk",IF(N6&lt;&gt;"Yes","Deadline not confirmed","OK"))))))))))))))))))</f>
        <v/>
      </c>
    </row>
    <row r="7">
      <c r="A7" s="22" t="inlineStr">
        <is>
          <t>APL-26002</t>
        </is>
      </c>
      <c r="B7" s="22" t="inlineStr">
        <is>
          <t>Red Maple Medical Group</t>
        </is>
      </c>
      <c r="C7" s="22" t="inlineStr">
        <is>
          <t>Summit Valley Health Plan</t>
        </is>
      </c>
      <c r="D7" s="22" t="inlineStr">
        <is>
          <t>FIC-CLM-1002</t>
        </is>
      </c>
      <c r="E7" s="42" t="n">
        <v>46176</v>
      </c>
      <c r="F7" s="42" t="n">
        <v>46204</v>
      </c>
      <c r="G7" s="42" t="n">
        <v>46209</v>
      </c>
      <c r="H7" s="24">
        <f>IF(A7="","",IFERROR(VLOOKUP(C7,Lists!$A$2:$B$7,2,FALSE),""))</f>
        <v/>
      </c>
      <c r="I7" s="25" t="n">
        <v>45</v>
      </c>
      <c r="J7" s="24">
        <f>IF(A7="","",IF(I7&lt;&gt;"",I7,H7))</f>
        <v/>
      </c>
      <c r="K7" s="43">
        <f>IF(A7="","",IF(OR(G7="",J7=""),"",G7+J7))</f>
        <v/>
      </c>
      <c r="L7" s="42" t="n"/>
      <c r="M7" s="43">
        <f>IF(A7="","",IF(L7&lt;&gt;"",L7,K7))</f>
        <v/>
      </c>
      <c r="N7" s="22" t="inlineStr">
        <is>
          <t>Yes</t>
        </is>
      </c>
      <c r="O7" s="22" t="inlineStr">
        <is>
          <t>Ready to Submit</t>
        </is>
      </c>
      <c r="P7" s="42" t="n"/>
      <c r="Q7" s="24">
        <f>IF(A7="","",IF(M7="","",IF(P7&lt;&gt;"","",IF(OR(O7="Closed - Won",O7="Closed - Lost",O7="Withdrawn"),"",M7-Dashboard!$B$2))))</f>
        <v/>
      </c>
      <c r="R7" s="27">
        <f>IF(A7="","",IF(M7="","Missing Deadline",IF(P7&lt;&gt;"",IF(P7&lt;=M7,"Timely Submitted","Late Submitted"),IF(OR(O7="Closed - Won",O7="Closed - Lost",O7="Withdrawn"),"Closed - No Submission",IF(M7&lt;Dashboard!$B$2,"Overdue",IF(M7=Dashboard!$B$2,"Due Today",IF(M7&lt;=Dashboard!$B$2+7,"Due in 7 Days",IF(M7&lt;=Dashboard!$B$2+30,"Due in 30 Days","Future"))))))))</f>
        <v/>
      </c>
      <c r="S7" s="22" t="inlineStr">
        <is>
          <t>Casey Morgan</t>
        </is>
      </c>
      <c r="T7" s="22" t="inlineStr">
        <is>
          <t>High</t>
        </is>
      </c>
      <c r="U7" s="44" t="n">
        <v>1275.5</v>
      </c>
      <c r="V7" s="22" t="inlineStr">
        <is>
          <t>Authorization</t>
        </is>
      </c>
      <c r="W7" s="22" t="inlineStr">
        <is>
          <t>First-Level Appeal</t>
        </is>
      </c>
      <c r="X7" s="42" t="n">
        <v>46271</v>
      </c>
      <c r="Y7" s="27">
        <f>IF(A7="","",IF(COUNTIF($A$6:$A$205,A7)&gt;1,"Duplicate Appeal ID",IF(B7="","Missing clinic",IF(C7="","Missing payer",IF(D7="","Missing claim reference",IF(G7="","Missing notice received date",IF(J7="","Missing deadline days",IF(J7&lt;=0,"Invalid deadline days",IF(M7="","Missing final due date",IF(AND(E7&lt;&gt;"",F7&lt;&gt;"",F7&lt;E7),"Denial date before service date",IF(AND(F7&lt;&gt;"",G7&lt;&gt;"",G7&lt;F7),"Notice received before denial date",IF(AND(P7&lt;&gt;"",M7="",TRUE),"Submission entered without deadline",IF(AND(O7="Submitted",P7=""),"Submitted status missing date",IF(AND(P7&lt;&gt;"",O7&lt;&gt;"Submitted",O7&lt;&gt;"Closed - Won",O7&lt;&gt;"Closed - Lost"),"Submission date conflicts with status",IF(S7="","Missing appeal owner",IF(T7="","Missing priority",IF(U7="","Missing amount at risk",IF(U7&lt;0,"Negative amount at risk",IF(N7&lt;&gt;"Yes","Deadline not confirmed","OK"))))))))))))))))))</f>
        <v/>
      </c>
    </row>
    <row r="8">
      <c r="A8" s="22" t="inlineStr">
        <is>
          <t>APL-26003</t>
        </is>
      </c>
      <c r="B8" s="22" t="inlineStr">
        <is>
          <t>Bluebird Internal Medicine</t>
        </is>
      </c>
      <c r="C8" s="22" t="inlineStr">
        <is>
          <t>Harborlight Insurance</t>
        </is>
      </c>
      <c r="D8" s="22" t="inlineStr">
        <is>
          <t>FIC-CLM-1003</t>
        </is>
      </c>
      <c r="E8" s="42" t="n">
        <v>46134</v>
      </c>
      <c r="F8" s="42" t="n">
        <v>46162</v>
      </c>
      <c r="G8" s="42" t="n">
        <v>46167</v>
      </c>
      <c r="H8" s="24">
        <f>IF(A8="","",IFERROR(VLOOKUP(C8,Lists!$A$2:$B$7,2,FALSE),""))</f>
        <v/>
      </c>
      <c r="I8" s="25" t="n"/>
      <c r="J8" s="24">
        <f>IF(A8="","",IF(I8&lt;&gt;"",I8,H8))</f>
        <v/>
      </c>
      <c r="K8" s="43">
        <f>IF(A8="","",IF(OR(G8="",J8=""),"",G8+J8))</f>
        <v/>
      </c>
      <c r="L8" s="42" t="n"/>
      <c r="M8" s="43">
        <f>IF(A8="","",IF(L8&lt;&gt;"",L8,K8))</f>
        <v/>
      </c>
      <c r="N8" s="22" t="inlineStr">
        <is>
          <t>Yes</t>
        </is>
      </c>
      <c r="O8" s="22" t="inlineStr">
        <is>
          <t>Submitted</t>
        </is>
      </c>
      <c r="P8" s="42" t="n">
        <v>46254</v>
      </c>
      <c r="Q8" s="24">
        <f>IF(A8="","",IF(M8="","",IF(P8&lt;&gt;"","",IF(OR(O8="Closed - Won",O8="Closed - Lost",O8="Withdrawn"),"",M8-Dashboard!$B$2))))</f>
        <v/>
      </c>
      <c r="R8" s="27">
        <f>IF(A8="","",IF(M8="","Missing Deadline",IF(P8&lt;&gt;"",IF(P8&lt;=M8,"Timely Submitted","Late Submitted"),IF(OR(O8="Closed - Won",O8="Closed - Lost",O8="Withdrawn"),"Closed - No Submission",IF(M8&lt;Dashboard!$B$2,"Overdue",IF(M8=Dashboard!$B$2,"Due Today",IF(M8&lt;=Dashboard!$B$2+7,"Due in 7 Days",IF(M8&lt;=Dashboard!$B$2+30,"Due in 30 Days","Future"))))))))</f>
        <v/>
      </c>
      <c r="S8" s="22" t="inlineStr">
        <is>
          <t>Riley Chen</t>
        </is>
      </c>
      <c r="T8" s="22" t="inlineStr">
        <is>
          <t>Medium</t>
        </is>
      </c>
      <c r="U8" s="44" t="n">
        <v>735</v>
      </c>
      <c r="V8" s="22" t="inlineStr">
        <is>
          <t>Coding</t>
        </is>
      </c>
      <c r="W8" s="22" t="inlineStr">
        <is>
          <t>First-Level Appeal</t>
        </is>
      </c>
      <c r="X8" s="42" t="n">
        <v>46280</v>
      </c>
      <c r="Y8" s="27">
        <f>IF(A8="","",IF(COUNTIF($A$6:$A$205,A8)&gt;1,"Duplicate Appeal ID",IF(B8="","Missing clinic",IF(C8="","Missing payer",IF(D8="","Missing claim reference",IF(G8="","Missing notice received date",IF(J8="","Missing deadline days",IF(J8&lt;=0,"Invalid deadline days",IF(M8="","Missing final due date",IF(AND(E8&lt;&gt;"",F8&lt;&gt;"",F8&lt;E8),"Denial date before service date",IF(AND(F8&lt;&gt;"",G8&lt;&gt;"",G8&lt;F8),"Notice received before denial date",IF(AND(P8&lt;&gt;"",M8="",TRUE),"Submission entered without deadline",IF(AND(O8="Submitted",P8=""),"Submitted status missing date",IF(AND(P8&lt;&gt;"",O8&lt;&gt;"Submitted",O8&lt;&gt;"Closed - Won",O8&lt;&gt;"Closed - Lost"),"Submission date conflicts with status",IF(S8="","Missing appeal owner",IF(T8="","Missing priority",IF(U8="","Missing amount at risk",IF(U8&lt;0,"Negative amount at risk",IF(N8&lt;&gt;"Yes","Deadline not confirmed","OK"))))))))))))))))))</f>
        <v/>
      </c>
    </row>
    <row r="9">
      <c r="A9" s="22" t="inlineStr">
        <is>
          <t>APL-26004</t>
        </is>
      </c>
      <c r="B9" s="22" t="inlineStr">
        <is>
          <t>Willow Bend Pediatrics</t>
        </is>
      </c>
      <c r="C9" s="22" t="inlineStr">
        <is>
          <t>Granite Ridge Administrators</t>
        </is>
      </c>
      <c r="D9" s="22" t="inlineStr">
        <is>
          <t>FIC-CLM-1004</t>
        </is>
      </c>
      <c r="E9" s="42" t="n">
        <v>46151</v>
      </c>
      <c r="F9" s="42" t="n">
        <v>46181</v>
      </c>
      <c r="G9" s="42" t="n">
        <v>46183</v>
      </c>
      <c r="H9" s="24">
        <f>IF(A9="","",IFERROR(VLOOKUP(C9,Lists!$A$2:$B$7,2,FALSE),""))</f>
        <v/>
      </c>
      <c r="I9" s="25" t="n"/>
      <c r="J9" s="24">
        <f>IF(A9="","",IF(I9&lt;&gt;"",I9,H9))</f>
        <v/>
      </c>
      <c r="K9" s="43">
        <f>IF(A9="","",IF(OR(G9="",J9=""),"",G9+J9))</f>
        <v/>
      </c>
      <c r="L9" s="42" t="n">
        <v>46273</v>
      </c>
      <c r="M9" s="43">
        <f>IF(A9="","",IF(L9&lt;&gt;"",L9,K9))</f>
        <v/>
      </c>
      <c r="N9" s="22" t="inlineStr">
        <is>
          <t>Yes</t>
        </is>
      </c>
      <c r="O9" s="22" t="inlineStr">
        <is>
          <t>Draft</t>
        </is>
      </c>
      <c r="P9" s="42" t="n"/>
      <c r="Q9" s="24">
        <f>IF(A9="","",IF(M9="","",IF(P9&lt;&gt;"","",IF(OR(O9="Closed - Won",O9="Closed - Lost",O9="Withdrawn"),"",M9-Dashboard!$B$2))))</f>
        <v/>
      </c>
      <c r="R9" s="27">
        <f>IF(A9="","",IF(M9="","Missing Deadline",IF(P9&lt;&gt;"",IF(P9&lt;=M9,"Timely Submitted","Late Submitted"),IF(OR(O9="Closed - Won",O9="Closed - Lost",O9="Withdrawn"),"Closed - No Submission",IF(M9&lt;Dashboard!$B$2,"Overdue",IF(M9=Dashboard!$B$2,"Due Today",IF(M9&lt;=Dashboard!$B$2+7,"Due in 7 Days",IF(M9&lt;=Dashboard!$B$2+30,"Due in 30 Days","Future"))))))))</f>
        <v/>
      </c>
      <c r="S9" s="22" t="inlineStr">
        <is>
          <t>Avery Brooks</t>
        </is>
      </c>
      <c r="T9" s="22" t="inlineStr">
        <is>
          <t>High</t>
        </is>
      </c>
      <c r="U9" s="44" t="n">
        <v>9480.25</v>
      </c>
      <c r="V9" s="22" t="inlineStr">
        <is>
          <t>Timely Filing</t>
        </is>
      </c>
      <c r="W9" s="22" t="inlineStr">
        <is>
          <t>First-Level Appeal</t>
        </is>
      </c>
      <c r="X9" s="42" t="n">
        <v>46272</v>
      </c>
      <c r="Y9" s="27">
        <f>IF(A9="","",IF(COUNTIF($A$6:$A$205,A9)&gt;1,"Duplicate Appeal ID",IF(B9="","Missing clinic",IF(C9="","Missing payer",IF(D9="","Missing claim reference",IF(G9="","Missing notice received date",IF(J9="","Missing deadline days",IF(J9&lt;=0,"Invalid deadline days",IF(M9="","Missing final due date",IF(AND(E9&lt;&gt;"",F9&lt;&gt;"",F9&lt;E9),"Denial date before service date",IF(AND(F9&lt;&gt;"",G9&lt;&gt;"",G9&lt;F9),"Notice received before denial date",IF(AND(P9&lt;&gt;"",M9="",TRUE),"Submission entered without deadline",IF(AND(O9="Submitted",P9=""),"Submitted status missing date",IF(AND(P9&lt;&gt;"",O9&lt;&gt;"Submitted",O9&lt;&gt;"Closed - Won",O9&lt;&gt;"Closed - Lost"),"Submission date conflicts with status",IF(S9="","Missing appeal owner",IF(T9="","Missing priority",IF(U9="","Missing amount at risk",IF(U9&lt;0,"Negative amount at risk",IF(N9&lt;&gt;"Yes","Deadline not confirmed","OK"))))))))))))))))))</f>
        <v/>
      </c>
    </row>
    <row r="10">
      <c r="A10" s="22" t="inlineStr">
        <is>
          <t>APL-26005</t>
        </is>
      </c>
      <c r="B10" s="22" t="inlineStr">
        <is>
          <t>Cedar Grove Specialty Clinic</t>
        </is>
      </c>
      <c r="C10" s="22" t="inlineStr">
        <is>
          <t>Meadowbrook Member Health</t>
        </is>
      </c>
      <c r="D10" s="22" t="inlineStr">
        <is>
          <t>FIC-CLM-1005</t>
        </is>
      </c>
      <c r="E10" s="42" t="n">
        <v>46095</v>
      </c>
      <c r="F10" s="42" t="n">
        <v>46124</v>
      </c>
      <c r="G10" s="42" t="n">
        <v>46130</v>
      </c>
      <c r="H10" s="24">
        <f>IF(A10="","",IFERROR(VLOOKUP(C10,Lists!$A$2:$B$7,2,FALSE),""))</f>
        <v/>
      </c>
      <c r="I10" s="25" t="n"/>
      <c r="J10" s="24">
        <f>IF(A10="","",IF(I10&lt;&gt;"",I10,H10))</f>
        <v/>
      </c>
      <c r="K10" s="43">
        <f>IF(A10="","",IF(OR(G10="",J10=""),"",G10+J10))</f>
        <v/>
      </c>
      <c r="L10" s="42" t="n"/>
      <c r="M10" s="43">
        <f>IF(A10="","",IF(L10&lt;&gt;"",L10,K10))</f>
        <v/>
      </c>
      <c r="N10" s="22" t="inlineStr">
        <is>
          <t>Yes</t>
        </is>
      </c>
      <c r="O10" s="22" t="inlineStr">
        <is>
          <t>Closed - Won</t>
        </is>
      </c>
      <c r="P10" s="42" t="n">
        <v>46183</v>
      </c>
      <c r="Q10" s="24">
        <f>IF(A10="","",IF(M10="","",IF(P10&lt;&gt;"","",IF(OR(O10="Closed - Won",O10="Closed - Lost",O10="Withdrawn"),"",M10-Dashboard!$B$2))))</f>
        <v/>
      </c>
      <c r="R10" s="27">
        <f>IF(A10="","",IF(M10="","Missing Deadline",IF(P10&lt;&gt;"",IF(P10&lt;=M10,"Timely Submitted","Late Submitted"),IF(OR(O10="Closed - Won",O10="Closed - Lost",O10="Withdrawn"),"Closed - No Submission",IF(M10&lt;Dashboard!$B$2,"Overdue",IF(M10=Dashboard!$B$2,"Due Today",IF(M10&lt;=Dashboard!$B$2+7,"Due in 7 Days",IF(M10&lt;=Dashboard!$B$2+30,"Due in 30 Days","Future"))))))))</f>
        <v/>
      </c>
      <c r="S10" s="22" t="inlineStr">
        <is>
          <t>Morgan Lee</t>
        </is>
      </c>
      <c r="T10" s="22" t="inlineStr">
        <is>
          <t>Medium</t>
        </is>
      </c>
      <c r="U10" s="44" t="n">
        <v>2160</v>
      </c>
      <c r="V10" s="22" t="inlineStr">
        <is>
          <t>Documentation</t>
        </is>
      </c>
      <c r="W10" s="22" t="inlineStr">
        <is>
          <t>Second-Level Appeal</t>
        </is>
      </c>
      <c r="X10" s="42" t="n"/>
      <c r="Y10" s="27">
        <f>IF(A10="","",IF(COUNTIF($A$6:$A$205,A10)&gt;1,"Duplicate Appeal ID",IF(B10="","Missing clinic",IF(C10="","Missing payer",IF(D10="","Missing claim reference",IF(G10="","Missing notice received date",IF(J10="","Missing deadline days",IF(J10&lt;=0,"Invalid deadline days",IF(M10="","Missing final due date",IF(AND(E10&lt;&gt;"",F10&lt;&gt;"",F10&lt;E10),"Denial date before service date",IF(AND(F10&lt;&gt;"",G10&lt;&gt;"",G10&lt;F10),"Notice received before denial date",IF(AND(P10&lt;&gt;"",M10="",TRUE),"Submission entered without deadline",IF(AND(O10="Submitted",P10=""),"Submitted status missing date",IF(AND(P10&lt;&gt;"",O10&lt;&gt;"Submitted",O10&lt;&gt;"Closed - Won",O10&lt;&gt;"Closed - Lost"),"Submission date conflicts with status",IF(S10="","Missing appeal owner",IF(T10="","Missing priority",IF(U10="","Missing amount at risk",IF(U10&lt;0,"Negative amount at risk",IF(N10&lt;&gt;"Yes","Deadline not confirmed","OK"))))))))))))))))))</f>
        <v/>
      </c>
    </row>
    <row r="11">
      <c r="A11" s="22" t="inlineStr">
        <is>
          <t>APL-26006</t>
        </is>
      </c>
      <c r="B11" s="22" t="inlineStr">
        <is>
          <t>Pine Harbor Family Clinic</t>
        </is>
      </c>
      <c r="C11" s="22" t="inlineStr">
        <is>
          <t>Clearpath Community Plan</t>
        </is>
      </c>
      <c r="D11" s="22" t="inlineStr">
        <is>
          <t>FIC-CLM-1006</t>
        </is>
      </c>
      <c r="E11" s="42" t="n">
        <v>46192</v>
      </c>
      <c r="F11" s="42" t="n">
        <v>46218</v>
      </c>
      <c r="G11" s="42" t="n">
        <v>46223</v>
      </c>
      <c r="H11" s="24">
        <f>IF(A11="","",IFERROR(VLOOKUP(C11,Lists!$A$2:$B$7,2,FALSE),""))</f>
        <v/>
      </c>
      <c r="I11" s="25" t="n"/>
      <c r="J11" s="24">
        <f>IF(A11="","",IF(I11&lt;&gt;"",I11,H11))</f>
        <v/>
      </c>
      <c r="K11" s="43">
        <f>IF(A11="","",IF(OR(G11="",J11=""),"",G11+J11))</f>
        <v/>
      </c>
      <c r="L11" s="42" t="n"/>
      <c r="M11" s="43">
        <f>IF(A11="","",IF(L11&lt;&gt;"",L11,K11))</f>
        <v/>
      </c>
      <c r="N11" s="22" t="inlineStr">
        <is>
          <t>No</t>
        </is>
      </c>
      <c r="O11" s="22" t="inlineStr">
        <is>
          <t>Researching</t>
        </is>
      </c>
      <c r="P11" s="42" t="n"/>
      <c r="Q11" s="24">
        <f>IF(A11="","",IF(M11="","",IF(P11&lt;&gt;"","",IF(OR(O11="Closed - Won",O11="Closed - Lost",O11="Withdrawn"),"",M11-Dashboard!$B$2))))</f>
        <v/>
      </c>
      <c r="R11" s="27">
        <f>IF(A11="","",IF(M11="","Missing Deadline",IF(P11&lt;&gt;"",IF(P11&lt;=M11,"Timely Submitted","Late Submitted"),IF(OR(O11="Closed - Won",O11="Closed - Lost",O11="Withdrawn"),"Closed - No Submission",IF(M11&lt;Dashboard!$B$2,"Overdue",IF(M11=Dashboard!$B$2,"Due Today",IF(M11&lt;=Dashboard!$B$2+7,"Due in 7 Days",IF(M11&lt;=Dashboard!$B$2+30,"Due in 30 Days","Future"))))))))</f>
        <v/>
      </c>
      <c r="S11" s="22" t="inlineStr">
        <is>
          <t>Jordan Reed</t>
        </is>
      </c>
      <c r="T11" s="22" t="inlineStr">
        <is>
          <t>Medium</t>
        </is>
      </c>
      <c r="U11" s="44" t="n">
        <v>560.75</v>
      </c>
      <c r="V11" s="22" t="inlineStr">
        <is>
          <t>Coordination of Benefits</t>
        </is>
      </c>
      <c r="W11" s="22" t="inlineStr">
        <is>
          <t>First-Level Appeal</t>
        </is>
      </c>
      <c r="X11" s="42" t="n">
        <v>46277</v>
      </c>
      <c r="Y11" s="27">
        <f>IF(A11="","",IF(COUNTIF($A$6:$A$205,A11)&gt;1,"Duplicate Appeal ID",IF(B11="","Missing clinic",IF(C11="","Missing payer",IF(D11="","Missing claim reference",IF(G11="","Missing notice received date",IF(J11="","Missing deadline days",IF(J11&lt;=0,"Invalid deadline days",IF(M11="","Missing final due date",IF(AND(E11&lt;&gt;"",F11&lt;&gt;"",F11&lt;E11),"Denial date before service date",IF(AND(F11&lt;&gt;"",G11&lt;&gt;"",G11&lt;F11),"Notice received before denial date",IF(AND(P11&lt;&gt;"",M11="",TRUE),"Submission entered without deadline",IF(AND(O11="Submitted",P11=""),"Submitted status missing date",IF(AND(P11&lt;&gt;"",O11&lt;&gt;"Submitted",O11&lt;&gt;"Closed - Won",O11&lt;&gt;"Closed - Lost"),"Submission date conflicts with status",IF(S11="","Missing appeal owner",IF(T11="","Missing priority",IF(U11="","Missing amount at risk",IF(U11&lt;0,"Negative amount at risk",IF(N11&lt;&gt;"Yes","Deadline not confirmed","OK"))))))))))))))))))</f>
        <v/>
      </c>
    </row>
    <row r="12">
      <c r="A12" s="22" t="inlineStr">
        <is>
          <t>APL-26007</t>
        </is>
      </c>
      <c r="B12" s="22" t="inlineStr">
        <is>
          <t>Red Maple Medical Group</t>
        </is>
      </c>
      <c r="C12" s="22" t="inlineStr">
        <is>
          <t>Northstar Benefit Plan</t>
        </is>
      </c>
      <c r="D12" s="22" t="inlineStr">
        <is>
          <t>FIC-CLM-1007</t>
        </is>
      </c>
      <c r="E12" s="42" t="n">
        <v>46064</v>
      </c>
      <c r="F12" s="42" t="n">
        <v>46091</v>
      </c>
      <c r="G12" s="42" t="n">
        <v>46095</v>
      </c>
      <c r="H12" s="24">
        <f>IF(A12="","",IFERROR(VLOOKUP(C12,Lists!$A$2:$B$7,2,FALSE),""))</f>
        <v/>
      </c>
      <c r="I12" s="25" t="n"/>
      <c r="J12" s="24">
        <f>IF(A12="","",IF(I12&lt;&gt;"",I12,H12))</f>
        <v/>
      </c>
      <c r="K12" s="43">
        <f>IF(A12="","",IF(OR(G12="",J12=""),"",G12+J12))</f>
        <v/>
      </c>
      <c r="L12" s="42" t="n"/>
      <c r="M12" s="43">
        <f>IF(A12="","",IF(L12&lt;&gt;"",L12,K12))</f>
        <v/>
      </c>
      <c r="N12" s="22" t="inlineStr">
        <is>
          <t>Yes</t>
        </is>
      </c>
      <c r="O12" s="22" t="inlineStr">
        <is>
          <t>Closed - Lost</t>
        </is>
      </c>
      <c r="P12" s="42" t="n">
        <v>46193</v>
      </c>
      <c r="Q12" s="24">
        <f>IF(A12="","",IF(M12="","",IF(P12&lt;&gt;"","",IF(OR(O12="Closed - Won",O12="Closed - Lost",O12="Withdrawn"),"",M12-Dashboard!$B$2))))</f>
        <v/>
      </c>
      <c r="R12" s="27">
        <f>IF(A12="","",IF(M12="","Missing Deadline",IF(P12&lt;&gt;"",IF(P12&lt;=M12,"Timely Submitted","Late Submitted"),IF(OR(O12="Closed - Won",O12="Closed - Lost",O12="Withdrawn"),"Closed - No Submission",IF(M12&lt;Dashboard!$B$2,"Overdue",IF(M12=Dashboard!$B$2,"Due Today",IF(M12&lt;=Dashboard!$B$2+7,"Due in 7 Days",IF(M12&lt;=Dashboard!$B$2+30,"Due in 30 Days","Future"))))))))</f>
        <v/>
      </c>
      <c r="S12" s="22" t="inlineStr">
        <is>
          <t>Casey Morgan</t>
        </is>
      </c>
      <c r="T12" s="22" t="inlineStr">
        <is>
          <t>Low</t>
        </is>
      </c>
      <c r="U12" s="44" t="n">
        <v>310</v>
      </c>
      <c r="V12" s="22" t="inlineStr">
        <is>
          <t>Noncovered Service</t>
        </is>
      </c>
      <c r="W12" s="22" t="inlineStr">
        <is>
          <t>Second-Level Appeal</t>
        </is>
      </c>
      <c r="X12" s="42" t="n"/>
      <c r="Y12" s="27">
        <f>IF(A12="","",IF(COUNTIF($A$6:$A$205,A12)&gt;1,"Duplicate Appeal ID",IF(B12="","Missing clinic",IF(C12="","Missing payer",IF(D12="","Missing claim reference",IF(G12="","Missing notice received date",IF(J12="","Missing deadline days",IF(J12&lt;=0,"Invalid deadline days",IF(M12="","Missing final due date",IF(AND(E12&lt;&gt;"",F12&lt;&gt;"",F12&lt;E12),"Denial date before service date",IF(AND(F12&lt;&gt;"",G12&lt;&gt;"",G12&lt;F12),"Notice received before denial date",IF(AND(P12&lt;&gt;"",M12="",TRUE),"Submission entered without deadline",IF(AND(O12="Submitted",P12=""),"Submitted status missing date",IF(AND(P12&lt;&gt;"",O12&lt;&gt;"Submitted",O12&lt;&gt;"Closed - Won",O12&lt;&gt;"Closed - Lost"),"Submission date conflicts with status",IF(S12="","Missing appeal owner",IF(T12="","Missing priority",IF(U12="","Missing amount at risk",IF(U12&lt;0,"Negative amount at risk",IF(N12&lt;&gt;"Yes","Deadline not confirmed","OK"))))))))))))))))))</f>
        <v/>
      </c>
    </row>
    <row r="13">
      <c r="A13" s="22" t="inlineStr">
        <is>
          <t>APL-26008</t>
        </is>
      </c>
      <c r="B13" s="22" t="inlineStr">
        <is>
          <t>Bluebird Internal Medicine</t>
        </is>
      </c>
      <c r="C13" s="22" t="inlineStr">
        <is>
          <t>Summit Valley Health Plan</t>
        </is>
      </c>
      <c r="D13" s="22" t="inlineStr">
        <is>
          <t>FIC-CLM-1008</t>
        </is>
      </c>
      <c r="E13" s="42" t="n">
        <v>46205</v>
      </c>
      <c r="F13" s="42" t="n">
        <v>46232</v>
      </c>
      <c r="G13" s="42" t="n">
        <v>46237</v>
      </c>
      <c r="H13" s="24">
        <f>IF(A13="","",IFERROR(VLOOKUP(C13,Lists!$A$2:$B$7,2,FALSE),""))</f>
        <v/>
      </c>
      <c r="I13" s="25" t="n"/>
      <c r="J13" s="24">
        <f>IF(A13="","",IF(I13&lt;&gt;"",I13,H13))</f>
        <v/>
      </c>
      <c r="K13" s="43">
        <f>IF(A13="","",IF(OR(G13="",J13=""),"",G13+J13))</f>
        <v/>
      </c>
      <c r="L13" s="42" t="n"/>
      <c r="M13" s="43">
        <f>IF(A13="","",IF(L13&lt;&gt;"",L13,K13))</f>
        <v/>
      </c>
      <c r="N13" s="22" t="inlineStr">
        <is>
          <t>Yes</t>
        </is>
      </c>
      <c r="O13" s="22" t="inlineStr">
        <is>
          <t>Draft</t>
        </is>
      </c>
      <c r="P13" s="42" t="n"/>
      <c r="Q13" s="24">
        <f>IF(A13="","",IF(M13="","",IF(P13&lt;&gt;"","",IF(OR(O13="Closed - Won",O13="Closed - Lost",O13="Withdrawn"),"",M13-Dashboard!$B$2))))</f>
        <v/>
      </c>
      <c r="R13" s="27">
        <f>IF(A13="","",IF(M13="","Missing Deadline",IF(P13&lt;&gt;"",IF(P13&lt;=M13,"Timely Submitted","Late Submitted"),IF(OR(O13="Closed - Won",O13="Closed - Lost",O13="Withdrawn"),"Closed - No Submission",IF(M13&lt;Dashboard!$B$2,"Overdue",IF(M13=Dashboard!$B$2,"Due Today",IF(M13&lt;=Dashboard!$B$2+7,"Due in 7 Days",IF(M13&lt;=Dashboard!$B$2+30,"Due in 30 Days","Future"))))))))</f>
        <v/>
      </c>
      <c r="S13" s="22" t="inlineStr">
        <is>
          <t>Riley Chen</t>
        </is>
      </c>
      <c r="T13" s="22" t="inlineStr">
        <is>
          <t>Medium</t>
        </is>
      </c>
      <c r="U13" s="44" t="n">
        <v>1840</v>
      </c>
      <c r="V13" s="22" t="inlineStr">
        <is>
          <t>Bundling</t>
        </is>
      </c>
      <c r="W13" s="22" t="inlineStr">
        <is>
          <t>First-Level Appeal</t>
        </is>
      </c>
      <c r="X13" s="42" t="n">
        <v>46275</v>
      </c>
      <c r="Y13" s="27">
        <f>IF(A13="","",IF(COUNTIF($A$6:$A$205,A13)&gt;1,"Duplicate Appeal ID",IF(B13="","Missing clinic",IF(C13="","Missing payer",IF(D13="","Missing claim reference",IF(G13="","Missing notice received date",IF(J13="","Missing deadline days",IF(J13&lt;=0,"Invalid deadline days",IF(M13="","Missing final due date",IF(AND(E13&lt;&gt;"",F13&lt;&gt;"",F13&lt;E13),"Denial date before service date",IF(AND(F13&lt;&gt;"",G13&lt;&gt;"",G13&lt;F13),"Notice received before denial date",IF(AND(P13&lt;&gt;"",M13="",TRUE),"Submission entered without deadline",IF(AND(O13="Submitted",P13=""),"Submitted status missing date",IF(AND(P13&lt;&gt;"",O13&lt;&gt;"Submitted",O13&lt;&gt;"Closed - Won",O13&lt;&gt;"Closed - Lost"),"Submission date conflicts with status",IF(S13="","Missing appeal owner",IF(T13="","Missing priority",IF(U13="","Missing amount at risk",IF(U13&lt;0,"Negative amount at risk",IF(N13&lt;&gt;"Yes","Deadline not confirmed","OK"))))))))))))))))))</f>
        <v/>
      </c>
    </row>
    <row r="14">
      <c r="A14" s="22" t="inlineStr">
        <is>
          <t>APL-26009</t>
        </is>
      </c>
      <c r="B14" s="22" t="inlineStr">
        <is>
          <t>Willow Bend Pediatrics</t>
        </is>
      </c>
      <c r="C14" s="22" t="inlineStr">
        <is>
          <t>Harborlight Insurance</t>
        </is>
      </c>
      <c r="D14" s="22" t="inlineStr">
        <is>
          <t>FIC-CLM-1009</t>
        </is>
      </c>
      <c r="E14" s="42" t="n">
        <v>46048</v>
      </c>
      <c r="F14" s="42" t="n">
        <v>46078</v>
      </c>
      <c r="G14" s="42" t="n">
        <v>46083</v>
      </c>
      <c r="H14" s="24">
        <f>IF(A14="","",IFERROR(VLOOKUP(C14,Lists!$A$2:$B$7,2,FALSE),""))</f>
        <v/>
      </c>
      <c r="I14" s="25" t="n">
        <v>30</v>
      </c>
      <c r="J14" s="24">
        <f>IF(A14="","",IF(I14&lt;&gt;"",I14,H14))</f>
        <v/>
      </c>
      <c r="K14" s="43">
        <f>IF(A14="","",IF(OR(G14="",J14=""),"",G14+J14))</f>
        <v/>
      </c>
      <c r="L14" s="42" t="n"/>
      <c r="M14" s="43">
        <f>IF(A14="","",IF(L14&lt;&gt;"",L14,K14))</f>
        <v/>
      </c>
      <c r="N14" s="22" t="inlineStr">
        <is>
          <t>Yes</t>
        </is>
      </c>
      <c r="O14" s="22" t="inlineStr">
        <is>
          <t>Submitted</t>
        </is>
      </c>
      <c r="P14" s="42" t="n">
        <v>46122</v>
      </c>
      <c r="Q14" s="24">
        <f>IF(A14="","",IF(M14="","",IF(P14&lt;&gt;"","",IF(OR(O14="Closed - Won",O14="Closed - Lost",O14="Withdrawn"),"",M14-Dashboard!$B$2))))</f>
        <v/>
      </c>
      <c r="R14" s="27">
        <f>IF(A14="","",IF(M14="","Missing Deadline",IF(P14&lt;&gt;"",IF(P14&lt;=M14,"Timely Submitted","Late Submitted"),IF(OR(O14="Closed - Won",O14="Closed - Lost",O14="Withdrawn"),"Closed - No Submission",IF(M14&lt;Dashboard!$B$2,"Overdue",IF(M14=Dashboard!$B$2,"Due Today",IF(M14&lt;=Dashboard!$B$2+7,"Due in 7 Days",IF(M14&lt;=Dashboard!$B$2+30,"Due in 30 Days","Future"))))))))</f>
        <v/>
      </c>
      <c r="S14" s="22" t="inlineStr">
        <is>
          <t>Avery Brooks</t>
        </is>
      </c>
      <c r="T14" s="22" t="inlineStr">
        <is>
          <t>High</t>
        </is>
      </c>
      <c r="U14" s="44" t="n">
        <v>6690</v>
      </c>
      <c r="V14" s="22" t="inlineStr">
        <is>
          <t>Eligibility</t>
        </is>
      </c>
      <c r="W14" s="22" t="inlineStr">
        <is>
          <t>First-Level Appeal</t>
        </is>
      </c>
      <c r="X14" s="42" t="n">
        <v>46285</v>
      </c>
      <c r="Y14" s="27">
        <f>IF(A14="","",IF(COUNTIF($A$6:$A$205,A14)&gt;1,"Duplicate Appeal ID",IF(B14="","Missing clinic",IF(C14="","Missing payer",IF(D14="","Missing claim reference",IF(G14="","Missing notice received date",IF(J14="","Missing deadline days",IF(J14&lt;=0,"Invalid deadline days",IF(M14="","Missing final due date",IF(AND(E14&lt;&gt;"",F14&lt;&gt;"",F14&lt;E14),"Denial date before service date",IF(AND(F14&lt;&gt;"",G14&lt;&gt;"",G14&lt;F14),"Notice received before denial date",IF(AND(P14&lt;&gt;"",M14="",TRUE),"Submission entered without deadline",IF(AND(O14="Submitted",P14=""),"Submitted status missing date",IF(AND(P14&lt;&gt;"",O14&lt;&gt;"Submitted",O14&lt;&gt;"Closed - Won",O14&lt;&gt;"Closed - Lost"),"Submission date conflicts with status",IF(S14="","Missing appeal owner",IF(T14="","Missing priority",IF(U14="","Missing amount at risk",IF(U14&lt;0,"Negative amount at risk",IF(N14&lt;&gt;"Yes","Deadline not confirmed","OK"))))))))))))))))))</f>
        <v/>
      </c>
    </row>
    <row r="15">
      <c r="A15" s="22" t="inlineStr">
        <is>
          <t>APL-26010</t>
        </is>
      </c>
      <c r="B15" s="22" t="inlineStr">
        <is>
          <t>Cedar Grove Specialty Clinic</t>
        </is>
      </c>
      <c r="C15" s="22" t="inlineStr">
        <is>
          <t>Granite Ridge Administrators</t>
        </is>
      </c>
      <c r="D15" s="22" t="inlineStr">
        <is>
          <t>FIC-CLM-1010</t>
        </is>
      </c>
      <c r="E15" s="42" t="n">
        <v>46214</v>
      </c>
      <c r="F15" s="42" t="n">
        <v>46241</v>
      </c>
      <c r="G15" s="42" t="n">
        <v>46246</v>
      </c>
      <c r="H15" s="24">
        <f>IF(A15="","",IFERROR(VLOOKUP(C15,Lists!$A$2:$B$7,2,FALSE),""))</f>
        <v/>
      </c>
      <c r="I15" s="25" t="n"/>
      <c r="J15" s="24">
        <f>IF(A15="","",IF(I15&lt;&gt;"",I15,H15))</f>
        <v/>
      </c>
      <c r="K15" s="43">
        <f>IF(A15="","",IF(OR(G15="",J15=""),"",G15+J15))</f>
        <v/>
      </c>
      <c r="L15" s="42" t="n">
        <v>46271</v>
      </c>
      <c r="M15" s="43">
        <f>IF(A15="","",IF(L15&lt;&gt;"",L15,K15))</f>
        <v/>
      </c>
      <c r="N15" s="22" t="inlineStr">
        <is>
          <t>Yes</t>
        </is>
      </c>
      <c r="O15" s="22" t="inlineStr">
        <is>
          <t>Ready to Submit</t>
        </is>
      </c>
      <c r="P15" s="42" t="n"/>
      <c r="Q15" s="24">
        <f>IF(A15="","",IF(M15="","",IF(P15&lt;&gt;"","",IF(OR(O15="Closed - Won",O15="Closed - Lost",O15="Withdrawn"),"",M15-Dashboard!$B$2))))</f>
        <v/>
      </c>
      <c r="R15" s="27">
        <f>IF(A15="","",IF(M15="","Missing Deadline",IF(P15&lt;&gt;"",IF(P15&lt;=M15,"Timely Submitted","Late Submitted"),IF(OR(O15="Closed - Won",O15="Closed - Lost",O15="Withdrawn"),"Closed - No Submission",IF(M15&lt;Dashboard!$B$2,"Overdue",IF(M15=Dashboard!$B$2,"Due Today",IF(M15&lt;=Dashboard!$B$2+7,"Due in 7 Days",IF(M15&lt;=Dashboard!$B$2+30,"Due in 30 Days","Future"))))))))</f>
        <v/>
      </c>
      <c r="S15" s="22" t="inlineStr">
        <is>
          <t>Morgan Lee</t>
        </is>
      </c>
      <c r="T15" s="22" t="inlineStr">
        <is>
          <t>High</t>
        </is>
      </c>
      <c r="U15" s="44" t="n">
        <v>3525.4</v>
      </c>
      <c r="V15" s="22" t="inlineStr">
        <is>
          <t>Payment Calculation</t>
        </is>
      </c>
      <c r="W15" s="22" t="inlineStr">
        <is>
          <t>First-Level Appeal</t>
        </is>
      </c>
      <c r="X15" s="42" t="n">
        <v>46271</v>
      </c>
      <c r="Y15" s="27">
        <f>IF(A15="","",IF(COUNTIF($A$6:$A$205,A15)&gt;1,"Duplicate Appeal ID",IF(B15="","Missing clinic",IF(C15="","Missing payer",IF(D15="","Missing claim reference",IF(G15="","Missing notice received date",IF(J15="","Missing deadline days",IF(J15&lt;=0,"Invalid deadline days",IF(M15="","Missing final due date",IF(AND(E15&lt;&gt;"",F15&lt;&gt;"",F15&lt;E15),"Denial date before service date",IF(AND(F15&lt;&gt;"",G15&lt;&gt;"",G15&lt;F15),"Notice received before denial date",IF(AND(P15&lt;&gt;"",M15="",TRUE),"Submission entered without deadline",IF(AND(O15="Submitted",P15=""),"Submitted status missing date",IF(AND(P15&lt;&gt;"",O15&lt;&gt;"Submitted",O15&lt;&gt;"Closed - Won",O15&lt;&gt;"Closed - Lost"),"Submission date conflicts with status",IF(S15="","Missing appeal owner",IF(T15="","Missing priority",IF(U15="","Missing amount at risk",IF(U15&lt;0,"Negative amount at risk",IF(N15&lt;&gt;"Yes","Deadline not confirmed","OK"))))))))))))))))))</f>
        <v/>
      </c>
    </row>
    <row r="16">
      <c r="A16" s="22" t="n"/>
      <c r="B16" s="22" t="n"/>
      <c r="C16" s="22" t="n"/>
      <c r="D16" s="22" t="n"/>
      <c r="E16" s="42" t="n"/>
      <c r="F16" s="42" t="n"/>
      <c r="G16" s="42" t="n"/>
      <c r="H16" s="24">
        <f>IF(A16="","",IFERROR(VLOOKUP(C16,Lists!$A$2:$B$7,2,FALSE),""))</f>
        <v/>
      </c>
      <c r="I16" s="25" t="n"/>
      <c r="J16" s="24">
        <f>IF(A16="","",IF(I16&lt;&gt;"",I16,H16))</f>
        <v/>
      </c>
      <c r="K16" s="43">
        <f>IF(A16="","",IF(OR(G16="",J16=""),"",G16+J16))</f>
        <v/>
      </c>
      <c r="L16" s="42" t="n"/>
      <c r="M16" s="43">
        <f>IF(A16="","",IF(L16&lt;&gt;"",L16,K16))</f>
        <v/>
      </c>
      <c r="N16" s="22" t="n"/>
      <c r="O16" s="22" t="n"/>
      <c r="P16" s="42" t="n"/>
      <c r="Q16" s="24">
        <f>IF(A16="","",IF(M16="","",IF(P16&lt;&gt;"","",IF(OR(O16="Closed - Won",O16="Closed - Lost",O16="Withdrawn"),"",M16-Dashboard!$B$2))))</f>
        <v/>
      </c>
      <c r="R16" s="27">
        <f>IF(A16="","",IF(M16="","Missing Deadline",IF(P16&lt;&gt;"",IF(P16&lt;=M16,"Timely Submitted","Late Submitted"),IF(OR(O16="Closed - Won",O16="Closed - Lost",O16="Withdrawn"),"Closed - No Submission",IF(M16&lt;Dashboard!$B$2,"Overdue",IF(M16=Dashboard!$B$2,"Due Today",IF(M16&lt;=Dashboard!$B$2+7,"Due in 7 Days",IF(M16&lt;=Dashboard!$B$2+30,"Due in 30 Days","Future"))))))))</f>
        <v/>
      </c>
      <c r="S16" s="22" t="n"/>
      <c r="T16" s="22" t="n"/>
      <c r="U16" s="44" t="n"/>
      <c r="V16" s="22" t="n"/>
      <c r="W16" s="22" t="n"/>
      <c r="X16" s="42" t="n"/>
      <c r="Y16" s="27">
        <f>IF(A16="","",IF(COUNTIF($A$6:$A$205,A16)&gt;1,"Duplicate Appeal ID",IF(B16="","Missing clinic",IF(C16="","Missing payer",IF(D16="","Missing claim reference",IF(G16="","Missing notice received date",IF(J16="","Missing deadline days",IF(J16&lt;=0,"Invalid deadline days",IF(M16="","Missing final due date",IF(AND(E16&lt;&gt;"",F16&lt;&gt;"",F16&lt;E16),"Denial date before service date",IF(AND(F16&lt;&gt;"",G16&lt;&gt;"",G16&lt;F16),"Notice received before denial date",IF(AND(P16&lt;&gt;"",M16="",TRUE),"Submission entered without deadline",IF(AND(O16="Submitted",P16=""),"Submitted status missing date",IF(AND(P16&lt;&gt;"",O16&lt;&gt;"Submitted",O16&lt;&gt;"Closed - Won",O16&lt;&gt;"Closed - Lost"),"Submission date conflicts with status",IF(S16="","Missing appeal owner",IF(T16="","Missing priority",IF(U16="","Missing amount at risk",IF(U16&lt;0,"Negative amount at risk",IF(N16&lt;&gt;"Yes","Deadline not confirmed","OK"))))))))))))))))))</f>
        <v/>
      </c>
    </row>
    <row r="17">
      <c r="A17" s="22" t="n"/>
      <c r="B17" s="22" t="n"/>
      <c r="C17" s="22" t="n"/>
      <c r="D17" s="22" t="n"/>
      <c r="E17" s="42" t="n"/>
      <c r="F17" s="42" t="n"/>
      <c r="G17" s="42" t="n"/>
      <c r="H17" s="24">
        <f>IF(A17="","",IFERROR(VLOOKUP(C17,Lists!$A$2:$B$7,2,FALSE),""))</f>
        <v/>
      </c>
      <c r="I17" s="25" t="n"/>
      <c r="J17" s="24">
        <f>IF(A17="","",IF(I17&lt;&gt;"",I17,H17))</f>
        <v/>
      </c>
      <c r="K17" s="43">
        <f>IF(A17="","",IF(OR(G17="",J17=""),"",G17+J17))</f>
        <v/>
      </c>
      <c r="L17" s="42" t="n"/>
      <c r="M17" s="43">
        <f>IF(A17="","",IF(L17&lt;&gt;"",L17,K17))</f>
        <v/>
      </c>
      <c r="N17" s="22" t="n"/>
      <c r="O17" s="22" t="n"/>
      <c r="P17" s="42" t="n"/>
      <c r="Q17" s="24">
        <f>IF(A17="","",IF(M17="","",IF(P17&lt;&gt;"","",IF(OR(O17="Closed - Won",O17="Closed - Lost",O17="Withdrawn"),"",M17-Dashboard!$B$2))))</f>
        <v/>
      </c>
      <c r="R17" s="27">
        <f>IF(A17="","",IF(M17="","Missing Deadline",IF(P17&lt;&gt;"",IF(P17&lt;=M17,"Timely Submitted","Late Submitted"),IF(OR(O17="Closed - Won",O17="Closed - Lost",O17="Withdrawn"),"Closed - No Submission",IF(M17&lt;Dashboard!$B$2,"Overdue",IF(M17=Dashboard!$B$2,"Due Today",IF(M17&lt;=Dashboard!$B$2+7,"Due in 7 Days",IF(M17&lt;=Dashboard!$B$2+30,"Due in 30 Days","Future"))))))))</f>
        <v/>
      </c>
      <c r="S17" s="22" t="n"/>
      <c r="T17" s="22" t="n"/>
      <c r="U17" s="44" t="n"/>
      <c r="V17" s="22" t="n"/>
      <c r="W17" s="22" t="n"/>
      <c r="X17" s="42" t="n"/>
      <c r="Y17" s="27">
        <f>IF(A17="","",IF(COUNTIF($A$6:$A$205,A17)&gt;1,"Duplicate Appeal ID",IF(B17="","Missing clinic",IF(C17="","Missing payer",IF(D17="","Missing claim reference",IF(G17="","Missing notice received date",IF(J17="","Missing deadline days",IF(J17&lt;=0,"Invalid deadline days",IF(M17="","Missing final due date",IF(AND(E17&lt;&gt;"",F17&lt;&gt;"",F17&lt;E17),"Denial date before service date",IF(AND(F17&lt;&gt;"",G17&lt;&gt;"",G17&lt;F17),"Notice received before denial date",IF(AND(P17&lt;&gt;"",M17="",TRUE),"Submission entered without deadline",IF(AND(O17="Submitted",P17=""),"Submitted status missing date",IF(AND(P17&lt;&gt;"",O17&lt;&gt;"Submitted",O17&lt;&gt;"Closed - Won",O17&lt;&gt;"Closed - Lost"),"Submission date conflicts with status",IF(S17="","Missing appeal owner",IF(T17="","Missing priority",IF(U17="","Missing amount at risk",IF(U17&lt;0,"Negative amount at risk",IF(N17&lt;&gt;"Yes","Deadline not confirmed","OK"))))))))))))))))))</f>
        <v/>
      </c>
    </row>
    <row r="18">
      <c r="A18" s="22" t="n"/>
      <c r="B18" s="22" t="n"/>
      <c r="C18" s="22" t="n"/>
      <c r="D18" s="22" t="n"/>
      <c r="E18" s="42" t="n"/>
      <c r="F18" s="42" t="n"/>
      <c r="G18" s="42" t="n"/>
      <c r="H18" s="24">
        <f>IF(A18="","",IFERROR(VLOOKUP(C18,Lists!$A$2:$B$7,2,FALSE),""))</f>
        <v/>
      </c>
      <c r="I18" s="25" t="n"/>
      <c r="J18" s="24">
        <f>IF(A18="","",IF(I18&lt;&gt;"",I18,H18))</f>
        <v/>
      </c>
      <c r="K18" s="43">
        <f>IF(A18="","",IF(OR(G18="",J18=""),"",G18+J18))</f>
        <v/>
      </c>
      <c r="L18" s="42" t="n"/>
      <c r="M18" s="43">
        <f>IF(A18="","",IF(L18&lt;&gt;"",L18,K18))</f>
        <v/>
      </c>
      <c r="N18" s="22" t="n"/>
      <c r="O18" s="22" t="n"/>
      <c r="P18" s="42" t="n"/>
      <c r="Q18" s="24">
        <f>IF(A18="","",IF(M18="","",IF(P18&lt;&gt;"","",IF(OR(O18="Closed - Won",O18="Closed - Lost",O18="Withdrawn"),"",M18-Dashboard!$B$2))))</f>
        <v/>
      </c>
      <c r="R18" s="27">
        <f>IF(A18="","",IF(M18="","Missing Deadline",IF(P18&lt;&gt;"",IF(P18&lt;=M18,"Timely Submitted","Late Submitted"),IF(OR(O18="Closed - Won",O18="Closed - Lost",O18="Withdrawn"),"Closed - No Submission",IF(M18&lt;Dashboard!$B$2,"Overdue",IF(M18=Dashboard!$B$2,"Due Today",IF(M18&lt;=Dashboard!$B$2+7,"Due in 7 Days",IF(M18&lt;=Dashboard!$B$2+30,"Due in 30 Days","Future"))))))))</f>
        <v/>
      </c>
      <c r="S18" s="22" t="n"/>
      <c r="T18" s="22" t="n"/>
      <c r="U18" s="44" t="n"/>
      <c r="V18" s="22" t="n"/>
      <c r="W18" s="22" t="n"/>
      <c r="X18" s="42" t="n"/>
      <c r="Y18" s="27">
        <f>IF(A18="","",IF(COUNTIF($A$6:$A$205,A18)&gt;1,"Duplicate Appeal ID",IF(B18="","Missing clinic",IF(C18="","Missing payer",IF(D18="","Missing claim reference",IF(G18="","Missing notice received date",IF(J18="","Missing deadline days",IF(J18&lt;=0,"Invalid deadline days",IF(M18="","Missing final due date",IF(AND(E18&lt;&gt;"",F18&lt;&gt;"",F18&lt;E18),"Denial date before service date",IF(AND(F18&lt;&gt;"",G18&lt;&gt;"",G18&lt;F18),"Notice received before denial date",IF(AND(P18&lt;&gt;"",M18="",TRUE),"Submission entered without deadline",IF(AND(O18="Submitted",P18=""),"Submitted status missing date",IF(AND(P18&lt;&gt;"",O18&lt;&gt;"Submitted",O18&lt;&gt;"Closed - Won",O18&lt;&gt;"Closed - Lost"),"Submission date conflicts with status",IF(S18="","Missing appeal owner",IF(T18="","Missing priority",IF(U18="","Missing amount at risk",IF(U18&lt;0,"Negative amount at risk",IF(N18&lt;&gt;"Yes","Deadline not confirmed","OK"))))))))))))))))))</f>
        <v/>
      </c>
    </row>
    <row r="19">
      <c r="A19" s="22" t="n"/>
      <c r="B19" s="22" t="n"/>
      <c r="C19" s="22" t="n"/>
      <c r="D19" s="22" t="n"/>
      <c r="E19" s="42" t="n"/>
      <c r="F19" s="42" t="n"/>
      <c r="G19" s="42" t="n"/>
      <c r="H19" s="24">
        <f>IF(A19="","",IFERROR(VLOOKUP(C19,Lists!$A$2:$B$7,2,FALSE),""))</f>
        <v/>
      </c>
      <c r="I19" s="25" t="n"/>
      <c r="J19" s="24">
        <f>IF(A19="","",IF(I19&lt;&gt;"",I19,H19))</f>
        <v/>
      </c>
      <c r="K19" s="43">
        <f>IF(A19="","",IF(OR(G19="",J19=""),"",G19+J19))</f>
        <v/>
      </c>
      <c r="L19" s="42" t="n"/>
      <c r="M19" s="43">
        <f>IF(A19="","",IF(L19&lt;&gt;"",L19,K19))</f>
        <v/>
      </c>
      <c r="N19" s="22" t="n"/>
      <c r="O19" s="22" t="n"/>
      <c r="P19" s="42" t="n"/>
      <c r="Q19" s="24">
        <f>IF(A19="","",IF(M19="","",IF(P19&lt;&gt;"","",IF(OR(O19="Closed - Won",O19="Closed - Lost",O19="Withdrawn"),"",M19-Dashboard!$B$2))))</f>
        <v/>
      </c>
      <c r="R19" s="27">
        <f>IF(A19="","",IF(M19="","Missing Deadline",IF(P19&lt;&gt;"",IF(P19&lt;=M19,"Timely Submitted","Late Submitted"),IF(OR(O19="Closed - Won",O19="Closed - Lost",O19="Withdrawn"),"Closed - No Submission",IF(M19&lt;Dashboard!$B$2,"Overdue",IF(M19=Dashboard!$B$2,"Due Today",IF(M19&lt;=Dashboard!$B$2+7,"Due in 7 Days",IF(M19&lt;=Dashboard!$B$2+30,"Due in 30 Days","Future"))))))))</f>
        <v/>
      </c>
      <c r="S19" s="22" t="n"/>
      <c r="T19" s="22" t="n"/>
      <c r="U19" s="44" t="n"/>
      <c r="V19" s="22" t="n"/>
      <c r="W19" s="22" t="n"/>
      <c r="X19" s="42" t="n"/>
      <c r="Y19" s="27">
        <f>IF(A19="","",IF(COUNTIF($A$6:$A$205,A19)&gt;1,"Duplicate Appeal ID",IF(B19="","Missing clinic",IF(C19="","Missing payer",IF(D19="","Missing claim reference",IF(G19="","Missing notice received date",IF(J19="","Missing deadline days",IF(J19&lt;=0,"Invalid deadline days",IF(M19="","Missing final due date",IF(AND(E19&lt;&gt;"",F19&lt;&gt;"",F19&lt;E19),"Denial date before service date",IF(AND(F19&lt;&gt;"",G19&lt;&gt;"",G19&lt;F19),"Notice received before denial date",IF(AND(P19&lt;&gt;"",M19="",TRUE),"Submission entered without deadline",IF(AND(O19="Submitted",P19=""),"Submitted status missing date",IF(AND(P19&lt;&gt;"",O19&lt;&gt;"Submitted",O19&lt;&gt;"Closed - Won",O19&lt;&gt;"Closed - Lost"),"Submission date conflicts with status",IF(S19="","Missing appeal owner",IF(T19="","Missing priority",IF(U19="","Missing amount at risk",IF(U19&lt;0,"Negative amount at risk",IF(N19&lt;&gt;"Yes","Deadline not confirmed","OK"))))))))))))))))))</f>
        <v/>
      </c>
    </row>
    <row r="20">
      <c r="A20" s="22" t="n"/>
      <c r="B20" s="22" t="n"/>
      <c r="C20" s="22" t="n"/>
      <c r="D20" s="22" t="n"/>
      <c r="E20" s="42" t="n"/>
      <c r="F20" s="42" t="n"/>
      <c r="G20" s="42" t="n"/>
      <c r="H20" s="24">
        <f>IF(A20="","",IFERROR(VLOOKUP(C20,Lists!$A$2:$B$7,2,FALSE),""))</f>
        <v/>
      </c>
      <c r="I20" s="25" t="n"/>
      <c r="J20" s="24">
        <f>IF(A20="","",IF(I20&lt;&gt;"",I20,H20))</f>
        <v/>
      </c>
      <c r="K20" s="43">
        <f>IF(A20="","",IF(OR(G20="",J20=""),"",G20+J20))</f>
        <v/>
      </c>
      <c r="L20" s="42" t="n"/>
      <c r="M20" s="43">
        <f>IF(A20="","",IF(L20&lt;&gt;"",L20,K20))</f>
        <v/>
      </c>
      <c r="N20" s="22" t="n"/>
      <c r="O20" s="22" t="n"/>
      <c r="P20" s="42" t="n"/>
      <c r="Q20" s="24">
        <f>IF(A20="","",IF(M20="","",IF(P20&lt;&gt;"","",IF(OR(O20="Closed - Won",O20="Closed - Lost",O20="Withdrawn"),"",M20-Dashboard!$B$2))))</f>
        <v/>
      </c>
      <c r="R20" s="27">
        <f>IF(A20="","",IF(M20="","Missing Deadline",IF(P20&lt;&gt;"",IF(P20&lt;=M20,"Timely Submitted","Late Submitted"),IF(OR(O20="Closed - Won",O20="Closed - Lost",O20="Withdrawn"),"Closed - No Submission",IF(M20&lt;Dashboard!$B$2,"Overdue",IF(M20=Dashboard!$B$2,"Due Today",IF(M20&lt;=Dashboard!$B$2+7,"Due in 7 Days",IF(M20&lt;=Dashboard!$B$2+30,"Due in 30 Days","Future"))))))))</f>
        <v/>
      </c>
      <c r="S20" s="22" t="n"/>
      <c r="T20" s="22" t="n"/>
      <c r="U20" s="44" t="n"/>
      <c r="V20" s="22" t="n"/>
      <c r="W20" s="22" t="n"/>
      <c r="X20" s="42" t="n"/>
      <c r="Y20" s="27">
        <f>IF(A20="","",IF(COUNTIF($A$6:$A$205,A20)&gt;1,"Duplicate Appeal ID",IF(B20="","Missing clinic",IF(C20="","Missing payer",IF(D20="","Missing claim reference",IF(G20="","Missing notice received date",IF(J20="","Missing deadline days",IF(J20&lt;=0,"Invalid deadline days",IF(M20="","Missing final due date",IF(AND(E20&lt;&gt;"",F20&lt;&gt;"",F20&lt;E20),"Denial date before service date",IF(AND(F20&lt;&gt;"",G20&lt;&gt;"",G20&lt;F20),"Notice received before denial date",IF(AND(P20&lt;&gt;"",M20="",TRUE),"Submission entered without deadline",IF(AND(O20="Submitted",P20=""),"Submitted status missing date",IF(AND(P20&lt;&gt;"",O20&lt;&gt;"Submitted",O20&lt;&gt;"Closed - Won",O20&lt;&gt;"Closed - Lost"),"Submission date conflicts with status",IF(S20="","Missing appeal owner",IF(T20="","Missing priority",IF(U20="","Missing amount at risk",IF(U20&lt;0,"Negative amount at risk",IF(N20&lt;&gt;"Yes","Deadline not confirmed","OK"))))))))))))))))))</f>
        <v/>
      </c>
    </row>
    <row r="21">
      <c r="A21" s="22" t="n"/>
      <c r="B21" s="22" t="n"/>
      <c r="C21" s="22" t="n"/>
      <c r="D21" s="22" t="n"/>
      <c r="E21" s="42" t="n"/>
      <c r="F21" s="42" t="n"/>
      <c r="G21" s="42" t="n"/>
      <c r="H21" s="24">
        <f>IF(A21="","",IFERROR(VLOOKUP(C21,Lists!$A$2:$B$7,2,FALSE),""))</f>
        <v/>
      </c>
      <c r="I21" s="25" t="n"/>
      <c r="J21" s="24">
        <f>IF(A21="","",IF(I21&lt;&gt;"",I21,H21))</f>
        <v/>
      </c>
      <c r="K21" s="43">
        <f>IF(A21="","",IF(OR(G21="",J21=""),"",G21+J21))</f>
        <v/>
      </c>
      <c r="L21" s="42" t="n"/>
      <c r="M21" s="43">
        <f>IF(A21="","",IF(L21&lt;&gt;"",L21,K21))</f>
        <v/>
      </c>
      <c r="N21" s="22" t="n"/>
      <c r="O21" s="22" t="n"/>
      <c r="P21" s="42" t="n"/>
      <c r="Q21" s="24">
        <f>IF(A21="","",IF(M21="","",IF(P21&lt;&gt;"","",IF(OR(O21="Closed - Won",O21="Closed - Lost",O21="Withdrawn"),"",M21-Dashboard!$B$2))))</f>
        <v/>
      </c>
      <c r="R21" s="27">
        <f>IF(A21="","",IF(M21="","Missing Deadline",IF(P21&lt;&gt;"",IF(P21&lt;=M21,"Timely Submitted","Late Submitted"),IF(OR(O21="Closed - Won",O21="Closed - Lost",O21="Withdrawn"),"Closed - No Submission",IF(M21&lt;Dashboard!$B$2,"Overdue",IF(M21=Dashboard!$B$2,"Due Today",IF(M21&lt;=Dashboard!$B$2+7,"Due in 7 Days",IF(M21&lt;=Dashboard!$B$2+30,"Due in 30 Days","Future"))))))))</f>
        <v/>
      </c>
      <c r="S21" s="22" t="n"/>
      <c r="T21" s="22" t="n"/>
      <c r="U21" s="44" t="n"/>
      <c r="V21" s="22" t="n"/>
      <c r="W21" s="22" t="n"/>
      <c r="X21" s="42" t="n"/>
      <c r="Y21" s="27">
        <f>IF(A21="","",IF(COUNTIF($A$6:$A$205,A21)&gt;1,"Duplicate Appeal ID",IF(B21="","Missing clinic",IF(C21="","Missing payer",IF(D21="","Missing claim reference",IF(G21="","Missing notice received date",IF(J21="","Missing deadline days",IF(J21&lt;=0,"Invalid deadline days",IF(M21="","Missing final due date",IF(AND(E21&lt;&gt;"",F21&lt;&gt;"",F21&lt;E21),"Denial date before service date",IF(AND(F21&lt;&gt;"",G21&lt;&gt;"",G21&lt;F21),"Notice received before denial date",IF(AND(P21&lt;&gt;"",M21="",TRUE),"Submission entered without deadline",IF(AND(O21="Submitted",P21=""),"Submitted status missing date",IF(AND(P21&lt;&gt;"",O21&lt;&gt;"Submitted",O21&lt;&gt;"Closed - Won",O21&lt;&gt;"Closed - Lost"),"Submission date conflicts with status",IF(S21="","Missing appeal owner",IF(T21="","Missing priority",IF(U21="","Missing amount at risk",IF(U21&lt;0,"Negative amount at risk",IF(N21&lt;&gt;"Yes","Deadline not confirmed","OK"))))))))))))))))))</f>
        <v/>
      </c>
    </row>
    <row r="22">
      <c r="A22" s="22" t="n"/>
      <c r="B22" s="22" t="n"/>
      <c r="C22" s="22" t="n"/>
      <c r="D22" s="22" t="n"/>
      <c r="E22" s="42" t="n"/>
      <c r="F22" s="42" t="n"/>
      <c r="G22" s="42" t="n"/>
      <c r="H22" s="24">
        <f>IF(A22="","",IFERROR(VLOOKUP(C22,Lists!$A$2:$B$7,2,FALSE),""))</f>
        <v/>
      </c>
      <c r="I22" s="25" t="n"/>
      <c r="J22" s="24">
        <f>IF(A22="","",IF(I22&lt;&gt;"",I22,H22))</f>
        <v/>
      </c>
      <c r="K22" s="43">
        <f>IF(A22="","",IF(OR(G22="",J22=""),"",G22+J22))</f>
        <v/>
      </c>
      <c r="L22" s="42" t="n"/>
      <c r="M22" s="43">
        <f>IF(A22="","",IF(L22&lt;&gt;"",L22,K22))</f>
        <v/>
      </c>
      <c r="N22" s="22" t="n"/>
      <c r="O22" s="22" t="n"/>
      <c r="P22" s="42" t="n"/>
      <c r="Q22" s="24">
        <f>IF(A22="","",IF(M22="","",IF(P22&lt;&gt;"","",IF(OR(O22="Closed - Won",O22="Closed - Lost",O22="Withdrawn"),"",M22-Dashboard!$B$2))))</f>
        <v/>
      </c>
      <c r="R22" s="27">
        <f>IF(A22="","",IF(M22="","Missing Deadline",IF(P22&lt;&gt;"",IF(P22&lt;=M22,"Timely Submitted","Late Submitted"),IF(OR(O22="Closed - Won",O22="Closed - Lost",O22="Withdrawn"),"Closed - No Submission",IF(M22&lt;Dashboard!$B$2,"Overdue",IF(M22=Dashboard!$B$2,"Due Today",IF(M22&lt;=Dashboard!$B$2+7,"Due in 7 Days",IF(M22&lt;=Dashboard!$B$2+30,"Due in 30 Days","Future"))))))))</f>
        <v/>
      </c>
      <c r="S22" s="22" t="n"/>
      <c r="T22" s="22" t="n"/>
      <c r="U22" s="44" t="n"/>
      <c r="V22" s="22" t="n"/>
      <c r="W22" s="22" t="n"/>
      <c r="X22" s="42" t="n"/>
      <c r="Y22" s="27">
        <f>IF(A22="","",IF(COUNTIF($A$6:$A$205,A22)&gt;1,"Duplicate Appeal ID",IF(B22="","Missing clinic",IF(C22="","Missing payer",IF(D22="","Missing claim reference",IF(G22="","Missing notice received date",IF(J22="","Missing deadline days",IF(J22&lt;=0,"Invalid deadline days",IF(M22="","Missing final due date",IF(AND(E22&lt;&gt;"",F22&lt;&gt;"",F22&lt;E22),"Denial date before service date",IF(AND(F22&lt;&gt;"",G22&lt;&gt;"",G22&lt;F22),"Notice received before denial date",IF(AND(P22&lt;&gt;"",M22="",TRUE),"Submission entered without deadline",IF(AND(O22="Submitted",P22=""),"Submitted status missing date",IF(AND(P22&lt;&gt;"",O22&lt;&gt;"Submitted",O22&lt;&gt;"Closed - Won",O22&lt;&gt;"Closed - Lost"),"Submission date conflicts with status",IF(S22="","Missing appeal owner",IF(T22="","Missing priority",IF(U22="","Missing amount at risk",IF(U22&lt;0,"Negative amount at risk",IF(N22&lt;&gt;"Yes","Deadline not confirmed","OK"))))))))))))))))))</f>
        <v/>
      </c>
    </row>
    <row r="23">
      <c r="A23" s="22" t="n"/>
      <c r="B23" s="22" t="n"/>
      <c r="C23" s="22" t="n"/>
      <c r="D23" s="22" t="n"/>
      <c r="E23" s="42" t="n"/>
      <c r="F23" s="42" t="n"/>
      <c r="G23" s="42" t="n"/>
      <c r="H23" s="24">
        <f>IF(A23="","",IFERROR(VLOOKUP(C23,Lists!$A$2:$B$7,2,FALSE),""))</f>
        <v/>
      </c>
      <c r="I23" s="25" t="n"/>
      <c r="J23" s="24">
        <f>IF(A23="","",IF(I23&lt;&gt;"",I23,H23))</f>
        <v/>
      </c>
      <c r="K23" s="43">
        <f>IF(A23="","",IF(OR(G23="",J23=""),"",G23+J23))</f>
        <v/>
      </c>
      <c r="L23" s="42" t="n"/>
      <c r="M23" s="43">
        <f>IF(A23="","",IF(L23&lt;&gt;"",L23,K23))</f>
        <v/>
      </c>
      <c r="N23" s="22" t="n"/>
      <c r="O23" s="22" t="n"/>
      <c r="P23" s="42" t="n"/>
      <c r="Q23" s="24">
        <f>IF(A23="","",IF(M23="","",IF(P23&lt;&gt;"","",IF(OR(O23="Closed - Won",O23="Closed - Lost",O23="Withdrawn"),"",M23-Dashboard!$B$2))))</f>
        <v/>
      </c>
      <c r="R23" s="27">
        <f>IF(A23="","",IF(M23="","Missing Deadline",IF(P23&lt;&gt;"",IF(P23&lt;=M23,"Timely Submitted","Late Submitted"),IF(OR(O23="Closed - Won",O23="Closed - Lost",O23="Withdrawn"),"Closed - No Submission",IF(M23&lt;Dashboard!$B$2,"Overdue",IF(M23=Dashboard!$B$2,"Due Today",IF(M23&lt;=Dashboard!$B$2+7,"Due in 7 Days",IF(M23&lt;=Dashboard!$B$2+30,"Due in 30 Days","Future"))))))))</f>
        <v/>
      </c>
      <c r="S23" s="22" t="n"/>
      <c r="T23" s="22" t="n"/>
      <c r="U23" s="44" t="n"/>
      <c r="V23" s="22" t="n"/>
      <c r="W23" s="22" t="n"/>
      <c r="X23" s="42" t="n"/>
      <c r="Y23" s="27">
        <f>IF(A23="","",IF(COUNTIF($A$6:$A$205,A23)&gt;1,"Duplicate Appeal ID",IF(B23="","Missing clinic",IF(C23="","Missing payer",IF(D23="","Missing claim reference",IF(G23="","Missing notice received date",IF(J23="","Missing deadline days",IF(J23&lt;=0,"Invalid deadline days",IF(M23="","Missing final due date",IF(AND(E23&lt;&gt;"",F23&lt;&gt;"",F23&lt;E23),"Denial date before service date",IF(AND(F23&lt;&gt;"",G23&lt;&gt;"",G23&lt;F23),"Notice received before denial date",IF(AND(P23&lt;&gt;"",M23="",TRUE),"Submission entered without deadline",IF(AND(O23="Submitted",P23=""),"Submitted status missing date",IF(AND(P23&lt;&gt;"",O23&lt;&gt;"Submitted",O23&lt;&gt;"Closed - Won",O23&lt;&gt;"Closed - Lost"),"Submission date conflicts with status",IF(S23="","Missing appeal owner",IF(T23="","Missing priority",IF(U23="","Missing amount at risk",IF(U23&lt;0,"Negative amount at risk",IF(N23&lt;&gt;"Yes","Deadline not confirmed","OK"))))))))))))))))))</f>
        <v/>
      </c>
    </row>
    <row r="24">
      <c r="A24" s="22" t="n"/>
      <c r="B24" s="22" t="n"/>
      <c r="C24" s="22" t="n"/>
      <c r="D24" s="22" t="n"/>
      <c r="E24" s="42" t="n"/>
      <c r="F24" s="42" t="n"/>
      <c r="G24" s="42" t="n"/>
      <c r="H24" s="24">
        <f>IF(A24="","",IFERROR(VLOOKUP(C24,Lists!$A$2:$B$7,2,FALSE),""))</f>
        <v/>
      </c>
      <c r="I24" s="25" t="n"/>
      <c r="J24" s="24">
        <f>IF(A24="","",IF(I24&lt;&gt;"",I24,H24))</f>
        <v/>
      </c>
      <c r="K24" s="43">
        <f>IF(A24="","",IF(OR(G24="",J24=""),"",G24+J24))</f>
        <v/>
      </c>
      <c r="L24" s="42" t="n"/>
      <c r="M24" s="43">
        <f>IF(A24="","",IF(L24&lt;&gt;"",L24,K24))</f>
        <v/>
      </c>
      <c r="N24" s="22" t="n"/>
      <c r="O24" s="22" t="n"/>
      <c r="P24" s="42" t="n"/>
      <c r="Q24" s="24">
        <f>IF(A24="","",IF(M24="","",IF(P24&lt;&gt;"","",IF(OR(O24="Closed - Won",O24="Closed - Lost",O24="Withdrawn"),"",M24-Dashboard!$B$2))))</f>
        <v/>
      </c>
      <c r="R24" s="27">
        <f>IF(A24="","",IF(M24="","Missing Deadline",IF(P24&lt;&gt;"",IF(P24&lt;=M24,"Timely Submitted","Late Submitted"),IF(OR(O24="Closed - Won",O24="Closed - Lost",O24="Withdrawn"),"Closed - No Submission",IF(M24&lt;Dashboard!$B$2,"Overdue",IF(M24=Dashboard!$B$2,"Due Today",IF(M24&lt;=Dashboard!$B$2+7,"Due in 7 Days",IF(M24&lt;=Dashboard!$B$2+30,"Due in 30 Days","Future"))))))))</f>
        <v/>
      </c>
      <c r="S24" s="22" t="n"/>
      <c r="T24" s="22" t="n"/>
      <c r="U24" s="44" t="n"/>
      <c r="V24" s="22" t="n"/>
      <c r="W24" s="22" t="n"/>
      <c r="X24" s="42" t="n"/>
      <c r="Y24" s="27">
        <f>IF(A24="","",IF(COUNTIF($A$6:$A$205,A24)&gt;1,"Duplicate Appeal ID",IF(B24="","Missing clinic",IF(C24="","Missing payer",IF(D24="","Missing claim reference",IF(G24="","Missing notice received date",IF(J24="","Missing deadline days",IF(J24&lt;=0,"Invalid deadline days",IF(M24="","Missing final due date",IF(AND(E24&lt;&gt;"",F24&lt;&gt;"",F24&lt;E24),"Denial date before service date",IF(AND(F24&lt;&gt;"",G24&lt;&gt;"",G24&lt;F24),"Notice received before denial date",IF(AND(P24&lt;&gt;"",M24="",TRUE),"Submission entered without deadline",IF(AND(O24="Submitted",P24=""),"Submitted status missing date",IF(AND(P24&lt;&gt;"",O24&lt;&gt;"Submitted",O24&lt;&gt;"Closed - Won",O24&lt;&gt;"Closed - Lost"),"Submission date conflicts with status",IF(S24="","Missing appeal owner",IF(T24="","Missing priority",IF(U24="","Missing amount at risk",IF(U24&lt;0,"Negative amount at risk",IF(N24&lt;&gt;"Yes","Deadline not confirmed","OK"))))))))))))))))))</f>
        <v/>
      </c>
    </row>
    <row r="25">
      <c r="A25" s="22" t="n"/>
      <c r="B25" s="22" t="n"/>
      <c r="C25" s="22" t="n"/>
      <c r="D25" s="22" t="n"/>
      <c r="E25" s="42" t="n"/>
      <c r="F25" s="42" t="n"/>
      <c r="G25" s="42" t="n"/>
      <c r="H25" s="24">
        <f>IF(A25="","",IFERROR(VLOOKUP(C25,Lists!$A$2:$B$7,2,FALSE),""))</f>
        <v/>
      </c>
      <c r="I25" s="25" t="n"/>
      <c r="J25" s="24">
        <f>IF(A25="","",IF(I25&lt;&gt;"",I25,H25))</f>
        <v/>
      </c>
      <c r="K25" s="43">
        <f>IF(A25="","",IF(OR(G25="",J25=""),"",G25+J25))</f>
        <v/>
      </c>
      <c r="L25" s="42" t="n"/>
      <c r="M25" s="43">
        <f>IF(A25="","",IF(L25&lt;&gt;"",L25,K25))</f>
        <v/>
      </c>
      <c r="N25" s="22" t="n"/>
      <c r="O25" s="22" t="n"/>
      <c r="P25" s="42" t="n"/>
      <c r="Q25" s="24">
        <f>IF(A25="","",IF(M25="","",IF(P25&lt;&gt;"","",IF(OR(O25="Closed - Won",O25="Closed - Lost",O25="Withdrawn"),"",M25-Dashboard!$B$2))))</f>
        <v/>
      </c>
      <c r="R25" s="27">
        <f>IF(A25="","",IF(M25="","Missing Deadline",IF(P25&lt;&gt;"",IF(P25&lt;=M25,"Timely Submitted","Late Submitted"),IF(OR(O25="Closed - Won",O25="Closed - Lost",O25="Withdrawn"),"Closed - No Submission",IF(M25&lt;Dashboard!$B$2,"Overdue",IF(M25=Dashboard!$B$2,"Due Today",IF(M25&lt;=Dashboard!$B$2+7,"Due in 7 Days",IF(M25&lt;=Dashboard!$B$2+30,"Due in 30 Days","Future"))))))))</f>
        <v/>
      </c>
      <c r="S25" s="22" t="n"/>
      <c r="T25" s="22" t="n"/>
      <c r="U25" s="44" t="n"/>
      <c r="V25" s="22" t="n"/>
      <c r="W25" s="22" t="n"/>
      <c r="X25" s="42" t="n"/>
      <c r="Y25" s="27">
        <f>IF(A25="","",IF(COUNTIF($A$6:$A$205,A25)&gt;1,"Duplicate Appeal ID",IF(B25="","Missing clinic",IF(C25="","Missing payer",IF(D25="","Missing claim reference",IF(G25="","Missing notice received date",IF(J25="","Missing deadline days",IF(J25&lt;=0,"Invalid deadline days",IF(M25="","Missing final due date",IF(AND(E25&lt;&gt;"",F25&lt;&gt;"",F25&lt;E25),"Denial date before service date",IF(AND(F25&lt;&gt;"",G25&lt;&gt;"",G25&lt;F25),"Notice received before denial date",IF(AND(P25&lt;&gt;"",M25="",TRUE),"Submission entered without deadline",IF(AND(O25="Submitted",P25=""),"Submitted status missing date",IF(AND(P25&lt;&gt;"",O25&lt;&gt;"Submitted",O25&lt;&gt;"Closed - Won",O25&lt;&gt;"Closed - Lost"),"Submission date conflicts with status",IF(S25="","Missing appeal owner",IF(T25="","Missing priority",IF(U25="","Missing amount at risk",IF(U25&lt;0,"Negative amount at risk",IF(N25&lt;&gt;"Yes","Deadline not confirmed","OK"))))))))))))))))))</f>
        <v/>
      </c>
    </row>
    <row r="26">
      <c r="A26" s="22" t="n"/>
      <c r="B26" s="22" t="n"/>
      <c r="C26" s="22" t="n"/>
      <c r="D26" s="22" t="n"/>
      <c r="E26" s="42" t="n"/>
      <c r="F26" s="42" t="n"/>
      <c r="G26" s="42" t="n"/>
      <c r="H26" s="24">
        <f>IF(A26="","",IFERROR(VLOOKUP(C26,Lists!$A$2:$B$7,2,FALSE),""))</f>
        <v/>
      </c>
      <c r="I26" s="25" t="n"/>
      <c r="J26" s="24">
        <f>IF(A26="","",IF(I26&lt;&gt;"",I26,H26))</f>
        <v/>
      </c>
      <c r="K26" s="43">
        <f>IF(A26="","",IF(OR(G26="",J26=""),"",G26+J26))</f>
        <v/>
      </c>
      <c r="L26" s="42" t="n"/>
      <c r="M26" s="43">
        <f>IF(A26="","",IF(L26&lt;&gt;"",L26,K26))</f>
        <v/>
      </c>
      <c r="N26" s="22" t="n"/>
      <c r="O26" s="22" t="n"/>
      <c r="P26" s="42" t="n"/>
      <c r="Q26" s="24">
        <f>IF(A26="","",IF(M26="","",IF(P26&lt;&gt;"","",IF(OR(O26="Closed - Won",O26="Closed - Lost",O26="Withdrawn"),"",M26-Dashboard!$B$2))))</f>
        <v/>
      </c>
      <c r="R26" s="27">
        <f>IF(A26="","",IF(M26="","Missing Deadline",IF(P26&lt;&gt;"",IF(P26&lt;=M26,"Timely Submitted","Late Submitted"),IF(OR(O26="Closed - Won",O26="Closed - Lost",O26="Withdrawn"),"Closed - No Submission",IF(M26&lt;Dashboard!$B$2,"Overdue",IF(M26=Dashboard!$B$2,"Due Today",IF(M26&lt;=Dashboard!$B$2+7,"Due in 7 Days",IF(M26&lt;=Dashboard!$B$2+30,"Due in 30 Days","Future"))))))))</f>
        <v/>
      </c>
      <c r="S26" s="22" t="n"/>
      <c r="T26" s="22" t="n"/>
      <c r="U26" s="44" t="n"/>
      <c r="V26" s="22" t="n"/>
      <c r="W26" s="22" t="n"/>
      <c r="X26" s="42" t="n"/>
      <c r="Y26" s="27">
        <f>IF(A26="","",IF(COUNTIF($A$6:$A$205,A26)&gt;1,"Duplicate Appeal ID",IF(B26="","Missing clinic",IF(C26="","Missing payer",IF(D26="","Missing claim reference",IF(G26="","Missing notice received date",IF(J26="","Missing deadline days",IF(J26&lt;=0,"Invalid deadline days",IF(M26="","Missing final due date",IF(AND(E26&lt;&gt;"",F26&lt;&gt;"",F26&lt;E26),"Denial date before service date",IF(AND(F26&lt;&gt;"",G26&lt;&gt;"",G26&lt;F26),"Notice received before denial date",IF(AND(P26&lt;&gt;"",M26="",TRUE),"Submission entered without deadline",IF(AND(O26="Submitted",P26=""),"Submitted status missing date",IF(AND(P26&lt;&gt;"",O26&lt;&gt;"Submitted",O26&lt;&gt;"Closed - Won",O26&lt;&gt;"Closed - Lost"),"Submission date conflicts with status",IF(S26="","Missing appeal owner",IF(T26="","Missing priority",IF(U26="","Missing amount at risk",IF(U26&lt;0,"Negative amount at risk",IF(N26&lt;&gt;"Yes","Deadline not confirmed","OK"))))))))))))))))))</f>
        <v/>
      </c>
    </row>
    <row r="27">
      <c r="A27" s="22" t="n"/>
      <c r="B27" s="22" t="n"/>
      <c r="C27" s="22" t="n"/>
      <c r="D27" s="22" t="n"/>
      <c r="E27" s="42" t="n"/>
      <c r="F27" s="42" t="n"/>
      <c r="G27" s="42" t="n"/>
      <c r="H27" s="24">
        <f>IF(A27="","",IFERROR(VLOOKUP(C27,Lists!$A$2:$B$7,2,FALSE),""))</f>
        <v/>
      </c>
      <c r="I27" s="25" t="n"/>
      <c r="J27" s="24">
        <f>IF(A27="","",IF(I27&lt;&gt;"",I27,H27))</f>
        <v/>
      </c>
      <c r="K27" s="43">
        <f>IF(A27="","",IF(OR(G27="",J27=""),"",G27+J27))</f>
        <v/>
      </c>
      <c r="L27" s="42" t="n"/>
      <c r="M27" s="43">
        <f>IF(A27="","",IF(L27&lt;&gt;"",L27,K27))</f>
        <v/>
      </c>
      <c r="N27" s="22" t="n"/>
      <c r="O27" s="22" t="n"/>
      <c r="P27" s="42" t="n"/>
      <c r="Q27" s="24">
        <f>IF(A27="","",IF(M27="","",IF(P27&lt;&gt;"","",IF(OR(O27="Closed - Won",O27="Closed - Lost",O27="Withdrawn"),"",M27-Dashboard!$B$2))))</f>
        <v/>
      </c>
      <c r="R27" s="27">
        <f>IF(A27="","",IF(M27="","Missing Deadline",IF(P27&lt;&gt;"",IF(P27&lt;=M27,"Timely Submitted","Late Submitted"),IF(OR(O27="Closed - Won",O27="Closed - Lost",O27="Withdrawn"),"Closed - No Submission",IF(M27&lt;Dashboard!$B$2,"Overdue",IF(M27=Dashboard!$B$2,"Due Today",IF(M27&lt;=Dashboard!$B$2+7,"Due in 7 Days",IF(M27&lt;=Dashboard!$B$2+30,"Due in 30 Days","Future"))))))))</f>
        <v/>
      </c>
      <c r="S27" s="22" t="n"/>
      <c r="T27" s="22" t="n"/>
      <c r="U27" s="44" t="n"/>
      <c r="V27" s="22" t="n"/>
      <c r="W27" s="22" t="n"/>
      <c r="X27" s="42" t="n"/>
      <c r="Y27" s="27">
        <f>IF(A27="","",IF(COUNTIF($A$6:$A$205,A27)&gt;1,"Duplicate Appeal ID",IF(B27="","Missing clinic",IF(C27="","Missing payer",IF(D27="","Missing claim reference",IF(G27="","Missing notice received date",IF(J27="","Missing deadline days",IF(J27&lt;=0,"Invalid deadline days",IF(M27="","Missing final due date",IF(AND(E27&lt;&gt;"",F27&lt;&gt;"",F27&lt;E27),"Denial date before service date",IF(AND(F27&lt;&gt;"",G27&lt;&gt;"",G27&lt;F27),"Notice received before denial date",IF(AND(P27&lt;&gt;"",M27="",TRUE),"Submission entered without deadline",IF(AND(O27="Submitted",P27=""),"Submitted status missing date",IF(AND(P27&lt;&gt;"",O27&lt;&gt;"Submitted",O27&lt;&gt;"Closed - Won",O27&lt;&gt;"Closed - Lost"),"Submission date conflicts with status",IF(S27="","Missing appeal owner",IF(T27="","Missing priority",IF(U27="","Missing amount at risk",IF(U27&lt;0,"Negative amount at risk",IF(N27&lt;&gt;"Yes","Deadline not confirmed","OK"))))))))))))))))))</f>
        <v/>
      </c>
    </row>
    <row r="28">
      <c r="A28" s="22" t="n"/>
      <c r="B28" s="22" t="n"/>
      <c r="C28" s="22" t="n"/>
      <c r="D28" s="22" t="n"/>
      <c r="E28" s="42" t="n"/>
      <c r="F28" s="42" t="n"/>
      <c r="G28" s="42" t="n"/>
      <c r="H28" s="24">
        <f>IF(A28="","",IFERROR(VLOOKUP(C28,Lists!$A$2:$B$7,2,FALSE),""))</f>
        <v/>
      </c>
      <c r="I28" s="25" t="n"/>
      <c r="J28" s="24">
        <f>IF(A28="","",IF(I28&lt;&gt;"",I28,H28))</f>
        <v/>
      </c>
      <c r="K28" s="43">
        <f>IF(A28="","",IF(OR(G28="",J28=""),"",G28+J28))</f>
        <v/>
      </c>
      <c r="L28" s="42" t="n"/>
      <c r="M28" s="43">
        <f>IF(A28="","",IF(L28&lt;&gt;"",L28,K28))</f>
        <v/>
      </c>
      <c r="N28" s="22" t="n"/>
      <c r="O28" s="22" t="n"/>
      <c r="P28" s="42" t="n"/>
      <c r="Q28" s="24">
        <f>IF(A28="","",IF(M28="","",IF(P28&lt;&gt;"","",IF(OR(O28="Closed - Won",O28="Closed - Lost",O28="Withdrawn"),"",M28-Dashboard!$B$2))))</f>
        <v/>
      </c>
      <c r="R28" s="27">
        <f>IF(A28="","",IF(M28="","Missing Deadline",IF(P28&lt;&gt;"",IF(P28&lt;=M28,"Timely Submitted","Late Submitted"),IF(OR(O28="Closed - Won",O28="Closed - Lost",O28="Withdrawn"),"Closed - No Submission",IF(M28&lt;Dashboard!$B$2,"Overdue",IF(M28=Dashboard!$B$2,"Due Today",IF(M28&lt;=Dashboard!$B$2+7,"Due in 7 Days",IF(M28&lt;=Dashboard!$B$2+30,"Due in 30 Days","Future"))))))))</f>
        <v/>
      </c>
      <c r="S28" s="22" t="n"/>
      <c r="T28" s="22" t="n"/>
      <c r="U28" s="44" t="n"/>
      <c r="V28" s="22" t="n"/>
      <c r="W28" s="22" t="n"/>
      <c r="X28" s="42" t="n"/>
      <c r="Y28" s="27">
        <f>IF(A28="","",IF(COUNTIF($A$6:$A$205,A28)&gt;1,"Duplicate Appeal ID",IF(B28="","Missing clinic",IF(C28="","Missing payer",IF(D28="","Missing claim reference",IF(G28="","Missing notice received date",IF(J28="","Missing deadline days",IF(J28&lt;=0,"Invalid deadline days",IF(M28="","Missing final due date",IF(AND(E28&lt;&gt;"",F28&lt;&gt;"",F28&lt;E28),"Denial date before service date",IF(AND(F28&lt;&gt;"",G28&lt;&gt;"",G28&lt;F28),"Notice received before denial date",IF(AND(P28&lt;&gt;"",M28="",TRUE),"Submission entered without deadline",IF(AND(O28="Submitted",P28=""),"Submitted status missing date",IF(AND(P28&lt;&gt;"",O28&lt;&gt;"Submitted",O28&lt;&gt;"Closed - Won",O28&lt;&gt;"Closed - Lost"),"Submission date conflicts with status",IF(S28="","Missing appeal owner",IF(T28="","Missing priority",IF(U28="","Missing amount at risk",IF(U28&lt;0,"Negative amount at risk",IF(N28&lt;&gt;"Yes","Deadline not confirmed","OK"))))))))))))))))))</f>
        <v/>
      </c>
    </row>
    <row r="29">
      <c r="A29" s="22" t="n"/>
      <c r="B29" s="22" t="n"/>
      <c r="C29" s="22" t="n"/>
      <c r="D29" s="22" t="n"/>
      <c r="E29" s="42" t="n"/>
      <c r="F29" s="42" t="n"/>
      <c r="G29" s="42" t="n"/>
      <c r="H29" s="24">
        <f>IF(A29="","",IFERROR(VLOOKUP(C29,Lists!$A$2:$B$7,2,FALSE),""))</f>
        <v/>
      </c>
      <c r="I29" s="25" t="n"/>
      <c r="J29" s="24">
        <f>IF(A29="","",IF(I29&lt;&gt;"",I29,H29))</f>
        <v/>
      </c>
      <c r="K29" s="43">
        <f>IF(A29="","",IF(OR(G29="",J29=""),"",G29+J29))</f>
        <v/>
      </c>
      <c r="L29" s="42" t="n"/>
      <c r="M29" s="43">
        <f>IF(A29="","",IF(L29&lt;&gt;"",L29,K29))</f>
        <v/>
      </c>
      <c r="N29" s="22" t="n"/>
      <c r="O29" s="22" t="n"/>
      <c r="P29" s="42" t="n"/>
      <c r="Q29" s="24">
        <f>IF(A29="","",IF(M29="","",IF(P29&lt;&gt;"","",IF(OR(O29="Closed - Won",O29="Closed - Lost",O29="Withdrawn"),"",M29-Dashboard!$B$2))))</f>
        <v/>
      </c>
      <c r="R29" s="27">
        <f>IF(A29="","",IF(M29="","Missing Deadline",IF(P29&lt;&gt;"",IF(P29&lt;=M29,"Timely Submitted","Late Submitted"),IF(OR(O29="Closed - Won",O29="Closed - Lost",O29="Withdrawn"),"Closed - No Submission",IF(M29&lt;Dashboard!$B$2,"Overdue",IF(M29=Dashboard!$B$2,"Due Today",IF(M29&lt;=Dashboard!$B$2+7,"Due in 7 Days",IF(M29&lt;=Dashboard!$B$2+30,"Due in 30 Days","Future"))))))))</f>
        <v/>
      </c>
      <c r="S29" s="22" t="n"/>
      <c r="T29" s="22" t="n"/>
      <c r="U29" s="44" t="n"/>
      <c r="V29" s="22" t="n"/>
      <c r="W29" s="22" t="n"/>
      <c r="X29" s="42" t="n"/>
      <c r="Y29" s="27">
        <f>IF(A29="","",IF(COUNTIF($A$6:$A$205,A29)&gt;1,"Duplicate Appeal ID",IF(B29="","Missing clinic",IF(C29="","Missing payer",IF(D29="","Missing claim reference",IF(G29="","Missing notice received date",IF(J29="","Missing deadline days",IF(J29&lt;=0,"Invalid deadline days",IF(M29="","Missing final due date",IF(AND(E29&lt;&gt;"",F29&lt;&gt;"",F29&lt;E29),"Denial date before service date",IF(AND(F29&lt;&gt;"",G29&lt;&gt;"",G29&lt;F29),"Notice received before denial date",IF(AND(P29&lt;&gt;"",M29="",TRUE),"Submission entered without deadline",IF(AND(O29="Submitted",P29=""),"Submitted status missing date",IF(AND(P29&lt;&gt;"",O29&lt;&gt;"Submitted",O29&lt;&gt;"Closed - Won",O29&lt;&gt;"Closed - Lost"),"Submission date conflicts with status",IF(S29="","Missing appeal owner",IF(T29="","Missing priority",IF(U29="","Missing amount at risk",IF(U29&lt;0,"Negative amount at risk",IF(N29&lt;&gt;"Yes","Deadline not confirmed","OK"))))))))))))))))))</f>
        <v/>
      </c>
    </row>
    <row r="30">
      <c r="A30" s="22" t="n"/>
      <c r="B30" s="22" t="n"/>
      <c r="C30" s="22" t="n"/>
      <c r="D30" s="22" t="n"/>
      <c r="E30" s="42" t="n"/>
      <c r="F30" s="42" t="n"/>
      <c r="G30" s="42" t="n"/>
      <c r="H30" s="24">
        <f>IF(A30="","",IFERROR(VLOOKUP(C30,Lists!$A$2:$B$7,2,FALSE),""))</f>
        <v/>
      </c>
      <c r="I30" s="25" t="n"/>
      <c r="J30" s="24">
        <f>IF(A30="","",IF(I30&lt;&gt;"",I30,H30))</f>
        <v/>
      </c>
      <c r="K30" s="43">
        <f>IF(A30="","",IF(OR(G30="",J30=""),"",G30+J30))</f>
        <v/>
      </c>
      <c r="L30" s="42" t="n"/>
      <c r="M30" s="43">
        <f>IF(A30="","",IF(L30&lt;&gt;"",L30,K30))</f>
        <v/>
      </c>
      <c r="N30" s="22" t="n"/>
      <c r="O30" s="22" t="n"/>
      <c r="P30" s="42" t="n"/>
      <c r="Q30" s="24">
        <f>IF(A30="","",IF(M30="","",IF(P30&lt;&gt;"","",IF(OR(O30="Closed - Won",O30="Closed - Lost",O30="Withdrawn"),"",M30-Dashboard!$B$2))))</f>
        <v/>
      </c>
      <c r="R30" s="27">
        <f>IF(A30="","",IF(M30="","Missing Deadline",IF(P30&lt;&gt;"",IF(P30&lt;=M30,"Timely Submitted","Late Submitted"),IF(OR(O30="Closed - Won",O30="Closed - Lost",O30="Withdrawn"),"Closed - No Submission",IF(M30&lt;Dashboard!$B$2,"Overdue",IF(M30=Dashboard!$B$2,"Due Today",IF(M30&lt;=Dashboard!$B$2+7,"Due in 7 Days",IF(M30&lt;=Dashboard!$B$2+30,"Due in 30 Days","Future"))))))))</f>
        <v/>
      </c>
      <c r="S30" s="22" t="n"/>
      <c r="T30" s="22" t="n"/>
      <c r="U30" s="44" t="n"/>
      <c r="V30" s="22" t="n"/>
      <c r="W30" s="22" t="n"/>
      <c r="X30" s="42" t="n"/>
      <c r="Y30" s="27">
        <f>IF(A30="","",IF(COUNTIF($A$6:$A$205,A30)&gt;1,"Duplicate Appeal ID",IF(B30="","Missing clinic",IF(C30="","Missing payer",IF(D30="","Missing claim reference",IF(G30="","Missing notice received date",IF(J30="","Missing deadline days",IF(J30&lt;=0,"Invalid deadline days",IF(M30="","Missing final due date",IF(AND(E30&lt;&gt;"",F30&lt;&gt;"",F30&lt;E30),"Denial date before service date",IF(AND(F30&lt;&gt;"",G30&lt;&gt;"",G30&lt;F30),"Notice received before denial date",IF(AND(P30&lt;&gt;"",M30="",TRUE),"Submission entered without deadline",IF(AND(O30="Submitted",P30=""),"Submitted status missing date",IF(AND(P30&lt;&gt;"",O30&lt;&gt;"Submitted",O30&lt;&gt;"Closed - Won",O30&lt;&gt;"Closed - Lost"),"Submission date conflicts with status",IF(S30="","Missing appeal owner",IF(T30="","Missing priority",IF(U30="","Missing amount at risk",IF(U30&lt;0,"Negative amount at risk",IF(N30&lt;&gt;"Yes","Deadline not confirmed","OK"))))))))))))))))))</f>
        <v/>
      </c>
    </row>
    <row r="31">
      <c r="A31" s="22" t="n"/>
      <c r="B31" s="22" t="n"/>
      <c r="C31" s="22" t="n"/>
      <c r="D31" s="22" t="n"/>
      <c r="E31" s="42" t="n"/>
      <c r="F31" s="42" t="n"/>
      <c r="G31" s="42" t="n"/>
      <c r="H31" s="24">
        <f>IF(A31="","",IFERROR(VLOOKUP(C31,Lists!$A$2:$B$7,2,FALSE),""))</f>
        <v/>
      </c>
      <c r="I31" s="25" t="n"/>
      <c r="J31" s="24">
        <f>IF(A31="","",IF(I31&lt;&gt;"",I31,H31))</f>
        <v/>
      </c>
      <c r="K31" s="43">
        <f>IF(A31="","",IF(OR(G31="",J31=""),"",G31+J31))</f>
        <v/>
      </c>
      <c r="L31" s="42" t="n"/>
      <c r="M31" s="43">
        <f>IF(A31="","",IF(L31&lt;&gt;"",L31,K31))</f>
        <v/>
      </c>
      <c r="N31" s="22" t="n"/>
      <c r="O31" s="22" t="n"/>
      <c r="P31" s="42" t="n"/>
      <c r="Q31" s="24">
        <f>IF(A31="","",IF(M31="","",IF(P31&lt;&gt;"","",IF(OR(O31="Closed - Won",O31="Closed - Lost",O31="Withdrawn"),"",M31-Dashboard!$B$2))))</f>
        <v/>
      </c>
      <c r="R31" s="27">
        <f>IF(A31="","",IF(M31="","Missing Deadline",IF(P31&lt;&gt;"",IF(P31&lt;=M31,"Timely Submitted","Late Submitted"),IF(OR(O31="Closed - Won",O31="Closed - Lost",O31="Withdrawn"),"Closed - No Submission",IF(M31&lt;Dashboard!$B$2,"Overdue",IF(M31=Dashboard!$B$2,"Due Today",IF(M31&lt;=Dashboard!$B$2+7,"Due in 7 Days",IF(M31&lt;=Dashboard!$B$2+30,"Due in 30 Days","Future"))))))))</f>
        <v/>
      </c>
      <c r="S31" s="22" t="n"/>
      <c r="T31" s="22" t="n"/>
      <c r="U31" s="44" t="n"/>
      <c r="V31" s="22" t="n"/>
      <c r="W31" s="22" t="n"/>
      <c r="X31" s="42" t="n"/>
      <c r="Y31" s="27">
        <f>IF(A31="","",IF(COUNTIF($A$6:$A$205,A31)&gt;1,"Duplicate Appeal ID",IF(B31="","Missing clinic",IF(C31="","Missing payer",IF(D31="","Missing claim reference",IF(G31="","Missing notice received date",IF(J31="","Missing deadline days",IF(J31&lt;=0,"Invalid deadline days",IF(M31="","Missing final due date",IF(AND(E31&lt;&gt;"",F31&lt;&gt;"",F31&lt;E31),"Denial date before service date",IF(AND(F31&lt;&gt;"",G31&lt;&gt;"",G31&lt;F31),"Notice received before denial date",IF(AND(P31&lt;&gt;"",M31="",TRUE),"Submission entered without deadline",IF(AND(O31="Submitted",P31=""),"Submitted status missing date",IF(AND(P31&lt;&gt;"",O31&lt;&gt;"Submitted",O31&lt;&gt;"Closed - Won",O31&lt;&gt;"Closed - Lost"),"Submission date conflicts with status",IF(S31="","Missing appeal owner",IF(T31="","Missing priority",IF(U31="","Missing amount at risk",IF(U31&lt;0,"Negative amount at risk",IF(N31&lt;&gt;"Yes","Deadline not confirmed","OK"))))))))))))))))))</f>
        <v/>
      </c>
    </row>
    <row r="32">
      <c r="A32" s="22" t="n"/>
      <c r="B32" s="22" t="n"/>
      <c r="C32" s="22" t="n"/>
      <c r="D32" s="22" t="n"/>
      <c r="E32" s="42" t="n"/>
      <c r="F32" s="42" t="n"/>
      <c r="G32" s="42" t="n"/>
      <c r="H32" s="24">
        <f>IF(A32="","",IFERROR(VLOOKUP(C32,Lists!$A$2:$B$7,2,FALSE),""))</f>
        <v/>
      </c>
      <c r="I32" s="25" t="n"/>
      <c r="J32" s="24">
        <f>IF(A32="","",IF(I32&lt;&gt;"",I32,H32))</f>
        <v/>
      </c>
      <c r="K32" s="43">
        <f>IF(A32="","",IF(OR(G32="",J32=""),"",G32+J32))</f>
        <v/>
      </c>
      <c r="L32" s="42" t="n"/>
      <c r="M32" s="43">
        <f>IF(A32="","",IF(L32&lt;&gt;"",L32,K32))</f>
        <v/>
      </c>
      <c r="N32" s="22" t="n"/>
      <c r="O32" s="22" t="n"/>
      <c r="P32" s="42" t="n"/>
      <c r="Q32" s="24">
        <f>IF(A32="","",IF(M32="","",IF(P32&lt;&gt;"","",IF(OR(O32="Closed - Won",O32="Closed - Lost",O32="Withdrawn"),"",M32-Dashboard!$B$2))))</f>
        <v/>
      </c>
      <c r="R32" s="27">
        <f>IF(A32="","",IF(M32="","Missing Deadline",IF(P32&lt;&gt;"",IF(P32&lt;=M32,"Timely Submitted","Late Submitted"),IF(OR(O32="Closed - Won",O32="Closed - Lost",O32="Withdrawn"),"Closed - No Submission",IF(M32&lt;Dashboard!$B$2,"Overdue",IF(M32=Dashboard!$B$2,"Due Today",IF(M32&lt;=Dashboard!$B$2+7,"Due in 7 Days",IF(M32&lt;=Dashboard!$B$2+30,"Due in 30 Days","Future"))))))))</f>
        <v/>
      </c>
      <c r="S32" s="22" t="n"/>
      <c r="T32" s="22" t="n"/>
      <c r="U32" s="44" t="n"/>
      <c r="V32" s="22" t="n"/>
      <c r="W32" s="22" t="n"/>
      <c r="X32" s="42" t="n"/>
      <c r="Y32" s="27">
        <f>IF(A32="","",IF(COUNTIF($A$6:$A$205,A32)&gt;1,"Duplicate Appeal ID",IF(B32="","Missing clinic",IF(C32="","Missing payer",IF(D32="","Missing claim reference",IF(G32="","Missing notice received date",IF(J32="","Missing deadline days",IF(J32&lt;=0,"Invalid deadline days",IF(M32="","Missing final due date",IF(AND(E32&lt;&gt;"",F32&lt;&gt;"",F32&lt;E32),"Denial date before service date",IF(AND(F32&lt;&gt;"",G32&lt;&gt;"",G32&lt;F32),"Notice received before denial date",IF(AND(P32&lt;&gt;"",M32="",TRUE),"Submission entered without deadline",IF(AND(O32="Submitted",P32=""),"Submitted status missing date",IF(AND(P32&lt;&gt;"",O32&lt;&gt;"Submitted",O32&lt;&gt;"Closed - Won",O32&lt;&gt;"Closed - Lost"),"Submission date conflicts with status",IF(S32="","Missing appeal owner",IF(T32="","Missing priority",IF(U32="","Missing amount at risk",IF(U32&lt;0,"Negative amount at risk",IF(N32&lt;&gt;"Yes","Deadline not confirmed","OK"))))))))))))))))))</f>
        <v/>
      </c>
    </row>
    <row r="33">
      <c r="A33" s="22" t="n"/>
      <c r="B33" s="22" t="n"/>
      <c r="C33" s="22" t="n"/>
      <c r="D33" s="22" t="n"/>
      <c r="E33" s="42" t="n"/>
      <c r="F33" s="42" t="n"/>
      <c r="G33" s="42" t="n"/>
      <c r="H33" s="24">
        <f>IF(A33="","",IFERROR(VLOOKUP(C33,Lists!$A$2:$B$7,2,FALSE),""))</f>
        <v/>
      </c>
      <c r="I33" s="25" t="n"/>
      <c r="J33" s="24">
        <f>IF(A33="","",IF(I33&lt;&gt;"",I33,H33))</f>
        <v/>
      </c>
      <c r="K33" s="43">
        <f>IF(A33="","",IF(OR(G33="",J33=""),"",G33+J33))</f>
        <v/>
      </c>
      <c r="L33" s="42" t="n"/>
      <c r="M33" s="43">
        <f>IF(A33="","",IF(L33&lt;&gt;"",L33,K33))</f>
        <v/>
      </c>
      <c r="N33" s="22" t="n"/>
      <c r="O33" s="22" t="n"/>
      <c r="P33" s="42" t="n"/>
      <c r="Q33" s="24">
        <f>IF(A33="","",IF(M33="","",IF(P33&lt;&gt;"","",IF(OR(O33="Closed - Won",O33="Closed - Lost",O33="Withdrawn"),"",M33-Dashboard!$B$2))))</f>
        <v/>
      </c>
      <c r="R33" s="27">
        <f>IF(A33="","",IF(M33="","Missing Deadline",IF(P33&lt;&gt;"",IF(P33&lt;=M33,"Timely Submitted","Late Submitted"),IF(OR(O33="Closed - Won",O33="Closed - Lost",O33="Withdrawn"),"Closed - No Submission",IF(M33&lt;Dashboard!$B$2,"Overdue",IF(M33=Dashboard!$B$2,"Due Today",IF(M33&lt;=Dashboard!$B$2+7,"Due in 7 Days",IF(M33&lt;=Dashboard!$B$2+30,"Due in 30 Days","Future"))))))))</f>
        <v/>
      </c>
      <c r="S33" s="22" t="n"/>
      <c r="T33" s="22" t="n"/>
      <c r="U33" s="44" t="n"/>
      <c r="V33" s="22" t="n"/>
      <c r="W33" s="22" t="n"/>
      <c r="X33" s="42" t="n"/>
      <c r="Y33" s="27">
        <f>IF(A33="","",IF(COUNTIF($A$6:$A$205,A33)&gt;1,"Duplicate Appeal ID",IF(B33="","Missing clinic",IF(C33="","Missing payer",IF(D33="","Missing claim reference",IF(G33="","Missing notice received date",IF(J33="","Missing deadline days",IF(J33&lt;=0,"Invalid deadline days",IF(M33="","Missing final due date",IF(AND(E33&lt;&gt;"",F33&lt;&gt;"",F33&lt;E33),"Denial date before service date",IF(AND(F33&lt;&gt;"",G33&lt;&gt;"",G33&lt;F33),"Notice received before denial date",IF(AND(P33&lt;&gt;"",M33="",TRUE),"Submission entered without deadline",IF(AND(O33="Submitted",P33=""),"Submitted status missing date",IF(AND(P33&lt;&gt;"",O33&lt;&gt;"Submitted",O33&lt;&gt;"Closed - Won",O33&lt;&gt;"Closed - Lost"),"Submission date conflicts with status",IF(S33="","Missing appeal owner",IF(T33="","Missing priority",IF(U33="","Missing amount at risk",IF(U33&lt;0,"Negative amount at risk",IF(N33&lt;&gt;"Yes","Deadline not confirmed","OK"))))))))))))))))))</f>
        <v/>
      </c>
    </row>
    <row r="34">
      <c r="A34" s="22" t="n"/>
      <c r="B34" s="22" t="n"/>
      <c r="C34" s="22" t="n"/>
      <c r="D34" s="22" t="n"/>
      <c r="E34" s="42" t="n"/>
      <c r="F34" s="42" t="n"/>
      <c r="G34" s="42" t="n"/>
      <c r="H34" s="24">
        <f>IF(A34="","",IFERROR(VLOOKUP(C34,Lists!$A$2:$B$7,2,FALSE),""))</f>
        <v/>
      </c>
      <c r="I34" s="25" t="n"/>
      <c r="J34" s="24">
        <f>IF(A34="","",IF(I34&lt;&gt;"",I34,H34))</f>
        <v/>
      </c>
      <c r="K34" s="43">
        <f>IF(A34="","",IF(OR(G34="",J34=""),"",G34+J34))</f>
        <v/>
      </c>
      <c r="L34" s="42" t="n"/>
      <c r="M34" s="43">
        <f>IF(A34="","",IF(L34&lt;&gt;"",L34,K34))</f>
        <v/>
      </c>
      <c r="N34" s="22" t="n"/>
      <c r="O34" s="22" t="n"/>
      <c r="P34" s="42" t="n"/>
      <c r="Q34" s="24">
        <f>IF(A34="","",IF(M34="","",IF(P34&lt;&gt;"","",IF(OR(O34="Closed - Won",O34="Closed - Lost",O34="Withdrawn"),"",M34-Dashboard!$B$2))))</f>
        <v/>
      </c>
      <c r="R34" s="27">
        <f>IF(A34="","",IF(M34="","Missing Deadline",IF(P34&lt;&gt;"",IF(P34&lt;=M34,"Timely Submitted","Late Submitted"),IF(OR(O34="Closed - Won",O34="Closed - Lost",O34="Withdrawn"),"Closed - No Submission",IF(M34&lt;Dashboard!$B$2,"Overdue",IF(M34=Dashboard!$B$2,"Due Today",IF(M34&lt;=Dashboard!$B$2+7,"Due in 7 Days",IF(M34&lt;=Dashboard!$B$2+30,"Due in 30 Days","Future"))))))))</f>
        <v/>
      </c>
      <c r="S34" s="22" t="n"/>
      <c r="T34" s="22" t="n"/>
      <c r="U34" s="44" t="n"/>
      <c r="V34" s="22" t="n"/>
      <c r="W34" s="22" t="n"/>
      <c r="X34" s="42" t="n"/>
      <c r="Y34" s="27">
        <f>IF(A34="","",IF(COUNTIF($A$6:$A$205,A34)&gt;1,"Duplicate Appeal ID",IF(B34="","Missing clinic",IF(C34="","Missing payer",IF(D34="","Missing claim reference",IF(G34="","Missing notice received date",IF(J34="","Missing deadline days",IF(J34&lt;=0,"Invalid deadline days",IF(M34="","Missing final due date",IF(AND(E34&lt;&gt;"",F34&lt;&gt;"",F34&lt;E34),"Denial date before service date",IF(AND(F34&lt;&gt;"",G34&lt;&gt;"",G34&lt;F34),"Notice received before denial date",IF(AND(P34&lt;&gt;"",M34="",TRUE),"Submission entered without deadline",IF(AND(O34="Submitted",P34=""),"Submitted status missing date",IF(AND(P34&lt;&gt;"",O34&lt;&gt;"Submitted",O34&lt;&gt;"Closed - Won",O34&lt;&gt;"Closed - Lost"),"Submission date conflicts with status",IF(S34="","Missing appeal owner",IF(T34="","Missing priority",IF(U34="","Missing amount at risk",IF(U34&lt;0,"Negative amount at risk",IF(N34&lt;&gt;"Yes","Deadline not confirmed","OK"))))))))))))))))))</f>
        <v/>
      </c>
    </row>
    <row r="35">
      <c r="A35" s="22" t="n"/>
      <c r="B35" s="22" t="n"/>
      <c r="C35" s="22" t="n"/>
      <c r="D35" s="22" t="n"/>
      <c r="E35" s="42" t="n"/>
      <c r="F35" s="42" t="n"/>
      <c r="G35" s="42" t="n"/>
      <c r="H35" s="24">
        <f>IF(A35="","",IFERROR(VLOOKUP(C35,Lists!$A$2:$B$7,2,FALSE),""))</f>
        <v/>
      </c>
      <c r="I35" s="25" t="n"/>
      <c r="J35" s="24">
        <f>IF(A35="","",IF(I35&lt;&gt;"",I35,H35))</f>
        <v/>
      </c>
      <c r="K35" s="43">
        <f>IF(A35="","",IF(OR(G35="",J35=""),"",G35+J35))</f>
        <v/>
      </c>
      <c r="L35" s="42" t="n"/>
      <c r="M35" s="43">
        <f>IF(A35="","",IF(L35&lt;&gt;"",L35,K35))</f>
        <v/>
      </c>
      <c r="N35" s="22" t="n"/>
      <c r="O35" s="22" t="n"/>
      <c r="P35" s="42" t="n"/>
      <c r="Q35" s="24">
        <f>IF(A35="","",IF(M35="","",IF(P35&lt;&gt;"","",IF(OR(O35="Closed - Won",O35="Closed - Lost",O35="Withdrawn"),"",M35-Dashboard!$B$2))))</f>
        <v/>
      </c>
      <c r="R35" s="27">
        <f>IF(A35="","",IF(M35="","Missing Deadline",IF(P35&lt;&gt;"",IF(P35&lt;=M35,"Timely Submitted","Late Submitted"),IF(OR(O35="Closed - Won",O35="Closed - Lost",O35="Withdrawn"),"Closed - No Submission",IF(M35&lt;Dashboard!$B$2,"Overdue",IF(M35=Dashboard!$B$2,"Due Today",IF(M35&lt;=Dashboard!$B$2+7,"Due in 7 Days",IF(M35&lt;=Dashboard!$B$2+30,"Due in 30 Days","Future"))))))))</f>
        <v/>
      </c>
      <c r="S35" s="22" t="n"/>
      <c r="T35" s="22" t="n"/>
      <c r="U35" s="44" t="n"/>
      <c r="V35" s="22" t="n"/>
      <c r="W35" s="22" t="n"/>
      <c r="X35" s="42" t="n"/>
      <c r="Y35" s="27">
        <f>IF(A35="","",IF(COUNTIF($A$6:$A$205,A35)&gt;1,"Duplicate Appeal ID",IF(B35="","Missing clinic",IF(C35="","Missing payer",IF(D35="","Missing claim reference",IF(G35="","Missing notice received date",IF(J35="","Missing deadline days",IF(J35&lt;=0,"Invalid deadline days",IF(M35="","Missing final due date",IF(AND(E35&lt;&gt;"",F35&lt;&gt;"",F35&lt;E35),"Denial date before service date",IF(AND(F35&lt;&gt;"",G35&lt;&gt;"",G35&lt;F35),"Notice received before denial date",IF(AND(P35&lt;&gt;"",M35="",TRUE),"Submission entered without deadline",IF(AND(O35="Submitted",P35=""),"Submitted status missing date",IF(AND(P35&lt;&gt;"",O35&lt;&gt;"Submitted",O35&lt;&gt;"Closed - Won",O35&lt;&gt;"Closed - Lost"),"Submission date conflicts with status",IF(S35="","Missing appeal owner",IF(T35="","Missing priority",IF(U35="","Missing amount at risk",IF(U35&lt;0,"Negative amount at risk",IF(N35&lt;&gt;"Yes","Deadline not confirmed","OK"))))))))))))))))))</f>
        <v/>
      </c>
    </row>
    <row r="36">
      <c r="A36" s="22" t="n"/>
      <c r="B36" s="22" t="n"/>
      <c r="C36" s="22" t="n"/>
      <c r="D36" s="22" t="n"/>
      <c r="E36" s="42" t="n"/>
      <c r="F36" s="42" t="n"/>
      <c r="G36" s="42" t="n"/>
      <c r="H36" s="24">
        <f>IF(A36="","",IFERROR(VLOOKUP(C36,Lists!$A$2:$B$7,2,FALSE),""))</f>
        <v/>
      </c>
      <c r="I36" s="25" t="n"/>
      <c r="J36" s="24">
        <f>IF(A36="","",IF(I36&lt;&gt;"",I36,H36))</f>
        <v/>
      </c>
      <c r="K36" s="43">
        <f>IF(A36="","",IF(OR(G36="",J36=""),"",G36+J36))</f>
        <v/>
      </c>
      <c r="L36" s="42" t="n"/>
      <c r="M36" s="43">
        <f>IF(A36="","",IF(L36&lt;&gt;"",L36,K36))</f>
        <v/>
      </c>
      <c r="N36" s="22" t="n"/>
      <c r="O36" s="22" t="n"/>
      <c r="P36" s="42" t="n"/>
      <c r="Q36" s="24">
        <f>IF(A36="","",IF(M36="","",IF(P36&lt;&gt;"","",IF(OR(O36="Closed - Won",O36="Closed - Lost",O36="Withdrawn"),"",M36-Dashboard!$B$2))))</f>
        <v/>
      </c>
      <c r="R36" s="27">
        <f>IF(A36="","",IF(M36="","Missing Deadline",IF(P36&lt;&gt;"",IF(P36&lt;=M36,"Timely Submitted","Late Submitted"),IF(OR(O36="Closed - Won",O36="Closed - Lost",O36="Withdrawn"),"Closed - No Submission",IF(M36&lt;Dashboard!$B$2,"Overdue",IF(M36=Dashboard!$B$2,"Due Today",IF(M36&lt;=Dashboard!$B$2+7,"Due in 7 Days",IF(M36&lt;=Dashboard!$B$2+30,"Due in 30 Days","Future"))))))))</f>
        <v/>
      </c>
      <c r="S36" s="22" t="n"/>
      <c r="T36" s="22" t="n"/>
      <c r="U36" s="44" t="n"/>
      <c r="V36" s="22" t="n"/>
      <c r="W36" s="22" t="n"/>
      <c r="X36" s="42" t="n"/>
      <c r="Y36" s="27">
        <f>IF(A36="","",IF(COUNTIF($A$6:$A$205,A36)&gt;1,"Duplicate Appeal ID",IF(B36="","Missing clinic",IF(C36="","Missing payer",IF(D36="","Missing claim reference",IF(G36="","Missing notice received date",IF(J36="","Missing deadline days",IF(J36&lt;=0,"Invalid deadline days",IF(M36="","Missing final due date",IF(AND(E36&lt;&gt;"",F36&lt;&gt;"",F36&lt;E36),"Denial date before service date",IF(AND(F36&lt;&gt;"",G36&lt;&gt;"",G36&lt;F36),"Notice received before denial date",IF(AND(P36&lt;&gt;"",M36="",TRUE),"Submission entered without deadline",IF(AND(O36="Submitted",P36=""),"Submitted status missing date",IF(AND(P36&lt;&gt;"",O36&lt;&gt;"Submitted",O36&lt;&gt;"Closed - Won",O36&lt;&gt;"Closed - Lost"),"Submission date conflicts with status",IF(S36="","Missing appeal owner",IF(T36="","Missing priority",IF(U36="","Missing amount at risk",IF(U36&lt;0,"Negative amount at risk",IF(N36&lt;&gt;"Yes","Deadline not confirmed","OK"))))))))))))))))))</f>
        <v/>
      </c>
    </row>
    <row r="37">
      <c r="A37" s="22" t="n"/>
      <c r="B37" s="22" t="n"/>
      <c r="C37" s="22" t="n"/>
      <c r="D37" s="22" t="n"/>
      <c r="E37" s="42" t="n"/>
      <c r="F37" s="42" t="n"/>
      <c r="G37" s="42" t="n"/>
      <c r="H37" s="24">
        <f>IF(A37="","",IFERROR(VLOOKUP(C37,Lists!$A$2:$B$7,2,FALSE),""))</f>
        <v/>
      </c>
      <c r="I37" s="25" t="n"/>
      <c r="J37" s="24">
        <f>IF(A37="","",IF(I37&lt;&gt;"",I37,H37))</f>
        <v/>
      </c>
      <c r="K37" s="43">
        <f>IF(A37="","",IF(OR(G37="",J37=""),"",G37+J37))</f>
        <v/>
      </c>
      <c r="L37" s="42" t="n"/>
      <c r="M37" s="43">
        <f>IF(A37="","",IF(L37&lt;&gt;"",L37,K37))</f>
        <v/>
      </c>
      <c r="N37" s="22" t="n"/>
      <c r="O37" s="22" t="n"/>
      <c r="P37" s="42" t="n"/>
      <c r="Q37" s="24">
        <f>IF(A37="","",IF(M37="","",IF(P37&lt;&gt;"","",IF(OR(O37="Closed - Won",O37="Closed - Lost",O37="Withdrawn"),"",M37-Dashboard!$B$2))))</f>
        <v/>
      </c>
      <c r="R37" s="27">
        <f>IF(A37="","",IF(M37="","Missing Deadline",IF(P37&lt;&gt;"",IF(P37&lt;=M37,"Timely Submitted","Late Submitted"),IF(OR(O37="Closed - Won",O37="Closed - Lost",O37="Withdrawn"),"Closed - No Submission",IF(M37&lt;Dashboard!$B$2,"Overdue",IF(M37=Dashboard!$B$2,"Due Today",IF(M37&lt;=Dashboard!$B$2+7,"Due in 7 Days",IF(M37&lt;=Dashboard!$B$2+30,"Due in 30 Days","Future"))))))))</f>
        <v/>
      </c>
      <c r="S37" s="22" t="n"/>
      <c r="T37" s="22" t="n"/>
      <c r="U37" s="44" t="n"/>
      <c r="V37" s="22" t="n"/>
      <c r="W37" s="22" t="n"/>
      <c r="X37" s="42" t="n"/>
      <c r="Y37" s="27">
        <f>IF(A37="","",IF(COUNTIF($A$6:$A$205,A37)&gt;1,"Duplicate Appeal ID",IF(B37="","Missing clinic",IF(C37="","Missing payer",IF(D37="","Missing claim reference",IF(G37="","Missing notice received date",IF(J37="","Missing deadline days",IF(J37&lt;=0,"Invalid deadline days",IF(M37="","Missing final due date",IF(AND(E37&lt;&gt;"",F37&lt;&gt;"",F37&lt;E37),"Denial date before service date",IF(AND(F37&lt;&gt;"",G37&lt;&gt;"",G37&lt;F37),"Notice received before denial date",IF(AND(P37&lt;&gt;"",M37="",TRUE),"Submission entered without deadline",IF(AND(O37="Submitted",P37=""),"Submitted status missing date",IF(AND(P37&lt;&gt;"",O37&lt;&gt;"Submitted",O37&lt;&gt;"Closed - Won",O37&lt;&gt;"Closed - Lost"),"Submission date conflicts with status",IF(S37="","Missing appeal owner",IF(T37="","Missing priority",IF(U37="","Missing amount at risk",IF(U37&lt;0,"Negative amount at risk",IF(N37&lt;&gt;"Yes","Deadline not confirmed","OK"))))))))))))))))))</f>
        <v/>
      </c>
    </row>
    <row r="38">
      <c r="A38" s="22" t="n"/>
      <c r="B38" s="22" t="n"/>
      <c r="C38" s="22" t="n"/>
      <c r="D38" s="22" t="n"/>
      <c r="E38" s="42" t="n"/>
      <c r="F38" s="42" t="n"/>
      <c r="G38" s="42" t="n"/>
      <c r="H38" s="24">
        <f>IF(A38="","",IFERROR(VLOOKUP(C38,Lists!$A$2:$B$7,2,FALSE),""))</f>
        <v/>
      </c>
      <c r="I38" s="25" t="n"/>
      <c r="J38" s="24">
        <f>IF(A38="","",IF(I38&lt;&gt;"",I38,H38))</f>
        <v/>
      </c>
      <c r="K38" s="43">
        <f>IF(A38="","",IF(OR(G38="",J38=""),"",G38+J38))</f>
        <v/>
      </c>
      <c r="L38" s="42" t="n"/>
      <c r="M38" s="43">
        <f>IF(A38="","",IF(L38&lt;&gt;"",L38,K38))</f>
        <v/>
      </c>
      <c r="N38" s="22" t="n"/>
      <c r="O38" s="22" t="n"/>
      <c r="P38" s="42" t="n"/>
      <c r="Q38" s="24">
        <f>IF(A38="","",IF(M38="","",IF(P38&lt;&gt;"","",IF(OR(O38="Closed - Won",O38="Closed - Lost",O38="Withdrawn"),"",M38-Dashboard!$B$2))))</f>
        <v/>
      </c>
      <c r="R38" s="27">
        <f>IF(A38="","",IF(M38="","Missing Deadline",IF(P38&lt;&gt;"",IF(P38&lt;=M38,"Timely Submitted","Late Submitted"),IF(OR(O38="Closed - Won",O38="Closed - Lost",O38="Withdrawn"),"Closed - No Submission",IF(M38&lt;Dashboard!$B$2,"Overdue",IF(M38=Dashboard!$B$2,"Due Today",IF(M38&lt;=Dashboard!$B$2+7,"Due in 7 Days",IF(M38&lt;=Dashboard!$B$2+30,"Due in 30 Days","Future"))))))))</f>
        <v/>
      </c>
      <c r="S38" s="22" t="n"/>
      <c r="T38" s="22" t="n"/>
      <c r="U38" s="44" t="n"/>
      <c r="V38" s="22" t="n"/>
      <c r="W38" s="22" t="n"/>
      <c r="X38" s="42" t="n"/>
      <c r="Y38" s="27">
        <f>IF(A38="","",IF(COUNTIF($A$6:$A$205,A38)&gt;1,"Duplicate Appeal ID",IF(B38="","Missing clinic",IF(C38="","Missing payer",IF(D38="","Missing claim reference",IF(G38="","Missing notice received date",IF(J38="","Missing deadline days",IF(J38&lt;=0,"Invalid deadline days",IF(M38="","Missing final due date",IF(AND(E38&lt;&gt;"",F38&lt;&gt;"",F38&lt;E38),"Denial date before service date",IF(AND(F38&lt;&gt;"",G38&lt;&gt;"",G38&lt;F38),"Notice received before denial date",IF(AND(P38&lt;&gt;"",M38="",TRUE),"Submission entered without deadline",IF(AND(O38="Submitted",P38=""),"Submitted status missing date",IF(AND(P38&lt;&gt;"",O38&lt;&gt;"Submitted",O38&lt;&gt;"Closed - Won",O38&lt;&gt;"Closed - Lost"),"Submission date conflicts with status",IF(S38="","Missing appeal owner",IF(T38="","Missing priority",IF(U38="","Missing amount at risk",IF(U38&lt;0,"Negative amount at risk",IF(N38&lt;&gt;"Yes","Deadline not confirmed","OK"))))))))))))))))))</f>
        <v/>
      </c>
    </row>
    <row r="39">
      <c r="A39" s="22" t="n"/>
      <c r="B39" s="22" t="n"/>
      <c r="C39" s="22" t="n"/>
      <c r="D39" s="22" t="n"/>
      <c r="E39" s="42" t="n"/>
      <c r="F39" s="42" t="n"/>
      <c r="G39" s="42" t="n"/>
      <c r="H39" s="24">
        <f>IF(A39="","",IFERROR(VLOOKUP(C39,Lists!$A$2:$B$7,2,FALSE),""))</f>
        <v/>
      </c>
      <c r="I39" s="25" t="n"/>
      <c r="J39" s="24">
        <f>IF(A39="","",IF(I39&lt;&gt;"",I39,H39))</f>
        <v/>
      </c>
      <c r="K39" s="43">
        <f>IF(A39="","",IF(OR(G39="",J39=""),"",G39+J39))</f>
        <v/>
      </c>
      <c r="L39" s="42" t="n"/>
      <c r="M39" s="43">
        <f>IF(A39="","",IF(L39&lt;&gt;"",L39,K39))</f>
        <v/>
      </c>
      <c r="N39" s="22" t="n"/>
      <c r="O39" s="22" t="n"/>
      <c r="P39" s="42" t="n"/>
      <c r="Q39" s="24">
        <f>IF(A39="","",IF(M39="","",IF(P39&lt;&gt;"","",IF(OR(O39="Closed - Won",O39="Closed - Lost",O39="Withdrawn"),"",M39-Dashboard!$B$2))))</f>
        <v/>
      </c>
      <c r="R39" s="27">
        <f>IF(A39="","",IF(M39="","Missing Deadline",IF(P39&lt;&gt;"",IF(P39&lt;=M39,"Timely Submitted","Late Submitted"),IF(OR(O39="Closed - Won",O39="Closed - Lost",O39="Withdrawn"),"Closed - No Submission",IF(M39&lt;Dashboard!$B$2,"Overdue",IF(M39=Dashboard!$B$2,"Due Today",IF(M39&lt;=Dashboard!$B$2+7,"Due in 7 Days",IF(M39&lt;=Dashboard!$B$2+30,"Due in 30 Days","Future"))))))))</f>
        <v/>
      </c>
      <c r="S39" s="22" t="n"/>
      <c r="T39" s="22" t="n"/>
      <c r="U39" s="44" t="n"/>
      <c r="V39" s="22" t="n"/>
      <c r="W39" s="22" t="n"/>
      <c r="X39" s="42" t="n"/>
      <c r="Y39" s="27">
        <f>IF(A39="","",IF(COUNTIF($A$6:$A$205,A39)&gt;1,"Duplicate Appeal ID",IF(B39="","Missing clinic",IF(C39="","Missing payer",IF(D39="","Missing claim reference",IF(G39="","Missing notice received date",IF(J39="","Missing deadline days",IF(J39&lt;=0,"Invalid deadline days",IF(M39="","Missing final due date",IF(AND(E39&lt;&gt;"",F39&lt;&gt;"",F39&lt;E39),"Denial date before service date",IF(AND(F39&lt;&gt;"",G39&lt;&gt;"",G39&lt;F39),"Notice received before denial date",IF(AND(P39&lt;&gt;"",M39="",TRUE),"Submission entered without deadline",IF(AND(O39="Submitted",P39=""),"Submitted status missing date",IF(AND(P39&lt;&gt;"",O39&lt;&gt;"Submitted",O39&lt;&gt;"Closed - Won",O39&lt;&gt;"Closed - Lost"),"Submission date conflicts with status",IF(S39="","Missing appeal owner",IF(T39="","Missing priority",IF(U39="","Missing amount at risk",IF(U39&lt;0,"Negative amount at risk",IF(N39&lt;&gt;"Yes","Deadline not confirmed","OK"))))))))))))))))))</f>
        <v/>
      </c>
    </row>
    <row r="40">
      <c r="A40" s="22" t="n"/>
      <c r="B40" s="22" t="n"/>
      <c r="C40" s="22" t="n"/>
      <c r="D40" s="22" t="n"/>
      <c r="E40" s="42" t="n"/>
      <c r="F40" s="42" t="n"/>
      <c r="G40" s="42" t="n"/>
      <c r="H40" s="24">
        <f>IF(A40="","",IFERROR(VLOOKUP(C40,Lists!$A$2:$B$7,2,FALSE),""))</f>
        <v/>
      </c>
      <c r="I40" s="25" t="n"/>
      <c r="J40" s="24">
        <f>IF(A40="","",IF(I40&lt;&gt;"",I40,H40))</f>
        <v/>
      </c>
      <c r="K40" s="43">
        <f>IF(A40="","",IF(OR(G40="",J40=""),"",G40+J40))</f>
        <v/>
      </c>
      <c r="L40" s="42" t="n"/>
      <c r="M40" s="43">
        <f>IF(A40="","",IF(L40&lt;&gt;"",L40,K40))</f>
        <v/>
      </c>
      <c r="N40" s="22" t="n"/>
      <c r="O40" s="22" t="n"/>
      <c r="P40" s="42" t="n"/>
      <c r="Q40" s="24">
        <f>IF(A40="","",IF(M40="","",IF(P40&lt;&gt;"","",IF(OR(O40="Closed - Won",O40="Closed - Lost",O40="Withdrawn"),"",M40-Dashboard!$B$2))))</f>
        <v/>
      </c>
      <c r="R40" s="27">
        <f>IF(A40="","",IF(M40="","Missing Deadline",IF(P40&lt;&gt;"",IF(P40&lt;=M40,"Timely Submitted","Late Submitted"),IF(OR(O40="Closed - Won",O40="Closed - Lost",O40="Withdrawn"),"Closed - No Submission",IF(M40&lt;Dashboard!$B$2,"Overdue",IF(M40=Dashboard!$B$2,"Due Today",IF(M40&lt;=Dashboard!$B$2+7,"Due in 7 Days",IF(M40&lt;=Dashboard!$B$2+30,"Due in 30 Days","Future"))))))))</f>
        <v/>
      </c>
      <c r="S40" s="22" t="n"/>
      <c r="T40" s="22" t="n"/>
      <c r="U40" s="44" t="n"/>
      <c r="V40" s="22" t="n"/>
      <c r="W40" s="22" t="n"/>
      <c r="X40" s="42" t="n"/>
      <c r="Y40" s="27">
        <f>IF(A40="","",IF(COUNTIF($A$6:$A$205,A40)&gt;1,"Duplicate Appeal ID",IF(B40="","Missing clinic",IF(C40="","Missing payer",IF(D40="","Missing claim reference",IF(G40="","Missing notice received date",IF(J40="","Missing deadline days",IF(J40&lt;=0,"Invalid deadline days",IF(M40="","Missing final due date",IF(AND(E40&lt;&gt;"",F40&lt;&gt;"",F40&lt;E40),"Denial date before service date",IF(AND(F40&lt;&gt;"",G40&lt;&gt;"",G40&lt;F40),"Notice received before denial date",IF(AND(P40&lt;&gt;"",M40="",TRUE),"Submission entered without deadline",IF(AND(O40="Submitted",P40=""),"Submitted status missing date",IF(AND(P40&lt;&gt;"",O40&lt;&gt;"Submitted",O40&lt;&gt;"Closed - Won",O40&lt;&gt;"Closed - Lost"),"Submission date conflicts with status",IF(S40="","Missing appeal owner",IF(T40="","Missing priority",IF(U40="","Missing amount at risk",IF(U40&lt;0,"Negative amount at risk",IF(N40&lt;&gt;"Yes","Deadline not confirmed","OK"))))))))))))))))))</f>
        <v/>
      </c>
    </row>
    <row r="41">
      <c r="A41" s="22" t="n"/>
      <c r="B41" s="22" t="n"/>
      <c r="C41" s="22" t="n"/>
      <c r="D41" s="22" t="n"/>
      <c r="E41" s="42" t="n"/>
      <c r="F41" s="42" t="n"/>
      <c r="G41" s="42" t="n"/>
      <c r="H41" s="24">
        <f>IF(A41="","",IFERROR(VLOOKUP(C41,Lists!$A$2:$B$7,2,FALSE),""))</f>
        <v/>
      </c>
      <c r="I41" s="25" t="n"/>
      <c r="J41" s="24">
        <f>IF(A41="","",IF(I41&lt;&gt;"",I41,H41))</f>
        <v/>
      </c>
      <c r="K41" s="43">
        <f>IF(A41="","",IF(OR(G41="",J41=""),"",G41+J41))</f>
        <v/>
      </c>
      <c r="L41" s="42" t="n"/>
      <c r="M41" s="43">
        <f>IF(A41="","",IF(L41&lt;&gt;"",L41,K41))</f>
        <v/>
      </c>
      <c r="N41" s="22" t="n"/>
      <c r="O41" s="22" t="n"/>
      <c r="P41" s="42" t="n"/>
      <c r="Q41" s="24">
        <f>IF(A41="","",IF(M41="","",IF(P41&lt;&gt;"","",IF(OR(O41="Closed - Won",O41="Closed - Lost",O41="Withdrawn"),"",M41-Dashboard!$B$2))))</f>
        <v/>
      </c>
      <c r="R41" s="27">
        <f>IF(A41="","",IF(M41="","Missing Deadline",IF(P41&lt;&gt;"",IF(P41&lt;=M41,"Timely Submitted","Late Submitted"),IF(OR(O41="Closed - Won",O41="Closed - Lost",O41="Withdrawn"),"Closed - No Submission",IF(M41&lt;Dashboard!$B$2,"Overdue",IF(M41=Dashboard!$B$2,"Due Today",IF(M41&lt;=Dashboard!$B$2+7,"Due in 7 Days",IF(M41&lt;=Dashboard!$B$2+30,"Due in 30 Days","Future"))))))))</f>
        <v/>
      </c>
      <c r="S41" s="22" t="n"/>
      <c r="T41" s="22" t="n"/>
      <c r="U41" s="44" t="n"/>
      <c r="V41" s="22" t="n"/>
      <c r="W41" s="22" t="n"/>
      <c r="X41" s="42" t="n"/>
      <c r="Y41" s="27">
        <f>IF(A41="","",IF(COUNTIF($A$6:$A$205,A41)&gt;1,"Duplicate Appeal ID",IF(B41="","Missing clinic",IF(C41="","Missing payer",IF(D41="","Missing claim reference",IF(G41="","Missing notice received date",IF(J41="","Missing deadline days",IF(J41&lt;=0,"Invalid deadline days",IF(M41="","Missing final due date",IF(AND(E41&lt;&gt;"",F41&lt;&gt;"",F41&lt;E41),"Denial date before service date",IF(AND(F41&lt;&gt;"",G41&lt;&gt;"",G41&lt;F41),"Notice received before denial date",IF(AND(P41&lt;&gt;"",M41="",TRUE),"Submission entered without deadline",IF(AND(O41="Submitted",P41=""),"Submitted status missing date",IF(AND(P41&lt;&gt;"",O41&lt;&gt;"Submitted",O41&lt;&gt;"Closed - Won",O41&lt;&gt;"Closed - Lost"),"Submission date conflicts with status",IF(S41="","Missing appeal owner",IF(T41="","Missing priority",IF(U41="","Missing amount at risk",IF(U41&lt;0,"Negative amount at risk",IF(N41&lt;&gt;"Yes","Deadline not confirmed","OK"))))))))))))))))))</f>
        <v/>
      </c>
    </row>
    <row r="42">
      <c r="A42" s="22" t="n"/>
      <c r="B42" s="22" t="n"/>
      <c r="C42" s="22" t="n"/>
      <c r="D42" s="22" t="n"/>
      <c r="E42" s="42" t="n"/>
      <c r="F42" s="42" t="n"/>
      <c r="G42" s="42" t="n"/>
      <c r="H42" s="24">
        <f>IF(A42="","",IFERROR(VLOOKUP(C42,Lists!$A$2:$B$7,2,FALSE),""))</f>
        <v/>
      </c>
      <c r="I42" s="25" t="n"/>
      <c r="J42" s="24">
        <f>IF(A42="","",IF(I42&lt;&gt;"",I42,H42))</f>
        <v/>
      </c>
      <c r="K42" s="43">
        <f>IF(A42="","",IF(OR(G42="",J42=""),"",G42+J42))</f>
        <v/>
      </c>
      <c r="L42" s="42" t="n"/>
      <c r="M42" s="43">
        <f>IF(A42="","",IF(L42&lt;&gt;"",L42,K42))</f>
        <v/>
      </c>
      <c r="N42" s="22" t="n"/>
      <c r="O42" s="22" t="n"/>
      <c r="P42" s="42" t="n"/>
      <c r="Q42" s="24">
        <f>IF(A42="","",IF(M42="","",IF(P42&lt;&gt;"","",IF(OR(O42="Closed - Won",O42="Closed - Lost",O42="Withdrawn"),"",M42-Dashboard!$B$2))))</f>
        <v/>
      </c>
      <c r="R42" s="27">
        <f>IF(A42="","",IF(M42="","Missing Deadline",IF(P42&lt;&gt;"",IF(P42&lt;=M42,"Timely Submitted","Late Submitted"),IF(OR(O42="Closed - Won",O42="Closed - Lost",O42="Withdrawn"),"Closed - No Submission",IF(M42&lt;Dashboard!$B$2,"Overdue",IF(M42=Dashboard!$B$2,"Due Today",IF(M42&lt;=Dashboard!$B$2+7,"Due in 7 Days",IF(M42&lt;=Dashboard!$B$2+30,"Due in 30 Days","Future"))))))))</f>
        <v/>
      </c>
      <c r="S42" s="22" t="n"/>
      <c r="T42" s="22" t="n"/>
      <c r="U42" s="44" t="n"/>
      <c r="V42" s="22" t="n"/>
      <c r="W42" s="22" t="n"/>
      <c r="X42" s="42" t="n"/>
      <c r="Y42" s="27">
        <f>IF(A42="","",IF(COUNTIF($A$6:$A$205,A42)&gt;1,"Duplicate Appeal ID",IF(B42="","Missing clinic",IF(C42="","Missing payer",IF(D42="","Missing claim reference",IF(G42="","Missing notice received date",IF(J42="","Missing deadline days",IF(J42&lt;=0,"Invalid deadline days",IF(M42="","Missing final due date",IF(AND(E42&lt;&gt;"",F42&lt;&gt;"",F42&lt;E42),"Denial date before service date",IF(AND(F42&lt;&gt;"",G42&lt;&gt;"",G42&lt;F42),"Notice received before denial date",IF(AND(P42&lt;&gt;"",M42="",TRUE),"Submission entered without deadline",IF(AND(O42="Submitted",P42=""),"Submitted status missing date",IF(AND(P42&lt;&gt;"",O42&lt;&gt;"Submitted",O42&lt;&gt;"Closed - Won",O42&lt;&gt;"Closed - Lost"),"Submission date conflicts with status",IF(S42="","Missing appeal owner",IF(T42="","Missing priority",IF(U42="","Missing amount at risk",IF(U42&lt;0,"Negative amount at risk",IF(N42&lt;&gt;"Yes","Deadline not confirmed","OK"))))))))))))))))))</f>
        <v/>
      </c>
    </row>
    <row r="43">
      <c r="A43" s="22" t="n"/>
      <c r="B43" s="22" t="n"/>
      <c r="C43" s="22" t="n"/>
      <c r="D43" s="22" t="n"/>
      <c r="E43" s="42" t="n"/>
      <c r="F43" s="42" t="n"/>
      <c r="G43" s="42" t="n"/>
      <c r="H43" s="24">
        <f>IF(A43="","",IFERROR(VLOOKUP(C43,Lists!$A$2:$B$7,2,FALSE),""))</f>
        <v/>
      </c>
      <c r="I43" s="25" t="n"/>
      <c r="J43" s="24">
        <f>IF(A43="","",IF(I43&lt;&gt;"",I43,H43))</f>
        <v/>
      </c>
      <c r="K43" s="43">
        <f>IF(A43="","",IF(OR(G43="",J43=""),"",G43+J43))</f>
        <v/>
      </c>
      <c r="L43" s="42" t="n"/>
      <c r="M43" s="43">
        <f>IF(A43="","",IF(L43&lt;&gt;"",L43,K43))</f>
        <v/>
      </c>
      <c r="N43" s="22" t="n"/>
      <c r="O43" s="22" t="n"/>
      <c r="P43" s="42" t="n"/>
      <c r="Q43" s="24">
        <f>IF(A43="","",IF(M43="","",IF(P43&lt;&gt;"","",IF(OR(O43="Closed - Won",O43="Closed - Lost",O43="Withdrawn"),"",M43-Dashboard!$B$2))))</f>
        <v/>
      </c>
      <c r="R43" s="27">
        <f>IF(A43="","",IF(M43="","Missing Deadline",IF(P43&lt;&gt;"",IF(P43&lt;=M43,"Timely Submitted","Late Submitted"),IF(OR(O43="Closed - Won",O43="Closed - Lost",O43="Withdrawn"),"Closed - No Submission",IF(M43&lt;Dashboard!$B$2,"Overdue",IF(M43=Dashboard!$B$2,"Due Today",IF(M43&lt;=Dashboard!$B$2+7,"Due in 7 Days",IF(M43&lt;=Dashboard!$B$2+30,"Due in 30 Days","Future"))))))))</f>
        <v/>
      </c>
      <c r="S43" s="22" t="n"/>
      <c r="T43" s="22" t="n"/>
      <c r="U43" s="44" t="n"/>
      <c r="V43" s="22" t="n"/>
      <c r="W43" s="22" t="n"/>
      <c r="X43" s="42" t="n"/>
      <c r="Y43" s="27">
        <f>IF(A43="","",IF(COUNTIF($A$6:$A$205,A43)&gt;1,"Duplicate Appeal ID",IF(B43="","Missing clinic",IF(C43="","Missing payer",IF(D43="","Missing claim reference",IF(G43="","Missing notice received date",IF(J43="","Missing deadline days",IF(J43&lt;=0,"Invalid deadline days",IF(M43="","Missing final due date",IF(AND(E43&lt;&gt;"",F43&lt;&gt;"",F43&lt;E43),"Denial date before service date",IF(AND(F43&lt;&gt;"",G43&lt;&gt;"",G43&lt;F43),"Notice received before denial date",IF(AND(P43&lt;&gt;"",M43="",TRUE),"Submission entered without deadline",IF(AND(O43="Submitted",P43=""),"Submitted status missing date",IF(AND(P43&lt;&gt;"",O43&lt;&gt;"Submitted",O43&lt;&gt;"Closed - Won",O43&lt;&gt;"Closed - Lost"),"Submission date conflicts with status",IF(S43="","Missing appeal owner",IF(T43="","Missing priority",IF(U43="","Missing amount at risk",IF(U43&lt;0,"Negative amount at risk",IF(N43&lt;&gt;"Yes","Deadline not confirmed","OK"))))))))))))))))))</f>
        <v/>
      </c>
    </row>
    <row r="44">
      <c r="A44" s="22" t="n"/>
      <c r="B44" s="22" t="n"/>
      <c r="C44" s="22" t="n"/>
      <c r="D44" s="22" t="n"/>
      <c r="E44" s="42" t="n"/>
      <c r="F44" s="42" t="n"/>
      <c r="G44" s="42" t="n"/>
      <c r="H44" s="24">
        <f>IF(A44="","",IFERROR(VLOOKUP(C44,Lists!$A$2:$B$7,2,FALSE),""))</f>
        <v/>
      </c>
      <c r="I44" s="25" t="n"/>
      <c r="J44" s="24">
        <f>IF(A44="","",IF(I44&lt;&gt;"",I44,H44))</f>
        <v/>
      </c>
      <c r="K44" s="43">
        <f>IF(A44="","",IF(OR(G44="",J44=""),"",G44+J44))</f>
        <v/>
      </c>
      <c r="L44" s="42" t="n"/>
      <c r="M44" s="43">
        <f>IF(A44="","",IF(L44&lt;&gt;"",L44,K44))</f>
        <v/>
      </c>
      <c r="N44" s="22" t="n"/>
      <c r="O44" s="22" t="n"/>
      <c r="P44" s="42" t="n"/>
      <c r="Q44" s="24">
        <f>IF(A44="","",IF(M44="","",IF(P44&lt;&gt;"","",IF(OR(O44="Closed - Won",O44="Closed - Lost",O44="Withdrawn"),"",M44-Dashboard!$B$2))))</f>
        <v/>
      </c>
      <c r="R44" s="27">
        <f>IF(A44="","",IF(M44="","Missing Deadline",IF(P44&lt;&gt;"",IF(P44&lt;=M44,"Timely Submitted","Late Submitted"),IF(OR(O44="Closed - Won",O44="Closed - Lost",O44="Withdrawn"),"Closed - No Submission",IF(M44&lt;Dashboard!$B$2,"Overdue",IF(M44=Dashboard!$B$2,"Due Today",IF(M44&lt;=Dashboard!$B$2+7,"Due in 7 Days",IF(M44&lt;=Dashboard!$B$2+30,"Due in 30 Days","Future"))))))))</f>
        <v/>
      </c>
      <c r="S44" s="22" t="n"/>
      <c r="T44" s="22" t="n"/>
      <c r="U44" s="44" t="n"/>
      <c r="V44" s="22" t="n"/>
      <c r="W44" s="22" t="n"/>
      <c r="X44" s="42" t="n"/>
      <c r="Y44" s="27">
        <f>IF(A44="","",IF(COUNTIF($A$6:$A$205,A44)&gt;1,"Duplicate Appeal ID",IF(B44="","Missing clinic",IF(C44="","Missing payer",IF(D44="","Missing claim reference",IF(G44="","Missing notice received date",IF(J44="","Missing deadline days",IF(J44&lt;=0,"Invalid deadline days",IF(M44="","Missing final due date",IF(AND(E44&lt;&gt;"",F44&lt;&gt;"",F44&lt;E44),"Denial date before service date",IF(AND(F44&lt;&gt;"",G44&lt;&gt;"",G44&lt;F44),"Notice received before denial date",IF(AND(P44&lt;&gt;"",M44="",TRUE),"Submission entered without deadline",IF(AND(O44="Submitted",P44=""),"Submitted status missing date",IF(AND(P44&lt;&gt;"",O44&lt;&gt;"Submitted",O44&lt;&gt;"Closed - Won",O44&lt;&gt;"Closed - Lost"),"Submission date conflicts with status",IF(S44="","Missing appeal owner",IF(T44="","Missing priority",IF(U44="","Missing amount at risk",IF(U44&lt;0,"Negative amount at risk",IF(N44&lt;&gt;"Yes","Deadline not confirmed","OK"))))))))))))))))))</f>
        <v/>
      </c>
    </row>
    <row r="45">
      <c r="A45" s="22" t="n"/>
      <c r="B45" s="22" t="n"/>
      <c r="C45" s="22" t="n"/>
      <c r="D45" s="22" t="n"/>
      <c r="E45" s="42" t="n"/>
      <c r="F45" s="42" t="n"/>
      <c r="G45" s="42" t="n"/>
      <c r="H45" s="24">
        <f>IF(A45="","",IFERROR(VLOOKUP(C45,Lists!$A$2:$B$7,2,FALSE),""))</f>
        <v/>
      </c>
      <c r="I45" s="25" t="n"/>
      <c r="J45" s="24">
        <f>IF(A45="","",IF(I45&lt;&gt;"",I45,H45))</f>
        <v/>
      </c>
      <c r="K45" s="43">
        <f>IF(A45="","",IF(OR(G45="",J45=""),"",G45+J45))</f>
        <v/>
      </c>
      <c r="L45" s="42" t="n"/>
      <c r="M45" s="43">
        <f>IF(A45="","",IF(L45&lt;&gt;"",L45,K45))</f>
        <v/>
      </c>
      <c r="N45" s="22" t="n"/>
      <c r="O45" s="22" t="n"/>
      <c r="P45" s="42" t="n"/>
      <c r="Q45" s="24">
        <f>IF(A45="","",IF(M45="","",IF(P45&lt;&gt;"","",IF(OR(O45="Closed - Won",O45="Closed - Lost",O45="Withdrawn"),"",M45-Dashboard!$B$2))))</f>
        <v/>
      </c>
      <c r="R45" s="27">
        <f>IF(A45="","",IF(M45="","Missing Deadline",IF(P45&lt;&gt;"",IF(P45&lt;=M45,"Timely Submitted","Late Submitted"),IF(OR(O45="Closed - Won",O45="Closed - Lost",O45="Withdrawn"),"Closed - No Submission",IF(M45&lt;Dashboard!$B$2,"Overdue",IF(M45=Dashboard!$B$2,"Due Today",IF(M45&lt;=Dashboard!$B$2+7,"Due in 7 Days",IF(M45&lt;=Dashboard!$B$2+30,"Due in 30 Days","Future"))))))))</f>
        <v/>
      </c>
      <c r="S45" s="22" t="n"/>
      <c r="T45" s="22" t="n"/>
      <c r="U45" s="44" t="n"/>
      <c r="V45" s="22" t="n"/>
      <c r="W45" s="22" t="n"/>
      <c r="X45" s="42" t="n"/>
      <c r="Y45" s="27">
        <f>IF(A45="","",IF(COUNTIF($A$6:$A$205,A45)&gt;1,"Duplicate Appeal ID",IF(B45="","Missing clinic",IF(C45="","Missing payer",IF(D45="","Missing claim reference",IF(G45="","Missing notice received date",IF(J45="","Missing deadline days",IF(J45&lt;=0,"Invalid deadline days",IF(M45="","Missing final due date",IF(AND(E45&lt;&gt;"",F45&lt;&gt;"",F45&lt;E45),"Denial date before service date",IF(AND(F45&lt;&gt;"",G45&lt;&gt;"",G45&lt;F45),"Notice received before denial date",IF(AND(P45&lt;&gt;"",M45="",TRUE),"Submission entered without deadline",IF(AND(O45="Submitted",P45=""),"Submitted status missing date",IF(AND(P45&lt;&gt;"",O45&lt;&gt;"Submitted",O45&lt;&gt;"Closed - Won",O45&lt;&gt;"Closed - Lost"),"Submission date conflicts with status",IF(S45="","Missing appeal owner",IF(T45="","Missing priority",IF(U45="","Missing amount at risk",IF(U45&lt;0,"Negative amount at risk",IF(N45&lt;&gt;"Yes","Deadline not confirmed","OK"))))))))))))))))))</f>
        <v/>
      </c>
    </row>
    <row r="46">
      <c r="A46" s="22" t="n"/>
      <c r="B46" s="22" t="n"/>
      <c r="C46" s="22" t="n"/>
      <c r="D46" s="22" t="n"/>
      <c r="E46" s="42" t="n"/>
      <c r="F46" s="42" t="n"/>
      <c r="G46" s="42" t="n"/>
      <c r="H46" s="24">
        <f>IF(A46="","",IFERROR(VLOOKUP(C46,Lists!$A$2:$B$7,2,FALSE),""))</f>
        <v/>
      </c>
      <c r="I46" s="25" t="n"/>
      <c r="J46" s="24">
        <f>IF(A46="","",IF(I46&lt;&gt;"",I46,H46))</f>
        <v/>
      </c>
      <c r="K46" s="43">
        <f>IF(A46="","",IF(OR(G46="",J46=""),"",G46+J46))</f>
        <v/>
      </c>
      <c r="L46" s="42" t="n"/>
      <c r="M46" s="43">
        <f>IF(A46="","",IF(L46&lt;&gt;"",L46,K46))</f>
        <v/>
      </c>
      <c r="N46" s="22" t="n"/>
      <c r="O46" s="22" t="n"/>
      <c r="P46" s="42" t="n"/>
      <c r="Q46" s="24">
        <f>IF(A46="","",IF(M46="","",IF(P46&lt;&gt;"","",IF(OR(O46="Closed - Won",O46="Closed - Lost",O46="Withdrawn"),"",M46-Dashboard!$B$2))))</f>
        <v/>
      </c>
      <c r="R46" s="27">
        <f>IF(A46="","",IF(M46="","Missing Deadline",IF(P46&lt;&gt;"",IF(P46&lt;=M46,"Timely Submitted","Late Submitted"),IF(OR(O46="Closed - Won",O46="Closed - Lost",O46="Withdrawn"),"Closed - No Submission",IF(M46&lt;Dashboard!$B$2,"Overdue",IF(M46=Dashboard!$B$2,"Due Today",IF(M46&lt;=Dashboard!$B$2+7,"Due in 7 Days",IF(M46&lt;=Dashboard!$B$2+30,"Due in 30 Days","Future"))))))))</f>
        <v/>
      </c>
      <c r="S46" s="22" t="n"/>
      <c r="T46" s="22" t="n"/>
      <c r="U46" s="44" t="n"/>
      <c r="V46" s="22" t="n"/>
      <c r="W46" s="22" t="n"/>
      <c r="X46" s="42" t="n"/>
      <c r="Y46" s="27">
        <f>IF(A46="","",IF(COUNTIF($A$6:$A$205,A46)&gt;1,"Duplicate Appeal ID",IF(B46="","Missing clinic",IF(C46="","Missing payer",IF(D46="","Missing claim reference",IF(G46="","Missing notice received date",IF(J46="","Missing deadline days",IF(J46&lt;=0,"Invalid deadline days",IF(M46="","Missing final due date",IF(AND(E46&lt;&gt;"",F46&lt;&gt;"",F46&lt;E46),"Denial date before service date",IF(AND(F46&lt;&gt;"",G46&lt;&gt;"",G46&lt;F46),"Notice received before denial date",IF(AND(P46&lt;&gt;"",M46="",TRUE),"Submission entered without deadline",IF(AND(O46="Submitted",P46=""),"Submitted status missing date",IF(AND(P46&lt;&gt;"",O46&lt;&gt;"Submitted",O46&lt;&gt;"Closed - Won",O46&lt;&gt;"Closed - Lost"),"Submission date conflicts with status",IF(S46="","Missing appeal owner",IF(T46="","Missing priority",IF(U46="","Missing amount at risk",IF(U46&lt;0,"Negative amount at risk",IF(N46&lt;&gt;"Yes","Deadline not confirmed","OK"))))))))))))))))))</f>
        <v/>
      </c>
    </row>
    <row r="47">
      <c r="A47" s="22" t="n"/>
      <c r="B47" s="22" t="n"/>
      <c r="C47" s="22" t="n"/>
      <c r="D47" s="22" t="n"/>
      <c r="E47" s="42" t="n"/>
      <c r="F47" s="42" t="n"/>
      <c r="G47" s="42" t="n"/>
      <c r="H47" s="24">
        <f>IF(A47="","",IFERROR(VLOOKUP(C47,Lists!$A$2:$B$7,2,FALSE),""))</f>
        <v/>
      </c>
      <c r="I47" s="25" t="n"/>
      <c r="J47" s="24">
        <f>IF(A47="","",IF(I47&lt;&gt;"",I47,H47))</f>
        <v/>
      </c>
      <c r="K47" s="43">
        <f>IF(A47="","",IF(OR(G47="",J47=""),"",G47+J47))</f>
        <v/>
      </c>
      <c r="L47" s="42" t="n"/>
      <c r="M47" s="43">
        <f>IF(A47="","",IF(L47&lt;&gt;"",L47,K47))</f>
        <v/>
      </c>
      <c r="N47" s="22" t="n"/>
      <c r="O47" s="22" t="n"/>
      <c r="P47" s="42" t="n"/>
      <c r="Q47" s="24">
        <f>IF(A47="","",IF(M47="","",IF(P47&lt;&gt;"","",IF(OR(O47="Closed - Won",O47="Closed - Lost",O47="Withdrawn"),"",M47-Dashboard!$B$2))))</f>
        <v/>
      </c>
      <c r="R47" s="27">
        <f>IF(A47="","",IF(M47="","Missing Deadline",IF(P47&lt;&gt;"",IF(P47&lt;=M47,"Timely Submitted","Late Submitted"),IF(OR(O47="Closed - Won",O47="Closed - Lost",O47="Withdrawn"),"Closed - No Submission",IF(M47&lt;Dashboard!$B$2,"Overdue",IF(M47=Dashboard!$B$2,"Due Today",IF(M47&lt;=Dashboard!$B$2+7,"Due in 7 Days",IF(M47&lt;=Dashboard!$B$2+30,"Due in 30 Days","Future"))))))))</f>
        <v/>
      </c>
      <c r="S47" s="22" t="n"/>
      <c r="T47" s="22" t="n"/>
      <c r="U47" s="44" t="n"/>
      <c r="V47" s="22" t="n"/>
      <c r="W47" s="22" t="n"/>
      <c r="X47" s="42" t="n"/>
      <c r="Y47" s="27">
        <f>IF(A47="","",IF(COUNTIF($A$6:$A$205,A47)&gt;1,"Duplicate Appeal ID",IF(B47="","Missing clinic",IF(C47="","Missing payer",IF(D47="","Missing claim reference",IF(G47="","Missing notice received date",IF(J47="","Missing deadline days",IF(J47&lt;=0,"Invalid deadline days",IF(M47="","Missing final due date",IF(AND(E47&lt;&gt;"",F47&lt;&gt;"",F47&lt;E47),"Denial date before service date",IF(AND(F47&lt;&gt;"",G47&lt;&gt;"",G47&lt;F47),"Notice received before denial date",IF(AND(P47&lt;&gt;"",M47="",TRUE),"Submission entered without deadline",IF(AND(O47="Submitted",P47=""),"Submitted status missing date",IF(AND(P47&lt;&gt;"",O47&lt;&gt;"Submitted",O47&lt;&gt;"Closed - Won",O47&lt;&gt;"Closed - Lost"),"Submission date conflicts with status",IF(S47="","Missing appeal owner",IF(T47="","Missing priority",IF(U47="","Missing amount at risk",IF(U47&lt;0,"Negative amount at risk",IF(N47&lt;&gt;"Yes","Deadline not confirmed","OK"))))))))))))))))))</f>
        <v/>
      </c>
    </row>
    <row r="48">
      <c r="A48" s="22" t="n"/>
      <c r="B48" s="22" t="n"/>
      <c r="C48" s="22" t="n"/>
      <c r="D48" s="22" t="n"/>
      <c r="E48" s="42" t="n"/>
      <c r="F48" s="42" t="n"/>
      <c r="G48" s="42" t="n"/>
      <c r="H48" s="24">
        <f>IF(A48="","",IFERROR(VLOOKUP(C48,Lists!$A$2:$B$7,2,FALSE),""))</f>
        <v/>
      </c>
      <c r="I48" s="25" t="n"/>
      <c r="J48" s="24">
        <f>IF(A48="","",IF(I48&lt;&gt;"",I48,H48))</f>
        <v/>
      </c>
      <c r="K48" s="43">
        <f>IF(A48="","",IF(OR(G48="",J48=""),"",G48+J48))</f>
        <v/>
      </c>
      <c r="L48" s="42" t="n"/>
      <c r="M48" s="43">
        <f>IF(A48="","",IF(L48&lt;&gt;"",L48,K48))</f>
        <v/>
      </c>
      <c r="N48" s="22" t="n"/>
      <c r="O48" s="22" t="n"/>
      <c r="P48" s="42" t="n"/>
      <c r="Q48" s="24">
        <f>IF(A48="","",IF(M48="","",IF(P48&lt;&gt;"","",IF(OR(O48="Closed - Won",O48="Closed - Lost",O48="Withdrawn"),"",M48-Dashboard!$B$2))))</f>
        <v/>
      </c>
      <c r="R48" s="27">
        <f>IF(A48="","",IF(M48="","Missing Deadline",IF(P48&lt;&gt;"",IF(P48&lt;=M48,"Timely Submitted","Late Submitted"),IF(OR(O48="Closed - Won",O48="Closed - Lost",O48="Withdrawn"),"Closed - No Submission",IF(M48&lt;Dashboard!$B$2,"Overdue",IF(M48=Dashboard!$B$2,"Due Today",IF(M48&lt;=Dashboard!$B$2+7,"Due in 7 Days",IF(M48&lt;=Dashboard!$B$2+30,"Due in 30 Days","Future"))))))))</f>
        <v/>
      </c>
      <c r="S48" s="22" t="n"/>
      <c r="T48" s="22" t="n"/>
      <c r="U48" s="44" t="n"/>
      <c r="V48" s="22" t="n"/>
      <c r="W48" s="22" t="n"/>
      <c r="X48" s="42" t="n"/>
      <c r="Y48" s="27">
        <f>IF(A48="","",IF(COUNTIF($A$6:$A$205,A48)&gt;1,"Duplicate Appeal ID",IF(B48="","Missing clinic",IF(C48="","Missing payer",IF(D48="","Missing claim reference",IF(G48="","Missing notice received date",IF(J48="","Missing deadline days",IF(J48&lt;=0,"Invalid deadline days",IF(M48="","Missing final due date",IF(AND(E48&lt;&gt;"",F48&lt;&gt;"",F48&lt;E48),"Denial date before service date",IF(AND(F48&lt;&gt;"",G48&lt;&gt;"",G48&lt;F48),"Notice received before denial date",IF(AND(P48&lt;&gt;"",M48="",TRUE),"Submission entered without deadline",IF(AND(O48="Submitted",P48=""),"Submitted status missing date",IF(AND(P48&lt;&gt;"",O48&lt;&gt;"Submitted",O48&lt;&gt;"Closed - Won",O48&lt;&gt;"Closed - Lost"),"Submission date conflicts with status",IF(S48="","Missing appeal owner",IF(T48="","Missing priority",IF(U48="","Missing amount at risk",IF(U48&lt;0,"Negative amount at risk",IF(N48&lt;&gt;"Yes","Deadline not confirmed","OK"))))))))))))))))))</f>
        <v/>
      </c>
    </row>
    <row r="49">
      <c r="A49" s="22" t="n"/>
      <c r="B49" s="22" t="n"/>
      <c r="C49" s="22" t="n"/>
      <c r="D49" s="22" t="n"/>
      <c r="E49" s="42" t="n"/>
      <c r="F49" s="42" t="n"/>
      <c r="G49" s="42" t="n"/>
      <c r="H49" s="24">
        <f>IF(A49="","",IFERROR(VLOOKUP(C49,Lists!$A$2:$B$7,2,FALSE),""))</f>
        <v/>
      </c>
      <c r="I49" s="25" t="n"/>
      <c r="J49" s="24">
        <f>IF(A49="","",IF(I49&lt;&gt;"",I49,H49))</f>
        <v/>
      </c>
      <c r="K49" s="43">
        <f>IF(A49="","",IF(OR(G49="",J49=""),"",G49+J49))</f>
        <v/>
      </c>
      <c r="L49" s="42" t="n"/>
      <c r="M49" s="43">
        <f>IF(A49="","",IF(L49&lt;&gt;"",L49,K49))</f>
        <v/>
      </c>
      <c r="N49" s="22" t="n"/>
      <c r="O49" s="22" t="n"/>
      <c r="P49" s="42" t="n"/>
      <c r="Q49" s="24">
        <f>IF(A49="","",IF(M49="","",IF(P49&lt;&gt;"","",IF(OR(O49="Closed - Won",O49="Closed - Lost",O49="Withdrawn"),"",M49-Dashboard!$B$2))))</f>
        <v/>
      </c>
      <c r="R49" s="27">
        <f>IF(A49="","",IF(M49="","Missing Deadline",IF(P49&lt;&gt;"",IF(P49&lt;=M49,"Timely Submitted","Late Submitted"),IF(OR(O49="Closed - Won",O49="Closed - Lost",O49="Withdrawn"),"Closed - No Submission",IF(M49&lt;Dashboard!$B$2,"Overdue",IF(M49=Dashboard!$B$2,"Due Today",IF(M49&lt;=Dashboard!$B$2+7,"Due in 7 Days",IF(M49&lt;=Dashboard!$B$2+30,"Due in 30 Days","Future"))))))))</f>
        <v/>
      </c>
      <c r="S49" s="22" t="n"/>
      <c r="T49" s="22" t="n"/>
      <c r="U49" s="44" t="n"/>
      <c r="V49" s="22" t="n"/>
      <c r="W49" s="22" t="n"/>
      <c r="X49" s="42" t="n"/>
      <c r="Y49" s="27">
        <f>IF(A49="","",IF(COUNTIF($A$6:$A$205,A49)&gt;1,"Duplicate Appeal ID",IF(B49="","Missing clinic",IF(C49="","Missing payer",IF(D49="","Missing claim reference",IF(G49="","Missing notice received date",IF(J49="","Missing deadline days",IF(J49&lt;=0,"Invalid deadline days",IF(M49="","Missing final due date",IF(AND(E49&lt;&gt;"",F49&lt;&gt;"",F49&lt;E49),"Denial date before service date",IF(AND(F49&lt;&gt;"",G49&lt;&gt;"",G49&lt;F49),"Notice received before denial date",IF(AND(P49&lt;&gt;"",M49="",TRUE),"Submission entered without deadline",IF(AND(O49="Submitted",P49=""),"Submitted status missing date",IF(AND(P49&lt;&gt;"",O49&lt;&gt;"Submitted",O49&lt;&gt;"Closed - Won",O49&lt;&gt;"Closed - Lost"),"Submission date conflicts with status",IF(S49="","Missing appeal owner",IF(T49="","Missing priority",IF(U49="","Missing amount at risk",IF(U49&lt;0,"Negative amount at risk",IF(N49&lt;&gt;"Yes","Deadline not confirmed","OK"))))))))))))))))))</f>
        <v/>
      </c>
    </row>
    <row r="50">
      <c r="A50" s="22" t="n"/>
      <c r="B50" s="22" t="n"/>
      <c r="C50" s="22" t="n"/>
      <c r="D50" s="22" t="n"/>
      <c r="E50" s="42" t="n"/>
      <c r="F50" s="42" t="n"/>
      <c r="G50" s="42" t="n"/>
      <c r="H50" s="24">
        <f>IF(A50="","",IFERROR(VLOOKUP(C50,Lists!$A$2:$B$7,2,FALSE),""))</f>
        <v/>
      </c>
      <c r="I50" s="25" t="n"/>
      <c r="J50" s="24">
        <f>IF(A50="","",IF(I50&lt;&gt;"",I50,H50))</f>
        <v/>
      </c>
      <c r="K50" s="43">
        <f>IF(A50="","",IF(OR(G50="",J50=""),"",G50+J50))</f>
        <v/>
      </c>
      <c r="L50" s="42" t="n"/>
      <c r="M50" s="43">
        <f>IF(A50="","",IF(L50&lt;&gt;"",L50,K50))</f>
        <v/>
      </c>
      <c r="N50" s="22" t="n"/>
      <c r="O50" s="22" t="n"/>
      <c r="P50" s="42" t="n"/>
      <c r="Q50" s="24">
        <f>IF(A50="","",IF(M50="","",IF(P50&lt;&gt;"","",IF(OR(O50="Closed - Won",O50="Closed - Lost",O50="Withdrawn"),"",M50-Dashboard!$B$2))))</f>
        <v/>
      </c>
      <c r="R50" s="27">
        <f>IF(A50="","",IF(M50="","Missing Deadline",IF(P50&lt;&gt;"",IF(P50&lt;=M50,"Timely Submitted","Late Submitted"),IF(OR(O50="Closed - Won",O50="Closed - Lost",O50="Withdrawn"),"Closed - No Submission",IF(M50&lt;Dashboard!$B$2,"Overdue",IF(M50=Dashboard!$B$2,"Due Today",IF(M50&lt;=Dashboard!$B$2+7,"Due in 7 Days",IF(M50&lt;=Dashboard!$B$2+30,"Due in 30 Days","Future"))))))))</f>
        <v/>
      </c>
      <c r="S50" s="22" t="n"/>
      <c r="T50" s="22" t="n"/>
      <c r="U50" s="44" t="n"/>
      <c r="V50" s="22" t="n"/>
      <c r="W50" s="22" t="n"/>
      <c r="X50" s="42" t="n"/>
      <c r="Y50" s="27">
        <f>IF(A50="","",IF(COUNTIF($A$6:$A$205,A50)&gt;1,"Duplicate Appeal ID",IF(B50="","Missing clinic",IF(C50="","Missing payer",IF(D50="","Missing claim reference",IF(G50="","Missing notice received date",IF(J50="","Missing deadline days",IF(J50&lt;=0,"Invalid deadline days",IF(M50="","Missing final due date",IF(AND(E50&lt;&gt;"",F50&lt;&gt;"",F50&lt;E50),"Denial date before service date",IF(AND(F50&lt;&gt;"",G50&lt;&gt;"",G50&lt;F50),"Notice received before denial date",IF(AND(P50&lt;&gt;"",M50="",TRUE),"Submission entered without deadline",IF(AND(O50="Submitted",P50=""),"Submitted status missing date",IF(AND(P50&lt;&gt;"",O50&lt;&gt;"Submitted",O50&lt;&gt;"Closed - Won",O50&lt;&gt;"Closed - Lost"),"Submission date conflicts with status",IF(S50="","Missing appeal owner",IF(T50="","Missing priority",IF(U50="","Missing amount at risk",IF(U50&lt;0,"Negative amount at risk",IF(N50&lt;&gt;"Yes","Deadline not confirmed","OK"))))))))))))))))))</f>
        <v/>
      </c>
    </row>
    <row r="51">
      <c r="A51" s="22" t="n"/>
      <c r="B51" s="22" t="n"/>
      <c r="C51" s="22" t="n"/>
      <c r="D51" s="22" t="n"/>
      <c r="E51" s="42" t="n"/>
      <c r="F51" s="42" t="n"/>
      <c r="G51" s="42" t="n"/>
      <c r="H51" s="24">
        <f>IF(A51="","",IFERROR(VLOOKUP(C51,Lists!$A$2:$B$7,2,FALSE),""))</f>
        <v/>
      </c>
      <c r="I51" s="25" t="n"/>
      <c r="J51" s="24">
        <f>IF(A51="","",IF(I51&lt;&gt;"",I51,H51))</f>
        <v/>
      </c>
      <c r="K51" s="43">
        <f>IF(A51="","",IF(OR(G51="",J51=""),"",G51+J51))</f>
        <v/>
      </c>
      <c r="L51" s="42" t="n"/>
      <c r="M51" s="43">
        <f>IF(A51="","",IF(L51&lt;&gt;"",L51,K51))</f>
        <v/>
      </c>
      <c r="N51" s="22" t="n"/>
      <c r="O51" s="22" t="n"/>
      <c r="P51" s="42" t="n"/>
      <c r="Q51" s="24">
        <f>IF(A51="","",IF(M51="","",IF(P51&lt;&gt;"","",IF(OR(O51="Closed - Won",O51="Closed - Lost",O51="Withdrawn"),"",M51-Dashboard!$B$2))))</f>
        <v/>
      </c>
      <c r="R51" s="27">
        <f>IF(A51="","",IF(M51="","Missing Deadline",IF(P51&lt;&gt;"",IF(P51&lt;=M51,"Timely Submitted","Late Submitted"),IF(OR(O51="Closed - Won",O51="Closed - Lost",O51="Withdrawn"),"Closed - No Submission",IF(M51&lt;Dashboard!$B$2,"Overdue",IF(M51=Dashboard!$B$2,"Due Today",IF(M51&lt;=Dashboard!$B$2+7,"Due in 7 Days",IF(M51&lt;=Dashboard!$B$2+30,"Due in 30 Days","Future"))))))))</f>
        <v/>
      </c>
      <c r="S51" s="22" t="n"/>
      <c r="T51" s="22" t="n"/>
      <c r="U51" s="44" t="n"/>
      <c r="V51" s="22" t="n"/>
      <c r="W51" s="22" t="n"/>
      <c r="X51" s="42" t="n"/>
      <c r="Y51" s="27">
        <f>IF(A51="","",IF(COUNTIF($A$6:$A$205,A51)&gt;1,"Duplicate Appeal ID",IF(B51="","Missing clinic",IF(C51="","Missing payer",IF(D51="","Missing claim reference",IF(G51="","Missing notice received date",IF(J51="","Missing deadline days",IF(J51&lt;=0,"Invalid deadline days",IF(M51="","Missing final due date",IF(AND(E51&lt;&gt;"",F51&lt;&gt;"",F51&lt;E51),"Denial date before service date",IF(AND(F51&lt;&gt;"",G51&lt;&gt;"",G51&lt;F51),"Notice received before denial date",IF(AND(P51&lt;&gt;"",M51="",TRUE),"Submission entered without deadline",IF(AND(O51="Submitted",P51=""),"Submitted status missing date",IF(AND(P51&lt;&gt;"",O51&lt;&gt;"Submitted",O51&lt;&gt;"Closed - Won",O51&lt;&gt;"Closed - Lost"),"Submission date conflicts with status",IF(S51="","Missing appeal owner",IF(T51="","Missing priority",IF(U51="","Missing amount at risk",IF(U51&lt;0,"Negative amount at risk",IF(N51&lt;&gt;"Yes","Deadline not confirmed","OK"))))))))))))))))))</f>
        <v/>
      </c>
    </row>
    <row r="52">
      <c r="A52" s="22" t="n"/>
      <c r="B52" s="22" t="n"/>
      <c r="C52" s="22" t="n"/>
      <c r="D52" s="22" t="n"/>
      <c r="E52" s="42" t="n"/>
      <c r="F52" s="42" t="n"/>
      <c r="G52" s="42" t="n"/>
      <c r="H52" s="24">
        <f>IF(A52="","",IFERROR(VLOOKUP(C52,Lists!$A$2:$B$7,2,FALSE),""))</f>
        <v/>
      </c>
      <c r="I52" s="25" t="n"/>
      <c r="J52" s="24">
        <f>IF(A52="","",IF(I52&lt;&gt;"",I52,H52))</f>
        <v/>
      </c>
      <c r="K52" s="43">
        <f>IF(A52="","",IF(OR(G52="",J52=""),"",G52+J52))</f>
        <v/>
      </c>
      <c r="L52" s="42" t="n"/>
      <c r="M52" s="43">
        <f>IF(A52="","",IF(L52&lt;&gt;"",L52,K52))</f>
        <v/>
      </c>
      <c r="N52" s="22" t="n"/>
      <c r="O52" s="22" t="n"/>
      <c r="P52" s="42" t="n"/>
      <c r="Q52" s="24">
        <f>IF(A52="","",IF(M52="","",IF(P52&lt;&gt;"","",IF(OR(O52="Closed - Won",O52="Closed - Lost",O52="Withdrawn"),"",M52-Dashboard!$B$2))))</f>
        <v/>
      </c>
      <c r="R52" s="27">
        <f>IF(A52="","",IF(M52="","Missing Deadline",IF(P52&lt;&gt;"",IF(P52&lt;=M52,"Timely Submitted","Late Submitted"),IF(OR(O52="Closed - Won",O52="Closed - Lost",O52="Withdrawn"),"Closed - No Submission",IF(M52&lt;Dashboard!$B$2,"Overdue",IF(M52=Dashboard!$B$2,"Due Today",IF(M52&lt;=Dashboard!$B$2+7,"Due in 7 Days",IF(M52&lt;=Dashboard!$B$2+30,"Due in 30 Days","Future"))))))))</f>
        <v/>
      </c>
      <c r="S52" s="22" t="n"/>
      <c r="T52" s="22" t="n"/>
      <c r="U52" s="44" t="n"/>
      <c r="V52" s="22" t="n"/>
      <c r="W52" s="22" t="n"/>
      <c r="X52" s="42" t="n"/>
      <c r="Y52" s="27">
        <f>IF(A52="","",IF(COUNTIF($A$6:$A$205,A52)&gt;1,"Duplicate Appeal ID",IF(B52="","Missing clinic",IF(C52="","Missing payer",IF(D52="","Missing claim reference",IF(G52="","Missing notice received date",IF(J52="","Missing deadline days",IF(J52&lt;=0,"Invalid deadline days",IF(M52="","Missing final due date",IF(AND(E52&lt;&gt;"",F52&lt;&gt;"",F52&lt;E52),"Denial date before service date",IF(AND(F52&lt;&gt;"",G52&lt;&gt;"",G52&lt;F52),"Notice received before denial date",IF(AND(P52&lt;&gt;"",M52="",TRUE),"Submission entered without deadline",IF(AND(O52="Submitted",P52=""),"Submitted status missing date",IF(AND(P52&lt;&gt;"",O52&lt;&gt;"Submitted",O52&lt;&gt;"Closed - Won",O52&lt;&gt;"Closed - Lost"),"Submission date conflicts with status",IF(S52="","Missing appeal owner",IF(T52="","Missing priority",IF(U52="","Missing amount at risk",IF(U52&lt;0,"Negative amount at risk",IF(N52&lt;&gt;"Yes","Deadline not confirmed","OK"))))))))))))))))))</f>
        <v/>
      </c>
    </row>
    <row r="53">
      <c r="A53" s="22" t="n"/>
      <c r="B53" s="22" t="n"/>
      <c r="C53" s="22" t="n"/>
      <c r="D53" s="22" t="n"/>
      <c r="E53" s="42" t="n"/>
      <c r="F53" s="42" t="n"/>
      <c r="G53" s="42" t="n"/>
      <c r="H53" s="24">
        <f>IF(A53="","",IFERROR(VLOOKUP(C53,Lists!$A$2:$B$7,2,FALSE),""))</f>
        <v/>
      </c>
      <c r="I53" s="25" t="n"/>
      <c r="J53" s="24">
        <f>IF(A53="","",IF(I53&lt;&gt;"",I53,H53))</f>
        <v/>
      </c>
      <c r="K53" s="43">
        <f>IF(A53="","",IF(OR(G53="",J53=""),"",G53+J53))</f>
        <v/>
      </c>
      <c r="L53" s="42" t="n"/>
      <c r="M53" s="43">
        <f>IF(A53="","",IF(L53&lt;&gt;"",L53,K53))</f>
        <v/>
      </c>
      <c r="N53" s="22" t="n"/>
      <c r="O53" s="22" t="n"/>
      <c r="P53" s="42" t="n"/>
      <c r="Q53" s="24">
        <f>IF(A53="","",IF(M53="","",IF(P53&lt;&gt;"","",IF(OR(O53="Closed - Won",O53="Closed - Lost",O53="Withdrawn"),"",M53-Dashboard!$B$2))))</f>
        <v/>
      </c>
      <c r="R53" s="27">
        <f>IF(A53="","",IF(M53="","Missing Deadline",IF(P53&lt;&gt;"",IF(P53&lt;=M53,"Timely Submitted","Late Submitted"),IF(OR(O53="Closed - Won",O53="Closed - Lost",O53="Withdrawn"),"Closed - No Submission",IF(M53&lt;Dashboard!$B$2,"Overdue",IF(M53=Dashboard!$B$2,"Due Today",IF(M53&lt;=Dashboard!$B$2+7,"Due in 7 Days",IF(M53&lt;=Dashboard!$B$2+30,"Due in 30 Days","Future"))))))))</f>
        <v/>
      </c>
      <c r="S53" s="22" t="n"/>
      <c r="T53" s="22" t="n"/>
      <c r="U53" s="44" t="n"/>
      <c r="V53" s="22" t="n"/>
      <c r="W53" s="22" t="n"/>
      <c r="X53" s="42" t="n"/>
      <c r="Y53" s="27">
        <f>IF(A53="","",IF(COUNTIF($A$6:$A$205,A53)&gt;1,"Duplicate Appeal ID",IF(B53="","Missing clinic",IF(C53="","Missing payer",IF(D53="","Missing claim reference",IF(G53="","Missing notice received date",IF(J53="","Missing deadline days",IF(J53&lt;=0,"Invalid deadline days",IF(M53="","Missing final due date",IF(AND(E53&lt;&gt;"",F53&lt;&gt;"",F53&lt;E53),"Denial date before service date",IF(AND(F53&lt;&gt;"",G53&lt;&gt;"",G53&lt;F53),"Notice received before denial date",IF(AND(P53&lt;&gt;"",M53="",TRUE),"Submission entered without deadline",IF(AND(O53="Submitted",P53=""),"Submitted status missing date",IF(AND(P53&lt;&gt;"",O53&lt;&gt;"Submitted",O53&lt;&gt;"Closed - Won",O53&lt;&gt;"Closed - Lost"),"Submission date conflicts with status",IF(S53="","Missing appeal owner",IF(T53="","Missing priority",IF(U53="","Missing amount at risk",IF(U53&lt;0,"Negative amount at risk",IF(N53&lt;&gt;"Yes","Deadline not confirmed","OK"))))))))))))))))))</f>
        <v/>
      </c>
    </row>
    <row r="54">
      <c r="A54" s="22" t="n"/>
      <c r="B54" s="22" t="n"/>
      <c r="C54" s="22" t="n"/>
      <c r="D54" s="22" t="n"/>
      <c r="E54" s="42" t="n"/>
      <c r="F54" s="42" t="n"/>
      <c r="G54" s="42" t="n"/>
      <c r="H54" s="24">
        <f>IF(A54="","",IFERROR(VLOOKUP(C54,Lists!$A$2:$B$7,2,FALSE),""))</f>
        <v/>
      </c>
      <c r="I54" s="25" t="n"/>
      <c r="J54" s="24">
        <f>IF(A54="","",IF(I54&lt;&gt;"",I54,H54))</f>
        <v/>
      </c>
      <c r="K54" s="43">
        <f>IF(A54="","",IF(OR(G54="",J54=""),"",G54+J54))</f>
        <v/>
      </c>
      <c r="L54" s="42" t="n"/>
      <c r="M54" s="43">
        <f>IF(A54="","",IF(L54&lt;&gt;"",L54,K54))</f>
        <v/>
      </c>
      <c r="N54" s="22" t="n"/>
      <c r="O54" s="22" t="n"/>
      <c r="P54" s="42" t="n"/>
      <c r="Q54" s="24">
        <f>IF(A54="","",IF(M54="","",IF(P54&lt;&gt;"","",IF(OR(O54="Closed - Won",O54="Closed - Lost",O54="Withdrawn"),"",M54-Dashboard!$B$2))))</f>
        <v/>
      </c>
      <c r="R54" s="27">
        <f>IF(A54="","",IF(M54="","Missing Deadline",IF(P54&lt;&gt;"",IF(P54&lt;=M54,"Timely Submitted","Late Submitted"),IF(OR(O54="Closed - Won",O54="Closed - Lost",O54="Withdrawn"),"Closed - No Submission",IF(M54&lt;Dashboard!$B$2,"Overdue",IF(M54=Dashboard!$B$2,"Due Today",IF(M54&lt;=Dashboard!$B$2+7,"Due in 7 Days",IF(M54&lt;=Dashboard!$B$2+30,"Due in 30 Days","Future"))))))))</f>
        <v/>
      </c>
      <c r="S54" s="22" t="n"/>
      <c r="T54" s="22" t="n"/>
      <c r="U54" s="44" t="n"/>
      <c r="V54" s="22" t="n"/>
      <c r="W54" s="22" t="n"/>
      <c r="X54" s="42" t="n"/>
      <c r="Y54" s="27">
        <f>IF(A54="","",IF(COUNTIF($A$6:$A$205,A54)&gt;1,"Duplicate Appeal ID",IF(B54="","Missing clinic",IF(C54="","Missing payer",IF(D54="","Missing claim reference",IF(G54="","Missing notice received date",IF(J54="","Missing deadline days",IF(J54&lt;=0,"Invalid deadline days",IF(M54="","Missing final due date",IF(AND(E54&lt;&gt;"",F54&lt;&gt;"",F54&lt;E54),"Denial date before service date",IF(AND(F54&lt;&gt;"",G54&lt;&gt;"",G54&lt;F54),"Notice received before denial date",IF(AND(P54&lt;&gt;"",M54="",TRUE),"Submission entered without deadline",IF(AND(O54="Submitted",P54=""),"Submitted status missing date",IF(AND(P54&lt;&gt;"",O54&lt;&gt;"Submitted",O54&lt;&gt;"Closed - Won",O54&lt;&gt;"Closed - Lost"),"Submission date conflicts with status",IF(S54="","Missing appeal owner",IF(T54="","Missing priority",IF(U54="","Missing amount at risk",IF(U54&lt;0,"Negative amount at risk",IF(N54&lt;&gt;"Yes","Deadline not confirmed","OK"))))))))))))))))))</f>
        <v/>
      </c>
    </row>
    <row r="55">
      <c r="A55" s="22" t="n"/>
      <c r="B55" s="22" t="n"/>
      <c r="C55" s="22" t="n"/>
      <c r="D55" s="22" t="n"/>
      <c r="E55" s="42" t="n"/>
      <c r="F55" s="42" t="n"/>
      <c r="G55" s="42" t="n"/>
      <c r="H55" s="24">
        <f>IF(A55="","",IFERROR(VLOOKUP(C55,Lists!$A$2:$B$7,2,FALSE),""))</f>
        <v/>
      </c>
      <c r="I55" s="25" t="n"/>
      <c r="J55" s="24">
        <f>IF(A55="","",IF(I55&lt;&gt;"",I55,H55))</f>
        <v/>
      </c>
      <c r="K55" s="43">
        <f>IF(A55="","",IF(OR(G55="",J55=""),"",G55+J55))</f>
        <v/>
      </c>
      <c r="L55" s="42" t="n"/>
      <c r="M55" s="43">
        <f>IF(A55="","",IF(L55&lt;&gt;"",L55,K55))</f>
        <v/>
      </c>
      <c r="N55" s="22" t="n"/>
      <c r="O55" s="22" t="n"/>
      <c r="P55" s="42" t="n"/>
      <c r="Q55" s="24">
        <f>IF(A55="","",IF(M55="","",IF(P55&lt;&gt;"","",IF(OR(O55="Closed - Won",O55="Closed - Lost",O55="Withdrawn"),"",M55-Dashboard!$B$2))))</f>
        <v/>
      </c>
      <c r="R55" s="27">
        <f>IF(A55="","",IF(M55="","Missing Deadline",IF(P55&lt;&gt;"",IF(P55&lt;=M55,"Timely Submitted","Late Submitted"),IF(OR(O55="Closed - Won",O55="Closed - Lost",O55="Withdrawn"),"Closed - No Submission",IF(M55&lt;Dashboard!$B$2,"Overdue",IF(M55=Dashboard!$B$2,"Due Today",IF(M55&lt;=Dashboard!$B$2+7,"Due in 7 Days",IF(M55&lt;=Dashboard!$B$2+30,"Due in 30 Days","Future"))))))))</f>
        <v/>
      </c>
      <c r="S55" s="22" t="n"/>
      <c r="T55" s="22" t="n"/>
      <c r="U55" s="44" t="n"/>
      <c r="V55" s="22" t="n"/>
      <c r="W55" s="22" t="n"/>
      <c r="X55" s="42" t="n"/>
      <c r="Y55" s="27">
        <f>IF(A55="","",IF(COUNTIF($A$6:$A$205,A55)&gt;1,"Duplicate Appeal ID",IF(B55="","Missing clinic",IF(C55="","Missing payer",IF(D55="","Missing claim reference",IF(G55="","Missing notice received date",IF(J55="","Missing deadline days",IF(J55&lt;=0,"Invalid deadline days",IF(M55="","Missing final due date",IF(AND(E55&lt;&gt;"",F55&lt;&gt;"",F55&lt;E55),"Denial date before service date",IF(AND(F55&lt;&gt;"",G55&lt;&gt;"",G55&lt;F55),"Notice received before denial date",IF(AND(P55&lt;&gt;"",M55="",TRUE),"Submission entered without deadline",IF(AND(O55="Submitted",P55=""),"Submitted status missing date",IF(AND(P55&lt;&gt;"",O55&lt;&gt;"Submitted",O55&lt;&gt;"Closed - Won",O55&lt;&gt;"Closed - Lost"),"Submission date conflicts with status",IF(S55="","Missing appeal owner",IF(T55="","Missing priority",IF(U55="","Missing amount at risk",IF(U55&lt;0,"Negative amount at risk",IF(N55&lt;&gt;"Yes","Deadline not confirmed","OK"))))))))))))))))))</f>
        <v/>
      </c>
    </row>
    <row r="56">
      <c r="A56" s="22" t="n"/>
      <c r="B56" s="22" t="n"/>
      <c r="C56" s="22" t="n"/>
      <c r="D56" s="22" t="n"/>
      <c r="E56" s="42" t="n"/>
      <c r="F56" s="42" t="n"/>
      <c r="G56" s="42" t="n"/>
      <c r="H56" s="24">
        <f>IF(A56="","",IFERROR(VLOOKUP(C56,Lists!$A$2:$B$7,2,FALSE),""))</f>
        <v/>
      </c>
      <c r="I56" s="25" t="n"/>
      <c r="J56" s="24">
        <f>IF(A56="","",IF(I56&lt;&gt;"",I56,H56))</f>
        <v/>
      </c>
      <c r="K56" s="43">
        <f>IF(A56="","",IF(OR(G56="",J56=""),"",G56+J56))</f>
        <v/>
      </c>
      <c r="L56" s="42" t="n"/>
      <c r="M56" s="43">
        <f>IF(A56="","",IF(L56&lt;&gt;"",L56,K56))</f>
        <v/>
      </c>
      <c r="N56" s="22" t="n"/>
      <c r="O56" s="22" t="n"/>
      <c r="P56" s="42" t="n"/>
      <c r="Q56" s="24">
        <f>IF(A56="","",IF(M56="","",IF(P56&lt;&gt;"","",IF(OR(O56="Closed - Won",O56="Closed - Lost",O56="Withdrawn"),"",M56-Dashboard!$B$2))))</f>
        <v/>
      </c>
      <c r="R56" s="27">
        <f>IF(A56="","",IF(M56="","Missing Deadline",IF(P56&lt;&gt;"",IF(P56&lt;=M56,"Timely Submitted","Late Submitted"),IF(OR(O56="Closed - Won",O56="Closed - Lost",O56="Withdrawn"),"Closed - No Submission",IF(M56&lt;Dashboard!$B$2,"Overdue",IF(M56=Dashboard!$B$2,"Due Today",IF(M56&lt;=Dashboard!$B$2+7,"Due in 7 Days",IF(M56&lt;=Dashboard!$B$2+30,"Due in 30 Days","Future"))))))))</f>
        <v/>
      </c>
      <c r="S56" s="22" t="n"/>
      <c r="T56" s="22" t="n"/>
      <c r="U56" s="44" t="n"/>
      <c r="V56" s="22" t="n"/>
      <c r="W56" s="22" t="n"/>
      <c r="X56" s="42" t="n"/>
      <c r="Y56" s="27">
        <f>IF(A56="","",IF(COUNTIF($A$6:$A$205,A56)&gt;1,"Duplicate Appeal ID",IF(B56="","Missing clinic",IF(C56="","Missing payer",IF(D56="","Missing claim reference",IF(G56="","Missing notice received date",IF(J56="","Missing deadline days",IF(J56&lt;=0,"Invalid deadline days",IF(M56="","Missing final due date",IF(AND(E56&lt;&gt;"",F56&lt;&gt;"",F56&lt;E56),"Denial date before service date",IF(AND(F56&lt;&gt;"",G56&lt;&gt;"",G56&lt;F56),"Notice received before denial date",IF(AND(P56&lt;&gt;"",M56="",TRUE),"Submission entered without deadline",IF(AND(O56="Submitted",P56=""),"Submitted status missing date",IF(AND(P56&lt;&gt;"",O56&lt;&gt;"Submitted",O56&lt;&gt;"Closed - Won",O56&lt;&gt;"Closed - Lost"),"Submission date conflicts with status",IF(S56="","Missing appeal owner",IF(T56="","Missing priority",IF(U56="","Missing amount at risk",IF(U56&lt;0,"Negative amount at risk",IF(N56&lt;&gt;"Yes","Deadline not confirmed","OK"))))))))))))))))))</f>
        <v/>
      </c>
    </row>
    <row r="57">
      <c r="A57" s="22" t="n"/>
      <c r="B57" s="22" t="n"/>
      <c r="C57" s="22" t="n"/>
      <c r="D57" s="22" t="n"/>
      <c r="E57" s="42" t="n"/>
      <c r="F57" s="42" t="n"/>
      <c r="G57" s="42" t="n"/>
      <c r="H57" s="24">
        <f>IF(A57="","",IFERROR(VLOOKUP(C57,Lists!$A$2:$B$7,2,FALSE),""))</f>
        <v/>
      </c>
      <c r="I57" s="25" t="n"/>
      <c r="J57" s="24">
        <f>IF(A57="","",IF(I57&lt;&gt;"",I57,H57))</f>
        <v/>
      </c>
      <c r="K57" s="43">
        <f>IF(A57="","",IF(OR(G57="",J57=""),"",G57+J57))</f>
        <v/>
      </c>
      <c r="L57" s="42" t="n"/>
      <c r="M57" s="43">
        <f>IF(A57="","",IF(L57&lt;&gt;"",L57,K57))</f>
        <v/>
      </c>
      <c r="N57" s="22" t="n"/>
      <c r="O57" s="22" t="n"/>
      <c r="P57" s="42" t="n"/>
      <c r="Q57" s="24">
        <f>IF(A57="","",IF(M57="","",IF(P57&lt;&gt;"","",IF(OR(O57="Closed - Won",O57="Closed - Lost",O57="Withdrawn"),"",M57-Dashboard!$B$2))))</f>
        <v/>
      </c>
      <c r="R57" s="27">
        <f>IF(A57="","",IF(M57="","Missing Deadline",IF(P57&lt;&gt;"",IF(P57&lt;=M57,"Timely Submitted","Late Submitted"),IF(OR(O57="Closed - Won",O57="Closed - Lost",O57="Withdrawn"),"Closed - No Submission",IF(M57&lt;Dashboard!$B$2,"Overdue",IF(M57=Dashboard!$B$2,"Due Today",IF(M57&lt;=Dashboard!$B$2+7,"Due in 7 Days",IF(M57&lt;=Dashboard!$B$2+30,"Due in 30 Days","Future"))))))))</f>
        <v/>
      </c>
      <c r="S57" s="22" t="n"/>
      <c r="T57" s="22" t="n"/>
      <c r="U57" s="44" t="n"/>
      <c r="V57" s="22" t="n"/>
      <c r="W57" s="22" t="n"/>
      <c r="X57" s="42" t="n"/>
      <c r="Y57" s="27">
        <f>IF(A57="","",IF(COUNTIF($A$6:$A$205,A57)&gt;1,"Duplicate Appeal ID",IF(B57="","Missing clinic",IF(C57="","Missing payer",IF(D57="","Missing claim reference",IF(G57="","Missing notice received date",IF(J57="","Missing deadline days",IF(J57&lt;=0,"Invalid deadline days",IF(M57="","Missing final due date",IF(AND(E57&lt;&gt;"",F57&lt;&gt;"",F57&lt;E57),"Denial date before service date",IF(AND(F57&lt;&gt;"",G57&lt;&gt;"",G57&lt;F57),"Notice received before denial date",IF(AND(P57&lt;&gt;"",M57="",TRUE),"Submission entered without deadline",IF(AND(O57="Submitted",P57=""),"Submitted status missing date",IF(AND(P57&lt;&gt;"",O57&lt;&gt;"Submitted",O57&lt;&gt;"Closed - Won",O57&lt;&gt;"Closed - Lost"),"Submission date conflicts with status",IF(S57="","Missing appeal owner",IF(T57="","Missing priority",IF(U57="","Missing amount at risk",IF(U57&lt;0,"Negative amount at risk",IF(N57&lt;&gt;"Yes","Deadline not confirmed","OK"))))))))))))))))))</f>
        <v/>
      </c>
    </row>
    <row r="58">
      <c r="A58" s="22" t="n"/>
      <c r="B58" s="22" t="n"/>
      <c r="C58" s="22" t="n"/>
      <c r="D58" s="22" t="n"/>
      <c r="E58" s="42" t="n"/>
      <c r="F58" s="42" t="n"/>
      <c r="G58" s="42" t="n"/>
      <c r="H58" s="24">
        <f>IF(A58="","",IFERROR(VLOOKUP(C58,Lists!$A$2:$B$7,2,FALSE),""))</f>
        <v/>
      </c>
      <c r="I58" s="25" t="n"/>
      <c r="J58" s="24">
        <f>IF(A58="","",IF(I58&lt;&gt;"",I58,H58))</f>
        <v/>
      </c>
      <c r="K58" s="43">
        <f>IF(A58="","",IF(OR(G58="",J58=""),"",G58+J58))</f>
        <v/>
      </c>
      <c r="L58" s="42" t="n"/>
      <c r="M58" s="43">
        <f>IF(A58="","",IF(L58&lt;&gt;"",L58,K58))</f>
        <v/>
      </c>
      <c r="N58" s="22" t="n"/>
      <c r="O58" s="22" t="n"/>
      <c r="P58" s="42" t="n"/>
      <c r="Q58" s="24">
        <f>IF(A58="","",IF(M58="","",IF(P58&lt;&gt;"","",IF(OR(O58="Closed - Won",O58="Closed - Lost",O58="Withdrawn"),"",M58-Dashboard!$B$2))))</f>
        <v/>
      </c>
      <c r="R58" s="27">
        <f>IF(A58="","",IF(M58="","Missing Deadline",IF(P58&lt;&gt;"",IF(P58&lt;=M58,"Timely Submitted","Late Submitted"),IF(OR(O58="Closed - Won",O58="Closed - Lost",O58="Withdrawn"),"Closed - No Submission",IF(M58&lt;Dashboard!$B$2,"Overdue",IF(M58=Dashboard!$B$2,"Due Today",IF(M58&lt;=Dashboard!$B$2+7,"Due in 7 Days",IF(M58&lt;=Dashboard!$B$2+30,"Due in 30 Days","Future"))))))))</f>
        <v/>
      </c>
      <c r="S58" s="22" t="n"/>
      <c r="T58" s="22" t="n"/>
      <c r="U58" s="44" t="n"/>
      <c r="V58" s="22" t="n"/>
      <c r="W58" s="22" t="n"/>
      <c r="X58" s="42" t="n"/>
      <c r="Y58" s="27">
        <f>IF(A58="","",IF(COUNTIF($A$6:$A$205,A58)&gt;1,"Duplicate Appeal ID",IF(B58="","Missing clinic",IF(C58="","Missing payer",IF(D58="","Missing claim reference",IF(G58="","Missing notice received date",IF(J58="","Missing deadline days",IF(J58&lt;=0,"Invalid deadline days",IF(M58="","Missing final due date",IF(AND(E58&lt;&gt;"",F58&lt;&gt;"",F58&lt;E58),"Denial date before service date",IF(AND(F58&lt;&gt;"",G58&lt;&gt;"",G58&lt;F58),"Notice received before denial date",IF(AND(P58&lt;&gt;"",M58="",TRUE),"Submission entered without deadline",IF(AND(O58="Submitted",P58=""),"Submitted status missing date",IF(AND(P58&lt;&gt;"",O58&lt;&gt;"Submitted",O58&lt;&gt;"Closed - Won",O58&lt;&gt;"Closed - Lost"),"Submission date conflicts with status",IF(S58="","Missing appeal owner",IF(T58="","Missing priority",IF(U58="","Missing amount at risk",IF(U58&lt;0,"Negative amount at risk",IF(N58&lt;&gt;"Yes","Deadline not confirmed","OK"))))))))))))))))))</f>
        <v/>
      </c>
    </row>
    <row r="59">
      <c r="A59" s="22" t="n"/>
      <c r="B59" s="22" t="n"/>
      <c r="C59" s="22" t="n"/>
      <c r="D59" s="22" t="n"/>
      <c r="E59" s="42" t="n"/>
      <c r="F59" s="42" t="n"/>
      <c r="G59" s="42" t="n"/>
      <c r="H59" s="24">
        <f>IF(A59="","",IFERROR(VLOOKUP(C59,Lists!$A$2:$B$7,2,FALSE),""))</f>
        <v/>
      </c>
      <c r="I59" s="25" t="n"/>
      <c r="J59" s="24">
        <f>IF(A59="","",IF(I59&lt;&gt;"",I59,H59))</f>
        <v/>
      </c>
      <c r="K59" s="43">
        <f>IF(A59="","",IF(OR(G59="",J59=""),"",G59+J59))</f>
        <v/>
      </c>
      <c r="L59" s="42" t="n"/>
      <c r="M59" s="43">
        <f>IF(A59="","",IF(L59&lt;&gt;"",L59,K59))</f>
        <v/>
      </c>
      <c r="N59" s="22" t="n"/>
      <c r="O59" s="22" t="n"/>
      <c r="P59" s="42" t="n"/>
      <c r="Q59" s="24">
        <f>IF(A59="","",IF(M59="","",IF(P59&lt;&gt;"","",IF(OR(O59="Closed - Won",O59="Closed - Lost",O59="Withdrawn"),"",M59-Dashboard!$B$2))))</f>
        <v/>
      </c>
      <c r="R59" s="27">
        <f>IF(A59="","",IF(M59="","Missing Deadline",IF(P59&lt;&gt;"",IF(P59&lt;=M59,"Timely Submitted","Late Submitted"),IF(OR(O59="Closed - Won",O59="Closed - Lost",O59="Withdrawn"),"Closed - No Submission",IF(M59&lt;Dashboard!$B$2,"Overdue",IF(M59=Dashboard!$B$2,"Due Today",IF(M59&lt;=Dashboard!$B$2+7,"Due in 7 Days",IF(M59&lt;=Dashboard!$B$2+30,"Due in 30 Days","Future"))))))))</f>
        <v/>
      </c>
      <c r="S59" s="22" t="n"/>
      <c r="T59" s="22" t="n"/>
      <c r="U59" s="44" t="n"/>
      <c r="V59" s="22" t="n"/>
      <c r="W59" s="22" t="n"/>
      <c r="X59" s="42" t="n"/>
      <c r="Y59" s="27">
        <f>IF(A59="","",IF(COUNTIF($A$6:$A$205,A59)&gt;1,"Duplicate Appeal ID",IF(B59="","Missing clinic",IF(C59="","Missing payer",IF(D59="","Missing claim reference",IF(G59="","Missing notice received date",IF(J59="","Missing deadline days",IF(J59&lt;=0,"Invalid deadline days",IF(M59="","Missing final due date",IF(AND(E59&lt;&gt;"",F59&lt;&gt;"",F59&lt;E59),"Denial date before service date",IF(AND(F59&lt;&gt;"",G59&lt;&gt;"",G59&lt;F59),"Notice received before denial date",IF(AND(P59&lt;&gt;"",M59="",TRUE),"Submission entered without deadline",IF(AND(O59="Submitted",P59=""),"Submitted status missing date",IF(AND(P59&lt;&gt;"",O59&lt;&gt;"Submitted",O59&lt;&gt;"Closed - Won",O59&lt;&gt;"Closed - Lost"),"Submission date conflicts with status",IF(S59="","Missing appeal owner",IF(T59="","Missing priority",IF(U59="","Missing amount at risk",IF(U59&lt;0,"Negative amount at risk",IF(N59&lt;&gt;"Yes","Deadline not confirmed","OK"))))))))))))))))))</f>
        <v/>
      </c>
    </row>
    <row r="60">
      <c r="A60" s="22" t="n"/>
      <c r="B60" s="22" t="n"/>
      <c r="C60" s="22" t="n"/>
      <c r="D60" s="22" t="n"/>
      <c r="E60" s="42" t="n"/>
      <c r="F60" s="42" t="n"/>
      <c r="G60" s="42" t="n"/>
      <c r="H60" s="24">
        <f>IF(A60="","",IFERROR(VLOOKUP(C60,Lists!$A$2:$B$7,2,FALSE),""))</f>
        <v/>
      </c>
      <c r="I60" s="25" t="n"/>
      <c r="J60" s="24">
        <f>IF(A60="","",IF(I60&lt;&gt;"",I60,H60))</f>
        <v/>
      </c>
      <c r="K60" s="43">
        <f>IF(A60="","",IF(OR(G60="",J60=""),"",G60+J60))</f>
        <v/>
      </c>
      <c r="L60" s="42" t="n"/>
      <c r="M60" s="43">
        <f>IF(A60="","",IF(L60&lt;&gt;"",L60,K60))</f>
        <v/>
      </c>
      <c r="N60" s="22" t="n"/>
      <c r="O60" s="22" t="n"/>
      <c r="P60" s="42" t="n"/>
      <c r="Q60" s="24">
        <f>IF(A60="","",IF(M60="","",IF(P60&lt;&gt;"","",IF(OR(O60="Closed - Won",O60="Closed - Lost",O60="Withdrawn"),"",M60-Dashboard!$B$2))))</f>
        <v/>
      </c>
      <c r="R60" s="27">
        <f>IF(A60="","",IF(M60="","Missing Deadline",IF(P60&lt;&gt;"",IF(P60&lt;=M60,"Timely Submitted","Late Submitted"),IF(OR(O60="Closed - Won",O60="Closed - Lost",O60="Withdrawn"),"Closed - No Submission",IF(M60&lt;Dashboard!$B$2,"Overdue",IF(M60=Dashboard!$B$2,"Due Today",IF(M60&lt;=Dashboard!$B$2+7,"Due in 7 Days",IF(M60&lt;=Dashboard!$B$2+30,"Due in 30 Days","Future"))))))))</f>
        <v/>
      </c>
      <c r="S60" s="22" t="n"/>
      <c r="T60" s="22" t="n"/>
      <c r="U60" s="44" t="n"/>
      <c r="V60" s="22" t="n"/>
      <c r="W60" s="22" t="n"/>
      <c r="X60" s="42" t="n"/>
      <c r="Y60" s="27">
        <f>IF(A60="","",IF(COUNTIF($A$6:$A$205,A60)&gt;1,"Duplicate Appeal ID",IF(B60="","Missing clinic",IF(C60="","Missing payer",IF(D60="","Missing claim reference",IF(G60="","Missing notice received date",IF(J60="","Missing deadline days",IF(J60&lt;=0,"Invalid deadline days",IF(M60="","Missing final due date",IF(AND(E60&lt;&gt;"",F60&lt;&gt;"",F60&lt;E60),"Denial date before service date",IF(AND(F60&lt;&gt;"",G60&lt;&gt;"",G60&lt;F60),"Notice received before denial date",IF(AND(P60&lt;&gt;"",M60="",TRUE),"Submission entered without deadline",IF(AND(O60="Submitted",P60=""),"Submitted status missing date",IF(AND(P60&lt;&gt;"",O60&lt;&gt;"Submitted",O60&lt;&gt;"Closed - Won",O60&lt;&gt;"Closed - Lost"),"Submission date conflicts with status",IF(S60="","Missing appeal owner",IF(T60="","Missing priority",IF(U60="","Missing amount at risk",IF(U60&lt;0,"Negative amount at risk",IF(N60&lt;&gt;"Yes","Deadline not confirmed","OK"))))))))))))))))))</f>
        <v/>
      </c>
    </row>
    <row r="61">
      <c r="A61" s="22" t="n"/>
      <c r="B61" s="22" t="n"/>
      <c r="C61" s="22" t="n"/>
      <c r="D61" s="22" t="n"/>
      <c r="E61" s="42" t="n"/>
      <c r="F61" s="42" t="n"/>
      <c r="G61" s="42" t="n"/>
      <c r="H61" s="24">
        <f>IF(A61="","",IFERROR(VLOOKUP(C61,Lists!$A$2:$B$7,2,FALSE),""))</f>
        <v/>
      </c>
      <c r="I61" s="25" t="n"/>
      <c r="J61" s="24">
        <f>IF(A61="","",IF(I61&lt;&gt;"",I61,H61))</f>
        <v/>
      </c>
      <c r="K61" s="43">
        <f>IF(A61="","",IF(OR(G61="",J61=""),"",G61+J61))</f>
        <v/>
      </c>
      <c r="L61" s="42" t="n"/>
      <c r="M61" s="43">
        <f>IF(A61="","",IF(L61&lt;&gt;"",L61,K61))</f>
        <v/>
      </c>
      <c r="N61" s="22" t="n"/>
      <c r="O61" s="22" t="n"/>
      <c r="P61" s="42" t="n"/>
      <c r="Q61" s="24">
        <f>IF(A61="","",IF(M61="","",IF(P61&lt;&gt;"","",IF(OR(O61="Closed - Won",O61="Closed - Lost",O61="Withdrawn"),"",M61-Dashboard!$B$2))))</f>
        <v/>
      </c>
      <c r="R61" s="27">
        <f>IF(A61="","",IF(M61="","Missing Deadline",IF(P61&lt;&gt;"",IF(P61&lt;=M61,"Timely Submitted","Late Submitted"),IF(OR(O61="Closed - Won",O61="Closed - Lost",O61="Withdrawn"),"Closed - No Submission",IF(M61&lt;Dashboard!$B$2,"Overdue",IF(M61=Dashboard!$B$2,"Due Today",IF(M61&lt;=Dashboard!$B$2+7,"Due in 7 Days",IF(M61&lt;=Dashboard!$B$2+30,"Due in 30 Days","Future"))))))))</f>
        <v/>
      </c>
      <c r="S61" s="22" t="n"/>
      <c r="T61" s="22" t="n"/>
      <c r="U61" s="44" t="n"/>
      <c r="V61" s="22" t="n"/>
      <c r="W61" s="22" t="n"/>
      <c r="X61" s="42" t="n"/>
      <c r="Y61" s="27">
        <f>IF(A61="","",IF(COUNTIF($A$6:$A$205,A61)&gt;1,"Duplicate Appeal ID",IF(B61="","Missing clinic",IF(C61="","Missing payer",IF(D61="","Missing claim reference",IF(G61="","Missing notice received date",IF(J61="","Missing deadline days",IF(J61&lt;=0,"Invalid deadline days",IF(M61="","Missing final due date",IF(AND(E61&lt;&gt;"",F61&lt;&gt;"",F61&lt;E61),"Denial date before service date",IF(AND(F61&lt;&gt;"",G61&lt;&gt;"",G61&lt;F61),"Notice received before denial date",IF(AND(P61&lt;&gt;"",M61="",TRUE),"Submission entered without deadline",IF(AND(O61="Submitted",P61=""),"Submitted status missing date",IF(AND(P61&lt;&gt;"",O61&lt;&gt;"Submitted",O61&lt;&gt;"Closed - Won",O61&lt;&gt;"Closed - Lost"),"Submission date conflicts with status",IF(S61="","Missing appeal owner",IF(T61="","Missing priority",IF(U61="","Missing amount at risk",IF(U61&lt;0,"Negative amount at risk",IF(N61&lt;&gt;"Yes","Deadline not confirmed","OK"))))))))))))))))))</f>
        <v/>
      </c>
    </row>
    <row r="62">
      <c r="A62" s="22" t="n"/>
      <c r="B62" s="22" t="n"/>
      <c r="C62" s="22" t="n"/>
      <c r="D62" s="22" t="n"/>
      <c r="E62" s="42" t="n"/>
      <c r="F62" s="42" t="n"/>
      <c r="G62" s="42" t="n"/>
      <c r="H62" s="24">
        <f>IF(A62="","",IFERROR(VLOOKUP(C62,Lists!$A$2:$B$7,2,FALSE),""))</f>
        <v/>
      </c>
      <c r="I62" s="25" t="n"/>
      <c r="J62" s="24">
        <f>IF(A62="","",IF(I62&lt;&gt;"",I62,H62))</f>
        <v/>
      </c>
      <c r="K62" s="43">
        <f>IF(A62="","",IF(OR(G62="",J62=""),"",G62+J62))</f>
        <v/>
      </c>
      <c r="L62" s="42" t="n"/>
      <c r="M62" s="43">
        <f>IF(A62="","",IF(L62&lt;&gt;"",L62,K62))</f>
        <v/>
      </c>
      <c r="N62" s="22" t="n"/>
      <c r="O62" s="22" t="n"/>
      <c r="P62" s="42" t="n"/>
      <c r="Q62" s="24">
        <f>IF(A62="","",IF(M62="","",IF(P62&lt;&gt;"","",IF(OR(O62="Closed - Won",O62="Closed - Lost",O62="Withdrawn"),"",M62-Dashboard!$B$2))))</f>
        <v/>
      </c>
      <c r="R62" s="27">
        <f>IF(A62="","",IF(M62="","Missing Deadline",IF(P62&lt;&gt;"",IF(P62&lt;=M62,"Timely Submitted","Late Submitted"),IF(OR(O62="Closed - Won",O62="Closed - Lost",O62="Withdrawn"),"Closed - No Submission",IF(M62&lt;Dashboard!$B$2,"Overdue",IF(M62=Dashboard!$B$2,"Due Today",IF(M62&lt;=Dashboard!$B$2+7,"Due in 7 Days",IF(M62&lt;=Dashboard!$B$2+30,"Due in 30 Days","Future"))))))))</f>
        <v/>
      </c>
      <c r="S62" s="22" t="n"/>
      <c r="T62" s="22" t="n"/>
      <c r="U62" s="44" t="n"/>
      <c r="V62" s="22" t="n"/>
      <c r="W62" s="22" t="n"/>
      <c r="X62" s="42" t="n"/>
      <c r="Y62" s="27">
        <f>IF(A62="","",IF(COUNTIF($A$6:$A$205,A62)&gt;1,"Duplicate Appeal ID",IF(B62="","Missing clinic",IF(C62="","Missing payer",IF(D62="","Missing claim reference",IF(G62="","Missing notice received date",IF(J62="","Missing deadline days",IF(J62&lt;=0,"Invalid deadline days",IF(M62="","Missing final due date",IF(AND(E62&lt;&gt;"",F62&lt;&gt;"",F62&lt;E62),"Denial date before service date",IF(AND(F62&lt;&gt;"",G62&lt;&gt;"",G62&lt;F62),"Notice received before denial date",IF(AND(P62&lt;&gt;"",M62="",TRUE),"Submission entered without deadline",IF(AND(O62="Submitted",P62=""),"Submitted status missing date",IF(AND(P62&lt;&gt;"",O62&lt;&gt;"Submitted",O62&lt;&gt;"Closed - Won",O62&lt;&gt;"Closed - Lost"),"Submission date conflicts with status",IF(S62="","Missing appeal owner",IF(T62="","Missing priority",IF(U62="","Missing amount at risk",IF(U62&lt;0,"Negative amount at risk",IF(N62&lt;&gt;"Yes","Deadline not confirmed","OK"))))))))))))))))))</f>
        <v/>
      </c>
    </row>
    <row r="63">
      <c r="A63" s="22" t="n"/>
      <c r="B63" s="22" t="n"/>
      <c r="C63" s="22" t="n"/>
      <c r="D63" s="22" t="n"/>
      <c r="E63" s="42" t="n"/>
      <c r="F63" s="42" t="n"/>
      <c r="G63" s="42" t="n"/>
      <c r="H63" s="24">
        <f>IF(A63="","",IFERROR(VLOOKUP(C63,Lists!$A$2:$B$7,2,FALSE),""))</f>
        <v/>
      </c>
      <c r="I63" s="25" t="n"/>
      <c r="J63" s="24">
        <f>IF(A63="","",IF(I63&lt;&gt;"",I63,H63))</f>
        <v/>
      </c>
      <c r="K63" s="43">
        <f>IF(A63="","",IF(OR(G63="",J63=""),"",G63+J63))</f>
        <v/>
      </c>
      <c r="L63" s="42" t="n"/>
      <c r="M63" s="43">
        <f>IF(A63="","",IF(L63&lt;&gt;"",L63,K63))</f>
        <v/>
      </c>
      <c r="N63" s="22" t="n"/>
      <c r="O63" s="22" t="n"/>
      <c r="P63" s="42" t="n"/>
      <c r="Q63" s="24">
        <f>IF(A63="","",IF(M63="","",IF(P63&lt;&gt;"","",IF(OR(O63="Closed - Won",O63="Closed - Lost",O63="Withdrawn"),"",M63-Dashboard!$B$2))))</f>
        <v/>
      </c>
      <c r="R63" s="27">
        <f>IF(A63="","",IF(M63="","Missing Deadline",IF(P63&lt;&gt;"",IF(P63&lt;=M63,"Timely Submitted","Late Submitted"),IF(OR(O63="Closed - Won",O63="Closed - Lost",O63="Withdrawn"),"Closed - No Submission",IF(M63&lt;Dashboard!$B$2,"Overdue",IF(M63=Dashboard!$B$2,"Due Today",IF(M63&lt;=Dashboard!$B$2+7,"Due in 7 Days",IF(M63&lt;=Dashboard!$B$2+30,"Due in 30 Days","Future"))))))))</f>
        <v/>
      </c>
      <c r="S63" s="22" t="n"/>
      <c r="T63" s="22" t="n"/>
      <c r="U63" s="44" t="n"/>
      <c r="V63" s="22" t="n"/>
      <c r="W63" s="22" t="n"/>
      <c r="X63" s="42" t="n"/>
      <c r="Y63" s="27">
        <f>IF(A63="","",IF(COUNTIF($A$6:$A$205,A63)&gt;1,"Duplicate Appeal ID",IF(B63="","Missing clinic",IF(C63="","Missing payer",IF(D63="","Missing claim reference",IF(G63="","Missing notice received date",IF(J63="","Missing deadline days",IF(J63&lt;=0,"Invalid deadline days",IF(M63="","Missing final due date",IF(AND(E63&lt;&gt;"",F63&lt;&gt;"",F63&lt;E63),"Denial date before service date",IF(AND(F63&lt;&gt;"",G63&lt;&gt;"",G63&lt;F63),"Notice received before denial date",IF(AND(P63&lt;&gt;"",M63="",TRUE),"Submission entered without deadline",IF(AND(O63="Submitted",P63=""),"Submitted status missing date",IF(AND(P63&lt;&gt;"",O63&lt;&gt;"Submitted",O63&lt;&gt;"Closed - Won",O63&lt;&gt;"Closed - Lost"),"Submission date conflicts with status",IF(S63="","Missing appeal owner",IF(T63="","Missing priority",IF(U63="","Missing amount at risk",IF(U63&lt;0,"Negative amount at risk",IF(N63&lt;&gt;"Yes","Deadline not confirmed","OK"))))))))))))))))))</f>
        <v/>
      </c>
    </row>
    <row r="64">
      <c r="A64" s="22" t="n"/>
      <c r="B64" s="22" t="n"/>
      <c r="C64" s="22" t="n"/>
      <c r="D64" s="22" t="n"/>
      <c r="E64" s="42" t="n"/>
      <c r="F64" s="42" t="n"/>
      <c r="G64" s="42" t="n"/>
      <c r="H64" s="24">
        <f>IF(A64="","",IFERROR(VLOOKUP(C64,Lists!$A$2:$B$7,2,FALSE),""))</f>
        <v/>
      </c>
      <c r="I64" s="25" t="n"/>
      <c r="J64" s="24">
        <f>IF(A64="","",IF(I64&lt;&gt;"",I64,H64))</f>
        <v/>
      </c>
      <c r="K64" s="43">
        <f>IF(A64="","",IF(OR(G64="",J64=""),"",G64+J64))</f>
        <v/>
      </c>
      <c r="L64" s="42" t="n"/>
      <c r="M64" s="43">
        <f>IF(A64="","",IF(L64&lt;&gt;"",L64,K64))</f>
        <v/>
      </c>
      <c r="N64" s="22" t="n"/>
      <c r="O64" s="22" t="n"/>
      <c r="P64" s="42" t="n"/>
      <c r="Q64" s="24">
        <f>IF(A64="","",IF(M64="","",IF(P64&lt;&gt;"","",IF(OR(O64="Closed - Won",O64="Closed - Lost",O64="Withdrawn"),"",M64-Dashboard!$B$2))))</f>
        <v/>
      </c>
      <c r="R64" s="27">
        <f>IF(A64="","",IF(M64="","Missing Deadline",IF(P64&lt;&gt;"",IF(P64&lt;=M64,"Timely Submitted","Late Submitted"),IF(OR(O64="Closed - Won",O64="Closed - Lost",O64="Withdrawn"),"Closed - No Submission",IF(M64&lt;Dashboard!$B$2,"Overdue",IF(M64=Dashboard!$B$2,"Due Today",IF(M64&lt;=Dashboard!$B$2+7,"Due in 7 Days",IF(M64&lt;=Dashboard!$B$2+30,"Due in 30 Days","Future"))))))))</f>
        <v/>
      </c>
      <c r="S64" s="22" t="n"/>
      <c r="T64" s="22" t="n"/>
      <c r="U64" s="44" t="n"/>
      <c r="V64" s="22" t="n"/>
      <c r="W64" s="22" t="n"/>
      <c r="X64" s="42" t="n"/>
      <c r="Y64" s="27">
        <f>IF(A64="","",IF(COUNTIF($A$6:$A$205,A64)&gt;1,"Duplicate Appeal ID",IF(B64="","Missing clinic",IF(C64="","Missing payer",IF(D64="","Missing claim reference",IF(G64="","Missing notice received date",IF(J64="","Missing deadline days",IF(J64&lt;=0,"Invalid deadline days",IF(M64="","Missing final due date",IF(AND(E64&lt;&gt;"",F64&lt;&gt;"",F64&lt;E64),"Denial date before service date",IF(AND(F64&lt;&gt;"",G64&lt;&gt;"",G64&lt;F64),"Notice received before denial date",IF(AND(P64&lt;&gt;"",M64="",TRUE),"Submission entered without deadline",IF(AND(O64="Submitted",P64=""),"Submitted status missing date",IF(AND(P64&lt;&gt;"",O64&lt;&gt;"Submitted",O64&lt;&gt;"Closed - Won",O64&lt;&gt;"Closed - Lost"),"Submission date conflicts with status",IF(S64="","Missing appeal owner",IF(T64="","Missing priority",IF(U64="","Missing amount at risk",IF(U64&lt;0,"Negative amount at risk",IF(N64&lt;&gt;"Yes","Deadline not confirmed","OK"))))))))))))))))))</f>
        <v/>
      </c>
    </row>
    <row r="65">
      <c r="A65" s="22" t="n"/>
      <c r="B65" s="22" t="n"/>
      <c r="C65" s="22" t="n"/>
      <c r="D65" s="22" t="n"/>
      <c r="E65" s="42" t="n"/>
      <c r="F65" s="42" t="n"/>
      <c r="G65" s="42" t="n"/>
      <c r="H65" s="24">
        <f>IF(A65="","",IFERROR(VLOOKUP(C65,Lists!$A$2:$B$7,2,FALSE),""))</f>
        <v/>
      </c>
      <c r="I65" s="25" t="n"/>
      <c r="J65" s="24">
        <f>IF(A65="","",IF(I65&lt;&gt;"",I65,H65))</f>
        <v/>
      </c>
      <c r="K65" s="43">
        <f>IF(A65="","",IF(OR(G65="",J65=""),"",G65+J65))</f>
        <v/>
      </c>
      <c r="L65" s="42" t="n"/>
      <c r="M65" s="43">
        <f>IF(A65="","",IF(L65&lt;&gt;"",L65,K65))</f>
        <v/>
      </c>
      <c r="N65" s="22" t="n"/>
      <c r="O65" s="22" t="n"/>
      <c r="P65" s="42" t="n"/>
      <c r="Q65" s="24">
        <f>IF(A65="","",IF(M65="","",IF(P65&lt;&gt;"","",IF(OR(O65="Closed - Won",O65="Closed - Lost",O65="Withdrawn"),"",M65-Dashboard!$B$2))))</f>
        <v/>
      </c>
      <c r="R65" s="27">
        <f>IF(A65="","",IF(M65="","Missing Deadline",IF(P65&lt;&gt;"",IF(P65&lt;=M65,"Timely Submitted","Late Submitted"),IF(OR(O65="Closed - Won",O65="Closed - Lost",O65="Withdrawn"),"Closed - No Submission",IF(M65&lt;Dashboard!$B$2,"Overdue",IF(M65=Dashboard!$B$2,"Due Today",IF(M65&lt;=Dashboard!$B$2+7,"Due in 7 Days",IF(M65&lt;=Dashboard!$B$2+30,"Due in 30 Days","Future"))))))))</f>
        <v/>
      </c>
      <c r="S65" s="22" t="n"/>
      <c r="T65" s="22" t="n"/>
      <c r="U65" s="44" t="n"/>
      <c r="V65" s="22" t="n"/>
      <c r="W65" s="22" t="n"/>
      <c r="X65" s="42" t="n"/>
      <c r="Y65" s="27">
        <f>IF(A65="","",IF(COUNTIF($A$6:$A$205,A65)&gt;1,"Duplicate Appeal ID",IF(B65="","Missing clinic",IF(C65="","Missing payer",IF(D65="","Missing claim reference",IF(G65="","Missing notice received date",IF(J65="","Missing deadline days",IF(J65&lt;=0,"Invalid deadline days",IF(M65="","Missing final due date",IF(AND(E65&lt;&gt;"",F65&lt;&gt;"",F65&lt;E65),"Denial date before service date",IF(AND(F65&lt;&gt;"",G65&lt;&gt;"",G65&lt;F65),"Notice received before denial date",IF(AND(P65&lt;&gt;"",M65="",TRUE),"Submission entered without deadline",IF(AND(O65="Submitted",P65=""),"Submitted status missing date",IF(AND(P65&lt;&gt;"",O65&lt;&gt;"Submitted",O65&lt;&gt;"Closed - Won",O65&lt;&gt;"Closed - Lost"),"Submission date conflicts with status",IF(S65="","Missing appeal owner",IF(T65="","Missing priority",IF(U65="","Missing amount at risk",IF(U65&lt;0,"Negative amount at risk",IF(N65&lt;&gt;"Yes","Deadline not confirmed","OK"))))))))))))))))))</f>
        <v/>
      </c>
    </row>
    <row r="66">
      <c r="A66" s="22" t="n"/>
      <c r="B66" s="22" t="n"/>
      <c r="C66" s="22" t="n"/>
      <c r="D66" s="22" t="n"/>
      <c r="E66" s="42" t="n"/>
      <c r="F66" s="42" t="n"/>
      <c r="G66" s="42" t="n"/>
      <c r="H66" s="24">
        <f>IF(A66="","",IFERROR(VLOOKUP(C66,Lists!$A$2:$B$7,2,FALSE),""))</f>
        <v/>
      </c>
      <c r="I66" s="25" t="n"/>
      <c r="J66" s="24">
        <f>IF(A66="","",IF(I66&lt;&gt;"",I66,H66))</f>
        <v/>
      </c>
      <c r="K66" s="43">
        <f>IF(A66="","",IF(OR(G66="",J66=""),"",G66+J66))</f>
        <v/>
      </c>
      <c r="L66" s="42" t="n"/>
      <c r="M66" s="43">
        <f>IF(A66="","",IF(L66&lt;&gt;"",L66,K66))</f>
        <v/>
      </c>
      <c r="N66" s="22" t="n"/>
      <c r="O66" s="22" t="n"/>
      <c r="P66" s="42" t="n"/>
      <c r="Q66" s="24">
        <f>IF(A66="","",IF(M66="","",IF(P66&lt;&gt;"","",IF(OR(O66="Closed - Won",O66="Closed - Lost",O66="Withdrawn"),"",M66-Dashboard!$B$2))))</f>
        <v/>
      </c>
      <c r="R66" s="27">
        <f>IF(A66="","",IF(M66="","Missing Deadline",IF(P66&lt;&gt;"",IF(P66&lt;=M66,"Timely Submitted","Late Submitted"),IF(OR(O66="Closed - Won",O66="Closed - Lost",O66="Withdrawn"),"Closed - No Submission",IF(M66&lt;Dashboard!$B$2,"Overdue",IF(M66=Dashboard!$B$2,"Due Today",IF(M66&lt;=Dashboard!$B$2+7,"Due in 7 Days",IF(M66&lt;=Dashboard!$B$2+30,"Due in 30 Days","Future"))))))))</f>
        <v/>
      </c>
      <c r="S66" s="22" t="n"/>
      <c r="T66" s="22" t="n"/>
      <c r="U66" s="44" t="n"/>
      <c r="V66" s="22" t="n"/>
      <c r="W66" s="22" t="n"/>
      <c r="X66" s="42" t="n"/>
      <c r="Y66" s="27">
        <f>IF(A66="","",IF(COUNTIF($A$6:$A$205,A66)&gt;1,"Duplicate Appeal ID",IF(B66="","Missing clinic",IF(C66="","Missing payer",IF(D66="","Missing claim reference",IF(G66="","Missing notice received date",IF(J66="","Missing deadline days",IF(J66&lt;=0,"Invalid deadline days",IF(M66="","Missing final due date",IF(AND(E66&lt;&gt;"",F66&lt;&gt;"",F66&lt;E66),"Denial date before service date",IF(AND(F66&lt;&gt;"",G66&lt;&gt;"",G66&lt;F66),"Notice received before denial date",IF(AND(P66&lt;&gt;"",M66="",TRUE),"Submission entered without deadline",IF(AND(O66="Submitted",P66=""),"Submitted status missing date",IF(AND(P66&lt;&gt;"",O66&lt;&gt;"Submitted",O66&lt;&gt;"Closed - Won",O66&lt;&gt;"Closed - Lost"),"Submission date conflicts with status",IF(S66="","Missing appeal owner",IF(T66="","Missing priority",IF(U66="","Missing amount at risk",IF(U66&lt;0,"Negative amount at risk",IF(N66&lt;&gt;"Yes","Deadline not confirmed","OK"))))))))))))))))))</f>
        <v/>
      </c>
    </row>
    <row r="67">
      <c r="A67" s="22" t="n"/>
      <c r="B67" s="22" t="n"/>
      <c r="C67" s="22" t="n"/>
      <c r="D67" s="22" t="n"/>
      <c r="E67" s="42" t="n"/>
      <c r="F67" s="42" t="n"/>
      <c r="G67" s="42" t="n"/>
      <c r="H67" s="24">
        <f>IF(A67="","",IFERROR(VLOOKUP(C67,Lists!$A$2:$B$7,2,FALSE),""))</f>
        <v/>
      </c>
      <c r="I67" s="25" t="n"/>
      <c r="J67" s="24">
        <f>IF(A67="","",IF(I67&lt;&gt;"",I67,H67))</f>
        <v/>
      </c>
      <c r="K67" s="43">
        <f>IF(A67="","",IF(OR(G67="",J67=""),"",G67+J67))</f>
        <v/>
      </c>
      <c r="L67" s="42" t="n"/>
      <c r="M67" s="43">
        <f>IF(A67="","",IF(L67&lt;&gt;"",L67,K67))</f>
        <v/>
      </c>
      <c r="N67" s="22" t="n"/>
      <c r="O67" s="22" t="n"/>
      <c r="P67" s="42" t="n"/>
      <c r="Q67" s="24">
        <f>IF(A67="","",IF(M67="","",IF(P67&lt;&gt;"","",IF(OR(O67="Closed - Won",O67="Closed - Lost",O67="Withdrawn"),"",M67-Dashboard!$B$2))))</f>
        <v/>
      </c>
      <c r="R67" s="27">
        <f>IF(A67="","",IF(M67="","Missing Deadline",IF(P67&lt;&gt;"",IF(P67&lt;=M67,"Timely Submitted","Late Submitted"),IF(OR(O67="Closed - Won",O67="Closed - Lost",O67="Withdrawn"),"Closed - No Submission",IF(M67&lt;Dashboard!$B$2,"Overdue",IF(M67=Dashboard!$B$2,"Due Today",IF(M67&lt;=Dashboard!$B$2+7,"Due in 7 Days",IF(M67&lt;=Dashboard!$B$2+30,"Due in 30 Days","Future"))))))))</f>
        <v/>
      </c>
      <c r="S67" s="22" t="n"/>
      <c r="T67" s="22" t="n"/>
      <c r="U67" s="44" t="n"/>
      <c r="V67" s="22" t="n"/>
      <c r="W67" s="22" t="n"/>
      <c r="X67" s="42" t="n"/>
      <c r="Y67" s="27">
        <f>IF(A67="","",IF(COUNTIF($A$6:$A$205,A67)&gt;1,"Duplicate Appeal ID",IF(B67="","Missing clinic",IF(C67="","Missing payer",IF(D67="","Missing claim reference",IF(G67="","Missing notice received date",IF(J67="","Missing deadline days",IF(J67&lt;=0,"Invalid deadline days",IF(M67="","Missing final due date",IF(AND(E67&lt;&gt;"",F67&lt;&gt;"",F67&lt;E67),"Denial date before service date",IF(AND(F67&lt;&gt;"",G67&lt;&gt;"",G67&lt;F67),"Notice received before denial date",IF(AND(P67&lt;&gt;"",M67="",TRUE),"Submission entered without deadline",IF(AND(O67="Submitted",P67=""),"Submitted status missing date",IF(AND(P67&lt;&gt;"",O67&lt;&gt;"Submitted",O67&lt;&gt;"Closed - Won",O67&lt;&gt;"Closed - Lost"),"Submission date conflicts with status",IF(S67="","Missing appeal owner",IF(T67="","Missing priority",IF(U67="","Missing amount at risk",IF(U67&lt;0,"Negative amount at risk",IF(N67&lt;&gt;"Yes","Deadline not confirmed","OK"))))))))))))))))))</f>
        <v/>
      </c>
    </row>
    <row r="68">
      <c r="A68" s="22" t="n"/>
      <c r="B68" s="22" t="n"/>
      <c r="C68" s="22" t="n"/>
      <c r="D68" s="22" t="n"/>
      <c r="E68" s="42" t="n"/>
      <c r="F68" s="42" t="n"/>
      <c r="G68" s="42" t="n"/>
      <c r="H68" s="24">
        <f>IF(A68="","",IFERROR(VLOOKUP(C68,Lists!$A$2:$B$7,2,FALSE),""))</f>
        <v/>
      </c>
      <c r="I68" s="25" t="n"/>
      <c r="J68" s="24">
        <f>IF(A68="","",IF(I68&lt;&gt;"",I68,H68))</f>
        <v/>
      </c>
      <c r="K68" s="43">
        <f>IF(A68="","",IF(OR(G68="",J68=""),"",G68+J68))</f>
        <v/>
      </c>
      <c r="L68" s="42" t="n"/>
      <c r="M68" s="43">
        <f>IF(A68="","",IF(L68&lt;&gt;"",L68,K68))</f>
        <v/>
      </c>
      <c r="N68" s="22" t="n"/>
      <c r="O68" s="22" t="n"/>
      <c r="P68" s="42" t="n"/>
      <c r="Q68" s="24">
        <f>IF(A68="","",IF(M68="","",IF(P68&lt;&gt;"","",IF(OR(O68="Closed - Won",O68="Closed - Lost",O68="Withdrawn"),"",M68-Dashboard!$B$2))))</f>
        <v/>
      </c>
      <c r="R68" s="27">
        <f>IF(A68="","",IF(M68="","Missing Deadline",IF(P68&lt;&gt;"",IF(P68&lt;=M68,"Timely Submitted","Late Submitted"),IF(OR(O68="Closed - Won",O68="Closed - Lost",O68="Withdrawn"),"Closed - No Submission",IF(M68&lt;Dashboard!$B$2,"Overdue",IF(M68=Dashboard!$B$2,"Due Today",IF(M68&lt;=Dashboard!$B$2+7,"Due in 7 Days",IF(M68&lt;=Dashboard!$B$2+30,"Due in 30 Days","Future"))))))))</f>
        <v/>
      </c>
      <c r="S68" s="22" t="n"/>
      <c r="T68" s="22" t="n"/>
      <c r="U68" s="44" t="n"/>
      <c r="V68" s="22" t="n"/>
      <c r="W68" s="22" t="n"/>
      <c r="X68" s="42" t="n"/>
      <c r="Y68" s="27">
        <f>IF(A68="","",IF(COUNTIF($A$6:$A$205,A68)&gt;1,"Duplicate Appeal ID",IF(B68="","Missing clinic",IF(C68="","Missing payer",IF(D68="","Missing claim reference",IF(G68="","Missing notice received date",IF(J68="","Missing deadline days",IF(J68&lt;=0,"Invalid deadline days",IF(M68="","Missing final due date",IF(AND(E68&lt;&gt;"",F68&lt;&gt;"",F68&lt;E68),"Denial date before service date",IF(AND(F68&lt;&gt;"",G68&lt;&gt;"",G68&lt;F68),"Notice received before denial date",IF(AND(P68&lt;&gt;"",M68="",TRUE),"Submission entered without deadline",IF(AND(O68="Submitted",P68=""),"Submitted status missing date",IF(AND(P68&lt;&gt;"",O68&lt;&gt;"Submitted",O68&lt;&gt;"Closed - Won",O68&lt;&gt;"Closed - Lost"),"Submission date conflicts with status",IF(S68="","Missing appeal owner",IF(T68="","Missing priority",IF(U68="","Missing amount at risk",IF(U68&lt;0,"Negative amount at risk",IF(N68&lt;&gt;"Yes","Deadline not confirmed","OK"))))))))))))))))))</f>
        <v/>
      </c>
    </row>
    <row r="69">
      <c r="A69" s="22" t="n"/>
      <c r="B69" s="22" t="n"/>
      <c r="C69" s="22" t="n"/>
      <c r="D69" s="22" t="n"/>
      <c r="E69" s="42" t="n"/>
      <c r="F69" s="42" t="n"/>
      <c r="G69" s="42" t="n"/>
      <c r="H69" s="24">
        <f>IF(A69="","",IFERROR(VLOOKUP(C69,Lists!$A$2:$B$7,2,FALSE),""))</f>
        <v/>
      </c>
      <c r="I69" s="25" t="n"/>
      <c r="J69" s="24">
        <f>IF(A69="","",IF(I69&lt;&gt;"",I69,H69))</f>
        <v/>
      </c>
      <c r="K69" s="43">
        <f>IF(A69="","",IF(OR(G69="",J69=""),"",G69+J69))</f>
        <v/>
      </c>
      <c r="L69" s="42" t="n"/>
      <c r="M69" s="43">
        <f>IF(A69="","",IF(L69&lt;&gt;"",L69,K69))</f>
        <v/>
      </c>
      <c r="N69" s="22" t="n"/>
      <c r="O69" s="22" t="n"/>
      <c r="P69" s="42" t="n"/>
      <c r="Q69" s="24">
        <f>IF(A69="","",IF(M69="","",IF(P69&lt;&gt;"","",IF(OR(O69="Closed - Won",O69="Closed - Lost",O69="Withdrawn"),"",M69-Dashboard!$B$2))))</f>
        <v/>
      </c>
      <c r="R69" s="27">
        <f>IF(A69="","",IF(M69="","Missing Deadline",IF(P69&lt;&gt;"",IF(P69&lt;=M69,"Timely Submitted","Late Submitted"),IF(OR(O69="Closed - Won",O69="Closed - Lost",O69="Withdrawn"),"Closed - No Submission",IF(M69&lt;Dashboard!$B$2,"Overdue",IF(M69=Dashboard!$B$2,"Due Today",IF(M69&lt;=Dashboard!$B$2+7,"Due in 7 Days",IF(M69&lt;=Dashboard!$B$2+30,"Due in 30 Days","Future"))))))))</f>
        <v/>
      </c>
      <c r="S69" s="22" t="n"/>
      <c r="T69" s="22" t="n"/>
      <c r="U69" s="44" t="n"/>
      <c r="V69" s="22" t="n"/>
      <c r="W69" s="22" t="n"/>
      <c r="X69" s="42" t="n"/>
      <c r="Y69" s="27">
        <f>IF(A69="","",IF(COUNTIF($A$6:$A$205,A69)&gt;1,"Duplicate Appeal ID",IF(B69="","Missing clinic",IF(C69="","Missing payer",IF(D69="","Missing claim reference",IF(G69="","Missing notice received date",IF(J69="","Missing deadline days",IF(J69&lt;=0,"Invalid deadline days",IF(M69="","Missing final due date",IF(AND(E69&lt;&gt;"",F69&lt;&gt;"",F69&lt;E69),"Denial date before service date",IF(AND(F69&lt;&gt;"",G69&lt;&gt;"",G69&lt;F69),"Notice received before denial date",IF(AND(P69&lt;&gt;"",M69="",TRUE),"Submission entered without deadline",IF(AND(O69="Submitted",P69=""),"Submitted status missing date",IF(AND(P69&lt;&gt;"",O69&lt;&gt;"Submitted",O69&lt;&gt;"Closed - Won",O69&lt;&gt;"Closed - Lost"),"Submission date conflicts with status",IF(S69="","Missing appeal owner",IF(T69="","Missing priority",IF(U69="","Missing amount at risk",IF(U69&lt;0,"Negative amount at risk",IF(N69&lt;&gt;"Yes","Deadline not confirmed","OK"))))))))))))))))))</f>
        <v/>
      </c>
    </row>
    <row r="70">
      <c r="A70" s="22" t="n"/>
      <c r="B70" s="22" t="n"/>
      <c r="C70" s="22" t="n"/>
      <c r="D70" s="22" t="n"/>
      <c r="E70" s="42" t="n"/>
      <c r="F70" s="42" t="n"/>
      <c r="G70" s="42" t="n"/>
      <c r="H70" s="24">
        <f>IF(A70="","",IFERROR(VLOOKUP(C70,Lists!$A$2:$B$7,2,FALSE),""))</f>
        <v/>
      </c>
      <c r="I70" s="25" t="n"/>
      <c r="J70" s="24">
        <f>IF(A70="","",IF(I70&lt;&gt;"",I70,H70))</f>
        <v/>
      </c>
      <c r="K70" s="43">
        <f>IF(A70="","",IF(OR(G70="",J70=""),"",G70+J70))</f>
        <v/>
      </c>
      <c r="L70" s="42" t="n"/>
      <c r="M70" s="43">
        <f>IF(A70="","",IF(L70&lt;&gt;"",L70,K70))</f>
        <v/>
      </c>
      <c r="N70" s="22" t="n"/>
      <c r="O70" s="22" t="n"/>
      <c r="P70" s="42" t="n"/>
      <c r="Q70" s="24">
        <f>IF(A70="","",IF(M70="","",IF(P70&lt;&gt;"","",IF(OR(O70="Closed - Won",O70="Closed - Lost",O70="Withdrawn"),"",M70-Dashboard!$B$2))))</f>
        <v/>
      </c>
      <c r="R70" s="27">
        <f>IF(A70="","",IF(M70="","Missing Deadline",IF(P70&lt;&gt;"",IF(P70&lt;=M70,"Timely Submitted","Late Submitted"),IF(OR(O70="Closed - Won",O70="Closed - Lost",O70="Withdrawn"),"Closed - No Submission",IF(M70&lt;Dashboard!$B$2,"Overdue",IF(M70=Dashboard!$B$2,"Due Today",IF(M70&lt;=Dashboard!$B$2+7,"Due in 7 Days",IF(M70&lt;=Dashboard!$B$2+30,"Due in 30 Days","Future"))))))))</f>
        <v/>
      </c>
      <c r="S70" s="22" t="n"/>
      <c r="T70" s="22" t="n"/>
      <c r="U70" s="44" t="n"/>
      <c r="V70" s="22" t="n"/>
      <c r="W70" s="22" t="n"/>
      <c r="X70" s="42" t="n"/>
      <c r="Y70" s="27">
        <f>IF(A70="","",IF(COUNTIF($A$6:$A$205,A70)&gt;1,"Duplicate Appeal ID",IF(B70="","Missing clinic",IF(C70="","Missing payer",IF(D70="","Missing claim reference",IF(G70="","Missing notice received date",IF(J70="","Missing deadline days",IF(J70&lt;=0,"Invalid deadline days",IF(M70="","Missing final due date",IF(AND(E70&lt;&gt;"",F70&lt;&gt;"",F70&lt;E70),"Denial date before service date",IF(AND(F70&lt;&gt;"",G70&lt;&gt;"",G70&lt;F70),"Notice received before denial date",IF(AND(P70&lt;&gt;"",M70="",TRUE),"Submission entered without deadline",IF(AND(O70="Submitted",P70=""),"Submitted status missing date",IF(AND(P70&lt;&gt;"",O70&lt;&gt;"Submitted",O70&lt;&gt;"Closed - Won",O70&lt;&gt;"Closed - Lost"),"Submission date conflicts with status",IF(S70="","Missing appeal owner",IF(T70="","Missing priority",IF(U70="","Missing amount at risk",IF(U70&lt;0,"Negative amount at risk",IF(N70&lt;&gt;"Yes","Deadline not confirmed","OK"))))))))))))))))))</f>
        <v/>
      </c>
    </row>
    <row r="71">
      <c r="A71" s="22" t="n"/>
      <c r="B71" s="22" t="n"/>
      <c r="C71" s="22" t="n"/>
      <c r="D71" s="22" t="n"/>
      <c r="E71" s="42" t="n"/>
      <c r="F71" s="42" t="n"/>
      <c r="G71" s="42" t="n"/>
      <c r="H71" s="24">
        <f>IF(A71="","",IFERROR(VLOOKUP(C71,Lists!$A$2:$B$7,2,FALSE),""))</f>
        <v/>
      </c>
      <c r="I71" s="25" t="n"/>
      <c r="J71" s="24">
        <f>IF(A71="","",IF(I71&lt;&gt;"",I71,H71))</f>
        <v/>
      </c>
      <c r="K71" s="43">
        <f>IF(A71="","",IF(OR(G71="",J71=""),"",G71+J71))</f>
        <v/>
      </c>
      <c r="L71" s="42" t="n"/>
      <c r="M71" s="43">
        <f>IF(A71="","",IF(L71&lt;&gt;"",L71,K71))</f>
        <v/>
      </c>
      <c r="N71" s="22" t="n"/>
      <c r="O71" s="22" t="n"/>
      <c r="P71" s="42" t="n"/>
      <c r="Q71" s="24">
        <f>IF(A71="","",IF(M71="","",IF(P71&lt;&gt;"","",IF(OR(O71="Closed - Won",O71="Closed - Lost",O71="Withdrawn"),"",M71-Dashboard!$B$2))))</f>
        <v/>
      </c>
      <c r="R71" s="27">
        <f>IF(A71="","",IF(M71="","Missing Deadline",IF(P71&lt;&gt;"",IF(P71&lt;=M71,"Timely Submitted","Late Submitted"),IF(OR(O71="Closed - Won",O71="Closed - Lost",O71="Withdrawn"),"Closed - No Submission",IF(M71&lt;Dashboard!$B$2,"Overdue",IF(M71=Dashboard!$B$2,"Due Today",IF(M71&lt;=Dashboard!$B$2+7,"Due in 7 Days",IF(M71&lt;=Dashboard!$B$2+30,"Due in 30 Days","Future"))))))))</f>
        <v/>
      </c>
      <c r="S71" s="22" t="n"/>
      <c r="T71" s="22" t="n"/>
      <c r="U71" s="44" t="n"/>
      <c r="V71" s="22" t="n"/>
      <c r="W71" s="22" t="n"/>
      <c r="X71" s="42" t="n"/>
      <c r="Y71" s="27">
        <f>IF(A71="","",IF(COUNTIF($A$6:$A$205,A71)&gt;1,"Duplicate Appeal ID",IF(B71="","Missing clinic",IF(C71="","Missing payer",IF(D71="","Missing claim reference",IF(G71="","Missing notice received date",IF(J71="","Missing deadline days",IF(J71&lt;=0,"Invalid deadline days",IF(M71="","Missing final due date",IF(AND(E71&lt;&gt;"",F71&lt;&gt;"",F71&lt;E71),"Denial date before service date",IF(AND(F71&lt;&gt;"",G71&lt;&gt;"",G71&lt;F71),"Notice received before denial date",IF(AND(P71&lt;&gt;"",M71="",TRUE),"Submission entered without deadline",IF(AND(O71="Submitted",P71=""),"Submitted status missing date",IF(AND(P71&lt;&gt;"",O71&lt;&gt;"Submitted",O71&lt;&gt;"Closed - Won",O71&lt;&gt;"Closed - Lost"),"Submission date conflicts with status",IF(S71="","Missing appeal owner",IF(T71="","Missing priority",IF(U71="","Missing amount at risk",IF(U71&lt;0,"Negative amount at risk",IF(N71&lt;&gt;"Yes","Deadline not confirmed","OK"))))))))))))))))))</f>
        <v/>
      </c>
    </row>
    <row r="72">
      <c r="A72" s="22" t="n"/>
      <c r="B72" s="22" t="n"/>
      <c r="C72" s="22" t="n"/>
      <c r="D72" s="22" t="n"/>
      <c r="E72" s="42" t="n"/>
      <c r="F72" s="42" t="n"/>
      <c r="G72" s="42" t="n"/>
      <c r="H72" s="24">
        <f>IF(A72="","",IFERROR(VLOOKUP(C72,Lists!$A$2:$B$7,2,FALSE),""))</f>
        <v/>
      </c>
      <c r="I72" s="25" t="n"/>
      <c r="J72" s="24">
        <f>IF(A72="","",IF(I72&lt;&gt;"",I72,H72))</f>
        <v/>
      </c>
      <c r="K72" s="43">
        <f>IF(A72="","",IF(OR(G72="",J72=""),"",G72+J72))</f>
        <v/>
      </c>
      <c r="L72" s="42" t="n"/>
      <c r="M72" s="43">
        <f>IF(A72="","",IF(L72&lt;&gt;"",L72,K72))</f>
        <v/>
      </c>
      <c r="N72" s="22" t="n"/>
      <c r="O72" s="22" t="n"/>
      <c r="P72" s="42" t="n"/>
      <c r="Q72" s="24">
        <f>IF(A72="","",IF(M72="","",IF(P72&lt;&gt;"","",IF(OR(O72="Closed - Won",O72="Closed - Lost",O72="Withdrawn"),"",M72-Dashboard!$B$2))))</f>
        <v/>
      </c>
      <c r="R72" s="27">
        <f>IF(A72="","",IF(M72="","Missing Deadline",IF(P72&lt;&gt;"",IF(P72&lt;=M72,"Timely Submitted","Late Submitted"),IF(OR(O72="Closed - Won",O72="Closed - Lost",O72="Withdrawn"),"Closed - No Submission",IF(M72&lt;Dashboard!$B$2,"Overdue",IF(M72=Dashboard!$B$2,"Due Today",IF(M72&lt;=Dashboard!$B$2+7,"Due in 7 Days",IF(M72&lt;=Dashboard!$B$2+30,"Due in 30 Days","Future"))))))))</f>
        <v/>
      </c>
      <c r="S72" s="22" t="n"/>
      <c r="T72" s="22" t="n"/>
      <c r="U72" s="44" t="n"/>
      <c r="V72" s="22" t="n"/>
      <c r="W72" s="22" t="n"/>
      <c r="X72" s="42" t="n"/>
      <c r="Y72" s="27">
        <f>IF(A72="","",IF(COUNTIF($A$6:$A$205,A72)&gt;1,"Duplicate Appeal ID",IF(B72="","Missing clinic",IF(C72="","Missing payer",IF(D72="","Missing claim reference",IF(G72="","Missing notice received date",IF(J72="","Missing deadline days",IF(J72&lt;=0,"Invalid deadline days",IF(M72="","Missing final due date",IF(AND(E72&lt;&gt;"",F72&lt;&gt;"",F72&lt;E72),"Denial date before service date",IF(AND(F72&lt;&gt;"",G72&lt;&gt;"",G72&lt;F72),"Notice received before denial date",IF(AND(P72&lt;&gt;"",M72="",TRUE),"Submission entered without deadline",IF(AND(O72="Submitted",P72=""),"Submitted status missing date",IF(AND(P72&lt;&gt;"",O72&lt;&gt;"Submitted",O72&lt;&gt;"Closed - Won",O72&lt;&gt;"Closed - Lost"),"Submission date conflicts with status",IF(S72="","Missing appeal owner",IF(T72="","Missing priority",IF(U72="","Missing amount at risk",IF(U72&lt;0,"Negative amount at risk",IF(N72&lt;&gt;"Yes","Deadline not confirmed","OK"))))))))))))))))))</f>
        <v/>
      </c>
    </row>
    <row r="73">
      <c r="A73" s="22" t="n"/>
      <c r="B73" s="22" t="n"/>
      <c r="C73" s="22" t="n"/>
      <c r="D73" s="22" t="n"/>
      <c r="E73" s="42" t="n"/>
      <c r="F73" s="42" t="n"/>
      <c r="G73" s="42" t="n"/>
      <c r="H73" s="24">
        <f>IF(A73="","",IFERROR(VLOOKUP(C73,Lists!$A$2:$B$7,2,FALSE),""))</f>
        <v/>
      </c>
      <c r="I73" s="25" t="n"/>
      <c r="J73" s="24">
        <f>IF(A73="","",IF(I73&lt;&gt;"",I73,H73))</f>
        <v/>
      </c>
      <c r="K73" s="43">
        <f>IF(A73="","",IF(OR(G73="",J73=""),"",G73+J73))</f>
        <v/>
      </c>
      <c r="L73" s="42" t="n"/>
      <c r="M73" s="43">
        <f>IF(A73="","",IF(L73&lt;&gt;"",L73,K73))</f>
        <v/>
      </c>
      <c r="N73" s="22" t="n"/>
      <c r="O73" s="22" t="n"/>
      <c r="P73" s="42" t="n"/>
      <c r="Q73" s="24">
        <f>IF(A73="","",IF(M73="","",IF(P73&lt;&gt;"","",IF(OR(O73="Closed - Won",O73="Closed - Lost",O73="Withdrawn"),"",M73-Dashboard!$B$2))))</f>
        <v/>
      </c>
      <c r="R73" s="27">
        <f>IF(A73="","",IF(M73="","Missing Deadline",IF(P73&lt;&gt;"",IF(P73&lt;=M73,"Timely Submitted","Late Submitted"),IF(OR(O73="Closed - Won",O73="Closed - Lost",O73="Withdrawn"),"Closed - No Submission",IF(M73&lt;Dashboard!$B$2,"Overdue",IF(M73=Dashboard!$B$2,"Due Today",IF(M73&lt;=Dashboard!$B$2+7,"Due in 7 Days",IF(M73&lt;=Dashboard!$B$2+30,"Due in 30 Days","Future"))))))))</f>
        <v/>
      </c>
      <c r="S73" s="22" t="n"/>
      <c r="T73" s="22" t="n"/>
      <c r="U73" s="44" t="n"/>
      <c r="V73" s="22" t="n"/>
      <c r="W73" s="22" t="n"/>
      <c r="X73" s="42" t="n"/>
      <c r="Y73" s="27">
        <f>IF(A73="","",IF(COUNTIF($A$6:$A$205,A73)&gt;1,"Duplicate Appeal ID",IF(B73="","Missing clinic",IF(C73="","Missing payer",IF(D73="","Missing claim reference",IF(G73="","Missing notice received date",IF(J73="","Missing deadline days",IF(J73&lt;=0,"Invalid deadline days",IF(M73="","Missing final due date",IF(AND(E73&lt;&gt;"",F73&lt;&gt;"",F73&lt;E73),"Denial date before service date",IF(AND(F73&lt;&gt;"",G73&lt;&gt;"",G73&lt;F73),"Notice received before denial date",IF(AND(P73&lt;&gt;"",M73="",TRUE),"Submission entered without deadline",IF(AND(O73="Submitted",P73=""),"Submitted status missing date",IF(AND(P73&lt;&gt;"",O73&lt;&gt;"Submitted",O73&lt;&gt;"Closed - Won",O73&lt;&gt;"Closed - Lost"),"Submission date conflicts with status",IF(S73="","Missing appeal owner",IF(T73="","Missing priority",IF(U73="","Missing amount at risk",IF(U73&lt;0,"Negative amount at risk",IF(N73&lt;&gt;"Yes","Deadline not confirmed","OK"))))))))))))))))))</f>
        <v/>
      </c>
    </row>
    <row r="74">
      <c r="A74" s="22" t="n"/>
      <c r="B74" s="22" t="n"/>
      <c r="C74" s="22" t="n"/>
      <c r="D74" s="22" t="n"/>
      <c r="E74" s="42" t="n"/>
      <c r="F74" s="42" t="n"/>
      <c r="G74" s="42" t="n"/>
      <c r="H74" s="24">
        <f>IF(A74="","",IFERROR(VLOOKUP(C74,Lists!$A$2:$B$7,2,FALSE),""))</f>
        <v/>
      </c>
      <c r="I74" s="25" t="n"/>
      <c r="J74" s="24">
        <f>IF(A74="","",IF(I74&lt;&gt;"",I74,H74))</f>
        <v/>
      </c>
      <c r="K74" s="43">
        <f>IF(A74="","",IF(OR(G74="",J74=""),"",G74+J74))</f>
        <v/>
      </c>
      <c r="L74" s="42" t="n"/>
      <c r="M74" s="43">
        <f>IF(A74="","",IF(L74&lt;&gt;"",L74,K74))</f>
        <v/>
      </c>
      <c r="N74" s="22" t="n"/>
      <c r="O74" s="22" t="n"/>
      <c r="P74" s="42" t="n"/>
      <c r="Q74" s="24">
        <f>IF(A74="","",IF(M74="","",IF(P74&lt;&gt;"","",IF(OR(O74="Closed - Won",O74="Closed - Lost",O74="Withdrawn"),"",M74-Dashboard!$B$2))))</f>
        <v/>
      </c>
      <c r="R74" s="27">
        <f>IF(A74="","",IF(M74="","Missing Deadline",IF(P74&lt;&gt;"",IF(P74&lt;=M74,"Timely Submitted","Late Submitted"),IF(OR(O74="Closed - Won",O74="Closed - Lost",O74="Withdrawn"),"Closed - No Submission",IF(M74&lt;Dashboard!$B$2,"Overdue",IF(M74=Dashboard!$B$2,"Due Today",IF(M74&lt;=Dashboard!$B$2+7,"Due in 7 Days",IF(M74&lt;=Dashboard!$B$2+30,"Due in 30 Days","Future"))))))))</f>
        <v/>
      </c>
      <c r="S74" s="22" t="n"/>
      <c r="T74" s="22" t="n"/>
      <c r="U74" s="44" t="n"/>
      <c r="V74" s="22" t="n"/>
      <c r="W74" s="22" t="n"/>
      <c r="X74" s="42" t="n"/>
      <c r="Y74" s="27">
        <f>IF(A74="","",IF(COUNTIF($A$6:$A$205,A74)&gt;1,"Duplicate Appeal ID",IF(B74="","Missing clinic",IF(C74="","Missing payer",IF(D74="","Missing claim reference",IF(G74="","Missing notice received date",IF(J74="","Missing deadline days",IF(J74&lt;=0,"Invalid deadline days",IF(M74="","Missing final due date",IF(AND(E74&lt;&gt;"",F74&lt;&gt;"",F74&lt;E74),"Denial date before service date",IF(AND(F74&lt;&gt;"",G74&lt;&gt;"",G74&lt;F74),"Notice received before denial date",IF(AND(P74&lt;&gt;"",M74="",TRUE),"Submission entered without deadline",IF(AND(O74="Submitted",P74=""),"Submitted status missing date",IF(AND(P74&lt;&gt;"",O74&lt;&gt;"Submitted",O74&lt;&gt;"Closed - Won",O74&lt;&gt;"Closed - Lost"),"Submission date conflicts with status",IF(S74="","Missing appeal owner",IF(T74="","Missing priority",IF(U74="","Missing amount at risk",IF(U74&lt;0,"Negative amount at risk",IF(N74&lt;&gt;"Yes","Deadline not confirmed","OK"))))))))))))))))))</f>
        <v/>
      </c>
    </row>
    <row r="75">
      <c r="A75" s="22" t="n"/>
      <c r="B75" s="22" t="n"/>
      <c r="C75" s="22" t="n"/>
      <c r="D75" s="22" t="n"/>
      <c r="E75" s="42" t="n"/>
      <c r="F75" s="42" t="n"/>
      <c r="G75" s="42" t="n"/>
      <c r="H75" s="24">
        <f>IF(A75="","",IFERROR(VLOOKUP(C75,Lists!$A$2:$B$7,2,FALSE),""))</f>
        <v/>
      </c>
      <c r="I75" s="25" t="n"/>
      <c r="J75" s="24">
        <f>IF(A75="","",IF(I75&lt;&gt;"",I75,H75))</f>
        <v/>
      </c>
      <c r="K75" s="43">
        <f>IF(A75="","",IF(OR(G75="",J75=""),"",G75+J75))</f>
        <v/>
      </c>
      <c r="L75" s="42" t="n"/>
      <c r="M75" s="43">
        <f>IF(A75="","",IF(L75&lt;&gt;"",L75,K75))</f>
        <v/>
      </c>
      <c r="N75" s="22" t="n"/>
      <c r="O75" s="22" t="n"/>
      <c r="P75" s="42" t="n"/>
      <c r="Q75" s="24">
        <f>IF(A75="","",IF(M75="","",IF(P75&lt;&gt;"","",IF(OR(O75="Closed - Won",O75="Closed - Lost",O75="Withdrawn"),"",M75-Dashboard!$B$2))))</f>
        <v/>
      </c>
      <c r="R75" s="27">
        <f>IF(A75="","",IF(M75="","Missing Deadline",IF(P75&lt;&gt;"",IF(P75&lt;=M75,"Timely Submitted","Late Submitted"),IF(OR(O75="Closed - Won",O75="Closed - Lost",O75="Withdrawn"),"Closed - No Submission",IF(M75&lt;Dashboard!$B$2,"Overdue",IF(M75=Dashboard!$B$2,"Due Today",IF(M75&lt;=Dashboard!$B$2+7,"Due in 7 Days",IF(M75&lt;=Dashboard!$B$2+30,"Due in 30 Days","Future"))))))))</f>
        <v/>
      </c>
      <c r="S75" s="22" t="n"/>
      <c r="T75" s="22" t="n"/>
      <c r="U75" s="44" t="n"/>
      <c r="V75" s="22" t="n"/>
      <c r="W75" s="22" t="n"/>
      <c r="X75" s="42" t="n"/>
      <c r="Y75" s="27">
        <f>IF(A75="","",IF(COUNTIF($A$6:$A$205,A75)&gt;1,"Duplicate Appeal ID",IF(B75="","Missing clinic",IF(C75="","Missing payer",IF(D75="","Missing claim reference",IF(G75="","Missing notice received date",IF(J75="","Missing deadline days",IF(J75&lt;=0,"Invalid deadline days",IF(M75="","Missing final due date",IF(AND(E75&lt;&gt;"",F75&lt;&gt;"",F75&lt;E75),"Denial date before service date",IF(AND(F75&lt;&gt;"",G75&lt;&gt;"",G75&lt;F75),"Notice received before denial date",IF(AND(P75&lt;&gt;"",M75="",TRUE),"Submission entered without deadline",IF(AND(O75="Submitted",P75=""),"Submitted status missing date",IF(AND(P75&lt;&gt;"",O75&lt;&gt;"Submitted",O75&lt;&gt;"Closed - Won",O75&lt;&gt;"Closed - Lost"),"Submission date conflicts with status",IF(S75="","Missing appeal owner",IF(T75="","Missing priority",IF(U75="","Missing amount at risk",IF(U75&lt;0,"Negative amount at risk",IF(N75&lt;&gt;"Yes","Deadline not confirmed","OK"))))))))))))))))))</f>
        <v/>
      </c>
    </row>
    <row r="76">
      <c r="A76" s="22" t="n"/>
      <c r="B76" s="22" t="n"/>
      <c r="C76" s="22" t="n"/>
      <c r="D76" s="22" t="n"/>
      <c r="E76" s="42" t="n"/>
      <c r="F76" s="42" t="n"/>
      <c r="G76" s="42" t="n"/>
      <c r="H76" s="24">
        <f>IF(A76="","",IFERROR(VLOOKUP(C76,Lists!$A$2:$B$7,2,FALSE),""))</f>
        <v/>
      </c>
      <c r="I76" s="25" t="n"/>
      <c r="J76" s="24">
        <f>IF(A76="","",IF(I76&lt;&gt;"",I76,H76))</f>
        <v/>
      </c>
      <c r="K76" s="43">
        <f>IF(A76="","",IF(OR(G76="",J76=""),"",G76+J76))</f>
        <v/>
      </c>
      <c r="L76" s="42" t="n"/>
      <c r="M76" s="43">
        <f>IF(A76="","",IF(L76&lt;&gt;"",L76,K76))</f>
        <v/>
      </c>
      <c r="N76" s="22" t="n"/>
      <c r="O76" s="22" t="n"/>
      <c r="P76" s="42" t="n"/>
      <c r="Q76" s="24">
        <f>IF(A76="","",IF(M76="","",IF(P76&lt;&gt;"","",IF(OR(O76="Closed - Won",O76="Closed - Lost",O76="Withdrawn"),"",M76-Dashboard!$B$2))))</f>
        <v/>
      </c>
      <c r="R76" s="27">
        <f>IF(A76="","",IF(M76="","Missing Deadline",IF(P76&lt;&gt;"",IF(P76&lt;=M76,"Timely Submitted","Late Submitted"),IF(OR(O76="Closed - Won",O76="Closed - Lost",O76="Withdrawn"),"Closed - No Submission",IF(M76&lt;Dashboard!$B$2,"Overdue",IF(M76=Dashboard!$B$2,"Due Today",IF(M76&lt;=Dashboard!$B$2+7,"Due in 7 Days",IF(M76&lt;=Dashboard!$B$2+30,"Due in 30 Days","Future"))))))))</f>
        <v/>
      </c>
      <c r="S76" s="22" t="n"/>
      <c r="T76" s="22" t="n"/>
      <c r="U76" s="44" t="n"/>
      <c r="V76" s="22" t="n"/>
      <c r="W76" s="22" t="n"/>
      <c r="X76" s="42" t="n"/>
      <c r="Y76" s="27">
        <f>IF(A76="","",IF(COUNTIF($A$6:$A$205,A76)&gt;1,"Duplicate Appeal ID",IF(B76="","Missing clinic",IF(C76="","Missing payer",IF(D76="","Missing claim reference",IF(G76="","Missing notice received date",IF(J76="","Missing deadline days",IF(J76&lt;=0,"Invalid deadline days",IF(M76="","Missing final due date",IF(AND(E76&lt;&gt;"",F76&lt;&gt;"",F76&lt;E76),"Denial date before service date",IF(AND(F76&lt;&gt;"",G76&lt;&gt;"",G76&lt;F76),"Notice received before denial date",IF(AND(P76&lt;&gt;"",M76="",TRUE),"Submission entered without deadline",IF(AND(O76="Submitted",P76=""),"Submitted status missing date",IF(AND(P76&lt;&gt;"",O76&lt;&gt;"Submitted",O76&lt;&gt;"Closed - Won",O76&lt;&gt;"Closed - Lost"),"Submission date conflicts with status",IF(S76="","Missing appeal owner",IF(T76="","Missing priority",IF(U76="","Missing amount at risk",IF(U76&lt;0,"Negative amount at risk",IF(N76&lt;&gt;"Yes","Deadline not confirmed","OK"))))))))))))))))))</f>
        <v/>
      </c>
    </row>
    <row r="77">
      <c r="A77" s="22" t="n"/>
      <c r="B77" s="22" t="n"/>
      <c r="C77" s="22" t="n"/>
      <c r="D77" s="22" t="n"/>
      <c r="E77" s="42" t="n"/>
      <c r="F77" s="42" t="n"/>
      <c r="G77" s="42" t="n"/>
      <c r="H77" s="24">
        <f>IF(A77="","",IFERROR(VLOOKUP(C77,Lists!$A$2:$B$7,2,FALSE),""))</f>
        <v/>
      </c>
      <c r="I77" s="25" t="n"/>
      <c r="J77" s="24">
        <f>IF(A77="","",IF(I77&lt;&gt;"",I77,H77))</f>
        <v/>
      </c>
      <c r="K77" s="43">
        <f>IF(A77="","",IF(OR(G77="",J77=""),"",G77+J77))</f>
        <v/>
      </c>
      <c r="L77" s="42" t="n"/>
      <c r="M77" s="43">
        <f>IF(A77="","",IF(L77&lt;&gt;"",L77,K77))</f>
        <v/>
      </c>
      <c r="N77" s="22" t="n"/>
      <c r="O77" s="22" t="n"/>
      <c r="P77" s="42" t="n"/>
      <c r="Q77" s="24">
        <f>IF(A77="","",IF(M77="","",IF(P77&lt;&gt;"","",IF(OR(O77="Closed - Won",O77="Closed - Lost",O77="Withdrawn"),"",M77-Dashboard!$B$2))))</f>
        <v/>
      </c>
      <c r="R77" s="27">
        <f>IF(A77="","",IF(M77="","Missing Deadline",IF(P77&lt;&gt;"",IF(P77&lt;=M77,"Timely Submitted","Late Submitted"),IF(OR(O77="Closed - Won",O77="Closed - Lost",O77="Withdrawn"),"Closed - No Submission",IF(M77&lt;Dashboard!$B$2,"Overdue",IF(M77=Dashboard!$B$2,"Due Today",IF(M77&lt;=Dashboard!$B$2+7,"Due in 7 Days",IF(M77&lt;=Dashboard!$B$2+30,"Due in 30 Days","Future"))))))))</f>
        <v/>
      </c>
      <c r="S77" s="22" t="n"/>
      <c r="T77" s="22" t="n"/>
      <c r="U77" s="44" t="n"/>
      <c r="V77" s="22" t="n"/>
      <c r="W77" s="22" t="n"/>
      <c r="X77" s="42" t="n"/>
      <c r="Y77" s="27">
        <f>IF(A77="","",IF(COUNTIF($A$6:$A$205,A77)&gt;1,"Duplicate Appeal ID",IF(B77="","Missing clinic",IF(C77="","Missing payer",IF(D77="","Missing claim reference",IF(G77="","Missing notice received date",IF(J77="","Missing deadline days",IF(J77&lt;=0,"Invalid deadline days",IF(M77="","Missing final due date",IF(AND(E77&lt;&gt;"",F77&lt;&gt;"",F77&lt;E77),"Denial date before service date",IF(AND(F77&lt;&gt;"",G77&lt;&gt;"",G77&lt;F77),"Notice received before denial date",IF(AND(P77&lt;&gt;"",M77="",TRUE),"Submission entered without deadline",IF(AND(O77="Submitted",P77=""),"Submitted status missing date",IF(AND(P77&lt;&gt;"",O77&lt;&gt;"Submitted",O77&lt;&gt;"Closed - Won",O77&lt;&gt;"Closed - Lost"),"Submission date conflicts with status",IF(S77="","Missing appeal owner",IF(T77="","Missing priority",IF(U77="","Missing amount at risk",IF(U77&lt;0,"Negative amount at risk",IF(N77&lt;&gt;"Yes","Deadline not confirmed","OK"))))))))))))))))))</f>
        <v/>
      </c>
    </row>
    <row r="78">
      <c r="A78" s="22" t="n"/>
      <c r="B78" s="22" t="n"/>
      <c r="C78" s="22" t="n"/>
      <c r="D78" s="22" t="n"/>
      <c r="E78" s="42" t="n"/>
      <c r="F78" s="42" t="n"/>
      <c r="G78" s="42" t="n"/>
      <c r="H78" s="24">
        <f>IF(A78="","",IFERROR(VLOOKUP(C78,Lists!$A$2:$B$7,2,FALSE),""))</f>
        <v/>
      </c>
      <c r="I78" s="25" t="n"/>
      <c r="J78" s="24">
        <f>IF(A78="","",IF(I78&lt;&gt;"",I78,H78))</f>
        <v/>
      </c>
      <c r="K78" s="43">
        <f>IF(A78="","",IF(OR(G78="",J78=""),"",G78+J78))</f>
        <v/>
      </c>
      <c r="L78" s="42" t="n"/>
      <c r="M78" s="43">
        <f>IF(A78="","",IF(L78&lt;&gt;"",L78,K78))</f>
        <v/>
      </c>
      <c r="N78" s="22" t="n"/>
      <c r="O78" s="22" t="n"/>
      <c r="P78" s="42" t="n"/>
      <c r="Q78" s="24">
        <f>IF(A78="","",IF(M78="","",IF(P78&lt;&gt;"","",IF(OR(O78="Closed - Won",O78="Closed - Lost",O78="Withdrawn"),"",M78-Dashboard!$B$2))))</f>
        <v/>
      </c>
      <c r="R78" s="27">
        <f>IF(A78="","",IF(M78="","Missing Deadline",IF(P78&lt;&gt;"",IF(P78&lt;=M78,"Timely Submitted","Late Submitted"),IF(OR(O78="Closed - Won",O78="Closed - Lost",O78="Withdrawn"),"Closed - No Submission",IF(M78&lt;Dashboard!$B$2,"Overdue",IF(M78=Dashboard!$B$2,"Due Today",IF(M78&lt;=Dashboard!$B$2+7,"Due in 7 Days",IF(M78&lt;=Dashboard!$B$2+30,"Due in 30 Days","Future"))))))))</f>
        <v/>
      </c>
      <c r="S78" s="22" t="n"/>
      <c r="T78" s="22" t="n"/>
      <c r="U78" s="44" t="n"/>
      <c r="V78" s="22" t="n"/>
      <c r="W78" s="22" t="n"/>
      <c r="X78" s="42" t="n"/>
      <c r="Y78" s="27">
        <f>IF(A78="","",IF(COUNTIF($A$6:$A$205,A78)&gt;1,"Duplicate Appeal ID",IF(B78="","Missing clinic",IF(C78="","Missing payer",IF(D78="","Missing claim reference",IF(G78="","Missing notice received date",IF(J78="","Missing deadline days",IF(J78&lt;=0,"Invalid deadline days",IF(M78="","Missing final due date",IF(AND(E78&lt;&gt;"",F78&lt;&gt;"",F78&lt;E78),"Denial date before service date",IF(AND(F78&lt;&gt;"",G78&lt;&gt;"",G78&lt;F78),"Notice received before denial date",IF(AND(P78&lt;&gt;"",M78="",TRUE),"Submission entered without deadline",IF(AND(O78="Submitted",P78=""),"Submitted status missing date",IF(AND(P78&lt;&gt;"",O78&lt;&gt;"Submitted",O78&lt;&gt;"Closed - Won",O78&lt;&gt;"Closed - Lost"),"Submission date conflicts with status",IF(S78="","Missing appeal owner",IF(T78="","Missing priority",IF(U78="","Missing amount at risk",IF(U78&lt;0,"Negative amount at risk",IF(N78&lt;&gt;"Yes","Deadline not confirmed","OK"))))))))))))))))))</f>
        <v/>
      </c>
    </row>
    <row r="79">
      <c r="A79" s="22" t="n"/>
      <c r="B79" s="22" t="n"/>
      <c r="C79" s="22" t="n"/>
      <c r="D79" s="22" t="n"/>
      <c r="E79" s="42" t="n"/>
      <c r="F79" s="42" t="n"/>
      <c r="G79" s="42" t="n"/>
      <c r="H79" s="24">
        <f>IF(A79="","",IFERROR(VLOOKUP(C79,Lists!$A$2:$B$7,2,FALSE),""))</f>
        <v/>
      </c>
      <c r="I79" s="25" t="n"/>
      <c r="J79" s="24">
        <f>IF(A79="","",IF(I79&lt;&gt;"",I79,H79))</f>
        <v/>
      </c>
      <c r="K79" s="43">
        <f>IF(A79="","",IF(OR(G79="",J79=""),"",G79+J79))</f>
        <v/>
      </c>
      <c r="L79" s="42" t="n"/>
      <c r="M79" s="43">
        <f>IF(A79="","",IF(L79&lt;&gt;"",L79,K79))</f>
        <v/>
      </c>
      <c r="N79" s="22" t="n"/>
      <c r="O79" s="22" t="n"/>
      <c r="P79" s="42" t="n"/>
      <c r="Q79" s="24">
        <f>IF(A79="","",IF(M79="","",IF(P79&lt;&gt;"","",IF(OR(O79="Closed - Won",O79="Closed - Lost",O79="Withdrawn"),"",M79-Dashboard!$B$2))))</f>
        <v/>
      </c>
      <c r="R79" s="27">
        <f>IF(A79="","",IF(M79="","Missing Deadline",IF(P79&lt;&gt;"",IF(P79&lt;=M79,"Timely Submitted","Late Submitted"),IF(OR(O79="Closed - Won",O79="Closed - Lost",O79="Withdrawn"),"Closed - No Submission",IF(M79&lt;Dashboard!$B$2,"Overdue",IF(M79=Dashboard!$B$2,"Due Today",IF(M79&lt;=Dashboard!$B$2+7,"Due in 7 Days",IF(M79&lt;=Dashboard!$B$2+30,"Due in 30 Days","Future"))))))))</f>
        <v/>
      </c>
      <c r="S79" s="22" t="n"/>
      <c r="T79" s="22" t="n"/>
      <c r="U79" s="44" t="n"/>
      <c r="V79" s="22" t="n"/>
      <c r="W79" s="22" t="n"/>
      <c r="X79" s="42" t="n"/>
      <c r="Y79" s="27">
        <f>IF(A79="","",IF(COUNTIF($A$6:$A$205,A79)&gt;1,"Duplicate Appeal ID",IF(B79="","Missing clinic",IF(C79="","Missing payer",IF(D79="","Missing claim reference",IF(G79="","Missing notice received date",IF(J79="","Missing deadline days",IF(J79&lt;=0,"Invalid deadline days",IF(M79="","Missing final due date",IF(AND(E79&lt;&gt;"",F79&lt;&gt;"",F79&lt;E79),"Denial date before service date",IF(AND(F79&lt;&gt;"",G79&lt;&gt;"",G79&lt;F79),"Notice received before denial date",IF(AND(P79&lt;&gt;"",M79="",TRUE),"Submission entered without deadline",IF(AND(O79="Submitted",P79=""),"Submitted status missing date",IF(AND(P79&lt;&gt;"",O79&lt;&gt;"Submitted",O79&lt;&gt;"Closed - Won",O79&lt;&gt;"Closed - Lost"),"Submission date conflicts with status",IF(S79="","Missing appeal owner",IF(T79="","Missing priority",IF(U79="","Missing amount at risk",IF(U79&lt;0,"Negative amount at risk",IF(N79&lt;&gt;"Yes","Deadline not confirmed","OK"))))))))))))))))))</f>
        <v/>
      </c>
    </row>
    <row r="80">
      <c r="A80" s="22" t="n"/>
      <c r="B80" s="22" t="n"/>
      <c r="C80" s="22" t="n"/>
      <c r="D80" s="22" t="n"/>
      <c r="E80" s="42" t="n"/>
      <c r="F80" s="42" t="n"/>
      <c r="G80" s="42" t="n"/>
      <c r="H80" s="24">
        <f>IF(A80="","",IFERROR(VLOOKUP(C80,Lists!$A$2:$B$7,2,FALSE),""))</f>
        <v/>
      </c>
      <c r="I80" s="25" t="n"/>
      <c r="J80" s="24">
        <f>IF(A80="","",IF(I80&lt;&gt;"",I80,H80))</f>
        <v/>
      </c>
      <c r="K80" s="43">
        <f>IF(A80="","",IF(OR(G80="",J80=""),"",G80+J80))</f>
        <v/>
      </c>
      <c r="L80" s="42" t="n"/>
      <c r="M80" s="43">
        <f>IF(A80="","",IF(L80&lt;&gt;"",L80,K80))</f>
        <v/>
      </c>
      <c r="N80" s="22" t="n"/>
      <c r="O80" s="22" t="n"/>
      <c r="P80" s="42" t="n"/>
      <c r="Q80" s="24">
        <f>IF(A80="","",IF(M80="","",IF(P80&lt;&gt;"","",IF(OR(O80="Closed - Won",O80="Closed - Lost",O80="Withdrawn"),"",M80-Dashboard!$B$2))))</f>
        <v/>
      </c>
      <c r="R80" s="27">
        <f>IF(A80="","",IF(M80="","Missing Deadline",IF(P80&lt;&gt;"",IF(P80&lt;=M80,"Timely Submitted","Late Submitted"),IF(OR(O80="Closed - Won",O80="Closed - Lost",O80="Withdrawn"),"Closed - No Submission",IF(M80&lt;Dashboard!$B$2,"Overdue",IF(M80=Dashboard!$B$2,"Due Today",IF(M80&lt;=Dashboard!$B$2+7,"Due in 7 Days",IF(M80&lt;=Dashboard!$B$2+30,"Due in 30 Days","Future"))))))))</f>
        <v/>
      </c>
      <c r="S80" s="22" t="n"/>
      <c r="T80" s="22" t="n"/>
      <c r="U80" s="44" t="n"/>
      <c r="V80" s="22" t="n"/>
      <c r="W80" s="22" t="n"/>
      <c r="X80" s="42" t="n"/>
      <c r="Y80" s="27">
        <f>IF(A80="","",IF(COUNTIF($A$6:$A$205,A80)&gt;1,"Duplicate Appeal ID",IF(B80="","Missing clinic",IF(C80="","Missing payer",IF(D80="","Missing claim reference",IF(G80="","Missing notice received date",IF(J80="","Missing deadline days",IF(J80&lt;=0,"Invalid deadline days",IF(M80="","Missing final due date",IF(AND(E80&lt;&gt;"",F80&lt;&gt;"",F80&lt;E80),"Denial date before service date",IF(AND(F80&lt;&gt;"",G80&lt;&gt;"",G80&lt;F80),"Notice received before denial date",IF(AND(P80&lt;&gt;"",M80="",TRUE),"Submission entered without deadline",IF(AND(O80="Submitted",P80=""),"Submitted status missing date",IF(AND(P80&lt;&gt;"",O80&lt;&gt;"Submitted",O80&lt;&gt;"Closed - Won",O80&lt;&gt;"Closed - Lost"),"Submission date conflicts with status",IF(S80="","Missing appeal owner",IF(T80="","Missing priority",IF(U80="","Missing amount at risk",IF(U80&lt;0,"Negative amount at risk",IF(N80&lt;&gt;"Yes","Deadline not confirmed","OK"))))))))))))))))))</f>
        <v/>
      </c>
    </row>
    <row r="81">
      <c r="A81" s="22" t="n"/>
      <c r="B81" s="22" t="n"/>
      <c r="C81" s="22" t="n"/>
      <c r="D81" s="22" t="n"/>
      <c r="E81" s="42" t="n"/>
      <c r="F81" s="42" t="n"/>
      <c r="G81" s="42" t="n"/>
      <c r="H81" s="24">
        <f>IF(A81="","",IFERROR(VLOOKUP(C81,Lists!$A$2:$B$7,2,FALSE),""))</f>
        <v/>
      </c>
      <c r="I81" s="25" t="n"/>
      <c r="J81" s="24">
        <f>IF(A81="","",IF(I81&lt;&gt;"",I81,H81))</f>
        <v/>
      </c>
      <c r="K81" s="43">
        <f>IF(A81="","",IF(OR(G81="",J81=""),"",G81+J81))</f>
        <v/>
      </c>
      <c r="L81" s="42" t="n"/>
      <c r="M81" s="43">
        <f>IF(A81="","",IF(L81&lt;&gt;"",L81,K81))</f>
        <v/>
      </c>
      <c r="N81" s="22" t="n"/>
      <c r="O81" s="22" t="n"/>
      <c r="P81" s="42" t="n"/>
      <c r="Q81" s="24">
        <f>IF(A81="","",IF(M81="","",IF(P81&lt;&gt;"","",IF(OR(O81="Closed - Won",O81="Closed - Lost",O81="Withdrawn"),"",M81-Dashboard!$B$2))))</f>
        <v/>
      </c>
      <c r="R81" s="27">
        <f>IF(A81="","",IF(M81="","Missing Deadline",IF(P81&lt;&gt;"",IF(P81&lt;=M81,"Timely Submitted","Late Submitted"),IF(OR(O81="Closed - Won",O81="Closed - Lost",O81="Withdrawn"),"Closed - No Submission",IF(M81&lt;Dashboard!$B$2,"Overdue",IF(M81=Dashboard!$B$2,"Due Today",IF(M81&lt;=Dashboard!$B$2+7,"Due in 7 Days",IF(M81&lt;=Dashboard!$B$2+30,"Due in 30 Days","Future"))))))))</f>
        <v/>
      </c>
      <c r="S81" s="22" t="n"/>
      <c r="T81" s="22" t="n"/>
      <c r="U81" s="44" t="n"/>
      <c r="V81" s="22" t="n"/>
      <c r="W81" s="22" t="n"/>
      <c r="X81" s="42" t="n"/>
      <c r="Y81" s="27">
        <f>IF(A81="","",IF(COUNTIF($A$6:$A$205,A81)&gt;1,"Duplicate Appeal ID",IF(B81="","Missing clinic",IF(C81="","Missing payer",IF(D81="","Missing claim reference",IF(G81="","Missing notice received date",IF(J81="","Missing deadline days",IF(J81&lt;=0,"Invalid deadline days",IF(M81="","Missing final due date",IF(AND(E81&lt;&gt;"",F81&lt;&gt;"",F81&lt;E81),"Denial date before service date",IF(AND(F81&lt;&gt;"",G81&lt;&gt;"",G81&lt;F81),"Notice received before denial date",IF(AND(P81&lt;&gt;"",M81="",TRUE),"Submission entered without deadline",IF(AND(O81="Submitted",P81=""),"Submitted status missing date",IF(AND(P81&lt;&gt;"",O81&lt;&gt;"Submitted",O81&lt;&gt;"Closed - Won",O81&lt;&gt;"Closed - Lost"),"Submission date conflicts with status",IF(S81="","Missing appeal owner",IF(T81="","Missing priority",IF(U81="","Missing amount at risk",IF(U81&lt;0,"Negative amount at risk",IF(N81&lt;&gt;"Yes","Deadline not confirmed","OK"))))))))))))))))))</f>
        <v/>
      </c>
    </row>
    <row r="82">
      <c r="A82" s="22" t="n"/>
      <c r="B82" s="22" t="n"/>
      <c r="C82" s="22" t="n"/>
      <c r="D82" s="22" t="n"/>
      <c r="E82" s="42" t="n"/>
      <c r="F82" s="42" t="n"/>
      <c r="G82" s="42" t="n"/>
      <c r="H82" s="24">
        <f>IF(A82="","",IFERROR(VLOOKUP(C82,Lists!$A$2:$B$7,2,FALSE),""))</f>
        <v/>
      </c>
      <c r="I82" s="25" t="n"/>
      <c r="J82" s="24">
        <f>IF(A82="","",IF(I82&lt;&gt;"",I82,H82))</f>
        <v/>
      </c>
      <c r="K82" s="43">
        <f>IF(A82="","",IF(OR(G82="",J82=""),"",G82+J82))</f>
        <v/>
      </c>
      <c r="L82" s="42" t="n"/>
      <c r="M82" s="43">
        <f>IF(A82="","",IF(L82&lt;&gt;"",L82,K82))</f>
        <v/>
      </c>
      <c r="N82" s="22" t="n"/>
      <c r="O82" s="22" t="n"/>
      <c r="P82" s="42" t="n"/>
      <c r="Q82" s="24">
        <f>IF(A82="","",IF(M82="","",IF(P82&lt;&gt;"","",IF(OR(O82="Closed - Won",O82="Closed - Lost",O82="Withdrawn"),"",M82-Dashboard!$B$2))))</f>
        <v/>
      </c>
      <c r="R82" s="27">
        <f>IF(A82="","",IF(M82="","Missing Deadline",IF(P82&lt;&gt;"",IF(P82&lt;=M82,"Timely Submitted","Late Submitted"),IF(OR(O82="Closed - Won",O82="Closed - Lost",O82="Withdrawn"),"Closed - No Submission",IF(M82&lt;Dashboard!$B$2,"Overdue",IF(M82=Dashboard!$B$2,"Due Today",IF(M82&lt;=Dashboard!$B$2+7,"Due in 7 Days",IF(M82&lt;=Dashboard!$B$2+30,"Due in 30 Days","Future"))))))))</f>
        <v/>
      </c>
      <c r="S82" s="22" t="n"/>
      <c r="T82" s="22" t="n"/>
      <c r="U82" s="44" t="n"/>
      <c r="V82" s="22" t="n"/>
      <c r="W82" s="22" t="n"/>
      <c r="X82" s="42" t="n"/>
      <c r="Y82" s="27">
        <f>IF(A82="","",IF(COUNTIF($A$6:$A$205,A82)&gt;1,"Duplicate Appeal ID",IF(B82="","Missing clinic",IF(C82="","Missing payer",IF(D82="","Missing claim reference",IF(G82="","Missing notice received date",IF(J82="","Missing deadline days",IF(J82&lt;=0,"Invalid deadline days",IF(M82="","Missing final due date",IF(AND(E82&lt;&gt;"",F82&lt;&gt;"",F82&lt;E82),"Denial date before service date",IF(AND(F82&lt;&gt;"",G82&lt;&gt;"",G82&lt;F82),"Notice received before denial date",IF(AND(P82&lt;&gt;"",M82="",TRUE),"Submission entered without deadline",IF(AND(O82="Submitted",P82=""),"Submitted status missing date",IF(AND(P82&lt;&gt;"",O82&lt;&gt;"Submitted",O82&lt;&gt;"Closed - Won",O82&lt;&gt;"Closed - Lost"),"Submission date conflicts with status",IF(S82="","Missing appeal owner",IF(T82="","Missing priority",IF(U82="","Missing amount at risk",IF(U82&lt;0,"Negative amount at risk",IF(N82&lt;&gt;"Yes","Deadline not confirmed","OK"))))))))))))))))))</f>
        <v/>
      </c>
    </row>
    <row r="83">
      <c r="A83" s="22" t="n"/>
      <c r="B83" s="22" t="n"/>
      <c r="C83" s="22" t="n"/>
      <c r="D83" s="22" t="n"/>
      <c r="E83" s="42" t="n"/>
      <c r="F83" s="42" t="n"/>
      <c r="G83" s="42" t="n"/>
      <c r="H83" s="24">
        <f>IF(A83="","",IFERROR(VLOOKUP(C83,Lists!$A$2:$B$7,2,FALSE),""))</f>
        <v/>
      </c>
      <c r="I83" s="25" t="n"/>
      <c r="J83" s="24">
        <f>IF(A83="","",IF(I83&lt;&gt;"",I83,H83))</f>
        <v/>
      </c>
      <c r="K83" s="43">
        <f>IF(A83="","",IF(OR(G83="",J83=""),"",G83+J83))</f>
        <v/>
      </c>
      <c r="L83" s="42" t="n"/>
      <c r="M83" s="43">
        <f>IF(A83="","",IF(L83&lt;&gt;"",L83,K83))</f>
        <v/>
      </c>
      <c r="N83" s="22" t="n"/>
      <c r="O83" s="22" t="n"/>
      <c r="P83" s="42" t="n"/>
      <c r="Q83" s="24">
        <f>IF(A83="","",IF(M83="","",IF(P83&lt;&gt;"","",IF(OR(O83="Closed - Won",O83="Closed - Lost",O83="Withdrawn"),"",M83-Dashboard!$B$2))))</f>
        <v/>
      </c>
      <c r="R83" s="27">
        <f>IF(A83="","",IF(M83="","Missing Deadline",IF(P83&lt;&gt;"",IF(P83&lt;=M83,"Timely Submitted","Late Submitted"),IF(OR(O83="Closed - Won",O83="Closed - Lost",O83="Withdrawn"),"Closed - No Submission",IF(M83&lt;Dashboard!$B$2,"Overdue",IF(M83=Dashboard!$B$2,"Due Today",IF(M83&lt;=Dashboard!$B$2+7,"Due in 7 Days",IF(M83&lt;=Dashboard!$B$2+30,"Due in 30 Days","Future"))))))))</f>
        <v/>
      </c>
      <c r="S83" s="22" t="n"/>
      <c r="T83" s="22" t="n"/>
      <c r="U83" s="44" t="n"/>
      <c r="V83" s="22" t="n"/>
      <c r="W83" s="22" t="n"/>
      <c r="X83" s="42" t="n"/>
      <c r="Y83" s="27">
        <f>IF(A83="","",IF(COUNTIF($A$6:$A$205,A83)&gt;1,"Duplicate Appeal ID",IF(B83="","Missing clinic",IF(C83="","Missing payer",IF(D83="","Missing claim reference",IF(G83="","Missing notice received date",IF(J83="","Missing deadline days",IF(J83&lt;=0,"Invalid deadline days",IF(M83="","Missing final due date",IF(AND(E83&lt;&gt;"",F83&lt;&gt;"",F83&lt;E83),"Denial date before service date",IF(AND(F83&lt;&gt;"",G83&lt;&gt;"",G83&lt;F83),"Notice received before denial date",IF(AND(P83&lt;&gt;"",M83="",TRUE),"Submission entered without deadline",IF(AND(O83="Submitted",P83=""),"Submitted status missing date",IF(AND(P83&lt;&gt;"",O83&lt;&gt;"Submitted",O83&lt;&gt;"Closed - Won",O83&lt;&gt;"Closed - Lost"),"Submission date conflicts with status",IF(S83="","Missing appeal owner",IF(T83="","Missing priority",IF(U83="","Missing amount at risk",IF(U83&lt;0,"Negative amount at risk",IF(N83&lt;&gt;"Yes","Deadline not confirmed","OK"))))))))))))))))))</f>
        <v/>
      </c>
    </row>
    <row r="84">
      <c r="A84" s="22" t="n"/>
      <c r="B84" s="22" t="n"/>
      <c r="C84" s="22" t="n"/>
      <c r="D84" s="22" t="n"/>
      <c r="E84" s="42" t="n"/>
      <c r="F84" s="42" t="n"/>
      <c r="G84" s="42" t="n"/>
      <c r="H84" s="24">
        <f>IF(A84="","",IFERROR(VLOOKUP(C84,Lists!$A$2:$B$7,2,FALSE),""))</f>
        <v/>
      </c>
      <c r="I84" s="25" t="n"/>
      <c r="J84" s="24">
        <f>IF(A84="","",IF(I84&lt;&gt;"",I84,H84))</f>
        <v/>
      </c>
      <c r="K84" s="43">
        <f>IF(A84="","",IF(OR(G84="",J84=""),"",G84+J84))</f>
        <v/>
      </c>
      <c r="L84" s="42" t="n"/>
      <c r="M84" s="43">
        <f>IF(A84="","",IF(L84&lt;&gt;"",L84,K84))</f>
        <v/>
      </c>
      <c r="N84" s="22" t="n"/>
      <c r="O84" s="22" t="n"/>
      <c r="P84" s="42" t="n"/>
      <c r="Q84" s="24">
        <f>IF(A84="","",IF(M84="","",IF(P84&lt;&gt;"","",IF(OR(O84="Closed - Won",O84="Closed - Lost",O84="Withdrawn"),"",M84-Dashboard!$B$2))))</f>
        <v/>
      </c>
      <c r="R84" s="27">
        <f>IF(A84="","",IF(M84="","Missing Deadline",IF(P84&lt;&gt;"",IF(P84&lt;=M84,"Timely Submitted","Late Submitted"),IF(OR(O84="Closed - Won",O84="Closed - Lost",O84="Withdrawn"),"Closed - No Submission",IF(M84&lt;Dashboard!$B$2,"Overdue",IF(M84=Dashboard!$B$2,"Due Today",IF(M84&lt;=Dashboard!$B$2+7,"Due in 7 Days",IF(M84&lt;=Dashboard!$B$2+30,"Due in 30 Days","Future"))))))))</f>
        <v/>
      </c>
      <c r="S84" s="22" t="n"/>
      <c r="T84" s="22" t="n"/>
      <c r="U84" s="44" t="n"/>
      <c r="V84" s="22" t="n"/>
      <c r="W84" s="22" t="n"/>
      <c r="X84" s="42" t="n"/>
      <c r="Y84" s="27">
        <f>IF(A84="","",IF(COUNTIF($A$6:$A$205,A84)&gt;1,"Duplicate Appeal ID",IF(B84="","Missing clinic",IF(C84="","Missing payer",IF(D84="","Missing claim reference",IF(G84="","Missing notice received date",IF(J84="","Missing deadline days",IF(J84&lt;=0,"Invalid deadline days",IF(M84="","Missing final due date",IF(AND(E84&lt;&gt;"",F84&lt;&gt;"",F84&lt;E84),"Denial date before service date",IF(AND(F84&lt;&gt;"",G84&lt;&gt;"",G84&lt;F84),"Notice received before denial date",IF(AND(P84&lt;&gt;"",M84="",TRUE),"Submission entered without deadline",IF(AND(O84="Submitted",P84=""),"Submitted status missing date",IF(AND(P84&lt;&gt;"",O84&lt;&gt;"Submitted",O84&lt;&gt;"Closed - Won",O84&lt;&gt;"Closed - Lost"),"Submission date conflicts with status",IF(S84="","Missing appeal owner",IF(T84="","Missing priority",IF(U84="","Missing amount at risk",IF(U84&lt;0,"Negative amount at risk",IF(N84&lt;&gt;"Yes","Deadline not confirmed","OK"))))))))))))))))))</f>
        <v/>
      </c>
    </row>
    <row r="85">
      <c r="A85" s="22" t="n"/>
      <c r="B85" s="22" t="n"/>
      <c r="C85" s="22" t="n"/>
      <c r="D85" s="22" t="n"/>
      <c r="E85" s="42" t="n"/>
      <c r="F85" s="42" t="n"/>
      <c r="G85" s="42" t="n"/>
      <c r="H85" s="24">
        <f>IF(A85="","",IFERROR(VLOOKUP(C85,Lists!$A$2:$B$7,2,FALSE),""))</f>
        <v/>
      </c>
      <c r="I85" s="25" t="n"/>
      <c r="J85" s="24">
        <f>IF(A85="","",IF(I85&lt;&gt;"",I85,H85))</f>
        <v/>
      </c>
      <c r="K85" s="43">
        <f>IF(A85="","",IF(OR(G85="",J85=""),"",G85+J85))</f>
        <v/>
      </c>
      <c r="L85" s="42" t="n"/>
      <c r="M85" s="43">
        <f>IF(A85="","",IF(L85&lt;&gt;"",L85,K85))</f>
        <v/>
      </c>
      <c r="N85" s="22" t="n"/>
      <c r="O85" s="22" t="n"/>
      <c r="P85" s="42" t="n"/>
      <c r="Q85" s="24">
        <f>IF(A85="","",IF(M85="","",IF(P85&lt;&gt;"","",IF(OR(O85="Closed - Won",O85="Closed - Lost",O85="Withdrawn"),"",M85-Dashboard!$B$2))))</f>
        <v/>
      </c>
      <c r="R85" s="27">
        <f>IF(A85="","",IF(M85="","Missing Deadline",IF(P85&lt;&gt;"",IF(P85&lt;=M85,"Timely Submitted","Late Submitted"),IF(OR(O85="Closed - Won",O85="Closed - Lost",O85="Withdrawn"),"Closed - No Submission",IF(M85&lt;Dashboard!$B$2,"Overdue",IF(M85=Dashboard!$B$2,"Due Today",IF(M85&lt;=Dashboard!$B$2+7,"Due in 7 Days",IF(M85&lt;=Dashboard!$B$2+30,"Due in 30 Days","Future"))))))))</f>
        <v/>
      </c>
      <c r="S85" s="22" t="n"/>
      <c r="T85" s="22" t="n"/>
      <c r="U85" s="44" t="n"/>
      <c r="V85" s="22" t="n"/>
      <c r="W85" s="22" t="n"/>
      <c r="X85" s="42" t="n"/>
      <c r="Y85" s="27">
        <f>IF(A85="","",IF(COUNTIF($A$6:$A$205,A85)&gt;1,"Duplicate Appeal ID",IF(B85="","Missing clinic",IF(C85="","Missing payer",IF(D85="","Missing claim reference",IF(G85="","Missing notice received date",IF(J85="","Missing deadline days",IF(J85&lt;=0,"Invalid deadline days",IF(M85="","Missing final due date",IF(AND(E85&lt;&gt;"",F85&lt;&gt;"",F85&lt;E85),"Denial date before service date",IF(AND(F85&lt;&gt;"",G85&lt;&gt;"",G85&lt;F85),"Notice received before denial date",IF(AND(P85&lt;&gt;"",M85="",TRUE),"Submission entered without deadline",IF(AND(O85="Submitted",P85=""),"Submitted status missing date",IF(AND(P85&lt;&gt;"",O85&lt;&gt;"Submitted",O85&lt;&gt;"Closed - Won",O85&lt;&gt;"Closed - Lost"),"Submission date conflicts with status",IF(S85="","Missing appeal owner",IF(T85="","Missing priority",IF(U85="","Missing amount at risk",IF(U85&lt;0,"Negative amount at risk",IF(N85&lt;&gt;"Yes","Deadline not confirmed","OK"))))))))))))))))))</f>
        <v/>
      </c>
    </row>
    <row r="86">
      <c r="A86" s="22" t="n"/>
      <c r="B86" s="22" t="n"/>
      <c r="C86" s="22" t="n"/>
      <c r="D86" s="22" t="n"/>
      <c r="E86" s="42" t="n"/>
      <c r="F86" s="42" t="n"/>
      <c r="G86" s="42" t="n"/>
      <c r="H86" s="24">
        <f>IF(A86="","",IFERROR(VLOOKUP(C86,Lists!$A$2:$B$7,2,FALSE),""))</f>
        <v/>
      </c>
      <c r="I86" s="25" t="n"/>
      <c r="J86" s="24">
        <f>IF(A86="","",IF(I86&lt;&gt;"",I86,H86))</f>
        <v/>
      </c>
      <c r="K86" s="43">
        <f>IF(A86="","",IF(OR(G86="",J86=""),"",G86+J86))</f>
        <v/>
      </c>
      <c r="L86" s="42" t="n"/>
      <c r="M86" s="43">
        <f>IF(A86="","",IF(L86&lt;&gt;"",L86,K86))</f>
        <v/>
      </c>
      <c r="N86" s="22" t="n"/>
      <c r="O86" s="22" t="n"/>
      <c r="P86" s="42" t="n"/>
      <c r="Q86" s="24">
        <f>IF(A86="","",IF(M86="","",IF(P86&lt;&gt;"","",IF(OR(O86="Closed - Won",O86="Closed - Lost",O86="Withdrawn"),"",M86-Dashboard!$B$2))))</f>
        <v/>
      </c>
      <c r="R86" s="27">
        <f>IF(A86="","",IF(M86="","Missing Deadline",IF(P86&lt;&gt;"",IF(P86&lt;=M86,"Timely Submitted","Late Submitted"),IF(OR(O86="Closed - Won",O86="Closed - Lost",O86="Withdrawn"),"Closed - No Submission",IF(M86&lt;Dashboard!$B$2,"Overdue",IF(M86=Dashboard!$B$2,"Due Today",IF(M86&lt;=Dashboard!$B$2+7,"Due in 7 Days",IF(M86&lt;=Dashboard!$B$2+30,"Due in 30 Days","Future"))))))))</f>
        <v/>
      </c>
      <c r="S86" s="22" t="n"/>
      <c r="T86" s="22" t="n"/>
      <c r="U86" s="44" t="n"/>
      <c r="V86" s="22" t="n"/>
      <c r="W86" s="22" t="n"/>
      <c r="X86" s="42" t="n"/>
      <c r="Y86" s="27">
        <f>IF(A86="","",IF(COUNTIF($A$6:$A$205,A86)&gt;1,"Duplicate Appeal ID",IF(B86="","Missing clinic",IF(C86="","Missing payer",IF(D86="","Missing claim reference",IF(G86="","Missing notice received date",IF(J86="","Missing deadline days",IF(J86&lt;=0,"Invalid deadline days",IF(M86="","Missing final due date",IF(AND(E86&lt;&gt;"",F86&lt;&gt;"",F86&lt;E86),"Denial date before service date",IF(AND(F86&lt;&gt;"",G86&lt;&gt;"",G86&lt;F86),"Notice received before denial date",IF(AND(P86&lt;&gt;"",M86="",TRUE),"Submission entered without deadline",IF(AND(O86="Submitted",P86=""),"Submitted status missing date",IF(AND(P86&lt;&gt;"",O86&lt;&gt;"Submitted",O86&lt;&gt;"Closed - Won",O86&lt;&gt;"Closed - Lost"),"Submission date conflicts with status",IF(S86="","Missing appeal owner",IF(T86="","Missing priority",IF(U86="","Missing amount at risk",IF(U86&lt;0,"Negative amount at risk",IF(N86&lt;&gt;"Yes","Deadline not confirmed","OK"))))))))))))))))))</f>
        <v/>
      </c>
    </row>
    <row r="87">
      <c r="A87" s="22" t="n"/>
      <c r="B87" s="22" t="n"/>
      <c r="C87" s="22" t="n"/>
      <c r="D87" s="22" t="n"/>
      <c r="E87" s="42" t="n"/>
      <c r="F87" s="42" t="n"/>
      <c r="G87" s="42" t="n"/>
      <c r="H87" s="24">
        <f>IF(A87="","",IFERROR(VLOOKUP(C87,Lists!$A$2:$B$7,2,FALSE),""))</f>
        <v/>
      </c>
      <c r="I87" s="25" t="n"/>
      <c r="J87" s="24">
        <f>IF(A87="","",IF(I87&lt;&gt;"",I87,H87))</f>
        <v/>
      </c>
      <c r="K87" s="43">
        <f>IF(A87="","",IF(OR(G87="",J87=""),"",G87+J87))</f>
        <v/>
      </c>
      <c r="L87" s="42" t="n"/>
      <c r="M87" s="43">
        <f>IF(A87="","",IF(L87&lt;&gt;"",L87,K87))</f>
        <v/>
      </c>
      <c r="N87" s="22" t="n"/>
      <c r="O87" s="22" t="n"/>
      <c r="P87" s="42" t="n"/>
      <c r="Q87" s="24">
        <f>IF(A87="","",IF(M87="","",IF(P87&lt;&gt;"","",IF(OR(O87="Closed - Won",O87="Closed - Lost",O87="Withdrawn"),"",M87-Dashboard!$B$2))))</f>
        <v/>
      </c>
      <c r="R87" s="27">
        <f>IF(A87="","",IF(M87="","Missing Deadline",IF(P87&lt;&gt;"",IF(P87&lt;=M87,"Timely Submitted","Late Submitted"),IF(OR(O87="Closed - Won",O87="Closed - Lost",O87="Withdrawn"),"Closed - No Submission",IF(M87&lt;Dashboard!$B$2,"Overdue",IF(M87=Dashboard!$B$2,"Due Today",IF(M87&lt;=Dashboard!$B$2+7,"Due in 7 Days",IF(M87&lt;=Dashboard!$B$2+30,"Due in 30 Days","Future"))))))))</f>
        <v/>
      </c>
      <c r="S87" s="22" t="n"/>
      <c r="T87" s="22" t="n"/>
      <c r="U87" s="44" t="n"/>
      <c r="V87" s="22" t="n"/>
      <c r="W87" s="22" t="n"/>
      <c r="X87" s="42" t="n"/>
      <c r="Y87" s="27">
        <f>IF(A87="","",IF(COUNTIF($A$6:$A$205,A87)&gt;1,"Duplicate Appeal ID",IF(B87="","Missing clinic",IF(C87="","Missing payer",IF(D87="","Missing claim reference",IF(G87="","Missing notice received date",IF(J87="","Missing deadline days",IF(J87&lt;=0,"Invalid deadline days",IF(M87="","Missing final due date",IF(AND(E87&lt;&gt;"",F87&lt;&gt;"",F87&lt;E87),"Denial date before service date",IF(AND(F87&lt;&gt;"",G87&lt;&gt;"",G87&lt;F87),"Notice received before denial date",IF(AND(P87&lt;&gt;"",M87="",TRUE),"Submission entered without deadline",IF(AND(O87="Submitted",P87=""),"Submitted status missing date",IF(AND(P87&lt;&gt;"",O87&lt;&gt;"Submitted",O87&lt;&gt;"Closed - Won",O87&lt;&gt;"Closed - Lost"),"Submission date conflicts with status",IF(S87="","Missing appeal owner",IF(T87="","Missing priority",IF(U87="","Missing amount at risk",IF(U87&lt;0,"Negative amount at risk",IF(N87&lt;&gt;"Yes","Deadline not confirmed","OK"))))))))))))))))))</f>
        <v/>
      </c>
    </row>
    <row r="88">
      <c r="A88" s="22" t="n"/>
      <c r="B88" s="22" t="n"/>
      <c r="C88" s="22" t="n"/>
      <c r="D88" s="22" t="n"/>
      <c r="E88" s="42" t="n"/>
      <c r="F88" s="42" t="n"/>
      <c r="G88" s="42" t="n"/>
      <c r="H88" s="24">
        <f>IF(A88="","",IFERROR(VLOOKUP(C88,Lists!$A$2:$B$7,2,FALSE),""))</f>
        <v/>
      </c>
      <c r="I88" s="25" t="n"/>
      <c r="J88" s="24">
        <f>IF(A88="","",IF(I88&lt;&gt;"",I88,H88))</f>
        <v/>
      </c>
      <c r="K88" s="43">
        <f>IF(A88="","",IF(OR(G88="",J88=""),"",G88+J88))</f>
        <v/>
      </c>
      <c r="L88" s="42" t="n"/>
      <c r="M88" s="43">
        <f>IF(A88="","",IF(L88&lt;&gt;"",L88,K88))</f>
        <v/>
      </c>
      <c r="N88" s="22" t="n"/>
      <c r="O88" s="22" t="n"/>
      <c r="P88" s="42" t="n"/>
      <c r="Q88" s="24">
        <f>IF(A88="","",IF(M88="","",IF(P88&lt;&gt;"","",IF(OR(O88="Closed - Won",O88="Closed - Lost",O88="Withdrawn"),"",M88-Dashboard!$B$2))))</f>
        <v/>
      </c>
      <c r="R88" s="27">
        <f>IF(A88="","",IF(M88="","Missing Deadline",IF(P88&lt;&gt;"",IF(P88&lt;=M88,"Timely Submitted","Late Submitted"),IF(OR(O88="Closed - Won",O88="Closed - Lost",O88="Withdrawn"),"Closed - No Submission",IF(M88&lt;Dashboard!$B$2,"Overdue",IF(M88=Dashboard!$B$2,"Due Today",IF(M88&lt;=Dashboard!$B$2+7,"Due in 7 Days",IF(M88&lt;=Dashboard!$B$2+30,"Due in 30 Days","Future"))))))))</f>
        <v/>
      </c>
      <c r="S88" s="22" t="n"/>
      <c r="T88" s="22" t="n"/>
      <c r="U88" s="44" t="n"/>
      <c r="V88" s="22" t="n"/>
      <c r="W88" s="22" t="n"/>
      <c r="X88" s="42" t="n"/>
      <c r="Y88" s="27">
        <f>IF(A88="","",IF(COUNTIF($A$6:$A$205,A88)&gt;1,"Duplicate Appeal ID",IF(B88="","Missing clinic",IF(C88="","Missing payer",IF(D88="","Missing claim reference",IF(G88="","Missing notice received date",IF(J88="","Missing deadline days",IF(J88&lt;=0,"Invalid deadline days",IF(M88="","Missing final due date",IF(AND(E88&lt;&gt;"",F88&lt;&gt;"",F88&lt;E88),"Denial date before service date",IF(AND(F88&lt;&gt;"",G88&lt;&gt;"",G88&lt;F88),"Notice received before denial date",IF(AND(P88&lt;&gt;"",M88="",TRUE),"Submission entered without deadline",IF(AND(O88="Submitted",P88=""),"Submitted status missing date",IF(AND(P88&lt;&gt;"",O88&lt;&gt;"Submitted",O88&lt;&gt;"Closed - Won",O88&lt;&gt;"Closed - Lost"),"Submission date conflicts with status",IF(S88="","Missing appeal owner",IF(T88="","Missing priority",IF(U88="","Missing amount at risk",IF(U88&lt;0,"Negative amount at risk",IF(N88&lt;&gt;"Yes","Deadline not confirmed","OK"))))))))))))))))))</f>
        <v/>
      </c>
    </row>
    <row r="89">
      <c r="A89" s="22" t="n"/>
      <c r="B89" s="22" t="n"/>
      <c r="C89" s="22" t="n"/>
      <c r="D89" s="22" t="n"/>
      <c r="E89" s="42" t="n"/>
      <c r="F89" s="42" t="n"/>
      <c r="G89" s="42" t="n"/>
      <c r="H89" s="24">
        <f>IF(A89="","",IFERROR(VLOOKUP(C89,Lists!$A$2:$B$7,2,FALSE),""))</f>
        <v/>
      </c>
      <c r="I89" s="25" t="n"/>
      <c r="J89" s="24">
        <f>IF(A89="","",IF(I89&lt;&gt;"",I89,H89))</f>
        <v/>
      </c>
      <c r="K89" s="43">
        <f>IF(A89="","",IF(OR(G89="",J89=""),"",G89+J89))</f>
        <v/>
      </c>
      <c r="L89" s="42" t="n"/>
      <c r="M89" s="43">
        <f>IF(A89="","",IF(L89&lt;&gt;"",L89,K89))</f>
        <v/>
      </c>
      <c r="N89" s="22" t="n"/>
      <c r="O89" s="22" t="n"/>
      <c r="P89" s="42" t="n"/>
      <c r="Q89" s="24">
        <f>IF(A89="","",IF(M89="","",IF(P89&lt;&gt;"","",IF(OR(O89="Closed - Won",O89="Closed - Lost",O89="Withdrawn"),"",M89-Dashboard!$B$2))))</f>
        <v/>
      </c>
      <c r="R89" s="27">
        <f>IF(A89="","",IF(M89="","Missing Deadline",IF(P89&lt;&gt;"",IF(P89&lt;=M89,"Timely Submitted","Late Submitted"),IF(OR(O89="Closed - Won",O89="Closed - Lost",O89="Withdrawn"),"Closed - No Submission",IF(M89&lt;Dashboard!$B$2,"Overdue",IF(M89=Dashboard!$B$2,"Due Today",IF(M89&lt;=Dashboard!$B$2+7,"Due in 7 Days",IF(M89&lt;=Dashboard!$B$2+30,"Due in 30 Days","Future"))))))))</f>
        <v/>
      </c>
      <c r="S89" s="22" t="n"/>
      <c r="T89" s="22" t="n"/>
      <c r="U89" s="44" t="n"/>
      <c r="V89" s="22" t="n"/>
      <c r="W89" s="22" t="n"/>
      <c r="X89" s="42" t="n"/>
      <c r="Y89" s="27">
        <f>IF(A89="","",IF(COUNTIF($A$6:$A$205,A89)&gt;1,"Duplicate Appeal ID",IF(B89="","Missing clinic",IF(C89="","Missing payer",IF(D89="","Missing claim reference",IF(G89="","Missing notice received date",IF(J89="","Missing deadline days",IF(J89&lt;=0,"Invalid deadline days",IF(M89="","Missing final due date",IF(AND(E89&lt;&gt;"",F89&lt;&gt;"",F89&lt;E89),"Denial date before service date",IF(AND(F89&lt;&gt;"",G89&lt;&gt;"",G89&lt;F89),"Notice received before denial date",IF(AND(P89&lt;&gt;"",M89="",TRUE),"Submission entered without deadline",IF(AND(O89="Submitted",P89=""),"Submitted status missing date",IF(AND(P89&lt;&gt;"",O89&lt;&gt;"Submitted",O89&lt;&gt;"Closed - Won",O89&lt;&gt;"Closed - Lost"),"Submission date conflicts with status",IF(S89="","Missing appeal owner",IF(T89="","Missing priority",IF(U89="","Missing amount at risk",IF(U89&lt;0,"Negative amount at risk",IF(N89&lt;&gt;"Yes","Deadline not confirmed","OK"))))))))))))))))))</f>
        <v/>
      </c>
    </row>
    <row r="90">
      <c r="A90" s="22" t="n"/>
      <c r="B90" s="22" t="n"/>
      <c r="C90" s="22" t="n"/>
      <c r="D90" s="22" t="n"/>
      <c r="E90" s="42" t="n"/>
      <c r="F90" s="42" t="n"/>
      <c r="G90" s="42" t="n"/>
      <c r="H90" s="24">
        <f>IF(A90="","",IFERROR(VLOOKUP(C90,Lists!$A$2:$B$7,2,FALSE),""))</f>
        <v/>
      </c>
      <c r="I90" s="25" t="n"/>
      <c r="J90" s="24">
        <f>IF(A90="","",IF(I90&lt;&gt;"",I90,H90))</f>
        <v/>
      </c>
      <c r="K90" s="43">
        <f>IF(A90="","",IF(OR(G90="",J90=""),"",G90+J90))</f>
        <v/>
      </c>
      <c r="L90" s="42" t="n"/>
      <c r="M90" s="43">
        <f>IF(A90="","",IF(L90&lt;&gt;"",L90,K90))</f>
        <v/>
      </c>
      <c r="N90" s="22" t="n"/>
      <c r="O90" s="22" t="n"/>
      <c r="P90" s="42" t="n"/>
      <c r="Q90" s="24">
        <f>IF(A90="","",IF(M90="","",IF(P90&lt;&gt;"","",IF(OR(O90="Closed - Won",O90="Closed - Lost",O90="Withdrawn"),"",M90-Dashboard!$B$2))))</f>
        <v/>
      </c>
      <c r="R90" s="27">
        <f>IF(A90="","",IF(M90="","Missing Deadline",IF(P90&lt;&gt;"",IF(P90&lt;=M90,"Timely Submitted","Late Submitted"),IF(OR(O90="Closed - Won",O90="Closed - Lost",O90="Withdrawn"),"Closed - No Submission",IF(M90&lt;Dashboard!$B$2,"Overdue",IF(M90=Dashboard!$B$2,"Due Today",IF(M90&lt;=Dashboard!$B$2+7,"Due in 7 Days",IF(M90&lt;=Dashboard!$B$2+30,"Due in 30 Days","Future"))))))))</f>
        <v/>
      </c>
      <c r="S90" s="22" t="n"/>
      <c r="T90" s="22" t="n"/>
      <c r="U90" s="44" t="n"/>
      <c r="V90" s="22" t="n"/>
      <c r="W90" s="22" t="n"/>
      <c r="X90" s="42" t="n"/>
      <c r="Y90" s="27">
        <f>IF(A90="","",IF(COUNTIF($A$6:$A$205,A90)&gt;1,"Duplicate Appeal ID",IF(B90="","Missing clinic",IF(C90="","Missing payer",IF(D90="","Missing claim reference",IF(G90="","Missing notice received date",IF(J90="","Missing deadline days",IF(J90&lt;=0,"Invalid deadline days",IF(M90="","Missing final due date",IF(AND(E90&lt;&gt;"",F90&lt;&gt;"",F90&lt;E90),"Denial date before service date",IF(AND(F90&lt;&gt;"",G90&lt;&gt;"",G90&lt;F90),"Notice received before denial date",IF(AND(P90&lt;&gt;"",M90="",TRUE),"Submission entered without deadline",IF(AND(O90="Submitted",P90=""),"Submitted status missing date",IF(AND(P90&lt;&gt;"",O90&lt;&gt;"Submitted",O90&lt;&gt;"Closed - Won",O90&lt;&gt;"Closed - Lost"),"Submission date conflicts with status",IF(S90="","Missing appeal owner",IF(T90="","Missing priority",IF(U90="","Missing amount at risk",IF(U90&lt;0,"Negative amount at risk",IF(N90&lt;&gt;"Yes","Deadline not confirmed","OK"))))))))))))))))))</f>
        <v/>
      </c>
    </row>
    <row r="91">
      <c r="A91" s="22" t="n"/>
      <c r="B91" s="22" t="n"/>
      <c r="C91" s="22" t="n"/>
      <c r="D91" s="22" t="n"/>
      <c r="E91" s="42" t="n"/>
      <c r="F91" s="42" t="n"/>
      <c r="G91" s="42" t="n"/>
      <c r="H91" s="24">
        <f>IF(A91="","",IFERROR(VLOOKUP(C91,Lists!$A$2:$B$7,2,FALSE),""))</f>
        <v/>
      </c>
      <c r="I91" s="25" t="n"/>
      <c r="J91" s="24">
        <f>IF(A91="","",IF(I91&lt;&gt;"",I91,H91))</f>
        <v/>
      </c>
      <c r="K91" s="43">
        <f>IF(A91="","",IF(OR(G91="",J91=""),"",G91+J91))</f>
        <v/>
      </c>
      <c r="L91" s="42" t="n"/>
      <c r="M91" s="43">
        <f>IF(A91="","",IF(L91&lt;&gt;"",L91,K91))</f>
        <v/>
      </c>
      <c r="N91" s="22" t="n"/>
      <c r="O91" s="22" t="n"/>
      <c r="P91" s="42" t="n"/>
      <c r="Q91" s="24">
        <f>IF(A91="","",IF(M91="","",IF(P91&lt;&gt;"","",IF(OR(O91="Closed - Won",O91="Closed - Lost",O91="Withdrawn"),"",M91-Dashboard!$B$2))))</f>
        <v/>
      </c>
      <c r="R91" s="27">
        <f>IF(A91="","",IF(M91="","Missing Deadline",IF(P91&lt;&gt;"",IF(P91&lt;=M91,"Timely Submitted","Late Submitted"),IF(OR(O91="Closed - Won",O91="Closed - Lost",O91="Withdrawn"),"Closed - No Submission",IF(M91&lt;Dashboard!$B$2,"Overdue",IF(M91=Dashboard!$B$2,"Due Today",IF(M91&lt;=Dashboard!$B$2+7,"Due in 7 Days",IF(M91&lt;=Dashboard!$B$2+30,"Due in 30 Days","Future"))))))))</f>
        <v/>
      </c>
      <c r="S91" s="22" t="n"/>
      <c r="T91" s="22" t="n"/>
      <c r="U91" s="44" t="n"/>
      <c r="V91" s="22" t="n"/>
      <c r="W91" s="22" t="n"/>
      <c r="X91" s="42" t="n"/>
      <c r="Y91" s="27">
        <f>IF(A91="","",IF(COUNTIF($A$6:$A$205,A91)&gt;1,"Duplicate Appeal ID",IF(B91="","Missing clinic",IF(C91="","Missing payer",IF(D91="","Missing claim reference",IF(G91="","Missing notice received date",IF(J91="","Missing deadline days",IF(J91&lt;=0,"Invalid deadline days",IF(M91="","Missing final due date",IF(AND(E91&lt;&gt;"",F91&lt;&gt;"",F91&lt;E91),"Denial date before service date",IF(AND(F91&lt;&gt;"",G91&lt;&gt;"",G91&lt;F91),"Notice received before denial date",IF(AND(P91&lt;&gt;"",M91="",TRUE),"Submission entered without deadline",IF(AND(O91="Submitted",P91=""),"Submitted status missing date",IF(AND(P91&lt;&gt;"",O91&lt;&gt;"Submitted",O91&lt;&gt;"Closed - Won",O91&lt;&gt;"Closed - Lost"),"Submission date conflicts with status",IF(S91="","Missing appeal owner",IF(T91="","Missing priority",IF(U91="","Missing amount at risk",IF(U91&lt;0,"Negative amount at risk",IF(N91&lt;&gt;"Yes","Deadline not confirmed","OK"))))))))))))))))))</f>
        <v/>
      </c>
    </row>
    <row r="92">
      <c r="A92" s="22" t="n"/>
      <c r="B92" s="22" t="n"/>
      <c r="C92" s="22" t="n"/>
      <c r="D92" s="22" t="n"/>
      <c r="E92" s="42" t="n"/>
      <c r="F92" s="42" t="n"/>
      <c r="G92" s="42" t="n"/>
      <c r="H92" s="24">
        <f>IF(A92="","",IFERROR(VLOOKUP(C92,Lists!$A$2:$B$7,2,FALSE),""))</f>
        <v/>
      </c>
      <c r="I92" s="25" t="n"/>
      <c r="J92" s="24">
        <f>IF(A92="","",IF(I92&lt;&gt;"",I92,H92))</f>
        <v/>
      </c>
      <c r="K92" s="43">
        <f>IF(A92="","",IF(OR(G92="",J92=""),"",G92+J92))</f>
        <v/>
      </c>
      <c r="L92" s="42" t="n"/>
      <c r="M92" s="43">
        <f>IF(A92="","",IF(L92&lt;&gt;"",L92,K92))</f>
        <v/>
      </c>
      <c r="N92" s="22" t="n"/>
      <c r="O92" s="22" t="n"/>
      <c r="P92" s="42" t="n"/>
      <c r="Q92" s="24">
        <f>IF(A92="","",IF(M92="","",IF(P92&lt;&gt;"","",IF(OR(O92="Closed - Won",O92="Closed - Lost",O92="Withdrawn"),"",M92-Dashboard!$B$2))))</f>
        <v/>
      </c>
      <c r="R92" s="27">
        <f>IF(A92="","",IF(M92="","Missing Deadline",IF(P92&lt;&gt;"",IF(P92&lt;=M92,"Timely Submitted","Late Submitted"),IF(OR(O92="Closed - Won",O92="Closed - Lost",O92="Withdrawn"),"Closed - No Submission",IF(M92&lt;Dashboard!$B$2,"Overdue",IF(M92=Dashboard!$B$2,"Due Today",IF(M92&lt;=Dashboard!$B$2+7,"Due in 7 Days",IF(M92&lt;=Dashboard!$B$2+30,"Due in 30 Days","Future"))))))))</f>
        <v/>
      </c>
      <c r="S92" s="22" t="n"/>
      <c r="T92" s="22" t="n"/>
      <c r="U92" s="44" t="n"/>
      <c r="V92" s="22" t="n"/>
      <c r="W92" s="22" t="n"/>
      <c r="X92" s="42" t="n"/>
      <c r="Y92" s="27">
        <f>IF(A92="","",IF(COUNTIF($A$6:$A$205,A92)&gt;1,"Duplicate Appeal ID",IF(B92="","Missing clinic",IF(C92="","Missing payer",IF(D92="","Missing claim reference",IF(G92="","Missing notice received date",IF(J92="","Missing deadline days",IF(J92&lt;=0,"Invalid deadline days",IF(M92="","Missing final due date",IF(AND(E92&lt;&gt;"",F92&lt;&gt;"",F92&lt;E92),"Denial date before service date",IF(AND(F92&lt;&gt;"",G92&lt;&gt;"",G92&lt;F92),"Notice received before denial date",IF(AND(P92&lt;&gt;"",M92="",TRUE),"Submission entered without deadline",IF(AND(O92="Submitted",P92=""),"Submitted status missing date",IF(AND(P92&lt;&gt;"",O92&lt;&gt;"Submitted",O92&lt;&gt;"Closed - Won",O92&lt;&gt;"Closed - Lost"),"Submission date conflicts with status",IF(S92="","Missing appeal owner",IF(T92="","Missing priority",IF(U92="","Missing amount at risk",IF(U92&lt;0,"Negative amount at risk",IF(N92&lt;&gt;"Yes","Deadline not confirmed","OK"))))))))))))))))))</f>
        <v/>
      </c>
    </row>
    <row r="93">
      <c r="A93" s="22" t="n"/>
      <c r="B93" s="22" t="n"/>
      <c r="C93" s="22" t="n"/>
      <c r="D93" s="22" t="n"/>
      <c r="E93" s="42" t="n"/>
      <c r="F93" s="42" t="n"/>
      <c r="G93" s="42" t="n"/>
      <c r="H93" s="24">
        <f>IF(A93="","",IFERROR(VLOOKUP(C93,Lists!$A$2:$B$7,2,FALSE),""))</f>
        <v/>
      </c>
      <c r="I93" s="25" t="n"/>
      <c r="J93" s="24">
        <f>IF(A93="","",IF(I93&lt;&gt;"",I93,H93))</f>
        <v/>
      </c>
      <c r="K93" s="43">
        <f>IF(A93="","",IF(OR(G93="",J93=""),"",G93+J93))</f>
        <v/>
      </c>
      <c r="L93" s="42" t="n"/>
      <c r="M93" s="43">
        <f>IF(A93="","",IF(L93&lt;&gt;"",L93,K93))</f>
        <v/>
      </c>
      <c r="N93" s="22" t="n"/>
      <c r="O93" s="22" t="n"/>
      <c r="P93" s="42" t="n"/>
      <c r="Q93" s="24">
        <f>IF(A93="","",IF(M93="","",IF(P93&lt;&gt;"","",IF(OR(O93="Closed - Won",O93="Closed - Lost",O93="Withdrawn"),"",M93-Dashboard!$B$2))))</f>
        <v/>
      </c>
      <c r="R93" s="27">
        <f>IF(A93="","",IF(M93="","Missing Deadline",IF(P93&lt;&gt;"",IF(P93&lt;=M93,"Timely Submitted","Late Submitted"),IF(OR(O93="Closed - Won",O93="Closed - Lost",O93="Withdrawn"),"Closed - No Submission",IF(M93&lt;Dashboard!$B$2,"Overdue",IF(M93=Dashboard!$B$2,"Due Today",IF(M93&lt;=Dashboard!$B$2+7,"Due in 7 Days",IF(M93&lt;=Dashboard!$B$2+30,"Due in 30 Days","Future"))))))))</f>
        <v/>
      </c>
      <c r="S93" s="22" t="n"/>
      <c r="T93" s="22" t="n"/>
      <c r="U93" s="44" t="n"/>
      <c r="V93" s="22" t="n"/>
      <c r="W93" s="22" t="n"/>
      <c r="X93" s="42" t="n"/>
      <c r="Y93" s="27">
        <f>IF(A93="","",IF(COUNTIF($A$6:$A$205,A93)&gt;1,"Duplicate Appeal ID",IF(B93="","Missing clinic",IF(C93="","Missing payer",IF(D93="","Missing claim reference",IF(G93="","Missing notice received date",IF(J93="","Missing deadline days",IF(J93&lt;=0,"Invalid deadline days",IF(M93="","Missing final due date",IF(AND(E93&lt;&gt;"",F93&lt;&gt;"",F93&lt;E93),"Denial date before service date",IF(AND(F93&lt;&gt;"",G93&lt;&gt;"",G93&lt;F93),"Notice received before denial date",IF(AND(P93&lt;&gt;"",M93="",TRUE),"Submission entered without deadline",IF(AND(O93="Submitted",P93=""),"Submitted status missing date",IF(AND(P93&lt;&gt;"",O93&lt;&gt;"Submitted",O93&lt;&gt;"Closed - Won",O93&lt;&gt;"Closed - Lost"),"Submission date conflicts with status",IF(S93="","Missing appeal owner",IF(T93="","Missing priority",IF(U93="","Missing amount at risk",IF(U93&lt;0,"Negative amount at risk",IF(N93&lt;&gt;"Yes","Deadline not confirmed","OK"))))))))))))))))))</f>
        <v/>
      </c>
    </row>
    <row r="94">
      <c r="A94" s="22" t="n"/>
      <c r="B94" s="22" t="n"/>
      <c r="C94" s="22" t="n"/>
      <c r="D94" s="22" t="n"/>
      <c r="E94" s="42" t="n"/>
      <c r="F94" s="42" t="n"/>
      <c r="G94" s="42" t="n"/>
      <c r="H94" s="24">
        <f>IF(A94="","",IFERROR(VLOOKUP(C94,Lists!$A$2:$B$7,2,FALSE),""))</f>
        <v/>
      </c>
      <c r="I94" s="25" t="n"/>
      <c r="J94" s="24">
        <f>IF(A94="","",IF(I94&lt;&gt;"",I94,H94))</f>
        <v/>
      </c>
      <c r="K94" s="43">
        <f>IF(A94="","",IF(OR(G94="",J94=""),"",G94+J94))</f>
        <v/>
      </c>
      <c r="L94" s="42" t="n"/>
      <c r="M94" s="43">
        <f>IF(A94="","",IF(L94&lt;&gt;"",L94,K94))</f>
        <v/>
      </c>
      <c r="N94" s="22" t="n"/>
      <c r="O94" s="22" t="n"/>
      <c r="P94" s="42" t="n"/>
      <c r="Q94" s="24">
        <f>IF(A94="","",IF(M94="","",IF(P94&lt;&gt;"","",IF(OR(O94="Closed - Won",O94="Closed - Lost",O94="Withdrawn"),"",M94-Dashboard!$B$2))))</f>
        <v/>
      </c>
      <c r="R94" s="27">
        <f>IF(A94="","",IF(M94="","Missing Deadline",IF(P94&lt;&gt;"",IF(P94&lt;=M94,"Timely Submitted","Late Submitted"),IF(OR(O94="Closed - Won",O94="Closed - Lost",O94="Withdrawn"),"Closed - No Submission",IF(M94&lt;Dashboard!$B$2,"Overdue",IF(M94=Dashboard!$B$2,"Due Today",IF(M94&lt;=Dashboard!$B$2+7,"Due in 7 Days",IF(M94&lt;=Dashboard!$B$2+30,"Due in 30 Days","Future"))))))))</f>
        <v/>
      </c>
      <c r="S94" s="22" t="n"/>
      <c r="T94" s="22" t="n"/>
      <c r="U94" s="44" t="n"/>
      <c r="V94" s="22" t="n"/>
      <c r="W94" s="22" t="n"/>
      <c r="X94" s="42" t="n"/>
      <c r="Y94" s="27">
        <f>IF(A94="","",IF(COUNTIF($A$6:$A$205,A94)&gt;1,"Duplicate Appeal ID",IF(B94="","Missing clinic",IF(C94="","Missing payer",IF(D94="","Missing claim reference",IF(G94="","Missing notice received date",IF(J94="","Missing deadline days",IF(J94&lt;=0,"Invalid deadline days",IF(M94="","Missing final due date",IF(AND(E94&lt;&gt;"",F94&lt;&gt;"",F94&lt;E94),"Denial date before service date",IF(AND(F94&lt;&gt;"",G94&lt;&gt;"",G94&lt;F94),"Notice received before denial date",IF(AND(P94&lt;&gt;"",M94="",TRUE),"Submission entered without deadline",IF(AND(O94="Submitted",P94=""),"Submitted status missing date",IF(AND(P94&lt;&gt;"",O94&lt;&gt;"Submitted",O94&lt;&gt;"Closed - Won",O94&lt;&gt;"Closed - Lost"),"Submission date conflicts with status",IF(S94="","Missing appeal owner",IF(T94="","Missing priority",IF(U94="","Missing amount at risk",IF(U94&lt;0,"Negative amount at risk",IF(N94&lt;&gt;"Yes","Deadline not confirmed","OK"))))))))))))))))))</f>
        <v/>
      </c>
    </row>
    <row r="95">
      <c r="A95" s="22" t="n"/>
      <c r="B95" s="22" t="n"/>
      <c r="C95" s="22" t="n"/>
      <c r="D95" s="22" t="n"/>
      <c r="E95" s="42" t="n"/>
      <c r="F95" s="42" t="n"/>
      <c r="G95" s="42" t="n"/>
      <c r="H95" s="24">
        <f>IF(A95="","",IFERROR(VLOOKUP(C95,Lists!$A$2:$B$7,2,FALSE),""))</f>
        <v/>
      </c>
      <c r="I95" s="25" t="n"/>
      <c r="J95" s="24">
        <f>IF(A95="","",IF(I95&lt;&gt;"",I95,H95))</f>
        <v/>
      </c>
      <c r="K95" s="43">
        <f>IF(A95="","",IF(OR(G95="",J95=""),"",G95+J95))</f>
        <v/>
      </c>
      <c r="L95" s="42" t="n"/>
      <c r="M95" s="43">
        <f>IF(A95="","",IF(L95&lt;&gt;"",L95,K95))</f>
        <v/>
      </c>
      <c r="N95" s="22" t="n"/>
      <c r="O95" s="22" t="n"/>
      <c r="P95" s="42" t="n"/>
      <c r="Q95" s="24">
        <f>IF(A95="","",IF(M95="","",IF(P95&lt;&gt;"","",IF(OR(O95="Closed - Won",O95="Closed - Lost",O95="Withdrawn"),"",M95-Dashboard!$B$2))))</f>
        <v/>
      </c>
      <c r="R95" s="27">
        <f>IF(A95="","",IF(M95="","Missing Deadline",IF(P95&lt;&gt;"",IF(P95&lt;=M95,"Timely Submitted","Late Submitted"),IF(OR(O95="Closed - Won",O95="Closed - Lost",O95="Withdrawn"),"Closed - No Submission",IF(M95&lt;Dashboard!$B$2,"Overdue",IF(M95=Dashboard!$B$2,"Due Today",IF(M95&lt;=Dashboard!$B$2+7,"Due in 7 Days",IF(M95&lt;=Dashboard!$B$2+30,"Due in 30 Days","Future"))))))))</f>
        <v/>
      </c>
      <c r="S95" s="22" t="n"/>
      <c r="T95" s="22" t="n"/>
      <c r="U95" s="44" t="n"/>
      <c r="V95" s="22" t="n"/>
      <c r="W95" s="22" t="n"/>
      <c r="X95" s="42" t="n"/>
      <c r="Y95" s="27">
        <f>IF(A95="","",IF(COUNTIF($A$6:$A$205,A95)&gt;1,"Duplicate Appeal ID",IF(B95="","Missing clinic",IF(C95="","Missing payer",IF(D95="","Missing claim reference",IF(G95="","Missing notice received date",IF(J95="","Missing deadline days",IF(J95&lt;=0,"Invalid deadline days",IF(M95="","Missing final due date",IF(AND(E95&lt;&gt;"",F95&lt;&gt;"",F95&lt;E95),"Denial date before service date",IF(AND(F95&lt;&gt;"",G95&lt;&gt;"",G95&lt;F95),"Notice received before denial date",IF(AND(P95&lt;&gt;"",M95="",TRUE),"Submission entered without deadline",IF(AND(O95="Submitted",P95=""),"Submitted status missing date",IF(AND(P95&lt;&gt;"",O95&lt;&gt;"Submitted",O95&lt;&gt;"Closed - Won",O95&lt;&gt;"Closed - Lost"),"Submission date conflicts with status",IF(S95="","Missing appeal owner",IF(T95="","Missing priority",IF(U95="","Missing amount at risk",IF(U95&lt;0,"Negative amount at risk",IF(N95&lt;&gt;"Yes","Deadline not confirmed","OK"))))))))))))))))))</f>
        <v/>
      </c>
    </row>
    <row r="96">
      <c r="A96" s="22" t="n"/>
      <c r="B96" s="22" t="n"/>
      <c r="C96" s="22" t="n"/>
      <c r="D96" s="22" t="n"/>
      <c r="E96" s="42" t="n"/>
      <c r="F96" s="42" t="n"/>
      <c r="G96" s="42" t="n"/>
      <c r="H96" s="24">
        <f>IF(A96="","",IFERROR(VLOOKUP(C96,Lists!$A$2:$B$7,2,FALSE),""))</f>
        <v/>
      </c>
      <c r="I96" s="25" t="n"/>
      <c r="J96" s="24">
        <f>IF(A96="","",IF(I96&lt;&gt;"",I96,H96))</f>
        <v/>
      </c>
      <c r="K96" s="43">
        <f>IF(A96="","",IF(OR(G96="",J96=""),"",G96+J96))</f>
        <v/>
      </c>
      <c r="L96" s="42" t="n"/>
      <c r="M96" s="43">
        <f>IF(A96="","",IF(L96&lt;&gt;"",L96,K96))</f>
        <v/>
      </c>
      <c r="N96" s="22" t="n"/>
      <c r="O96" s="22" t="n"/>
      <c r="P96" s="42" t="n"/>
      <c r="Q96" s="24">
        <f>IF(A96="","",IF(M96="","",IF(P96&lt;&gt;"","",IF(OR(O96="Closed - Won",O96="Closed - Lost",O96="Withdrawn"),"",M96-Dashboard!$B$2))))</f>
        <v/>
      </c>
      <c r="R96" s="27">
        <f>IF(A96="","",IF(M96="","Missing Deadline",IF(P96&lt;&gt;"",IF(P96&lt;=M96,"Timely Submitted","Late Submitted"),IF(OR(O96="Closed - Won",O96="Closed - Lost",O96="Withdrawn"),"Closed - No Submission",IF(M96&lt;Dashboard!$B$2,"Overdue",IF(M96=Dashboard!$B$2,"Due Today",IF(M96&lt;=Dashboard!$B$2+7,"Due in 7 Days",IF(M96&lt;=Dashboard!$B$2+30,"Due in 30 Days","Future"))))))))</f>
        <v/>
      </c>
      <c r="S96" s="22" t="n"/>
      <c r="T96" s="22" t="n"/>
      <c r="U96" s="44" t="n"/>
      <c r="V96" s="22" t="n"/>
      <c r="W96" s="22" t="n"/>
      <c r="X96" s="42" t="n"/>
      <c r="Y96" s="27">
        <f>IF(A96="","",IF(COUNTIF($A$6:$A$205,A96)&gt;1,"Duplicate Appeal ID",IF(B96="","Missing clinic",IF(C96="","Missing payer",IF(D96="","Missing claim reference",IF(G96="","Missing notice received date",IF(J96="","Missing deadline days",IF(J96&lt;=0,"Invalid deadline days",IF(M96="","Missing final due date",IF(AND(E96&lt;&gt;"",F96&lt;&gt;"",F96&lt;E96),"Denial date before service date",IF(AND(F96&lt;&gt;"",G96&lt;&gt;"",G96&lt;F96),"Notice received before denial date",IF(AND(P96&lt;&gt;"",M96="",TRUE),"Submission entered without deadline",IF(AND(O96="Submitted",P96=""),"Submitted status missing date",IF(AND(P96&lt;&gt;"",O96&lt;&gt;"Submitted",O96&lt;&gt;"Closed - Won",O96&lt;&gt;"Closed - Lost"),"Submission date conflicts with status",IF(S96="","Missing appeal owner",IF(T96="","Missing priority",IF(U96="","Missing amount at risk",IF(U96&lt;0,"Negative amount at risk",IF(N96&lt;&gt;"Yes","Deadline not confirmed","OK"))))))))))))))))))</f>
        <v/>
      </c>
    </row>
    <row r="97">
      <c r="A97" s="22" t="n"/>
      <c r="B97" s="22" t="n"/>
      <c r="C97" s="22" t="n"/>
      <c r="D97" s="22" t="n"/>
      <c r="E97" s="42" t="n"/>
      <c r="F97" s="42" t="n"/>
      <c r="G97" s="42" t="n"/>
      <c r="H97" s="24">
        <f>IF(A97="","",IFERROR(VLOOKUP(C97,Lists!$A$2:$B$7,2,FALSE),""))</f>
        <v/>
      </c>
      <c r="I97" s="25" t="n"/>
      <c r="J97" s="24">
        <f>IF(A97="","",IF(I97&lt;&gt;"",I97,H97))</f>
        <v/>
      </c>
      <c r="K97" s="43">
        <f>IF(A97="","",IF(OR(G97="",J97=""),"",G97+J97))</f>
        <v/>
      </c>
      <c r="L97" s="42" t="n"/>
      <c r="M97" s="43">
        <f>IF(A97="","",IF(L97&lt;&gt;"",L97,K97))</f>
        <v/>
      </c>
      <c r="N97" s="22" t="n"/>
      <c r="O97" s="22" t="n"/>
      <c r="P97" s="42" t="n"/>
      <c r="Q97" s="24">
        <f>IF(A97="","",IF(M97="","",IF(P97&lt;&gt;"","",IF(OR(O97="Closed - Won",O97="Closed - Lost",O97="Withdrawn"),"",M97-Dashboard!$B$2))))</f>
        <v/>
      </c>
      <c r="R97" s="27">
        <f>IF(A97="","",IF(M97="","Missing Deadline",IF(P97&lt;&gt;"",IF(P97&lt;=M97,"Timely Submitted","Late Submitted"),IF(OR(O97="Closed - Won",O97="Closed - Lost",O97="Withdrawn"),"Closed - No Submission",IF(M97&lt;Dashboard!$B$2,"Overdue",IF(M97=Dashboard!$B$2,"Due Today",IF(M97&lt;=Dashboard!$B$2+7,"Due in 7 Days",IF(M97&lt;=Dashboard!$B$2+30,"Due in 30 Days","Future"))))))))</f>
        <v/>
      </c>
      <c r="S97" s="22" t="n"/>
      <c r="T97" s="22" t="n"/>
      <c r="U97" s="44" t="n"/>
      <c r="V97" s="22" t="n"/>
      <c r="W97" s="22" t="n"/>
      <c r="X97" s="42" t="n"/>
      <c r="Y97" s="27">
        <f>IF(A97="","",IF(COUNTIF($A$6:$A$205,A97)&gt;1,"Duplicate Appeal ID",IF(B97="","Missing clinic",IF(C97="","Missing payer",IF(D97="","Missing claim reference",IF(G97="","Missing notice received date",IF(J97="","Missing deadline days",IF(J97&lt;=0,"Invalid deadline days",IF(M97="","Missing final due date",IF(AND(E97&lt;&gt;"",F97&lt;&gt;"",F97&lt;E97),"Denial date before service date",IF(AND(F97&lt;&gt;"",G97&lt;&gt;"",G97&lt;F97),"Notice received before denial date",IF(AND(P97&lt;&gt;"",M97="",TRUE),"Submission entered without deadline",IF(AND(O97="Submitted",P97=""),"Submitted status missing date",IF(AND(P97&lt;&gt;"",O97&lt;&gt;"Submitted",O97&lt;&gt;"Closed - Won",O97&lt;&gt;"Closed - Lost"),"Submission date conflicts with status",IF(S97="","Missing appeal owner",IF(T97="","Missing priority",IF(U97="","Missing amount at risk",IF(U97&lt;0,"Negative amount at risk",IF(N97&lt;&gt;"Yes","Deadline not confirmed","OK"))))))))))))))))))</f>
        <v/>
      </c>
    </row>
    <row r="98">
      <c r="A98" s="22" t="n"/>
      <c r="B98" s="22" t="n"/>
      <c r="C98" s="22" t="n"/>
      <c r="D98" s="22" t="n"/>
      <c r="E98" s="42" t="n"/>
      <c r="F98" s="42" t="n"/>
      <c r="G98" s="42" t="n"/>
      <c r="H98" s="24">
        <f>IF(A98="","",IFERROR(VLOOKUP(C98,Lists!$A$2:$B$7,2,FALSE),""))</f>
        <v/>
      </c>
      <c r="I98" s="25" t="n"/>
      <c r="J98" s="24">
        <f>IF(A98="","",IF(I98&lt;&gt;"",I98,H98))</f>
        <v/>
      </c>
      <c r="K98" s="43">
        <f>IF(A98="","",IF(OR(G98="",J98=""),"",G98+J98))</f>
        <v/>
      </c>
      <c r="L98" s="42" t="n"/>
      <c r="M98" s="43">
        <f>IF(A98="","",IF(L98&lt;&gt;"",L98,K98))</f>
        <v/>
      </c>
      <c r="N98" s="22" t="n"/>
      <c r="O98" s="22" t="n"/>
      <c r="P98" s="42" t="n"/>
      <c r="Q98" s="24">
        <f>IF(A98="","",IF(M98="","",IF(P98&lt;&gt;"","",IF(OR(O98="Closed - Won",O98="Closed - Lost",O98="Withdrawn"),"",M98-Dashboard!$B$2))))</f>
        <v/>
      </c>
      <c r="R98" s="27">
        <f>IF(A98="","",IF(M98="","Missing Deadline",IF(P98&lt;&gt;"",IF(P98&lt;=M98,"Timely Submitted","Late Submitted"),IF(OR(O98="Closed - Won",O98="Closed - Lost",O98="Withdrawn"),"Closed - No Submission",IF(M98&lt;Dashboard!$B$2,"Overdue",IF(M98=Dashboard!$B$2,"Due Today",IF(M98&lt;=Dashboard!$B$2+7,"Due in 7 Days",IF(M98&lt;=Dashboard!$B$2+30,"Due in 30 Days","Future"))))))))</f>
        <v/>
      </c>
      <c r="S98" s="22" t="n"/>
      <c r="T98" s="22" t="n"/>
      <c r="U98" s="44" t="n"/>
      <c r="V98" s="22" t="n"/>
      <c r="W98" s="22" t="n"/>
      <c r="X98" s="42" t="n"/>
      <c r="Y98" s="27">
        <f>IF(A98="","",IF(COUNTIF($A$6:$A$205,A98)&gt;1,"Duplicate Appeal ID",IF(B98="","Missing clinic",IF(C98="","Missing payer",IF(D98="","Missing claim reference",IF(G98="","Missing notice received date",IF(J98="","Missing deadline days",IF(J98&lt;=0,"Invalid deadline days",IF(M98="","Missing final due date",IF(AND(E98&lt;&gt;"",F98&lt;&gt;"",F98&lt;E98),"Denial date before service date",IF(AND(F98&lt;&gt;"",G98&lt;&gt;"",G98&lt;F98),"Notice received before denial date",IF(AND(P98&lt;&gt;"",M98="",TRUE),"Submission entered without deadline",IF(AND(O98="Submitted",P98=""),"Submitted status missing date",IF(AND(P98&lt;&gt;"",O98&lt;&gt;"Submitted",O98&lt;&gt;"Closed - Won",O98&lt;&gt;"Closed - Lost"),"Submission date conflicts with status",IF(S98="","Missing appeal owner",IF(T98="","Missing priority",IF(U98="","Missing amount at risk",IF(U98&lt;0,"Negative amount at risk",IF(N98&lt;&gt;"Yes","Deadline not confirmed","OK"))))))))))))))))))</f>
        <v/>
      </c>
    </row>
    <row r="99">
      <c r="A99" s="22" t="n"/>
      <c r="B99" s="22" t="n"/>
      <c r="C99" s="22" t="n"/>
      <c r="D99" s="22" t="n"/>
      <c r="E99" s="42" t="n"/>
      <c r="F99" s="42" t="n"/>
      <c r="G99" s="42" t="n"/>
      <c r="H99" s="24">
        <f>IF(A99="","",IFERROR(VLOOKUP(C99,Lists!$A$2:$B$7,2,FALSE),""))</f>
        <v/>
      </c>
      <c r="I99" s="25" t="n"/>
      <c r="J99" s="24">
        <f>IF(A99="","",IF(I99&lt;&gt;"",I99,H99))</f>
        <v/>
      </c>
      <c r="K99" s="43">
        <f>IF(A99="","",IF(OR(G99="",J99=""),"",G99+J99))</f>
        <v/>
      </c>
      <c r="L99" s="42" t="n"/>
      <c r="M99" s="43">
        <f>IF(A99="","",IF(L99&lt;&gt;"",L99,K99))</f>
        <v/>
      </c>
      <c r="N99" s="22" t="n"/>
      <c r="O99" s="22" t="n"/>
      <c r="P99" s="42" t="n"/>
      <c r="Q99" s="24">
        <f>IF(A99="","",IF(M99="","",IF(P99&lt;&gt;"","",IF(OR(O99="Closed - Won",O99="Closed - Lost",O99="Withdrawn"),"",M99-Dashboard!$B$2))))</f>
        <v/>
      </c>
      <c r="R99" s="27">
        <f>IF(A99="","",IF(M99="","Missing Deadline",IF(P99&lt;&gt;"",IF(P99&lt;=M99,"Timely Submitted","Late Submitted"),IF(OR(O99="Closed - Won",O99="Closed - Lost",O99="Withdrawn"),"Closed - No Submission",IF(M99&lt;Dashboard!$B$2,"Overdue",IF(M99=Dashboard!$B$2,"Due Today",IF(M99&lt;=Dashboard!$B$2+7,"Due in 7 Days",IF(M99&lt;=Dashboard!$B$2+30,"Due in 30 Days","Future"))))))))</f>
        <v/>
      </c>
      <c r="S99" s="22" t="n"/>
      <c r="T99" s="22" t="n"/>
      <c r="U99" s="44" t="n"/>
      <c r="V99" s="22" t="n"/>
      <c r="W99" s="22" t="n"/>
      <c r="X99" s="42" t="n"/>
      <c r="Y99" s="27">
        <f>IF(A99="","",IF(COUNTIF($A$6:$A$205,A99)&gt;1,"Duplicate Appeal ID",IF(B99="","Missing clinic",IF(C99="","Missing payer",IF(D99="","Missing claim reference",IF(G99="","Missing notice received date",IF(J99="","Missing deadline days",IF(J99&lt;=0,"Invalid deadline days",IF(M99="","Missing final due date",IF(AND(E99&lt;&gt;"",F99&lt;&gt;"",F99&lt;E99),"Denial date before service date",IF(AND(F99&lt;&gt;"",G99&lt;&gt;"",G99&lt;F99),"Notice received before denial date",IF(AND(P99&lt;&gt;"",M99="",TRUE),"Submission entered without deadline",IF(AND(O99="Submitted",P99=""),"Submitted status missing date",IF(AND(P99&lt;&gt;"",O99&lt;&gt;"Submitted",O99&lt;&gt;"Closed - Won",O99&lt;&gt;"Closed - Lost"),"Submission date conflicts with status",IF(S99="","Missing appeal owner",IF(T99="","Missing priority",IF(U99="","Missing amount at risk",IF(U99&lt;0,"Negative amount at risk",IF(N99&lt;&gt;"Yes","Deadline not confirmed","OK"))))))))))))))))))</f>
        <v/>
      </c>
    </row>
    <row r="100">
      <c r="A100" s="22" t="n"/>
      <c r="B100" s="22" t="n"/>
      <c r="C100" s="22" t="n"/>
      <c r="D100" s="22" t="n"/>
      <c r="E100" s="42" t="n"/>
      <c r="F100" s="42" t="n"/>
      <c r="G100" s="42" t="n"/>
      <c r="H100" s="24">
        <f>IF(A100="","",IFERROR(VLOOKUP(C100,Lists!$A$2:$B$7,2,FALSE),""))</f>
        <v/>
      </c>
      <c r="I100" s="25" t="n"/>
      <c r="J100" s="24">
        <f>IF(A100="","",IF(I100&lt;&gt;"",I100,H100))</f>
        <v/>
      </c>
      <c r="K100" s="43">
        <f>IF(A100="","",IF(OR(G100="",J100=""),"",G100+J100))</f>
        <v/>
      </c>
      <c r="L100" s="42" t="n"/>
      <c r="M100" s="43">
        <f>IF(A100="","",IF(L100&lt;&gt;"",L100,K100))</f>
        <v/>
      </c>
      <c r="N100" s="22" t="n"/>
      <c r="O100" s="22" t="n"/>
      <c r="P100" s="42" t="n"/>
      <c r="Q100" s="24">
        <f>IF(A100="","",IF(M100="","",IF(P100&lt;&gt;"","",IF(OR(O100="Closed - Won",O100="Closed - Lost",O100="Withdrawn"),"",M100-Dashboard!$B$2))))</f>
        <v/>
      </c>
      <c r="R100" s="27">
        <f>IF(A100="","",IF(M100="","Missing Deadline",IF(P100&lt;&gt;"",IF(P100&lt;=M100,"Timely Submitted","Late Submitted"),IF(OR(O100="Closed - Won",O100="Closed - Lost",O100="Withdrawn"),"Closed - No Submission",IF(M100&lt;Dashboard!$B$2,"Overdue",IF(M100=Dashboard!$B$2,"Due Today",IF(M100&lt;=Dashboard!$B$2+7,"Due in 7 Days",IF(M100&lt;=Dashboard!$B$2+30,"Due in 30 Days","Future"))))))))</f>
        <v/>
      </c>
      <c r="S100" s="22" t="n"/>
      <c r="T100" s="22" t="n"/>
      <c r="U100" s="44" t="n"/>
      <c r="V100" s="22" t="n"/>
      <c r="W100" s="22" t="n"/>
      <c r="X100" s="42" t="n"/>
      <c r="Y100" s="27">
        <f>IF(A100="","",IF(COUNTIF($A$6:$A$205,A100)&gt;1,"Duplicate Appeal ID",IF(B100="","Missing clinic",IF(C100="","Missing payer",IF(D100="","Missing claim reference",IF(G100="","Missing notice received date",IF(J100="","Missing deadline days",IF(J100&lt;=0,"Invalid deadline days",IF(M100="","Missing final due date",IF(AND(E100&lt;&gt;"",F100&lt;&gt;"",F100&lt;E100),"Denial date before service date",IF(AND(F100&lt;&gt;"",G100&lt;&gt;"",G100&lt;F100),"Notice received before denial date",IF(AND(P100&lt;&gt;"",M100="",TRUE),"Submission entered without deadline",IF(AND(O100="Submitted",P100=""),"Submitted status missing date",IF(AND(P100&lt;&gt;"",O100&lt;&gt;"Submitted",O100&lt;&gt;"Closed - Won",O100&lt;&gt;"Closed - Lost"),"Submission date conflicts with status",IF(S100="","Missing appeal owner",IF(T100="","Missing priority",IF(U100="","Missing amount at risk",IF(U100&lt;0,"Negative amount at risk",IF(N100&lt;&gt;"Yes","Deadline not confirmed","OK"))))))))))))))))))</f>
        <v/>
      </c>
    </row>
    <row r="101">
      <c r="A101" s="22" t="n"/>
      <c r="B101" s="22" t="n"/>
      <c r="C101" s="22" t="n"/>
      <c r="D101" s="22" t="n"/>
      <c r="E101" s="42" t="n"/>
      <c r="F101" s="42" t="n"/>
      <c r="G101" s="42" t="n"/>
      <c r="H101" s="24">
        <f>IF(A101="","",IFERROR(VLOOKUP(C101,Lists!$A$2:$B$7,2,FALSE),""))</f>
        <v/>
      </c>
      <c r="I101" s="25" t="n"/>
      <c r="J101" s="24">
        <f>IF(A101="","",IF(I101&lt;&gt;"",I101,H101))</f>
        <v/>
      </c>
      <c r="K101" s="43">
        <f>IF(A101="","",IF(OR(G101="",J101=""),"",G101+J101))</f>
        <v/>
      </c>
      <c r="L101" s="42" t="n"/>
      <c r="M101" s="43">
        <f>IF(A101="","",IF(L101&lt;&gt;"",L101,K101))</f>
        <v/>
      </c>
      <c r="N101" s="22" t="n"/>
      <c r="O101" s="22" t="n"/>
      <c r="P101" s="42" t="n"/>
      <c r="Q101" s="24">
        <f>IF(A101="","",IF(M101="","",IF(P101&lt;&gt;"","",IF(OR(O101="Closed - Won",O101="Closed - Lost",O101="Withdrawn"),"",M101-Dashboard!$B$2))))</f>
        <v/>
      </c>
      <c r="R101" s="27">
        <f>IF(A101="","",IF(M101="","Missing Deadline",IF(P101&lt;&gt;"",IF(P101&lt;=M101,"Timely Submitted","Late Submitted"),IF(OR(O101="Closed - Won",O101="Closed - Lost",O101="Withdrawn"),"Closed - No Submission",IF(M101&lt;Dashboard!$B$2,"Overdue",IF(M101=Dashboard!$B$2,"Due Today",IF(M101&lt;=Dashboard!$B$2+7,"Due in 7 Days",IF(M101&lt;=Dashboard!$B$2+30,"Due in 30 Days","Future"))))))))</f>
        <v/>
      </c>
      <c r="S101" s="22" t="n"/>
      <c r="T101" s="22" t="n"/>
      <c r="U101" s="44" t="n"/>
      <c r="V101" s="22" t="n"/>
      <c r="W101" s="22" t="n"/>
      <c r="X101" s="42" t="n"/>
      <c r="Y101" s="27">
        <f>IF(A101="","",IF(COUNTIF($A$6:$A$205,A101)&gt;1,"Duplicate Appeal ID",IF(B101="","Missing clinic",IF(C101="","Missing payer",IF(D101="","Missing claim reference",IF(G101="","Missing notice received date",IF(J101="","Missing deadline days",IF(J101&lt;=0,"Invalid deadline days",IF(M101="","Missing final due date",IF(AND(E101&lt;&gt;"",F101&lt;&gt;"",F101&lt;E101),"Denial date before service date",IF(AND(F101&lt;&gt;"",G101&lt;&gt;"",G101&lt;F101),"Notice received before denial date",IF(AND(P101&lt;&gt;"",M101="",TRUE),"Submission entered without deadline",IF(AND(O101="Submitted",P101=""),"Submitted status missing date",IF(AND(P101&lt;&gt;"",O101&lt;&gt;"Submitted",O101&lt;&gt;"Closed - Won",O101&lt;&gt;"Closed - Lost"),"Submission date conflicts with status",IF(S101="","Missing appeal owner",IF(T101="","Missing priority",IF(U101="","Missing amount at risk",IF(U101&lt;0,"Negative amount at risk",IF(N101&lt;&gt;"Yes","Deadline not confirmed","OK"))))))))))))))))))</f>
        <v/>
      </c>
    </row>
    <row r="102">
      <c r="A102" s="22" t="n"/>
      <c r="B102" s="22" t="n"/>
      <c r="C102" s="22" t="n"/>
      <c r="D102" s="22" t="n"/>
      <c r="E102" s="42" t="n"/>
      <c r="F102" s="42" t="n"/>
      <c r="G102" s="42" t="n"/>
      <c r="H102" s="24">
        <f>IF(A102="","",IFERROR(VLOOKUP(C102,Lists!$A$2:$B$7,2,FALSE),""))</f>
        <v/>
      </c>
      <c r="I102" s="25" t="n"/>
      <c r="J102" s="24">
        <f>IF(A102="","",IF(I102&lt;&gt;"",I102,H102))</f>
        <v/>
      </c>
      <c r="K102" s="43">
        <f>IF(A102="","",IF(OR(G102="",J102=""),"",G102+J102))</f>
        <v/>
      </c>
      <c r="L102" s="42" t="n"/>
      <c r="M102" s="43">
        <f>IF(A102="","",IF(L102&lt;&gt;"",L102,K102))</f>
        <v/>
      </c>
      <c r="N102" s="22" t="n"/>
      <c r="O102" s="22" t="n"/>
      <c r="P102" s="42" t="n"/>
      <c r="Q102" s="24">
        <f>IF(A102="","",IF(M102="","",IF(P102&lt;&gt;"","",IF(OR(O102="Closed - Won",O102="Closed - Lost",O102="Withdrawn"),"",M102-Dashboard!$B$2))))</f>
        <v/>
      </c>
      <c r="R102" s="27">
        <f>IF(A102="","",IF(M102="","Missing Deadline",IF(P102&lt;&gt;"",IF(P102&lt;=M102,"Timely Submitted","Late Submitted"),IF(OR(O102="Closed - Won",O102="Closed - Lost",O102="Withdrawn"),"Closed - No Submission",IF(M102&lt;Dashboard!$B$2,"Overdue",IF(M102=Dashboard!$B$2,"Due Today",IF(M102&lt;=Dashboard!$B$2+7,"Due in 7 Days",IF(M102&lt;=Dashboard!$B$2+30,"Due in 30 Days","Future"))))))))</f>
        <v/>
      </c>
      <c r="S102" s="22" t="n"/>
      <c r="T102" s="22" t="n"/>
      <c r="U102" s="44" t="n"/>
      <c r="V102" s="22" t="n"/>
      <c r="W102" s="22" t="n"/>
      <c r="X102" s="42" t="n"/>
      <c r="Y102" s="27">
        <f>IF(A102="","",IF(COUNTIF($A$6:$A$205,A102)&gt;1,"Duplicate Appeal ID",IF(B102="","Missing clinic",IF(C102="","Missing payer",IF(D102="","Missing claim reference",IF(G102="","Missing notice received date",IF(J102="","Missing deadline days",IF(J102&lt;=0,"Invalid deadline days",IF(M102="","Missing final due date",IF(AND(E102&lt;&gt;"",F102&lt;&gt;"",F102&lt;E102),"Denial date before service date",IF(AND(F102&lt;&gt;"",G102&lt;&gt;"",G102&lt;F102),"Notice received before denial date",IF(AND(P102&lt;&gt;"",M102="",TRUE),"Submission entered without deadline",IF(AND(O102="Submitted",P102=""),"Submitted status missing date",IF(AND(P102&lt;&gt;"",O102&lt;&gt;"Submitted",O102&lt;&gt;"Closed - Won",O102&lt;&gt;"Closed - Lost"),"Submission date conflicts with status",IF(S102="","Missing appeal owner",IF(T102="","Missing priority",IF(U102="","Missing amount at risk",IF(U102&lt;0,"Negative amount at risk",IF(N102&lt;&gt;"Yes","Deadline not confirmed","OK"))))))))))))))))))</f>
        <v/>
      </c>
    </row>
    <row r="103">
      <c r="A103" s="22" t="n"/>
      <c r="B103" s="22" t="n"/>
      <c r="C103" s="22" t="n"/>
      <c r="D103" s="22" t="n"/>
      <c r="E103" s="42" t="n"/>
      <c r="F103" s="42" t="n"/>
      <c r="G103" s="42" t="n"/>
      <c r="H103" s="24">
        <f>IF(A103="","",IFERROR(VLOOKUP(C103,Lists!$A$2:$B$7,2,FALSE),""))</f>
        <v/>
      </c>
      <c r="I103" s="25" t="n"/>
      <c r="J103" s="24">
        <f>IF(A103="","",IF(I103&lt;&gt;"",I103,H103))</f>
        <v/>
      </c>
      <c r="K103" s="43">
        <f>IF(A103="","",IF(OR(G103="",J103=""),"",G103+J103))</f>
        <v/>
      </c>
      <c r="L103" s="42" t="n"/>
      <c r="M103" s="43">
        <f>IF(A103="","",IF(L103&lt;&gt;"",L103,K103))</f>
        <v/>
      </c>
      <c r="N103" s="22" t="n"/>
      <c r="O103" s="22" t="n"/>
      <c r="P103" s="42" t="n"/>
      <c r="Q103" s="24">
        <f>IF(A103="","",IF(M103="","",IF(P103&lt;&gt;"","",IF(OR(O103="Closed - Won",O103="Closed - Lost",O103="Withdrawn"),"",M103-Dashboard!$B$2))))</f>
        <v/>
      </c>
      <c r="R103" s="27">
        <f>IF(A103="","",IF(M103="","Missing Deadline",IF(P103&lt;&gt;"",IF(P103&lt;=M103,"Timely Submitted","Late Submitted"),IF(OR(O103="Closed - Won",O103="Closed - Lost",O103="Withdrawn"),"Closed - No Submission",IF(M103&lt;Dashboard!$B$2,"Overdue",IF(M103=Dashboard!$B$2,"Due Today",IF(M103&lt;=Dashboard!$B$2+7,"Due in 7 Days",IF(M103&lt;=Dashboard!$B$2+30,"Due in 30 Days","Future"))))))))</f>
        <v/>
      </c>
      <c r="S103" s="22" t="n"/>
      <c r="T103" s="22" t="n"/>
      <c r="U103" s="44" t="n"/>
      <c r="V103" s="22" t="n"/>
      <c r="W103" s="22" t="n"/>
      <c r="X103" s="42" t="n"/>
      <c r="Y103" s="27">
        <f>IF(A103="","",IF(COUNTIF($A$6:$A$205,A103)&gt;1,"Duplicate Appeal ID",IF(B103="","Missing clinic",IF(C103="","Missing payer",IF(D103="","Missing claim reference",IF(G103="","Missing notice received date",IF(J103="","Missing deadline days",IF(J103&lt;=0,"Invalid deadline days",IF(M103="","Missing final due date",IF(AND(E103&lt;&gt;"",F103&lt;&gt;"",F103&lt;E103),"Denial date before service date",IF(AND(F103&lt;&gt;"",G103&lt;&gt;"",G103&lt;F103),"Notice received before denial date",IF(AND(P103&lt;&gt;"",M103="",TRUE),"Submission entered without deadline",IF(AND(O103="Submitted",P103=""),"Submitted status missing date",IF(AND(P103&lt;&gt;"",O103&lt;&gt;"Submitted",O103&lt;&gt;"Closed - Won",O103&lt;&gt;"Closed - Lost"),"Submission date conflicts with status",IF(S103="","Missing appeal owner",IF(T103="","Missing priority",IF(U103="","Missing amount at risk",IF(U103&lt;0,"Negative amount at risk",IF(N103&lt;&gt;"Yes","Deadline not confirmed","OK"))))))))))))))))))</f>
        <v/>
      </c>
    </row>
    <row r="104">
      <c r="A104" s="22" t="n"/>
      <c r="B104" s="22" t="n"/>
      <c r="C104" s="22" t="n"/>
      <c r="D104" s="22" t="n"/>
      <c r="E104" s="42" t="n"/>
      <c r="F104" s="42" t="n"/>
      <c r="G104" s="42" t="n"/>
      <c r="H104" s="24">
        <f>IF(A104="","",IFERROR(VLOOKUP(C104,Lists!$A$2:$B$7,2,FALSE),""))</f>
        <v/>
      </c>
      <c r="I104" s="25" t="n"/>
      <c r="J104" s="24">
        <f>IF(A104="","",IF(I104&lt;&gt;"",I104,H104))</f>
        <v/>
      </c>
      <c r="K104" s="43">
        <f>IF(A104="","",IF(OR(G104="",J104=""),"",G104+J104))</f>
        <v/>
      </c>
      <c r="L104" s="42" t="n"/>
      <c r="M104" s="43">
        <f>IF(A104="","",IF(L104&lt;&gt;"",L104,K104))</f>
        <v/>
      </c>
      <c r="N104" s="22" t="n"/>
      <c r="O104" s="22" t="n"/>
      <c r="P104" s="42" t="n"/>
      <c r="Q104" s="24">
        <f>IF(A104="","",IF(M104="","",IF(P104&lt;&gt;"","",IF(OR(O104="Closed - Won",O104="Closed - Lost",O104="Withdrawn"),"",M104-Dashboard!$B$2))))</f>
        <v/>
      </c>
      <c r="R104" s="27">
        <f>IF(A104="","",IF(M104="","Missing Deadline",IF(P104&lt;&gt;"",IF(P104&lt;=M104,"Timely Submitted","Late Submitted"),IF(OR(O104="Closed - Won",O104="Closed - Lost",O104="Withdrawn"),"Closed - No Submission",IF(M104&lt;Dashboard!$B$2,"Overdue",IF(M104=Dashboard!$B$2,"Due Today",IF(M104&lt;=Dashboard!$B$2+7,"Due in 7 Days",IF(M104&lt;=Dashboard!$B$2+30,"Due in 30 Days","Future"))))))))</f>
        <v/>
      </c>
      <c r="S104" s="22" t="n"/>
      <c r="T104" s="22" t="n"/>
      <c r="U104" s="44" t="n"/>
      <c r="V104" s="22" t="n"/>
      <c r="W104" s="22" t="n"/>
      <c r="X104" s="42" t="n"/>
      <c r="Y104" s="27">
        <f>IF(A104="","",IF(COUNTIF($A$6:$A$205,A104)&gt;1,"Duplicate Appeal ID",IF(B104="","Missing clinic",IF(C104="","Missing payer",IF(D104="","Missing claim reference",IF(G104="","Missing notice received date",IF(J104="","Missing deadline days",IF(J104&lt;=0,"Invalid deadline days",IF(M104="","Missing final due date",IF(AND(E104&lt;&gt;"",F104&lt;&gt;"",F104&lt;E104),"Denial date before service date",IF(AND(F104&lt;&gt;"",G104&lt;&gt;"",G104&lt;F104),"Notice received before denial date",IF(AND(P104&lt;&gt;"",M104="",TRUE),"Submission entered without deadline",IF(AND(O104="Submitted",P104=""),"Submitted status missing date",IF(AND(P104&lt;&gt;"",O104&lt;&gt;"Submitted",O104&lt;&gt;"Closed - Won",O104&lt;&gt;"Closed - Lost"),"Submission date conflicts with status",IF(S104="","Missing appeal owner",IF(T104="","Missing priority",IF(U104="","Missing amount at risk",IF(U104&lt;0,"Negative amount at risk",IF(N104&lt;&gt;"Yes","Deadline not confirmed","OK"))))))))))))))))))</f>
        <v/>
      </c>
    </row>
    <row r="105">
      <c r="A105" s="22" t="n"/>
      <c r="B105" s="22" t="n"/>
      <c r="C105" s="22" t="n"/>
      <c r="D105" s="22" t="n"/>
      <c r="E105" s="42" t="n"/>
      <c r="F105" s="42" t="n"/>
      <c r="G105" s="42" t="n"/>
      <c r="H105" s="24">
        <f>IF(A105="","",IFERROR(VLOOKUP(C105,Lists!$A$2:$B$7,2,FALSE),""))</f>
        <v/>
      </c>
      <c r="I105" s="25" t="n"/>
      <c r="J105" s="24">
        <f>IF(A105="","",IF(I105&lt;&gt;"",I105,H105))</f>
        <v/>
      </c>
      <c r="K105" s="43">
        <f>IF(A105="","",IF(OR(G105="",J105=""),"",G105+J105))</f>
        <v/>
      </c>
      <c r="L105" s="42" t="n"/>
      <c r="M105" s="43">
        <f>IF(A105="","",IF(L105&lt;&gt;"",L105,K105))</f>
        <v/>
      </c>
      <c r="N105" s="22" t="n"/>
      <c r="O105" s="22" t="n"/>
      <c r="P105" s="42" t="n"/>
      <c r="Q105" s="24">
        <f>IF(A105="","",IF(M105="","",IF(P105&lt;&gt;"","",IF(OR(O105="Closed - Won",O105="Closed - Lost",O105="Withdrawn"),"",M105-Dashboard!$B$2))))</f>
        <v/>
      </c>
      <c r="R105" s="27">
        <f>IF(A105="","",IF(M105="","Missing Deadline",IF(P105&lt;&gt;"",IF(P105&lt;=M105,"Timely Submitted","Late Submitted"),IF(OR(O105="Closed - Won",O105="Closed - Lost",O105="Withdrawn"),"Closed - No Submission",IF(M105&lt;Dashboard!$B$2,"Overdue",IF(M105=Dashboard!$B$2,"Due Today",IF(M105&lt;=Dashboard!$B$2+7,"Due in 7 Days",IF(M105&lt;=Dashboard!$B$2+30,"Due in 30 Days","Future"))))))))</f>
        <v/>
      </c>
      <c r="S105" s="22" t="n"/>
      <c r="T105" s="22" t="n"/>
      <c r="U105" s="44" t="n"/>
      <c r="V105" s="22" t="n"/>
      <c r="W105" s="22" t="n"/>
      <c r="X105" s="42" t="n"/>
      <c r="Y105" s="27">
        <f>IF(A105="","",IF(COUNTIF($A$6:$A$205,A105)&gt;1,"Duplicate Appeal ID",IF(B105="","Missing clinic",IF(C105="","Missing payer",IF(D105="","Missing claim reference",IF(G105="","Missing notice received date",IF(J105="","Missing deadline days",IF(J105&lt;=0,"Invalid deadline days",IF(M105="","Missing final due date",IF(AND(E105&lt;&gt;"",F105&lt;&gt;"",F105&lt;E105),"Denial date before service date",IF(AND(F105&lt;&gt;"",G105&lt;&gt;"",G105&lt;F105),"Notice received before denial date",IF(AND(P105&lt;&gt;"",M105="",TRUE),"Submission entered without deadline",IF(AND(O105="Submitted",P105=""),"Submitted status missing date",IF(AND(P105&lt;&gt;"",O105&lt;&gt;"Submitted",O105&lt;&gt;"Closed - Won",O105&lt;&gt;"Closed - Lost"),"Submission date conflicts with status",IF(S105="","Missing appeal owner",IF(T105="","Missing priority",IF(U105="","Missing amount at risk",IF(U105&lt;0,"Negative amount at risk",IF(N105&lt;&gt;"Yes","Deadline not confirmed","OK"))))))))))))))))))</f>
        <v/>
      </c>
    </row>
    <row r="106">
      <c r="A106" s="22" t="n"/>
      <c r="B106" s="22" t="n"/>
      <c r="C106" s="22" t="n"/>
      <c r="D106" s="22" t="n"/>
      <c r="E106" s="42" t="n"/>
      <c r="F106" s="42" t="n"/>
      <c r="G106" s="42" t="n"/>
      <c r="H106" s="24">
        <f>IF(A106="","",IFERROR(VLOOKUP(C106,Lists!$A$2:$B$7,2,FALSE),""))</f>
        <v/>
      </c>
      <c r="I106" s="25" t="n"/>
      <c r="J106" s="24">
        <f>IF(A106="","",IF(I106&lt;&gt;"",I106,H106))</f>
        <v/>
      </c>
      <c r="K106" s="43">
        <f>IF(A106="","",IF(OR(G106="",J106=""),"",G106+J106))</f>
        <v/>
      </c>
      <c r="L106" s="42" t="n"/>
      <c r="M106" s="43">
        <f>IF(A106="","",IF(L106&lt;&gt;"",L106,K106))</f>
        <v/>
      </c>
      <c r="N106" s="22" t="n"/>
      <c r="O106" s="22" t="n"/>
      <c r="P106" s="42" t="n"/>
      <c r="Q106" s="24">
        <f>IF(A106="","",IF(M106="","",IF(P106&lt;&gt;"","",IF(OR(O106="Closed - Won",O106="Closed - Lost",O106="Withdrawn"),"",M106-Dashboard!$B$2))))</f>
        <v/>
      </c>
      <c r="R106" s="27">
        <f>IF(A106="","",IF(M106="","Missing Deadline",IF(P106&lt;&gt;"",IF(P106&lt;=M106,"Timely Submitted","Late Submitted"),IF(OR(O106="Closed - Won",O106="Closed - Lost",O106="Withdrawn"),"Closed - No Submission",IF(M106&lt;Dashboard!$B$2,"Overdue",IF(M106=Dashboard!$B$2,"Due Today",IF(M106&lt;=Dashboard!$B$2+7,"Due in 7 Days",IF(M106&lt;=Dashboard!$B$2+30,"Due in 30 Days","Future"))))))))</f>
        <v/>
      </c>
      <c r="S106" s="22" t="n"/>
      <c r="T106" s="22" t="n"/>
      <c r="U106" s="44" t="n"/>
      <c r="V106" s="22" t="n"/>
      <c r="W106" s="22" t="n"/>
      <c r="X106" s="42" t="n"/>
      <c r="Y106" s="27">
        <f>IF(A106="","",IF(COUNTIF($A$6:$A$205,A106)&gt;1,"Duplicate Appeal ID",IF(B106="","Missing clinic",IF(C106="","Missing payer",IF(D106="","Missing claim reference",IF(G106="","Missing notice received date",IF(J106="","Missing deadline days",IF(J106&lt;=0,"Invalid deadline days",IF(M106="","Missing final due date",IF(AND(E106&lt;&gt;"",F106&lt;&gt;"",F106&lt;E106),"Denial date before service date",IF(AND(F106&lt;&gt;"",G106&lt;&gt;"",G106&lt;F106),"Notice received before denial date",IF(AND(P106&lt;&gt;"",M106="",TRUE),"Submission entered without deadline",IF(AND(O106="Submitted",P106=""),"Submitted status missing date",IF(AND(P106&lt;&gt;"",O106&lt;&gt;"Submitted",O106&lt;&gt;"Closed - Won",O106&lt;&gt;"Closed - Lost"),"Submission date conflicts with status",IF(S106="","Missing appeal owner",IF(T106="","Missing priority",IF(U106="","Missing amount at risk",IF(U106&lt;0,"Negative amount at risk",IF(N106&lt;&gt;"Yes","Deadline not confirmed","OK"))))))))))))))))))</f>
        <v/>
      </c>
    </row>
    <row r="107">
      <c r="A107" s="22" t="n"/>
      <c r="B107" s="22" t="n"/>
      <c r="C107" s="22" t="n"/>
      <c r="D107" s="22" t="n"/>
      <c r="E107" s="42" t="n"/>
      <c r="F107" s="42" t="n"/>
      <c r="G107" s="42" t="n"/>
      <c r="H107" s="24">
        <f>IF(A107="","",IFERROR(VLOOKUP(C107,Lists!$A$2:$B$7,2,FALSE),""))</f>
        <v/>
      </c>
      <c r="I107" s="25" t="n"/>
      <c r="J107" s="24">
        <f>IF(A107="","",IF(I107&lt;&gt;"",I107,H107))</f>
        <v/>
      </c>
      <c r="K107" s="43">
        <f>IF(A107="","",IF(OR(G107="",J107=""),"",G107+J107))</f>
        <v/>
      </c>
      <c r="L107" s="42" t="n"/>
      <c r="M107" s="43">
        <f>IF(A107="","",IF(L107&lt;&gt;"",L107,K107))</f>
        <v/>
      </c>
      <c r="N107" s="22" t="n"/>
      <c r="O107" s="22" t="n"/>
      <c r="P107" s="42" t="n"/>
      <c r="Q107" s="24">
        <f>IF(A107="","",IF(M107="","",IF(P107&lt;&gt;"","",IF(OR(O107="Closed - Won",O107="Closed - Lost",O107="Withdrawn"),"",M107-Dashboard!$B$2))))</f>
        <v/>
      </c>
      <c r="R107" s="27">
        <f>IF(A107="","",IF(M107="","Missing Deadline",IF(P107&lt;&gt;"",IF(P107&lt;=M107,"Timely Submitted","Late Submitted"),IF(OR(O107="Closed - Won",O107="Closed - Lost",O107="Withdrawn"),"Closed - No Submission",IF(M107&lt;Dashboard!$B$2,"Overdue",IF(M107=Dashboard!$B$2,"Due Today",IF(M107&lt;=Dashboard!$B$2+7,"Due in 7 Days",IF(M107&lt;=Dashboard!$B$2+30,"Due in 30 Days","Future"))))))))</f>
        <v/>
      </c>
      <c r="S107" s="22" t="n"/>
      <c r="T107" s="22" t="n"/>
      <c r="U107" s="44" t="n"/>
      <c r="V107" s="22" t="n"/>
      <c r="W107" s="22" t="n"/>
      <c r="X107" s="42" t="n"/>
      <c r="Y107" s="27">
        <f>IF(A107="","",IF(COUNTIF($A$6:$A$205,A107)&gt;1,"Duplicate Appeal ID",IF(B107="","Missing clinic",IF(C107="","Missing payer",IF(D107="","Missing claim reference",IF(G107="","Missing notice received date",IF(J107="","Missing deadline days",IF(J107&lt;=0,"Invalid deadline days",IF(M107="","Missing final due date",IF(AND(E107&lt;&gt;"",F107&lt;&gt;"",F107&lt;E107),"Denial date before service date",IF(AND(F107&lt;&gt;"",G107&lt;&gt;"",G107&lt;F107),"Notice received before denial date",IF(AND(P107&lt;&gt;"",M107="",TRUE),"Submission entered without deadline",IF(AND(O107="Submitted",P107=""),"Submitted status missing date",IF(AND(P107&lt;&gt;"",O107&lt;&gt;"Submitted",O107&lt;&gt;"Closed - Won",O107&lt;&gt;"Closed - Lost"),"Submission date conflicts with status",IF(S107="","Missing appeal owner",IF(T107="","Missing priority",IF(U107="","Missing amount at risk",IF(U107&lt;0,"Negative amount at risk",IF(N107&lt;&gt;"Yes","Deadline not confirmed","OK"))))))))))))))))))</f>
        <v/>
      </c>
    </row>
    <row r="108">
      <c r="A108" s="22" t="n"/>
      <c r="B108" s="22" t="n"/>
      <c r="C108" s="22" t="n"/>
      <c r="D108" s="22" t="n"/>
      <c r="E108" s="42" t="n"/>
      <c r="F108" s="42" t="n"/>
      <c r="G108" s="42" t="n"/>
      <c r="H108" s="24">
        <f>IF(A108="","",IFERROR(VLOOKUP(C108,Lists!$A$2:$B$7,2,FALSE),""))</f>
        <v/>
      </c>
      <c r="I108" s="25" t="n"/>
      <c r="J108" s="24">
        <f>IF(A108="","",IF(I108&lt;&gt;"",I108,H108))</f>
        <v/>
      </c>
      <c r="K108" s="43">
        <f>IF(A108="","",IF(OR(G108="",J108=""),"",G108+J108))</f>
        <v/>
      </c>
      <c r="L108" s="42" t="n"/>
      <c r="M108" s="43">
        <f>IF(A108="","",IF(L108&lt;&gt;"",L108,K108))</f>
        <v/>
      </c>
      <c r="N108" s="22" t="n"/>
      <c r="O108" s="22" t="n"/>
      <c r="P108" s="42" t="n"/>
      <c r="Q108" s="24">
        <f>IF(A108="","",IF(M108="","",IF(P108&lt;&gt;"","",IF(OR(O108="Closed - Won",O108="Closed - Lost",O108="Withdrawn"),"",M108-Dashboard!$B$2))))</f>
        <v/>
      </c>
      <c r="R108" s="27">
        <f>IF(A108="","",IF(M108="","Missing Deadline",IF(P108&lt;&gt;"",IF(P108&lt;=M108,"Timely Submitted","Late Submitted"),IF(OR(O108="Closed - Won",O108="Closed - Lost",O108="Withdrawn"),"Closed - No Submission",IF(M108&lt;Dashboard!$B$2,"Overdue",IF(M108=Dashboard!$B$2,"Due Today",IF(M108&lt;=Dashboard!$B$2+7,"Due in 7 Days",IF(M108&lt;=Dashboard!$B$2+30,"Due in 30 Days","Future"))))))))</f>
        <v/>
      </c>
      <c r="S108" s="22" t="n"/>
      <c r="T108" s="22" t="n"/>
      <c r="U108" s="44" t="n"/>
      <c r="V108" s="22" t="n"/>
      <c r="W108" s="22" t="n"/>
      <c r="X108" s="42" t="n"/>
      <c r="Y108" s="27">
        <f>IF(A108="","",IF(COUNTIF($A$6:$A$205,A108)&gt;1,"Duplicate Appeal ID",IF(B108="","Missing clinic",IF(C108="","Missing payer",IF(D108="","Missing claim reference",IF(G108="","Missing notice received date",IF(J108="","Missing deadline days",IF(J108&lt;=0,"Invalid deadline days",IF(M108="","Missing final due date",IF(AND(E108&lt;&gt;"",F108&lt;&gt;"",F108&lt;E108),"Denial date before service date",IF(AND(F108&lt;&gt;"",G108&lt;&gt;"",G108&lt;F108),"Notice received before denial date",IF(AND(P108&lt;&gt;"",M108="",TRUE),"Submission entered without deadline",IF(AND(O108="Submitted",P108=""),"Submitted status missing date",IF(AND(P108&lt;&gt;"",O108&lt;&gt;"Submitted",O108&lt;&gt;"Closed - Won",O108&lt;&gt;"Closed - Lost"),"Submission date conflicts with status",IF(S108="","Missing appeal owner",IF(T108="","Missing priority",IF(U108="","Missing amount at risk",IF(U108&lt;0,"Negative amount at risk",IF(N108&lt;&gt;"Yes","Deadline not confirmed","OK"))))))))))))))))))</f>
        <v/>
      </c>
    </row>
    <row r="109">
      <c r="A109" s="22" t="n"/>
      <c r="B109" s="22" t="n"/>
      <c r="C109" s="22" t="n"/>
      <c r="D109" s="22" t="n"/>
      <c r="E109" s="42" t="n"/>
      <c r="F109" s="42" t="n"/>
      <c r="G109" s="42" t="n"/>
      <c r="H109" s="24">
        <f>IF(A109="","",IFERROR(VLOOKUP(C109,Lists!$A$2:$B$7,2,FALSE),""))</f>
        <v/>
      </c>
      <c r="I109" s="25" t="n"/>
      <c r="J109" s="24">
        <f>IF(A109="","",IF(I109&lt;&gt;"",I109,H109))</f>
        <v/>
      </c>
      <c r="K109" s="43">
        <f>IF(A109="","",IF(OR(G109="",J109=""),"",G109+J109))</f>
        <v/>
      </c>
      <c r="L109" s="42" t="n"/>
      <c r="M109" s="43">
        <f>IF(A109="","",IF(L109&lt;&gt;"",L109,K109))</f>
        <v/>
      </c>
      <c r="N109" s="22" t="n"/>
      <c r="O109" s="22" t="n"/>
      <c r="P109" s="42" t="n"/>
      <c r="Q109" s="24">
        <f>IF(A109="","",IF(M109="","",IF(P109&lt;&gt;"","",IF(OR(O109="Closed - Won",O109="Closed - Lost",O109="Withdrawn"),"",M109-Dashboard!$B$2))))</f>
        <v/>
      </c>
      <c r="R109" s="27">
        <f>IF(A109="","",IF(M109="","Missing Deadline",IF(P109&lt;&gt;"",IF(P109&lt;=M109,"Timely Submitted","Late Submitted"),IF(OR(O109="Closed - Won",O109="Closed - Lost",O109="Withdrawn"),"Closed - No Submission",IF(M109&lt;Dashboard!$B$2,"Overdue",IF(M109=Dashboard!$B$2,"Due Today",IF(M109&lt;=Dashboard!$B$2+7,"Due in 7 Days",IF(M109&lt;=Dashboard!$B$2+30,"Due in 30 Days","Future"))))))))</f>
        <v/>
      </c>
      <c r="S109" s="22" t="n"/>
      <c r="T109" s="22" t="n"/>
      <c r="U109" s="44" t="n"/>
      <c r="V109" s="22" t="n"/>
      <c r="W109" s="22" t="n"/>
      <c r="X109" s="42" t="n"/>
      <c r="Y109" s="27">
        <f>IF(A109="","",IF(COUNTIF($A$6:$A$205,A109)&gt;1,"Duplicate Appeal ID",IF(B109="","Missing clinic",IF(C109="","Missing payer",IF(D109="","Missing claim reference",IF(G109="","Missing notice received date",IF(J109="","Missing deadline days",IF(J109&lt;=0,"Invalid deadline days",IF(M109="","Missing final due date",IF(AND(E109&lt;&gt;"",F109&lt;&gt;"",F109&lt;E109),"Denial date before service date",IF(AND(F109&lt;&gt;"",G109&lt;&gt;"",G109&lt;F109),"Notice received before denial date",IF(AND(P109&lt;&gt;"",M109="",TRUE),"Submission entered without deadline",IF(AND(O109="Submitted",P109=""),"Submitted status missing date",IF(AND(P109&lt;&gt;"",O109&lt;&gt;"Submitted",O109&lt;&gt;"Closed - Won",O109&lt;&gt;"Closed - Lost"),"Submission date conflicts with status",IF(S109="","Missing appeal owner",IF(T109="","Missing priority",IF(U109="","Missing amount at risk",IF(U109&lt;0,"Negative amount at risk",IF(N109&lt;&gt;"Yes","Deadline not confirmed","OK"))))))))))))))))))</f>
        <v/>
      </c>
    </row>
    <row r="110">
      <c r="A110" s="22" t="n"/>
      <c r="B110" s="22" t="n"/>
      <c r="C110" s="22" t="n"/>
      <c r="D110" s="22" t="n"/>
      <c r="E110" s="42" t="n"/>
      <c r="F110" s="42" t="n"/>
      <c r="G110" s="42" t="n"/>
      <c r="H110" s="24">
        <f>IF(A110="","",IFERROR(VLOOKUP(C110,Lists!$A$2:$B$7,2,FALSE),""))</f>
        <v/>
      </c>
      <c r="I110" s="25" t="n"/>
      <c r="J110" s="24">
        <f>IF(A110="","",IF(I110&lt;&gt;"",I110,H110))</f>
        <v/>
      </c>
      <c r="K110" s="43">
        <f>IF(A110="","",IF(OR(G110="",J110=""),"",G110+J110))</f>
        <v/>
      </c>
      <c r="L110" s="42" t="n"/>
      <c r="M110" s="43">
        <f>IF(A110="","",IF(L110&lt;&gt;"",L110,K110))</f>
        <v/>
      </c>
      <c r="N110" s="22" t="n"/>
      <c r="O110" s="22" t="n"/>
      <c r="P110" s="42" t="n"/>
      <c r="Q110" s="24">
        <f>IF(A110="","",IF(M110="","",IF(P110&lt;&gt;"","",IF(OR(O110="Closed - Won",O110="Closed - Lost",O110="Withdrawn"),"",M110-Dashboard!$B$2))))</f>
        <v/>
      </c>
      <c r="R110" s="27">
        <f>IF(A110="","",IF(M110="","Missing Deadline",IF(P110&lt;&gt;"",IF(P110&lt;=M110,"Timely Submitted","Late Submitted"),IF(OR(O110="Closed - Won",O110="Closed - Lost",O110="Withdrawn"),"Closed - No Submission",IF(M110&lt;Dashboard!$B$2,"Overdue",IF(M110=Dashboard!$B$2,"Due Today",IF(M110&lt;=Dashboard!$B$2+7,"Due in 7 Days",IF(M110&lt;=Dashboard!$B$2+30,"Due in 30 Days","Future"))))))))</f>
        <v/>
      </c>
      <c r="S110" s="22" t="n"/>
      <c r="T110" s="22" t="n"/>
      <c r="U110" s="44" t="n"/>
      <c r="V110" s="22" t="n"/>
      <c r="W110" s="22" t="n"/>
      <c r="X110" s="42" t="n"/>
      <c r="Y110" s="27">
        <f>IF(A110="","",IF(COUNTIF($A$6:$A$205,A110)&gt;1,"Duplicate Appeal ID",IF(B110="","Missing clinic",IF(C110="","Missing payer",IF(D110="","Missing claim reference",IF(G110="","Missing notice received date",IF(J110="","Missing deadline days",IF(J110&lt;=0,"Invalid deadline days",IF(M110="","Missing final due date",IF(AND(E110&lt;&gt;"",F110&lt;&gt;"",F110&lt;E110),"Denial date before service date",IF(AND(F110&lt;&gt;"",G110&lt;&gt;"",G110&lt;F110),"Notice received before denial date",IF(AND(P110&lt;&gt;"",M110="",TRUE),"Submission entered without deadline",IF(AND(O110="Submitted",P110=""),"Submitted status missing date",IF(AND(P110&lt;&gt;"",O110&lt;&gt;"Submitted",O110&lt;&gt;"Closed - Won",O110&lt;&gt;"Closed - Lost"),"Submission date conflicts with status",IF(S110="","Missing appeal owner",IF(T110="","Missing priority",IF(U110="","Missing amount at risk",IF(U110&lt;0,"Negative amount at risk",IF(N110&lt;&gt;"Yes","Deadline not confirmed","OK"))))))))))))))))))</f>
        <v/>
      </c>
    </row>
    <row r="111">
      <c r="A111" s="22" t="n"/>
      <c r="B111" s="22" t="n"/>
      <c r="C111" s="22" t="n"/>
      <c r="D111" s="22" t="n"/>
      <c r="E111" s="42" t="n"/>
      <c r="F111" s="42" t="n"/>
      <c r="G111" s="42" t="n"/>
      <c r="H111" s="24">
        <f>IF(A111="","",IFERROR(VLOOKUP(C111,Lists!$A$2:$B$7,2,FALSE),""))</f>
        <v/>
      </c>
      <c r="I111" s="25" t="n"/>
      <c r="J111" s="24">
        <f>IF(A111="","",IF(I111&lt;&gt;"",I111,H111))</f>
        <v/>
      </c>
      <c r="K111" s="43">
        <f>IF(A111="","",IF(OR(G111="",J111=""),"",G111+J111))</f>
        <v/>
      </c>
      <c r="L111" s="42" t="n"/>
      <c r="M111" s="43">
        <f>IF(A111="","",IF(L111&lt;&gt;"",L111,K111))</f>
        <v/>
      </c>
      <c r="N111" s="22" t="n"/>
      <c r="O111" s="22" t="n"/>
      <c r="P111" s="42" t="n"/>
      <c r="Q111" s="24">
        <f>IF(A111="","",IF(M111="","",IF(P111&lt;&gt;"","",IF(OR(O111="Closed - Won",O111="Closed - Lost",O111="Withdrawn"),"",M111-Dashboard!$B$2))))</f>
        <v/>
      </c>
      <c r="R111" s="27">
        <f>IF(A111="","",IF(M111="","Missing Deadline",IF(P111&lt;&gt;"",IF(P111&lt;=M111,"Timely Submitted","Late Submitted"),IF(OR(O111="Closed - Won",O111="Closed - Lost",O111="Withdrawn"),"Closed - No Submission",IF(M111&lt;Dashboard!$B$2,"Overdue",IF(M111=Dashboard!$B$2,"Due Today",IF(M111&lt;=Dashboard!$B$2+7,"Due in 7 Days",IF(M111&lt;=Dashboard!$B$2+30,"Due in 30 Days","Future"))))))))</f>
        <v/>
      </c>
      <c r="S111" s="22" t="n"/>
      <c r="T111" s="22" t="n"/>
      <c r="U111" s="44" t="n"/>
      <c r="V111" s="22" t="n"/>
      <c r="W111" s="22" t="n"/>
      <c r="X111" s="42" t="n"/>
      <c r="Y111" s="27">
        <f>IF(A111="","",IF(COUNTIF($A$6:$A$205,A111)&gt;1,"Duplicate Appeal ID",IF(B111="","Missing clinic",IF(C111="","Missing payer",IF(D111="","Missing claim reference",IF(G111="","Missing notice received date",IF(J111="","Missing deadline days",IF(J111&lt;=0,"Invalid deadline days",IF(M111="","Missing final due date",IF(AND(E111&lt;&gt;"",F111&lt;&gt;"",F111&lt;E111),"Denial date before service date",IF(AND(F111&lt;&gt;"",G111&lt;&gt;"",G111&lt;F111),"Notice received before denial date",IF(AND(P111&lt;&gt;"",M111="",TRUE),"Submission entered without deadline",IF(AND(O111="Submitted",P111=""),"Submitted status missing date",IF(AND(P111&lt;&gt;"",O111&lt;&gt;"Submitted",O111&lt;&gt;"Closed - Won",O111&lt;&gt;"Closed - Lost"),"Submission date conflicts with status",IF(S111="","Missing appeal owner",IF(T111="","Missing priority",IF(U111="","Missing amount at risk",IF(U111&lt;0,"Negative amount at risk",IF(N111&lt;&gt;"Yes","Deadline not confirmed","OK"))))))))))))))))))</f>
        <v/>
      </c>
    </row>
    <row r="112">
      <c r="A112" s="22" t="n"/>
      <c r="B112" s="22" t="n"/>
      <c r="C112" s="22" t="n"/>
      <c r="D112" s="22" t="n"/>
      <c r="E112" s="42" t="n"/>
      <c r="F112" s="42" t="n"/>
      <c r="G112" s="42" t="n"/>
      <c r="H112" s="24">
        <f>IF(A112="","",IFERROR(VLOOKUP(C112,Lists!$A$2:$B$7,2,FALSE),""))</f>
        <v/>
      </c>
      <c r="I112" s="25" t="n"/>
      <c r="J112" s="24">
        <f>IF(A112="","",IF(I112&lt;&gt;"",I112,H112))</f>
        <v/>
      </c>
      <c r="K112" s="43">
        <f>IF(A112="","",IF(OR(G112="",J112=""),"",G112+J112))</f>
        <v/>
      </c>
      <c r="L112" s="42" t="n"/>
      <c r="M112" s="43">
        <f>IF(A112="","",IF(L112&lt;&gt;"",L112,K112))</f>
        <v/>
      </c>
      <c r="N112" s="22" t="n"/>
      <c r="O112" s="22" t="n"/>
      <c r="P112" s="42" t="n"/>
      <c r="Q112" s="24">
        <f>IF(A112="","",IF(M112="","",IF(P112&lt;&gt;"","",IF(OR(O112="Closed - Won",O112="Closed - Lost",O112="Withdrawn"),"",M112-Dashboard!$B$2))))</f>
        <v/>
      </c>
      <c r="R112" s="27">
        <f>IF(A112="","",IF(M112="","Missing Deadline",IF(P112&lt;&gt;"",IF(P112&lt;=M112,"Timely Submitted","Late Submitted"),IF(OR(O112="Closed - Won",O112="Closed - Lost",O112="Withdrawn"),"Closed - No Submission",IF(M112&lt;Dashboard!$B$2,"Overdue",IF(M112=Dashboard!$B$2,"Due Today",IF(M112&lt;=Dashboard!$B$2+7,"Due in 7 Days",IF(M112&lt;=Dashboard!$B$2+30,"Due in 30 Days","Future"))))))))</f>
        <v/>
      </c>
      <c r="S112" s="22" t="n"/>
      <c r="T112" s="22" t="n"/>
      <c r="U112" s="44" t="n"/>
      <c r="V112" s="22" t="n"/>
      <c r="W112" s="22" t="n"/>
      <c r="X112" s="42" t="n"/>
      <c r="Y112" s="27">
        <f>IF(A112="","",IF(COUNTIF($A$6:$A$205,A112)&gt;1,"Duplicate Appeal ID",IF(B112="","Missing clinic",IF(C112="","Missing payer",IF(D112="","Missing claim reference",IF(G112="","Missing notice received date",IF(J112="","Missing deadline days",IF(J112&lt;=0,"Invalid deadline days",IF(M112="","Missing final due date",IF(AND(E112&lt;&gt;"",F112&lt;&gt;"",F112&lt;E112),"Denial date before service date",IF(AND(F112&lt;&gt;"",G112&lt;&gt;"",G112&lt;F112),"Notice received before denial date",IF(AND(P112&lt;&gt;"",M112="",TRUE),"Submission entered without deadline",IF(AND(O112="Submitted",P112=""),"Submitted status missing date",IF(AND(P112&lt;&gt;"",O112&lt;&gt;"Submitted",O112&lt;&gt;"Closed - Won",O112&lt;&gt;"Closed - Lost"),"Submission date conflicts with status",IF(S112="","Missing appeal owner",IF(T112="","Missing priority",IF(U112="","Missing amount at risk",IF(U112&lt;0,"Negative amount at risk",IF(N112&lt;&gt;"Yes","Deadline not confirmed","OK"))))))))))))))))))</f>
        <v/>
      </c>
    </row>
    <row r="113">
      <c r="A113" s="22" t="n"/>
      <c r="B113" s="22" t="n"/>
      <c r="C113" s="22" t="n"/>
      <c r="D113" s="22" t="n"/>
      <c r="E113" s="42" t="n"/>
      <c r="F113" s="42" t="n"/>
      <c r="G113" s="42" t="n"/>
      <c r="H113" s="24">
        <f>IF(A113="","",IFERROR(VLOOKUP(C113,Lists!$A$2:$B$7,2,FALSE),""))</f>
        <v/>
      </c>
      <c r="I113" s="25" t="n"/>
      <c r="J113" s="24">
        <f>IF(A113="","",IF(I113&lt;&gt;"",I113,H113))</f>
        <v/>
      </c>
      <c r="K113" s="43">
        <f>IF(A113="","",IF(OR(G113="",J113=""),"",G113+J113))</f>
        <v/>
      </c>
      <c r="L113" s="42" t="n"/>
      <c r="M113" s="43">
        <f>IF(A113="","",IF(L113&lt;&gt;"",L113,K113))</f>
        <v/>
      </c>
      <c r="N113" s="22" t="n"/>
      <c r="O113" s="22" t="n"/>
      <c r="P113" s="42" t="n"/>
      <c r="Q113" s="24">
        <f>IF(A113="","",IF(M113="","",IF(P113&lt;&gt;"","",IF(OR(O113="Closed - Won",O113="Closed - Lost",O113="Withdrawn"),"",M113-Dashboard!$B$2))))</f>
        <v/>
      </c>
      <c r="R113" s="27">
        <f>IF(A113="","",IF(M113="","Missing Deadline",IF(P113&lt;&gt;"",IF(P113&lt;=M113,"Timely Submitted","Late Submitted"),IF(OR(O113="Closed - Won",O113="Closed - Lost",O113="Withdrawn"),"Closed - No Submission",IF(M113&lt;Dashboard!$B$2,"Overdue",IF(M113=Dashboard!$B$2,"Due Today",IF(M113&lt;=Dashboard!$B$2+7,"Due in 7 Days",IF(M113&lt;=Dashboard!$B$2+30,"Due in 30 Days","Future"))))))))</f>
        <v/>
      </c>
      <c r="S113" s="22" t="n"/>
      <c r="T113" s="22" t="n"/>
      <c r="U113" s="44" t="n"/>
      <c r="V113" s="22" t="n"/>
      <c r="W113" s="22" t="n"/>
      <c r="X113" s="42" t="n"/>
      <c r="Y113" s="27">
        <f>IF(A113="","",IF(COUNTIF($A$6:$A$205,A113)&gt;1,"Duplicate Appeal ID",IF(B113="","Missing clinic",IF(C113="","Missing payer",IF(D113="","Missing claim reference",IF(G113="","Missing notice received date",IF(J113="","Missing deadline days",IF(J113&lt;=0,"Invalid deadline days",IF(M113="","Missing final due date",IF(AND(E113&lt;&gt;"",F113&lt;&gt;"",F113&lt;E113),"Denial date before service date",IF(AND(F113&lt;&gt;"",G113&lt;&gt;"",G113&lt;F113),"Notice received before denial date",IF(AND(P113&lt;&gt;"",M113="",TRUE),"Submission entered without deadline",IF(AND(O113="Submitted",P113=""),"Submitted status missing date",IF(AND(P113&lt;&gt;"",O113&lt;&gt;"Submitted",O113&lt;&gt;"Closed - Won",O113&lt;&gt;"Closed - Lost"),"Submission date conflicts with status",IF(S113="","Missing appeal owner",IF(T113="","Missing priority",IF(U113="","Missing amount at risk",IF(U113&lt;0,"Negative amount at risk",IF(N113&lt;&gt;"Yes","Deadline not confirmed","OK"))))))))))))))))))</f>
        <v/>
      </c>
    </row>
    <row r="114">
      <c r="A114" s="22" t="n"/>
      <c r="B114" s="22" t="n"/>
      <c r="C114" s="22" t="n"/>
      <c r="D114" s="22" t="n"/>
      <c r="E114" s="42" t="n"/>
      <c r="F114" s="42" t="n"/>
      <c r="G114" s="42" t="n"/>
      <c r="H114" s="24">
        <f>IF(A114="","",IFERROR(VLOOKUP(C114,Lists!$A$2:$B$7,2,FALSE),""))</f>
        <v/>
      </c>
      <c r="I114" s="25" t="n"/>
      <c r="J114" s="24">
        <f>IF(A114="","",IF(I114&lt;&gt;"",I114,H114))</f>
        <v/>
      </c>
      <c r="K114" s="43">
        <f>IF(A114="","",IF(OR(G114="",J114=""),"",G114+J114))</f>
        <v/>
      </c>
      <c r="L114" s="42" t="n"/>
      <c r="M114" s="43">
        <f>IF(A114="","",IF(L114&lt;&gt;"",L114,K114))</f>
        <v/>
      </c>
      <c r="N114" s="22" t="n"/>
      <c r="O114" s="22" t="n"/>
      <c r="P114" s="42" t="n"/>
      <c r="Q114" s="24">
        <f>IF(A114="","",IF(M114="","",IF(P114&lt;&gt;"","",IF(OR(O114="Closed - Won",O114="Closed - Lost",O114="Withdrawn"),"",M114-Dashboard!$B$2))))</f>
        <v/>
      </c>
      <c r="R114" s="27">
        <f>IF(A114="","",IF(M114="","Missing Deadline",IF(P114&lt;&gt;"",IF(P114&lt;=M114,"Timely Submitted","Late Submitted"),IF(OR(O114="Closed - Won",O114="Closed - Lost",O114="Withdrawn"),"Closed - No Submission",IF(M114&lt;Dashboard!$B$2,"Overdue",IF(M114=Dashboard!$B$2,"Due Today",IF(M114&lt;=Dashboard!$B$2+7,"Due in 7 Days",IF(M114&lt;=Dashboard!$B$2+30,"Due in 30 Days","Future"))))))))</f>
        <v/>
      </c>
      <c r="S114" s="22" t="n"/>
      <c r="T114" s="22" t="n"/>
      <c r="U114" s="44" t="n"/>
      <c r="V114" s="22" t="n"/>
      <c r="W114" s="22" t="n"/>
      <c r="X114" s="42" t="n"/>
      <c r="Y114" s="27">
        <f>IF(A114="","",IF(COUNTIF($A$6:$A$205,A114)&gt;1,"Duplicate Appeal ID",IF(B114="","Missing clinic",IF(C114="","Missing payer",IF(D114="","Missing claim reference",IF(G114="","Missing notice received date",IF(J114="","Missing deadline days",IF(J114&lt;=0,"Invalid deadline days",IF(M114="","Missing final due date",IF(AND(E114&lt;&gt;"",F114&lt;&gt;"",F114&lt;E114),"Denial date before service date",IF(AND(F114&lt;&gt;"",G114&lt;&gt;"",G114&lt;F114),"Notice received before denial date",IF(AND(P114&lt;&gt;"",M114="",TRUE),"Submission entered without deadline",IF(AND(O114="Submitted",P114=""),"Submitted status missing date",IF(AND(P114&lt;&gt;"",O114&lt;&gt;"Submitted",O114&lt;&gt;"Closed - Won",O114&lt;&gt;"Closed - Lost"),"Submission date conflicts with status",IF(S114="","Missing appeal owner",IF(T114="","Missing priority",IF(U114="","Missing amount at risk",IF(U114&lt;0,"Negative amount at risk",IF(N114&lt;&gt;"Yes","Deadline not confirmed","OK"))))))))))))))))))</f>
        <v/>
      </c>
    </row>
    <row r="115">
      <c r="A115" s="22" t="n"/>
      <c r="B115" s="22" t="n"/>
      <c r="C115" s="22" t="n"/>
      <c r="D115" s="22" t="n"/>
      <c r="E115" s="42" t="n"/>
      <c r="F115" s="42" t="n"/>
      <c r="G115" s="42" t="n"/>
      <c r="H115" s="24">
        <f>IF(A115="","",IFERROR(VLOOKUP(C115,Lists!$A$2:$B$7,2,FALSE),""))</f>
        <v/>
      </c>
      <c r="I115" s="25" t="n"/>
      <c r="J115" s="24">
        <f>IF(A115="","",IF(I115&lt;&gt;"",I115,H115))</f>
        <v/>
      </c>
      <c r="K115" s="43">
        <f>IF(A115="","",IF(OR(G115="",J115=""),"",G115+J115))</f>
        <v/>
      </c>
      <c r="L115" s="42" t="n"/>
      <c r="M115" s="43">
        <f>IF(A115="","",IF(L115&lt;&gt;"",L115,K115))</f>
        <v/>
      </c>
      <c r="N115" s="22" t="n"/>
      <c r="O115" s="22" t="n"/>
      <c r="P115" s="42" t="n"/>
      <c r="Q115" s="24">
        <f>IF(A115="","",IF(M115="","",IF(P115&lt;&gt;"","",IF(OR(O115="Closed - Won",O115="Closed - Lost",O115="Withdrawn"),"",M115-Dashboard!$B$2))))</f>
        <v/>
      </c>
      <c r="R115" s="27">
        <f>IF(A115="","",IF(M115="","Missing Deadline",IF(P115&lt;&gt;"",IF(P115&lt;=M115,"Timely Submitted","Late Submitted"),IF(OR(O115="Closed - Won",O115="Closed - Lost",O115="Withdrawn"),"Closed - No Submission",IF(M115&lt;Dashboard!$B$2,"Overdue",IF(M115=Dashboard!$B$2,"Due Today",IF(M115&lt;=Dashboard!$B$2+7,"Due in 7 Days",IF(M115&lt;=Dashboard!$B$2+30,"Due in 30 Days","Future"))))))))</f>
        <v/>
      </c>
      <c r="S115" s="22" t="n"/>
      <c r="T115" s="22" t="n"/>
      <c r="U115" s="44" t="n"/>
      <c r="V115" s="22" t="n"/>
      <c r="W115" s="22" t="n"/>
      <c r="X115" s="42" t="n"/>
      <c r="Y115" s="27">
        <f>IF(A115="","",IF(COUNTIF($A$6:$A$205,A115)&gt;1,"Duplicate Appeal ID",IF(B115="","Missing clinic",IF(C115="","Missing payer",IF(D115="","Missing claim reference",IF(G115="","Missing notice received date",IF(J115="","Missing deadline days",IF(J115&lt;=0,"Invalid deadline days",IF(M115="","Missing final due date",IF(AND(E115&lt;&gt;"",F115&lt;&gt;"",F115&lt;E115),"Denial date before service date",IF(AND(F115&lt;&gt;"",G115&lt;&gt;"",G115&lt;F115),"Notice received before denial date",IF(AND(P115&lt;&gt;"",M115="",TRUE),"Submission entered without deadline",IF(AND(O115="Submitted",P115=""),"Submitted status missing date",IF(AND(P115&lt;&gt;"",O115&lt;&gt;"Submitted",O115&lt;&gt;"Closed - Won",O115&lt;&gt;"Closed - Lost"),"Submission date conflicts with status",IF(S115="","Missing appeal owner",IF(T115="","Missing priority",IF(U115="","Missing amount at risk",IF(U115&lt;0,"Negative amount at risk",IF(N115&lt;&gt;"Yes","Deadline not confirmed","OK"))))))))))))))))))</f>
        <v/>
      </c>
    </row>
    <row r="116">
      <c r="A116" s="22" t="n"/>
      <c r="B116" s="22" t="n"/>
      <c r="C116" s="22" t="n"/>
      <c r="D116" s="22" t="n"/>
      <c r="E116" s="42" t="n"/>
      <c r="F116" s="42" t="n"/>
      <c r="G116" s="42" t="n"/>
      <c r="H116" s="24">
        <f>IF(A116="","",IFERROR(VLOOKUP(C116,Lists!$A$2:$B$7,2,FALSE),""))</f>
        <v/>
      </c>
      <c r="I116" s="25" t="n"/>
      <c r="J116" s="24">
        <f>IF(A116="","",IF(I116&lt;&gt;"",I116,H116))</f>
        <v/>
      </c>
      <c r="K116" s="43">
        <f>IF(A116="","",IF(OR(G116="",J116=""),"",G116+J116))</f>
        <v/>
      </c>
      <c r="L116" s="42" t="n"/>
      <c r="M116" s="43">
        <f>IF(A116="","",IF(L116&lt;&gt;"",L116,K116))</f>
        <v/>
      </c>
      <c r="N116" s="22" t="n"/>
      <c r="O116" s="22" t="n"/>
      <c r="P116" s="42" t="n"/>
      <c r="Q116" s="24">
        <f>IF(A116="","",IF(M116="","",IF(P116&lt;&gt;"","",IF(OR(O116="Closed - Won",O116="Closed - Lost",O116="Withdrawn"),"",M116-Dashboard!$B$2))))</f>
        <v/>
      </c>
      <c r="R116" s="27">
        <f>IF(A116="","",IF(M116="","Missing Deadline",IF(P116&lt;&gt;"",IF(P116&lt;=M116,"Timely Submitted","Late Submitted"),IF(OR(O116="Closed - Won",O116="Closed - Lost",O116="Withdrawn"),"Closed - No Submission",IF(M116&lt;Dashboard!$B$2,"Overdue",IF(M116=Dashboard!$B$2,"Due Today",IF(M116&lt;=Dashboard!$B$2+7,"Due in 7 Days",IF(M116&lt;=Dashboard!$B$2+30,"Due in 30 Days","Future"))))))))</f>
        <v/>
      </c>
      <c r="S116" s="22" t="n"/>
      <c r="T116" s="22" t="n"/>
      <c r="U116" s="44" t="n"/>
      <c r="V116" s="22" t="n"/>
      <c r="W116" s="22" t="n"/>
      <c r="X116" s="42" t="n"/>
      <c r="Y116" s="27">
        <f>IF(A116="","",IF(COUNTIF($A$6:$A$205,A116)&gt;1,"Duplicate Appeal ID",IF(B116="","Missing clinic",IF(C116="","Missing payer",IF(D116="","Missing claim reference",IF(G116="","Missing notice received date",IF(J116="","Missing deadline days",IF(J116&lt;=0,"Invalid deadline days",IF(M116="","Missing final due date",IF(AND(E116&lt;&gt;"",F116&lt;&gt;"",F116&lt;E116),"Denial date before service date",IF(AND(F116&lt;&gt;"",G116&lt;&gt;"",G116&lt;F116),"Notice received before denial date",IF(AND(P116&lt;&gt;"",M116="",TRUE),"Submission entered without deadline",IF(AND(O116="Submitted",P116=""),"Submitted status missing date",IF(AND(P116&lt;&gt;"",O116&lt;&gt;"Submitted",O116&lt;&gt;"Closed - Won",O116&lt;&gt;"Closed - Lost"),"Submission date conflicts with status",IF(S116="","Missing appeal owner",IF(T116="","Missing priority",IF(U116="","Missing amount at risk",IF(U116&lt;0,"Negative amount at risk",IF(N116&lt;&gt;"Yes","Deadline not confirmed","OK"))))))))))))))))))</f>
        <v/>
      </c>
    </row>
    <row r="117">
      <c r="A117" s="22" t="n"/>
      <c r="B117" s="22" t="n"/>
      <c r="C117" s="22" t="n"/>
      <c r="D117" s="22" t="n"/>
      <c r="E117" s="42" t="n"/>
      <c r="F117" s="42" t="n"/>
      <c r="G117" s="42" t="n"/>
      <c r="H117" s="24">
        <f>IF(A117="","",IFERROR(VLOOKUP(C117,Lists!$A$2:$B$7,2,FALSE),""))</f>
        <v/>
      </c>
      <c r="I117" s="25" t="n"/>
      <c r="J117" s="24">
        <f>IF(A117="","",IF(I117&lt;&gt;"",I117,H117))</f>
        <v/>
      </c>
      <c r="K117" s="43">
        <f>IF(A117="","",IF(OR(G117="",J117=""),"",G117+J117))</f>
        <v/>
      </c>
      <c r="L117" s="42" t="n"/>
      <c r="M117" s="43">
        <f>IF(A117="","",IF(L117&lt;&gt;"",L117,K117))</f>
        <v/>
      </c>
      <c r="N117" s="22" t="n"/>
      <c r="O117" s="22" t="n"/>
      <c r="P117" s="42" t="n"/>
      <c r="Q117" s="24">
        <f>IF(A117="","",IF(M117="","",IF(P117&lt;&gt;"","",IF(OR(O117="Closed - Won",O117="Closed - Lost",O117="Withdrawn"),"",M117-Dashboard!$B$2))))</f>
        <v/>
      </c>
      <c r="R117" s="27">
        <f>IF(A117="","",IF(M117="","Missing Deadline",IF(P117&lt;&gt;"",IF(P117&lt;=M117,"Timely Submitted","Late Submitted"),IF(OR(O117="Closed - Won",O117="Closed - Lost",O117="Withdrawn"),"Closed - No Submission",IF(M117&lt;Dashboard!$B$2,"Overdue",IF(M117=Dashboard!$B$2,"Due Today",IF(M117&lt;=Dashboard!$B$2+7,"Due in 7 Days",IF(M117&lt;=Dashboard!$B$2+30,"Due in 30 Days","Future"))))))))</f>
        <v/>
      </c>
      <c r="S117" s="22" t="n"/>
      <c r="T117" s="22" t="n"/>
      <c r="U117" s="44" t="n"/>
      <c r="V117" s="22" t="n"/>
      <c r="W117" s="22" t="n"/>
      <c r="X117" s="42" t="n"/>
      <c r="Y117" s="27">
        <f>IF(A117="","",IF(COUNTIF($A$6:$A$205,A117)&gt;1,"Duplicate Appeal ID",IF(B117="","Missing clinic",IF(C117="","Missing payer",IF(D117="","Missing claim reference",IF(G117="","Missing notice received date",IF(J117="","Missing deadline days",IF(J117&lt;=0,"Invalid deadline days",IF(M117="","Missing final due date",IF(AND(E117&lt;&gt;"",F117&lt;&gt;"",F117&lt;E117),"Denial date before service date",IF(AND(F117&lt;&gt;"",G117&lt;&gt;"",G117&lt;F117),"Notice received before denial date",IF(AND(P117&lt;&gt;"",M117="",TRUE),"Submission entered without deadline",IF(AND(O117="Submitted",P117=""),"Submitted status missing date",IF(AND(P117&lt;&gt;"",O117&lt;&gt;"Submitted",O117&lt;&gt;"Closed - Won",O117&lt;&gt;"Closed - Lost"),"Submission date conflicts with status",IF(S117="","Missing appeal owner",IF(T117="","Missing priority",IF(U117="","Missing amount at risk",IF(U117&lt;0,"Negative amount at risk",IF(N117&lt;&gt;"Yes","Deadline not confirmed","OK"))))))))))))))))))</f>
        <v/>
      </c>
    </row>
    <row r="118">
      <c r="A118" s="22" t="n"/>
      <c r="B118" s="22" t="n"/>
      <c r="C118" s="22" t="n"/>
      <c r="D118" s="22" t="n"/>
      <c r="E118" s="42" t="n"/>
      <c r="F118" s="42" t="n"/>
      <c r="G118" s="42" t="n"/>
      <c r="H118" s="24">
        <f>IF(A118="","",IFERROR(VLOOKUP(C118,Lists!$A$2:$B$7,2,FALSE),""))</f>
        <v/>
      </c>
      <c r="I118" s="25" t="n"/>
      <c r="J118" s="24">
        <f>IF(A118="","",IF(I118&lt;&gt;"",I118,H118))</f>
        <v/>
      </c>
      <c r="K118" s="43">
        <f>IF(A118="","",IF(OR(G118="",J118=""),"",G118+J118))</f>
        <v/>
      </c>
      <c r="L118" s="42" t="n"/>
      <c r="M118" s="43">
        <f>IF(A118="","",IF(L118&lt;&gt;"",L118,K118))</f>
        <v/>
      </c>
      <c r="N118" s="22" t="n"/>
      <c r="O118" s="22" t="n"/>
      <c r="P118" s="42" t="n"/>
      <c r="Q118" s="24">
        <f>IF(A118="","",IF(M118="","",IF(P118&lt;&gt;"","",IF(OR(O118="Closed - Won",O118="Closed - Lost",O118="Withdrawn"),"",M118-Dashboard!$B$2))))</f>
        <v/>
      </c>
      <c r="R118" s="27">
        <f>IF(A118="","",IF(M118="","Missing Deadline",IF(P118&lt;&gt;"",IF(P118&lt;=M118,"Timely Submitted","Late Submitted"),IF(OR(O118="Closed - Won",O118="Closed - Lost",O118="Withdrawn"),"Closed - No Submission",IF(M118&lt;Dashboard!$B$2,"Overdue",IF(M118=Dashboard!$B$2,"Due Today",IF(M118&lt;=Dashboard!$B$2+7,"Due in 7 Days",IF(M118&lt;=Dashboard!$B$2+30,"Due in 30 Days","Future"))))))))</f>
        <v/>
      </c>
      <c r="S118" s="22" t="n"/>
      <c r="T118" s="22" t="n"/>
      <c r="U118" s="44" t="n"/>
      <c r="V118" s="22" t="n"/>
      <c r="W118" s="22" t="n"/>
      <c r="X118" s="42" t="n"/>
      <c r="Y118" s="27">
        <f>IF(A118="","",IF(COUNTIF($A$6:$A$205,A118)&gt;1,"Duplicate Appeal ID",IF(B118="","Missing clinic",IF(C118="","Missing payer",IF(D118="","Missing claim reference",IF(G118="","Missing notice received date",IF(J118="","Missing deadline days",IF(J118&lt;=0,"Invalid deadline days",IF(M118="","Missing final due date",IF(AND(E118&lt;&gt;"",F118&lt;&gt;"",F118&lt;E118),"Denial date before service date",IF(AND(F118&lt;&gt;"",G118&lt;&gt;"",G118&lt;F118),"Notice received before denial date",IF(AND(P118&lt;&gt;"",M118="",TRUE),"Submission entered without deadline",IF(AND(O118="Submitted",P118=""),"Submitted status missing date",IF(AND(P118&lt;&gt;"",O118&lt;&gt;"Submitted",O118&lt;&gt;"Closed - Won",O118&lt;&gt;"Closed - Lost"),"Submission date conflicts with status",IF(S118="","Missing appeal owner",IF(T118="","Missing priority",IF(U118="","Missing amount at risk",IF(U118&lt;0,"Negative amount at risk",IF(N118&lt;&gt;"Yes","Deadline not confirmed","OK"))))))))))))))))))</f>
        <v/>
      </c>
    </row>
    <row r="119">
      <c r="A119" s="22" t="n"/>
      <c r="B119" s="22" t="n"/>
      <c r="C119" s="22" t="n"/>
      <c r="D119" s="22" t="n"/>
      <c r="E119" s="42" t="n"/>
      <c r="F119" s="42" t="n"/>
      <c r="G119" s="42" t="n"/>
      <c r="H119" s="24">
        <f>IF(A119="","",IFERROR(VLOOKUP(C119,Lists!$A$2:$B$7,2,FALSE),""))</f>
        <v/>
      </c>
      <c r="I119" s="25" t="n"/>
      <c r="J119" s="24">
        <f>IF(A119="","",IF(I119&lt;&gt;"",I119,H119))</f>
        <v/>
      </c>
      <c r="K119" s="43">
        <f>IF(A119="","",IF(OR(G119="",J119=""),"",G119+J119))</f>
        <v/>
      </c>
      <c r="L119" s="42" t="n"/>
      <c r="M119" s="43">
        <f>IF(A119="","",IF(L119&lt;&gt;"",L119,K119))</f>
        <v/>
      </c>
      <c r="N119" s="22" t="n"/>
      <c r="O119" s="22" t="n"/>
      <c r="P119" s="42" t="n"/>
      <c r="Q119" s="24">
        <f>IF(A119="","",IF(M119="","",IF(P119&lt;&gt;"","",IF(OR(O119="Closed - Won",O119="Closed - Lost",O119="Withdrawn"),"",M119-Dashboard!$B$2))))</f>
        <v/>
      </c>
      <c r="R119" s="27">
        <f>IF(A119="","",IF(M119="","Missing Deadline",IF(P119&lt;&gt;"",IF(P119&lt;=M119,"Timely Submitted","Late Submitted"),IF(OR(O119="Closed - Won",O119="Closed - Lost",O119="Withdrawn"),"Closed - No Submission",IF(M119&lt;Dashboard!$B$2,"Overdue",IF(M119=Dashboard!$B$2,"Due Today",IF(M119&lt;=Dashboard!$B$2+7,"Due in 7 Days",IF(M119&lt;=Dashboard!$B$2+30,"Due in 30 Days","Future"))))))))</f>
        <v/>
      </c>
      <c r="S119" s="22" t="n"/>
      <c r="T119" s="22" t="n"/>
      <c r="U119" s="44" t="n"/>
      <c r="V119" s="22" t="n"/>
      <c r="W119" s="22" t="n"/>
      <c r="X119" s="42" t="n"/>
      <c r="Y119" s="27">
        <f>IF(A119="","",IF(COUNTIF($A$6:$A$205,A119)&gt;1,"Duplicate Appeal ID",IF(B119="","Missing clinic",IF(C119="","Missing payer",IF(D119="","Missing claim reference",IF(G119="","Missing notice received date",IF(J119="","Missing deadline days",IF(J119&lt;=0,"Invalid deadline days",IF(M119="","Missing final due date",IF(AND(E119&lt;&gt;"",F119&lt;&gt;"",F119&lt;E119),"Denial date before service date",IF(AND(F119&lt;&gt;"",G119&lt;&gt;"",G119&lt;F119),"Notice received before denial date",IF(AND(P119&lt;&gt;"",M119="",TRUE),"Submission entered without deadline",IF(AND(O119="Submitted",P119=""),"Submitted status missing date",IF(AND(P119&lt;&gt;"",O119&lt;&gt;"Submitted",O119&lt;&gt;"Closed - Won",O119&lt;&gt;"Closed - Lost"),"Submission date conflicts with status",IF(S119="","Missing appeal owner",IF(T119="","Missing priority",IF(U119="","Missing amount at risk",IF(U119&lt;0,"Negative amount at risk",IF(N119&lt;&gt;"Yes","Deadline not confirmed","OK"))))))))))))))))))</f>
        <v/>
      </c>
    </row>
    <row r="120">
      <c r="A120" s="22" t="n"/>
      <c r="B120" s="22" t="n"/>
      <c r="C120" s="22" t="n"/>
      <c r="D120" s="22" t="n"/>
      <c r="E120" s="42" t="n"/>
      <c r="F120" s="42" t="n"/>
      <c r="G120" s="42" t="n"/>
      <c r="H120" s="24">
        <f>IF(A120="","",IFERROR(VLOOKUP(C120,Lists!$A$2:$B$7,2,FALSE),""))</f>
        <v/>
      </c>
      <c r="I120" s="25" t="n"/>
      <c r="J120" s="24">
        <f>IF(A120="","",IF(I120&lt;&gt;"",I120,H120))</f>
        <v/>
      </c>
      <c r="K120" s="43">
        <f>IF(A120="","",IF(OR(G120="",J120=""),"",G120+J120))</f>
        <v/>
      </c>
      <c r="L120" s="42" t="n"/>
      <c r="M120" s="43">
        <f>IF(A120="","",IF(L120&lt;&gt;"",L120,K120))</f>
        <v/>
      </c>
      <c r="N120" s="22" t="n"/>
      <c r="O120" s="22" t="n"/>
      <c r="P120" s="42" t="n"/>
      <c r="Q120" s="24">
        <f>IF(A120="","",IF(M120="","",IF(P120&lt;&gt;"","",IF(OR(O120="Closed - Won",O120="Closed - Lost",O120="Withdrawn"),"",M120-Dashboard!$B$2))))</f>
        <v/>
      </c>
      <c r="R120" s="27">
        <f>IF(A120="","",IF(M120="","Missing Deadline",IF(P120&lt;&gt;"",IF(P120&lt;=M120,"Timely Submitted","Late Submitted"),IF(OR(O120="Closed - Won",O120="Closed - Lost",O120="Withdrawn"),"Closed - No Submission",IF(M120&lt;Dashboard!$B$2,"Overdue",IF(M120=Dashboard!$B$2,"Due Today",IF(M120&lt;=Dashboard!$B$2+7,"Due in 7 Days",IF(M120&lt;=Dashboard!$B$2+30,"Due in 30 Days","Future"))))))))</f>
        <v/>
      </c>
      <c r="S120" s="22" t="n"/>
      <c r="T120" s="22" t="n"/>
      <c r="U120" s="44" t="n"/>
      <c r="V120" s="22" t="n"/>
      <c r="W120" s="22" t="n"/>
      <c r="X120" s="42" t="n"/>
      <c r="Y120" s="27">
        <f>IF(A120="","",IF(COUNTIF($A$6:$A$205,A120)&gt;1,"Duplicate Appeal ID",IF(B120="","Missing clinic",IF(C120="","Missing payer",IF(D120="","Missing claim reference",IF(G120="","Missing notice received date",IF(J120="","Missing deadline days",IF(J120&lt;=0,"Invalid deadline days",IF(M120="","Missing final due date",IF(AND(E120&lt;&gt;"",F120&lt;&gt;"",F120&lt;E120),"Denial date before service date",IF(AND(F120&lt;&gt;"",G120&lt;&gt;"",G120&lt;F120),"Notice received before denial date",IF(AND(P120&lt;&gt;"",M120="",TRUE),"Submission entered without deadline",IF(AND(O120="Submitted",P120=""),"Submitted status missing date",IF(AND(P120&lt;&gt;"",O120&lt;&gt;"Submitted",O120&lt;&gt;"Closed - Won",O120&lt;&gt;"Closed - Lost"),"Submission date conflicts with status",IF(S120="","Missing appeal owner",IF(T120="","Missing priority",IF(U120="","Missing amount at risk",IF(U120&lt;0,"Negative amount at risk",IF(N120&lt;&gt;"Yes","Deadline not confirmed","OK"))))))))))))))))))</f>
        <v/>
      </c>
    </row>
    <row r="121">
      <c r="A121" s="22" t="n"/>
      <c r="B121" s="22" t="n"/>
      <c r="C121" s="22" t="n"/>
      <c r="D121" s="22" t="n"/>
      <c r="E121" s="42" t="n"/>
      <c r="F121" s="42" t="n"/>
      <c r="G121" s="42" t="n"/>
      <c r="H121" s="24">
        <f>IF(A121="","",IFERROR(VLOOKUP(C121,Lists!$A$2:$B$7,2,FALSE),""))</f>
        <v/>
      </c>
      <c r="I121" s="25" t="n"/>
      <c r="J121" s="24">
        <f>IF(A121="","",IF(I121&lt;&gt;"",I121,H121))</f>
        <v/>
      </c>
      <c r="K121" s="43">
        <f>IF(A121="","",IF(OR(G121="",J121=""),"",G121+J121))</f>
        <v/>
      </c>
      <c r="L121" s="42" t="n"/>
      <c r="M121" s="43">
        <f>IF(A121="","",IF(L121&lt;&gt;"",L121,K121))</f>
        <v/>
      </c>
      <c r="N121" s="22" t="n"/>
      <c r="O121" s="22" t="n"/>
      <c r="P121" s="42" t="n"/>
      <c r="Q121" s="24">
        <f>IF(A121="","",IF(M121="","",IF(P121&lt;&gt;"","",IF(OR(O121="Closed - Won",O121="Closed - Lost",O121="Withdrawn"),"",M121-Dashboard!$B$2))))</f>
        <v/>
      </c>
      <c r="R121" s="27">
        <f>IF(A121="","",IF(M121="","Missing Deadline",IF(P121&lt;&gt;"",IF(P121&lt;=M121,"Timely Submitted","Late Submitted"),IF(OR(O121="Closed - Won",O121="Closed - Lost",O121="Withdrawn"),"Closed - No Submission",IF(M121&lt;Dashboard!$B$2,"Overdue",IF(M121=Dashboard!$B$2,"Due Today",IF(M121&lt;=Dashboard!$B$2+7,"Due in 7 Days",IF(M121&lt;=Dashboard!$B$2+30,"Due in 30 Days","Future"))))))))</f>
        <v/>
      </c>
      <c r="S121" s="22" t="n"/>
      <c r="T121" s="22" t="n"/>
      <c r="U121" s="44" t="n"/>
      <c r="V121" s="22" t="n"/>
      <c r="W121" s="22" t="n"/>
      <c r="X121" s="42" t="n"/>
      <c r="Y121" s="27">
        <f>IF(A121="","",IF(COUNTIF($A$6:$A$205,A121)&gt;1,"Duplicate Appeal ID",IF(B121="","Missing clinic",IF(C121="","Missing payer",IF(D121="","Missing claim reference",IF(G121="","Missing notice received date",IF(J121="","Missing deadline days",IF(J121&lt;=0,"Invalid deadline days",IF(M121="","Missing final due date",IF(AND(E121&lt;&gt;"",F121&lt;&gt;"",F121&lt;E121),"Denial date before service date",IF(AND(F121&lt;&gt;"",G121&lt;&gt;"",G121&lt;F121),"Notice received before denial date",IF(AND(P121&lt;&gt;"",M121="",TRUE),"Submission entered without deadline",IF(AND(O121="Submitted",P121=""),"Submitted status missing date",IF(AND(P121&lt;&gt;"",O121&lt;&gt;"Submitted",O121&lt;&gt;"Closed - Won",O121&lt;&gt;"Closed - Lost"),"Submission date conflicts with status",IF(S121="","Missing appeal owner",IF(T121="","Missing priority",IF(U121="","Missing amount at risk",IF(U121&lt;0,"Negative amount at risk",IF(N121&lt;&gt;"Yes","Deadline not confirmed","OK"))))))))))))))))))</f>
        <v/>
      </c>
    </row>
    <row r="122">
      <c r="A122" s="22" t="n"/>
      <c r="B122" s="22" t="n"/>
      <c r="C122" s="22" t="n"/>
      <c r="D122" s="22" t="n"/>
      <c r="E122" s="42" t="n"/>
      <c r="F122" s="42" t="n"/>
      <c r="G122" s="42" t="n"/>
      <c r="H122" s="24">
        <f>IF(A122="","",IFERROR(VLOOKUP(C122,Lists!$A$2:$B$7,2,FALSE),""))</f>
        <v/>
      </c>
      <c r="I122" s="25" t="n"/>
      <c r="J122" s="24">
        <f>IF(A122="","",IF(I122&lt;&gt;"",I122,H122))</f>
        <v/>
      </c>
      <c r="K122" s="43">
        <f>IF(A122="","",IF(OR(G122="",J122=""),"",G122+J122))</f>
        <v/>
      </c>
      <c r="L122" s="42" t="n"/>
      <c r="M122" s="43">
        <f>IF(A122="","",IF(L122&lt;&gt;"",L122,K122))</f>
        <v/>
      </c>
      <c r="N122" s="22" t="n"/>
      <c r="O122" s="22" t="n"/>
      <c r="P122" s="42" t="n"/>
      <c r="Q122" s="24">
        <f>IF(A122="","",IF(M122="","",IF(P122&lt;&gt;"","",IF(OR(O122="Closed - Won",O122="Closed - Lost",O122="Withdrawn"),"",M122-Dashboard!$B$2))))</f>
        <v/>
      </c>
      <c r="R122" s="27">
        <f>IF(A122="","",IF(M122="","Missing Deadline",IF(P122&lt;&gt;"",IF(P122&lt;=M122,"Timely Submitted","Late Submitted"),IF(OR(O122="Closed - Won",O122="Closed - Lost",O122="Withdrawn"),"Closed - No Submission",IF(M122&lt;Dashboard!$B$2,"Overdue",IF(M122=Dashboard!$B$2,"Due Today",IF(M122&lt;=Dashboard!$B$2+7,"Due in 7 Days",IF(M122&lt;=Dashboard!$B$2+30,"Due in 30 Days","Future"))))))))</f>
        <v/>
      </c>
      <c r="S122" s="22" t="n"/>
      <c r="T122" s="22" t="n"/>
      <c r="U122" s="44" t="n"/>
      <c r="V122" s="22" t="n"/>
      <c r="W122" s="22" t="n"/>
      <c r="X122" s="42" t="n"/>
      <c r="Y122" s="27">
        <f>IF(A122="","",IF(COUNTIF($A$6:$A$205,A122)&gt;1,"Duplicate Appeal ID",IF(B122="","Missing clinic",IF(C122="","Missing payer",IF(D122="","Missing claim reference",IF(G122="","Missing notice received date",IF(J122="","Missing deadline days",IF(J122&lt;=0,"Invalid deadline days",IF(M122="","Missing final due date",IF(AND(E122&lt;&gt;"",F122&lt;&gt;"",F122&lt;E122),"Denial date before service date",IF(AND(F122&lt;&gt;"",G122&lt;&gt;"",G122&lt;F122),"Notice received before denial date",IF(AND(P122&lt;&gt;"",M122="",TRUE),"Submission entered without deadline",IF(AND(O122="Submitted",P122=""),"Submitted status missing date",IF(AND(P122&lt;&gt;"",O122&lt;&gt;"Submitted",O122&lt;&gt;"Closed - Won",O122&lt;&gt;"Closed - Lost"),"Submission date conflicts with status",IF(S122="","Missing appeal owner",IF(T122="","Missing priority",IF(U122="","Missing amount at risk",IF(U122&lt;0,"Negative amount at risk",IF(N122&lt;&gt;"Yes","Deadline not confirmed","OK"))))))))))))))))))</f>
        <v/>
      </c>
    </row>
    <row r="123">
      <c r="A123" s="22" t="n"/>
      <c r="B123" s="22" t="n"/>
      <c r="C123" s="22" t="n"/>
      <c r="D123" s="22" t="n"/>
      <c r="E123" s="42" t="n"/>
      <c r="F123" s="42" t="n"/>
      <c r="G123" s="42" t="n"/>
      <c r="H123" s="24">
        <f>IF(A123="","",IFERROR(VLOOKUP(C123,Lists!$A$2:$B$7,2,FALSE),""))</f>
        <v/>
      </c>
      <c r="I123" s="25" t="n"/>
      <c r="J123" s="24">
        <f>IF(A123="","",IF(I123&lt;&gt;"",I123,H123))</f>
        <v/>
      </c>
      <c r="K123" s="43">
        <f>IF(A123="","",IF(OR(G123="",J123=""),"",G123+J123))</f>
        <v/>
      </c>
      <c r="L123" s="42" t="n"/>
      <c r="M123" s="43">
        <f>IF(A123="","",IF(L123&lt;&gt;"",L123,K123))</f>
        <v/>
      </c>
      <c r="N123" s="22" t="n"/>
      <c r="O123" s="22" t="n"/>
      <c r="P123" s="42" t="n"/>
      <c r="Q123" s="24">
        <f>IF(A123="","",IF(M123="","",IF(P123&lt;&gt;"","",IF(OR(O123="Closed - Won",O123="Closed - Lost",O123="Withdrawn"),"",M123-Dashboard!$B$2))))</f>
        <v/>
      </c>
      <c r="R123" s="27">
        <f>IF(A123="","",IF(M123="","Missing Deadline",IF(P123&lt;&gt;"",IF(P123&lt;=M123,"Timely Submitted","Late Submitted"),IF(OR(O123="Closed - Won",O123="Closed - Lost",O123="Withdrawn"),"Closed - No Submission",IF(M123&lt;Dashboard!$B$2,"Overdue",IF(M123=Dashboard!$B$2,"Due Today",IF(M123&lt;=Dashboard!$B$2+7,"Due in 7 Days",IF(M123&lt;=Dashboard!$B$2+30,"Due in 30 Days","Future"))))))))</f>
        <v/>
      </c>
      <c r="S123" s="22" t="n"/>
      <c r="T123" s="22" t="n"/>
      <c r="U123" s="44" t="n"/>
      <c r="V123" s="22" t="n"/>
      <c r="W123" s="22" t="n"/>
      <c r="X123" s="42" t="n"/>
      <c r="Y123" s="27">
        <f>IF(A123="","",IF(COUNTIF($A$6:$A$205,A123)&gt;1,"Duplicate Appeal ID",IF(B123="","Missing clinic",IF(C123="","Missing payer",IF(D123="","Missing claim reference",IF(G123="","Missing notice received date",IF(J123="","Missing deadline days",IF(J123&lt;=0,"Invalid deadline days",IF(M123="","Missing final due date",IF(AND(E123&lt;&gt;"",F123&lt;&gt;"",F123&lt;E123),"Denial date before service date",IF(AND(F123&lt;&gt;"",G123&lt;&gt;"",G123&lt;F123),"Notice received before denial date",IF(AND(P123&lt;&gt;"",M123="",TRUE),"Submission entered without deadline",IF(AND(O123="Submitted",P123=""),"Submitted status missing date",IF(AND(P123&lt;&gt;"",O123&lt;&gt;"Submitted",O123&lt;&gt;"Closed - Won",O123&lt;&gt;"Closed - Lost"),"Submission date conflicts with status",IF(S123="","Missing appeal owner",IF(T123="","Missing priority",IF(U123="","Missing amount at risk",IF(U123&lt;0,"Negative amount at risk",IF(N123&lt;&gt;"Yes","Deadline not confirmed","OK"))))))))))))))))))</f>
        <v/>
      </c>
    </row>
    <row r="124">
      <c r="A124" s="22" t="n"/>
      <c r="B124" s="22" t="n"/>
      <c r="C124" s="22" t="n"/>
      <c r="D124" s="22" t="n"/>
      <c r="E124" s="42" t="n"/>
      <c r="F124" s="42" t="n"/>
      <c r="G124" s="42" t="n"/>
      <c r="H124" s="24">
        <f>IF(A124="","",IFERROR(VLOOKUP(C124,Lists!$A$2:$B$7,2,FALSE),""))</f>
        <v/>
      </c>
      <c r="I124" s="25" t="n"/>
      <c r="J124" s="24">
        <f>IF(A124="","",IF(I124&lt;&gt;"",I124,H124))</f>
        <v/>
      </c>
      <c r="K124" s="43">
        <f>IF(A124="","",IF(OR(G124="",J124=""),"",G124+J124))</f>
        <v/>
      </c>
      <c r="L124" s="42" t="n"/>
      <c r="M124" s="43">
        <f>IF(A124="","",IF(L124&lt;&gt;"",L124,K124))</f>
        <v/>
      </c>
      <c r="N124" s="22" t="n"/>
      <c r="O124" s="22" t="n"/>
      <c r="P124" s="42" t="n"/>
      <c r="Q124" s="24">
        <f>IF(A124="","",IF(M124="","",IF(P124&lt;&gt;"","",IF(OR(O124="Closed - Won",O124="Closed - Lost",O124="Withdrawn"),"",M124-Dashboard!$B$2))))</f>
        <v/>
      </c>
      <c r="R124" s="27">
        <f>IF(A124="","",IF(M124="","Missing Deadline",IF(P124&lt;&gt;"",IF(P124&lt;=M124,"Timely Submitted","Late Submitted"),IF(OR(O124="Closed - Won",O124="Closed - Lost",O124="Withdrawn"),"Closed - No Submission",IF(M124&lt;Dashboard!$B$2,"Overdue",IF(M124=Dashboard!$B$2,"Due Today",IF(M124&lt;=Dashboard!$B$2+7,"Due in 7 Days",IF(M124&lt;=Dashboard!$B$2+30,"Due in 30 Days","Future"))))))))</f>
        <v/>
      </c>
      <c r="S124" s="22" t="n"/>
      <c r="T124" s="22" t="n"/>
      <c r="U124" s="44" t="n"/>
      <c r="V124" s="22" t="n"/>
      <c r="W124" s="22" t="n"/>
      <c r="X124" s="42" t="n"/>
      <c r="Y124" s="27">
        <f>IF(A124="","",IF(COUNTIF($A$6:$A$205,A124)&gt;1,"Duplicate Appeal ID",IF(B124="","Missing clinic",IF(C124="","Missing payer",IF(D124="","Missing claim reference",IF(G124="","Missing notice received date",IF(J124="","Missing deadline days",IF(J124&lt;=0,"Invalid deadline days",IF(M124="","Missing final due date",IF(AND(E124&lt;&gt;"",F124&lt;&gt;"",F124&lt;E124),"Denial date before service date",IF(AND(F124&lt;&gt;"",G124&lt;&gt;"",G124&lt;F124),"Notice received before denial date",IF(AND(P124&lt;&gt;"",M124="",TRUE),"Submission entered without deadline",IF(AND(O124="Submitted",P124=""),"Submitted status missing date",IF(AND(P124&lt;&gt;"",O124&lt;&gt;"Submitted",O124&lt;&gt;"Closed - Won",O124&lt;&gt;"Closed - Lost"),"Submission date conflicts with status",IF(S124="","Missing appeal owner",IF(T124="","Missing priority",IF(U124="","Missing amount at risk",IF(U124&lt;0,"Negative amount at risk",IF(N124&lt;&gt;"Yes","Deadline not confirmed","OK"))))))))))))))))))</f>
        <v/>
      </c>
    </row>
    <row r="125">
      <c r="A125" s="22" t="n"/>
      <c r="B125" s="22" t="n"/>
      <c r="C125" s="22" t="n"/>
      <c r="D125" s="22" t="n"/>
      <c r="E125" s="42" t="n"/>
      <c r="F125" s="42" t="n"/>
      <c r="G125" s="42" t="n"/>
      <c r="H125" s="24">
        <f>IF(A125="","",IFERROR(VLOOKUP(C125,Lists!$A$2:$B$7,2,FALSE),""))</f>
        <v/>
      </c>
      <c r="I125" s="25" t="n"/>
      <c r="J125" s="24">
        <f>IF(A125="","",IF(I125&lt;&gt;"",I125,H125))</f>
        <v/>
      </c>
      <c r="K125" s="43">
        <f>IF(A125="","",IF(OR(G125="",J125=""),"",G125+J125))</f>
        <v/>
      </c>
      <c r="L125" s="42" t="n"/>
      <c r="M125" s="43">
        <f>IF(A125="","",IF(L125&lt;&gt;"",L125,K125))</f>
        <v/>
      </c>
      <c r="N125" s="22" t="n"/>
      <c r="O125" s="22" t="n"/>
      <c r="P125" s="42" t="n"/>
      <c r="Q125" s="24">
        <f>IF(A125="","",IF(M125="","",IF(P125&lt;&gt;"","",IF(OR(O125="Closed - Won",O125="Closed - Lost",O125="Withdrawn"),"",M125-Dashboard!$B$2))))</f>
        <v/>
      </c>
      <c r="R125" s="27">
        <f>IF(A125="","",IF(M125="","Missing Deadline",IF(P125&lt;&gt;"",IF(P125&lt;=M125,"Timely Submitted","Late Submitted"),IF(OR(O125="Closed - Won",O125="Closed - Lost",O125="Withdrawn"),"Closed - No Submission",IF(M125&lt;Dashboard!$B$2,"Overdue",IF(M125=Dashboard!$B$2,"Due Today",IF(M125&lt;=Dashboard!$B$2+7,"Due in 7 Days",IF(M125&lt;=Dashboard!$B$2+30,"Due in 30 Days","Future"))))))))</f>
        <v/>
      </c>
      <c r="S125" s="22" t="n"/>
      <c r="T125" s="22" t="n"/>
      <c r="U125" s="44" t="n"/>
      <c r="V125" s="22" t="n"/>
      <c r="W125" s="22" t="n"/>
      <c r="X125" s="42" t="n"/>
      <c r="Y125" s="27">
        <f>IF(A125="","",IF(COUNTIF($A$6:$A$205,A125)&gt;1,"Duplicate Appeal ID",IF(B125="","Missing clinic",IF(C125="","Missing payer",IF(D125="","Missing claim reference",IF(G125="","Missing notice received date",IF(J125="","Missing deadline days",IF(J125&lt;=0,"Invalid deadline days",IF(M125="","Missing final due date",IF(AND(E125&lt;&gt;"",F125&lt;&gt;"",F125&lt;E125),"Denial date before service date",IF(AND(F125&lt;&gt;"",G125&lt;&gt;"",G125&lt;F125),"Notice received before denial date",IF(AND(P125&lt;&gt;"",M125="",TRUE),"Submission entered without deadline",IF(AND(O125="Submitted",P125=""),"Submitted status missing date",IF(AND(P125&lt;&gt;"",O125&lt;&gt;"Submitted",O125&lt;&gt;"Closed - Won",O125&lt;&gt;"Closed - Lost"),"Submission date conflicts with status",IF(S125="","Missing appeal owner",IF(T125="","Missing priority",IF(U125="","Missing amount at risk",IF(U125&lt;0,"Negative amount at risk",IF(N125&lt;&gt;"Yes","Deadline not confirmed","OK"))))))))))))))))))</f>
        <v/>
      </c>
    </row>
    <row r="126">
      <c r="A126" s="22" t="n"/>
      <c r="B126" s="22" t="n"/>
      <c r="C126" s="22" t="n"/>
      <c r="D126" s="22" t="n"/>
      <c r="E126" s="42" t="n"/>
      <c r="F126" s="42" t="n"/>
      <c r="G126" s="42" t="n"/>
      <c r="H126" s="24">
        <f>IF(A126="","",IFERROR(VLOOKUP(C126,Lists!$A$2:$B$7,2,FALSE),""))</f>
        <v/>
      </c>
      <c r="I126" s="25" t="n"/>
      <c r="J126" s="24">
        <f>IF(A126="","",IF(I126&lt;&gt;"",I126,H126))</f>
        <v/>
      </c>
      <c r="K126" s="43">
        <f>IF(A126="","",IF(OR(G126="",J126=""),"",G126+J126))</f>
        <v/>
      </c>
      <c r="L126" s="42" t="n"/>
      <c r="M126" s="43">
        <f>IF(A126="","",IF(L126&lt;&gt;"",L126,K126))</f>
        <v/>
      </c>
      <c r="N126" s="22" t="n"/>
      <c r="O126" s="22" t="n"/>
      <c r="P126" s="42" t="n"/>
      <c r="Q126" s="24">
        <f>IF(A126="","",IF(M126="","",IF(P126&lt;&gt;"","",IF(OR(O126="Closed - Won",O126="Closed - Lost",O126="Withdrawn"),"",M126-Dashboard!$B$2))))</f>
        <v/>
      </c>
      <c r="R126" s="27">
        <f>IF(A126="","",IF(M126="","Missing Deadline",IF(P126&lt;&gt;"",IF(P126&lt;=M126,"Timely Submitted","Late Submitted"),IF(OR(O126="Closed - Won",O126="Closed - Lost",O126="Withdrawn"),"Closed - No Submission",IF(M126&lt;Dashboard!$B$2,"Overdue",IF(M126=Dashboard!$B$2,"Due Today",IF(M126&lt;=Dashboard!$B$2+7,"Due in 7 Days",IF(M126&lt;=Dashboard!$B$2+30,"Due in 30 Days","Future"))))))))</f>
        <v/>
      </c>
      <c r="S126" s="22" t="n"/>
      <c r="T126" s="22" t="n"/>
      <c r="U126" s="44" t="n"/>
      <c r="V126" s="22" t="n"/>
      <c r="W126" s="22" t="n"/>
      <c r="X126" s="42" t="n"/>
      <c r="Y126" s="27">
        <f>IF(A126="","",IF(COUNTIF($A$6:$A$205,A126)&gt;1,"Duplicate Appeal ID",IF(B126="","Missing clinic",IF(C126="","Missing payer",IF(D126="","Missing claim reference",IF(G126="","Missing notice received date",IF(J126="","Missing deadline days",IF(J126&lt;=0,"Invalid deadline days",IF(M126="","Missing final due date",IF(AND(E126&lt;&gt;"",F126&lt;&gt;"",F126&lt;E126),"Denial date before service date",IF(AND(F126&lt;&gt;"",G126&lt;&gt;"",G126&lt;F126),"Notice received before denial date",IF(AND(P126&lt;&gt;"",M126="",TRUE),"Submission entered without deadline",IF(AND(O126="Submitted",P126=""),"Submitted status missing date",IF(AND(P126&lt;&gt;"",O126&lt;&gt;"Submitted",O126&lt;&gt;"Closed - Won",O126&lt;&gt;"Closed - Lost"),"Submission date conflicts with status",IF(S126="","Missing appeal owner",IF(T126="","Missing priority",IF(U126="","Missing amount at risk",IF(U126&lt;0,"Negative amount at risk",IF(N126&lt;&gt;"Yes","Deadline not confirmed","OK"))))))))))))))))))</f>
        <v/>
      </c>
    </row>
    <row r="127">
      <c r="A127" s="22" t="n"/>
      <c r="B127" s="22" t="n"/>
      <c r="C127" s="22" t="n"/>
      <c r="D127" s="22" t="n"/>
      <c r="E127" s="42" t="n"/>
      <c r="F127" s="42" t="n"/>
      <c r="G127" s="42" t="n"/>
      <c r="H127" s="24">
        <f>IF(A127="","",IFERROR(VLOOKUP(C127,Lists!$A$2:$B$7,2,FALSE),""))</f>
        <v/>
      </c>
      <c r="I127" s="25" t="n"/>
      <c r="J127" s="24">
        <f>IF(A127="","",IF(I127&lt;&gt;"",I127,H127))</f>
        <v/>
      </c>
      <c r="K127" s="43">
        <f>IF(A127="","",IF(OR(G127="",J127=""),"",G127+J127))</f>
        <v/>
      </c>
      <c r="L127" s="42" t="n"/>
      <c r="M127" s="43">
        <f>IF(A127="","",IF(L127&lt;&gt;"",L127,K127))</f>
        <v/>
      </c>
      <c r="N127" s="22" t="n"/>
      <c r="O127" s="22" t="n"/>
      <c r="P127" s="42" t="n"/>
      <c r="Q127" s="24">
        <f>IF(A127="","",IF(M127="","",IF(P127&lt;&gt;"","",IF(OR(O127="Closed - Won",O127="Closed - Lost",O127="Withdrawn"),"",M127-Dashboard!$B$2))))</f>
        <v/>
      </c>
      <c r="R127" s="27">
        <f>IF(A127="","",IF(M127="","Missing Deadline",IF(P127&lt;&gt;"",IF(P127&lt;=M127,"Timely Submitted","Late Submitted"),IF(OR(O127="Closed - Won",O127="Closed - Lost",O127="Withdrawn"),"Closed - No Submission",IF(M127&lt;Dashboard!$B$2,"Overdue",IF(M127=Dashboard!$B$2,"Due Today",IF(M127&lt;=Dashboard!$B$2+7,"Due in 7 Days",IF(M127&lt;=Dashboard!$B$2+30,"Due in 30 Days","Future"))))))))</f>
        <v/>
      </c>
      <c r="S127" s="22" t="n"/>
      <c r="T127" s="22" t="n"/>
      <c r="U127" s="44" t="n"/>
      <c r="V127" s="22" t="n"/>
      <c r="W127" s="22" t="n"/>
      <c r="X127" s="42" t="n"/>
      <c r="Y127" s="27">
        <f>IF(A127="","",IF(COUNTIF($A$6:$A$205,A127)&gt;1,"Duplicate Appeal ID",IF(B127="","Missing clinic",IF(C127="","Missing payer",IF(D127="","Missing claim reference",IF(G127="","Missing notice received date",IF(J127="","Missing deadline days",IF(J127&lt;=0,"Invalid deadline days",IF(M127="","Missing final due date",IF(AND(E127&lt;&gt;"",F127&lt;&gt;"",F127&lt;E127),"Denial date before service date",IF(AND(F127&lt;&gt;"",G127&lt;&gt;"",G127&lt;F127),"Notice received before denial date",IF(AND(P127&lt;&gt;"",M127="",TRUE),"Submission entered without deadline",IF(AND(O127="Submitted",P127=""),"Submitted status missing date",IF(AND(P127&lt;&gt;"",O127&lt;&gt;"Submitted",O127&lt;&gt;"Closed - Won",O127&lt;&gt;"Closed - Lost"),"Submission date conflicts with status",IF(S127="","Missing appeal owner",IF(T127="","Missing priority",IF(U127="","Missing amount at risk",IF(U127&lt;0,"Negative amount at risk",IF(N127&lt;&gt;"Yes","Deadline not confirmed","OK"))))))))))))))))))</f>
        <v/>
      </c>
    </row>
    <row r="128">
      <c r="A128" s="22" t="n"/>
      <c r="B128" s="22" t="n"/>
      <c r="C128" s="22" t="n"/>
      <c r="D128" s="22" t="n"/>
      <c r="E128" s="42" t="n"/>
      <c r="F128" s="42" t="n"/>
      <c r="G128" s="42" t="n"/>
      <c r="H128" s="24">
        <f>IF(A128="","",IFERROR(VLOOKUP(C128,Lists!$A$2:$B$7,2,FALSE),""))</f>
        <v/>
      </c>
      <c r="I128" s="25" t="n"/>
      <c r="J128" s="24">
        <f>IF(A128="","",IF(I128&lt;&gt;"",I128,H128))</f>
        <v/>
      </c>
      <c r="K128" s="43">
        <f>IF(A128="","",IF(OR(G128="",J128=""),"",G128+J128))</f>
        <v/>
      </c>
      <c r="L128" s="42" t="n"/>
      <c r="M128" s="43">
        <f>IF(A128="","",IF(L128&lt;&gt;"",L128,K128))</f>
        <v/>
      </c>
      <c r="N128" s="22" t="n"/>
      <c r="O128" s="22" t="n"/>
      <c r="P128" s="42" t="n"/>
      <c r="Q128" s="24">
        <f>IF(A128="","",IF(M128="","",IF(P128&lt;&gt;"","",IF(OR(O128="Closed - Won",O128="Closed - Lost",O128="Withdrawn"),"",M128-Dashboard!$B$2))))</f>
        <v/>
      </c>
      <c r="R128" s="27">
        <f>IF(A128="","",IF(M128="","Missing Deadline",IF(P128&lt;&gt;"",IF(P128&lt;=M128,"Timely Submitted","Late Submitted"),IF(OR(O128="Closed - Won",O128="Closed - Lost",O128="Withdrawn"),"Closed - No Submission",IF(M128&lt;Dashboard!$B$2,"Overdue",IF(M128=Dashboard!$B$2,"Due Today",IF(M128&lt;=Dashboard!$B$2+7,"Due in 7 Days",IF(M128&lt;=Dashboard!$B$2+30,"Due in 30 Days","Future"))))))))</f>
        <v/>
      </c>
      <c r="S128" s="22" t="n"/>
      <c r="T128" s="22" t="n"/>
      <c r="U128" s="44" t="n"/>
      <c r="V128" s="22" t="n"/>
      <c r="W128" s="22" t="n"/>
      <c r="X128" s="42" t="n"/>
      <c r="Y128" s="27">
        <f>IF(A128="","",IF(COUNTIF($A$6:$A$205,A128)&gt;1,"Duplicate Appeal ID",IF(B128="","Missing clinic",IF(C128="","Missing payer",IF(D128="","Missing claim reference",IF(G128="","Missing notice received date",IF(J128="","Missing deadline days",IF(J128&lt;=0,"Invalid deadline days",IF(M128="","Missing final due date",IF(AND(E128&lt;&gt;"",F128&lt;&gt;"",F128&lt;E128),"Denial date before service date",IF(AND(F128&lt;&gt;"",G128&lt;&gt;"",G128&lt;F128),"Notice received before denial date",IF(AND(P128&lt;&gt;"",M128="",TRUE),"Submission entered without deadline",IF(AND(O128="Submitted",P128=""),"Submitted status missing date",IF(AND(P128&lt;&gt;"",O128&lt;&gt;"Submitted",O128&lt;&gt;"Closed - Won",O128&lt;&gt;"Closed - Lost"),"Submission date conflicts with status",IF(S128="","Missing appeal owner",IF(T128="","Missing priority",IF(U128="","Missing amount at risk",IF(U128&lt;0,"Negative amount at risk",IF(N128&lt;&gt;"Yes","Deadline not confirmed","OK"))))))))))))))))))</f>
        <v/>
      </c>
    </row>
    <row r="129">
      <c r="A129" s="22" t="n"/>
      <c r="B129" s="22" t="n"/>
      <c r="C129" s="22" t="n"/>
      <c r="D129" s="22" t="n"/>
      <c r="E129" s="42" t="n"/>
      <c r="F129" s="42" t="n"/>
      <c r="G129" s="42" t="n"/>
      <c r="H129" s="24">
        <f>IF(A129="","",IFERROR(VLOOKUP(C129,Lists!$A$2:$B$7,2,FALSE),""))</f>
        <v/>
      </c>
      <c r="I129" s="25" t="n"/>
      <c r="J129" s="24">
        <f>IF(A129="","",IF(I129&lt;&gt;"",I129,H129))</f>
        <v/>
      </c>
      <c r="K129" s="43">
        <f>IF(A129="","",IF(OR(G129="",J129=""),"",G129+J129))</f>
        <v/>
      </c>
      <c r="L129" s="42" t="n"/>
      <c r="M129" s="43">
        <f>IF(A129="","",IF(L129&lt;&gt;"",L129,K129))</f>
        <v/>
      </c>
      <c r="N129" s="22" t="n"/>
      <c r="O129" s="22" t="n"/>
      <c r="P129" s="42" t="n"/>
      <c r="Q129" s="24">
        <f>IF(A129="","",IF(M129="","",IF(P129&lt;&gt;"","",IF(OR(O129="Closed - Won",O129="Closed - Lost",O129="Withdrawn"),"",M129-Dashboard!$B$2))))</f>
        <v/>
      </c>
      <c r="R129" s="27">
        <f>IF(A129="","",IF(M129="","Missing Deadline",IF(P129&lt;&gt;"",IF(P129&lt;=M129,"Timely Submitted","Late Submitted"),IF(OR(O129="Closed - Won",O129="Closed - Lost",O129="Withdrawn"),"Closed - No Submission",IF(M129&lt;Dashboard!$B$2,"Overdue",IF(M129=Dashboard!$B$2,"Due Today",IF(M129&lt;=Dashboard!$B$2+7,"Due in 7 Days",IF(M129&lt;=Dashboard!$B$2+30,"Due in 30 Days","Future"))))))))</f>
        <v/>
      </c>
      <c r="S129" s="22" t="n"/>
      <c r="T129" s="22" t="n"/>
      <c r="U129" s="44" t="n"/>
      <c r="V129" s="22" t="n"/>
      <c r="W129" s="22" t="n"/>
      <c r="X129" s="42" t="n"/>
      <c r="Y129" s="27">
        <f>IF(A129="","",IF(COUNTIF($A$6:$A$205,A129)&gt;1,"Duplicate Appeal ID",IF(B129="","Missing clinic",IF(C129="","Missing payer",IF(D129="","Missing claim reference",IF(G129="","Missing notice received date",IF(J129="","Missing deadline days",IF(J129&lt;=0,"Invalid deadline days",IF(M129="","Missing final due date",IF(AND(E129&lt;&gt;"",F129&lt;&gt;"",F129&lt;E129),"Denial date before service date",IF(AND(F129&lt;&gt;"",G129&lt;&gt;"",G129&lt;F129),"Notice received before denial date",IF(AND(P129&lt;&gt;"",M129="",TRUE),"Submission entered without deadline",IF(AND(O129="Submitted",P129=""),"Submitted status missing date",IF(AND(P129&lt;&gt;"",O129&lt;&gt;"Submitted",O129&lt;&gt;"Closed - Won",O129&lt;&gt;"Closed - Lost"),"Submission date conflicts with status",IF(S129="","Missing appeal owner",IF(T129="","Missing priority",IF(U129="","Missing amount at risk",IF(U129&lt;0,"Negative amount at risk",IF(N129&lt;&gt;"Yes","Deadline not confirmed","OK"))))))))))))))))))</f>
        <v/>
      </c>
    </row>
    <row r="130">
      <c r="A130" s="22" t="n"/>
      <c r="B130" s="22" t="n"/>
      <c r="C130" s="22" t="n"/>
      <c r="D130" s="22" t="n"/>
      <c r="E130" s="42" t="n"/>
      <c r="F130" s="42" t="n"/>
      <c r="G130" s="42" t="n"/>
      <c r="H130" s="24">
        <f>IF(A130="","",IFERROR(VLOOKUP(C130,Lists!$A$2:$B$7,2,FALSE),""))</f>
        <v/>
      </c>
      <c r="I130" s="25" t="n"/>
      <c r="J130" s="24">
        <f>IF(A130="","",IF(I130&lt;&gt;"",I130,H130))</f>
        <v/>
      </c>
      <c r="K130" s="43">
        <f>IF(A130="","",IF(OR(G130="",J130=""),"",G130+J130))</f>
        <v/>
      </c>
      <c r="L130" s="42" t="n"/>
      <c r="M130" s="43">
        <f>IF(A130="","",IF(L130&lt;&gt;"",L130,K130))</f>
        <v/>
      </c>
      <c r="N130" s="22" t="n"/>
      <c r="O130" s="22" t="n"/>
      <c r="P130" s="42" t="n"/>
      <c r="Q130" s="24">
        <f>IF(A130="","",IF(M130="","",IF(P130&lt;&gt;"","",IF(OR(O130="Closed - Won",O130="Closed - Lost",O130="Withdrawn"),"",M130-Dashboard!$B$2))))</f>
        <v/>
      </c>
      <c r="R130" s="27">
        <f>IF(A130="","",IF(M130="","Missing Deadline",IF(P130&lt;&gt;"",IF(P130&lt;=M130,"Timely Submitted","Late Submitted"),IF(OR(O130="Closed - Won",O130="Closed - Lost",O130="Withdrawn"),"Closed - No Submission",IF(M130&lt;Dashboard!$B$2,"Overdue",IF(M130=Dashboard!$B$2,"Due Today",IF(M130&lt;=Dashboard!$B$2+7,"Due in 7 Days",IF(M130&lt;=Dashboard!$B$2+30,"Due in 30 Days","Future"))))))))</f>
        <v/>
      </c>
      <c r="S130" s="22" t="n"/>
      <c r="T130" s="22" t="n"/>
      <c r="U130" s="44" t="n"/>
      <c r="V130" s="22" t="n"/>
      <c r="W130" s="22" t="n"/>
      <c r="X130" s="42" t="n"/>
      <c r="Y130" s="27">
        <f>IF(A130="","",IF(COUNTIF($A$6:$A$205,A130)&gt;1,"Duplicate Appeal ID",IF(B130="","Missing clinic",IF(C130="","Missing payer",IF(D130="","Missing claim reference",IF(G130="","Missing notice received date",IF(J130="","Missing deadline days",IF(J130&lt;=0,"Invalid deadline days",IF(M130="","Missing final due date",IF(AND(E130&lt;&gt;"",F130&lt;&gt;"",F130&lt;E130),"Denial date before service date",IF(AND(F130&lt;&gt;"",G130&lt;&gt;"",G130&lt;F130),"Notice received before denial date",IF(AND(P130&lt;&gt;"",M130="",TRUE),"Submission entered without deadline",IF(AND(O130="Submitted",P130=""),"Submitted status missing date",IF(AND(P130&lt;&gt;"",O130&lt;&gt;"Submitted",O130&lt;&gt;"Closed - Won",O130&lt;&gt;"Closed - Lost"),"Submission date conflicts with status",IF(S130="","Missing appeal owner",IF(T130="","Missing priority",IF(U130="","Missing amount at risk",IF(U130&lt;0,"Negative amount at risk",IF(N130&lt;&gt;"Yes","Deadline not confirmed","OK"))))))))))))))))))</f>
        <v/>
      </c>
    </row>
    <row r="131">
      <c r="A131" s="22" t="n"/>
      <c r="B131" s="22" t="n"/>
      <c r="C131" s="22" t="n"/>
      <c r="D131" s="22" t="n"/>
      <c r="E131" s="42" t="n"/>
      <c r="F131" s="42" t="n"/>
      <c r="G131" s="42" t="n"/>
      <c r="H131" s="24">
        <f>IF(A131="","",IFERROR(VLOOKUP(C131,Lists!$A$2:$B$7,2,FALSE),""))</f>
        <v/>
      </c>
      <c r="I131" s="25" t="n"/>
      <c r="J131" s="24">
        <f>IF(A131="","",IF(I131&lt;&gt;"",I131,H131))</f>
        <v/>
      </c>
      <c r="K131" s="43">
        <f>IF(A131="","",IF(OR(G131="",J131=""),"",G131+J131))</f>
        <v/>
      </c>
      <c r="L131" s="42" t="n"/>
      <c r="M131" s="43">
        <f>IF(A131="","",IF(L131&lt;&gt;"",L131,K131))</f>
        <v/>
      </c>
      <c r="N131" s="22" t="n"/>
      <c r="O131" s="22" t="n"/>
      <c r="P131" s="42" t="n"/>
      <c r="Q131" s="24">
        <f>IF(A131="","",IF(M131="","",IF(P131&lt;&gt;"","",IF(OR(O131="Closed - Won",O131="Closed - Lost",O131="Withdrawn"),"",M131-Dashboard!$B$2))))</f>
        <v/>
      </c>
      <c r="R131" s="27">
        <f>IF(A131="","",IF(M131="","Missing Deadline",IF(P131&lt;&gt;"",IF(P131&lt;=M131,"Timely Submitted","Late Submitted"),IF(OR(O131="Closed - Won",O131="Closed - Lost",O131="Withdrawn"),"Closed - No Submission",IF(M131&lt;Dashboard!$B$2,"Overdue",IF(M131=Dashboard!$B$2,"Due Today",IF(M131&lt;=Dashboard!$B$2+7,"Due in 7 Days",IF(M131&lt;=Dashboard!$B$2+30,"Due in 30 Days","Future"))))))))</f>
        <v/>
      </c>
      <c r="S131" s="22" t="n"/>
      <c r="T131" s="22" t="n"/>
      <c r="U131" s="44" t="n"/>
      <c r="V131" s="22" t="n"/>
      <c r="W131" s="22" t="n"/>
      <c r="X131" s="42" t="n"/>
      <c r="Y131" s="27">
        <f>IF(A131="","",IF(COUNTIF($A$6:$A$205,A131)&gt;1,"Duplicate Appeal ID",IF(B131="","Missing clinic",IF(C131="","Missing payer",IF(D131="","Missing claim reference",IF(G131="","Missing notice received date",IF(J131="","Missing deadline days",IF(J131&lt;=0,"Invalid deadline days",IF(M131="","Missing final due date",IF(AND(E131&lt;&gt;"",F131&lt;&gt;"",F131&lt;E131),"Denial date before service date",IF(AND(F131&lt;&gt;"",G131&lt;&gt;"",G131&lt;F131),"Notice received before denial date",IF(AND(P131&lt;&gt;"",M131="",TRUE),"Submission entered without deadline",IF(AND(O131="Submitted",P131=""),"Submitted status missing date",IF(AND(P131&lt;&gt;"",O131&lt;&gt;"Submitted",O131&lt;&gt;"Closed - Won",O131&lt;&gt;"Closed - Lost"),"Submission date conflicts with status",IF(S131="","Missing appeal owner",IF(T131="","Missing priority",IF(U131="","Missing amount at risk",IF(U131&lt;0,"Negative amount at risk",IF(N131&lt;&gt;"Yes","Deadline not confirmed","OK"))))))))))))))))))</f>
        <v/>
      </c>
    </row>
    <row r="132">
      <c r="A132" s="22" t="n"/>
      <c r="B132" s="22" t="n"/>
      <c r="C132" s="22" t="n"/>
      <c r="D132" s="22" t="n"/>
      <c r="E132" s="42" t="n"/>
      <c r="F132" s="42" t="n"/>
      <c r="G132" s="42" t="n"/>
      <c r="H132" s="24">
        <f>IF(A132="","",IFERROR(VLOOKUP(C132,Lists!$A$2:$B$7,2,FALSE),""))</f>
        <v/>
      </c>
      <c r="I132" s="25" t="n"/>
      <c r="J132" s="24">
        <f>IF(A132="","",IF(I132&lt;&gt;"",I132,H132))</f>
        <v/>
      </c>
      <c r="K132" s="43">
        <f>IF(A132="","",IF(OR(G132="",J132=""),"",G132+J132))</f>
        <v/>
      </c>
      <c r="L132" s="42" t="n"/>
      <c r="M132" s="43">
        <f>IF(A132="","",IF(L132&lt;&gt;"",L132,K132))</f>
        <v/>
      </c>
      <c r="N132" s="22" t="n"/>
      <c r="O132" s="22" t="n"/>
      <c r="P132" s="42" t="n"/>
      <c r="Q132" s="24">
        <f>IF(A132="","",IF(M132="","",IF(P132&lt;&gt;"","",IF(OR(O132="Closed - Won",O132="Closed - Lost",O132="Withdrawn"),"",M132-Dashboard!$B$2))))</f>
        <v/>
      </c>
      <c r="R132" s="27">
        <f>IF(A132="","",IF(M132="","Missing Deadline",IF(P132&lt;&gt;"",IF(P132&lt;=M132,"Timely Submitted","Late Submitted"),IF(OR(O132="Closed - Won",O132="Closed - Lost",O132="Withdrawn"),"Closed - No Submission",IF(M132&lt;Dashboard!$B$2,"Overdue",IF(M132=Dashboard!$B$2,"Due Today",IF(M132&lt;=Dashboard!$B$2+7,"Due in 7 Days",IF(M132&lt;=Dashboard!$B$2+30,"Due in 30 Days","Future"))))))))</f>
        <v/>
      </c>
      <c r="S132" s="22" t="n"/>
      <c r="T132" s="22" t="n"/>
      <c r="U132" s="44" t="n"/>
      <c r="V132" s="22" t="n"/>
      <c r="W132" s="22" t="n"/>
      <c r="X132" s="42" t="n"/>
      <c r="Y132" s="27">
        <f>IF(A132="","",IF(COUNTIF($A$6:$A$205,A132)&gt;1,"Duplicate Appeal ID",IF(B132="","Missing clinic",IF(C132="","Missing payer",IF(D132="","Missing claim reference",IF(G132="","Missing notice received date",IF(J132="","Missing deadline days",IF(J132&lt;=0,"Invalid deadline days",IF(M132="","Missing final due date",IF(AND(E132&lt;&gt;"",F132&lt;&gt;"",F132&lt;E132),"Denial date before service date",IF(AND(F132&lt;&gt;"",G132&lt;&gt;"",G132&lt;F132),"Notice received before denial date",IF(AND(P132&lt;&gt;"",M132="",TRUE),"Submission entered without deadline",IF(AND(O132="Submitted",P132=""),"Submitted status missing date",IF(AND(P132&lt;&gt;"",O132&lt;&gt;"Submitted",O132&lt;&gt;"Closed - Won",O132&lt;&gt;"Closed - Lost"),"Submission date conflicts with status",IF(S132="","Missing appeal owner",IF(T132="","Missing priority",IF(U132="","Missing amount at risk",IF(U132&lt;0,"Negative amount at risk",IF(N132&lt;&gt;"Yes","Deadline not confirmed","OK"))))))))))))))))))</f>
        <v/>
      </c>
    </row>
    <row r="133">
      <c r="A133" s="22" t="n"/>
      <c r="B133" s="22" t="n"/>
      <c r="C133" s="22" t="n"/>
      <c r="D133" s="22" t="n"/>
      <c r="E133" s="42" t="n"/>
      <c r="F133" s="42" t="n"/>
      <c r="G133" s="42" t="n"/>
      <c r="H133" s="24">
        <f>IF(A133="","",IFERROR(VLOOKUP(C133,Lists!$A$2:$B$7,2,FALSE),""))</f>
        <v/>
      </c>
      <c r="I133" s="25" t="n"/>
      <c r="J133" s="24">
        <f>IF(A133="","",IF(I133&lt;&gt;"",I133,H133))</f>
        <v/>
      </c>
      <c r="K133" s="43">
        <f>IF(A133="","",IF(OR(G133="",J133=""),"",G133+J133))</f>
        <v/>
      </c>
      <c r="L133" s="42" t="n"/>
      <c r="M133" s="43">
        <f>IF(A133="","",IF(L133&lt;&gt;"",L133,K133))</f>
        <v/>
      </c>
      <c r="N133" s="22" t="n"/>
      <c r="O133" s="22" t="n"/>
      <c r="P133" s="42" t="n"/>
      <c r="Q133" s="24">
        <f>IF(A133="","",IF(M133="","",IF(P133&lt;&gt;"","",IF(OR(O133="Closed - Won",O133="Closed - Lost",O133="Withdrawn"),"",M133-Dashboard!$B$2))))</f>
        <v/>
      </c>
      <c r="R133" s="27">
        <f>IF(A133="","",IF(M133="","Missing Deadline",IF(P133&lt;&gt;"",IF(P133&lt;=M133,"Timely Submitted","Late Submitted"),IF(OR(O133="Closed - Won",O133="Closed - Lost",O133="Withdrawn"),"Closed - No Submission",IF(M133&lt;Dashboard!$B$2,"Overdue",IF(M133=Dashboard!$B$2,"Due Today",IF(M133&lt;=Dashboard!$B$2+7,"Due in 7 Days",IF(M133&lt;=Dashboard!$B$2+30,"Due in 30 Days","Future"))))))))</f>
        <v/>
      </c>
      <c r="S133" s="22" t="n"/>
      <c r="T133" s="22" t="n"/>
      <c r="U133" s="44" t="n"/>
      <c r="V133" s="22" t="n"/>
      <c r="W133" s="22" t="n"/>
      <c r="X133" s="42" t="n"/>
      <c r="Y133" s="27">
        <f>IF(A133="","",IF(COUNTIF($A$6:$A$205,A133)&gt;1,"Duplicate Appeal ID",IF(B133="","Missing clinic",IF(C133="","Missing payer",IF(D133="","Missing claim reference",IF(G133="","Missing notice received date",IF(J133="","Missing deadline days",IF(J133&lt;=0,"Invalid deadline days",IF(M133="","Missing final due date",IF(AND(E133&lt;&gt;"",F133&lt;&gt;"",F133&lt;E133),"Denial date before service date",IF(AND(F133&lt;&gt;"",G133&lt;&gt;"",G133&lt;F133),"Notice received before denial date",IF(AND(P133&lt;&gt;"",M133="",TRUE),"Submission entered without deadline",IF(AND(O133="Submitted",P133=""),"Submitted status missing date",IF(AND(P133&lt;&gt;"",O133&lt;&gt;"Submitted",O133&lt;&gt;"Closed - Won",O133&lt;&gt;"Closed - Lost"),"Submission date conflicts with status",IF(S133="","Missing appeal owner",IF(T133="","Missing priority",IF(U133="","Missing amount at risk",IF(U133&lt;0,"Negative amount at risk",IF(N133&lt;&gt;"Yes","Deadline not confirmed","OK"))))))))))))))))))</f>
        <v/>
      </c>
    </row>
    <row r="134">
      <c r="A134" s="22" t="n"/>
      <c r="B134" s="22" t="n"/>
      <c r="C134" s="22" t="n"/>
      <c r="D134" s="22" t="n"/>
      <c r="E134" s="42" t="n"/>
      <c r="F134" s="42" t="n"/>
      <c r="G134" s="42" t="n"/>
      <c r="H134" s="24">
        <f>IF(A134="","",IFERROR(VLOOKUP(C134,Lists!$A$2:$B$7,2,FALSE),""))</f>
        <v/>
      </c>
      <c r="I134" s="25" t="n"/>
      <c r="J134" s="24">
        <f>IF(A134="","",IF(I134&lt;&gt;"",I134,H134))</f>
        <v/>
      </c>
      <c r="K134" s="43">
        <f>IF(A134="","",IF(OR(G134="",J134=""),"",G134+J134))</f>
        <v/>
      </c>
      <c r="L134" s="42" t="n"/>
      <c r="M134" s="43">
        <f>IF(A134="","",IF(L134&lt;&gt;"",L134,K134))</f>
        <v/>
      </c>
      <c r="N134" s="22" t="n"/>
      <c r="O134" s="22" t="n"/>
      <c r="P134" s="42" t="n"/>
      <c r="Q134" s="24">
        <f>IF(A134="","",IF(M134="","",IF(P134&lt;&gt;"","",IF(OR(O134="Closed - Won",O134="Closed - Lost",O134="Withdrawn"),"",M134-Dashboard!$B$2))))</f>
        <v/>
      </c>
      <c r="R134" s="27">
        <f>IF(A134="","",IF(M134="","Missing Deadline",IF(P134&lt;&gt;"",IF(P134&lt;=M134,"Timely Submitted","Late Submitted"),IF(OR(O134="Closed - Won",O134="Closed - Lost",O134="Withdrawn"),"Closed - No Submission",IF(M134&lt;Dashboard!$B$2,"Overdue",IF(M134=Dashboard!$B$2,"Due Today",IF(M134&lt;=Dashboard!$B$2+7,"Due in 7 Days",IF(M134&lt;=Dashboard!$B$2+30,"Due in 30 Days","Future"))))))))</f>
        <v/>
      </c>
      <c r="S134" s="22" t="n"/>
      <c r="T134" s="22" t="n"/>
      <c r="U134" s="44" t="n"/>
      <c r="V134" s="22" t="n"/>
      <c r="W134" s="22" t="n"/>
      <c r="X134" s="42" t="n"/>
      <c r="Y134" s="27">
        <f>IF(A134="","",IF(COUNTIF($A$6:$A$205,A134)&gt;1,"Duplicate Appeal ID",IF(B134="","Missing clinic",IF(C134="","Missing payer",IF(D134="","Missing claim reference",IF(G134="","Missing notice received date",IF(J134="","Missing deadline days",IF(J134&lt;=0,"Invalid deadline days",IF(M134="","Missing final due date",IF(AND(E134&lt;&gt;"",F134&lt;&gt;"",F134&lt;E134),"Denial date before service date",IF(AND(F134&lt;&gt;"",G134&lt;&gt;"",G134&lt;F134),"Notice received before denial date",IF(AND(P134&lt;&gt;"",M134="",TRUE),"Submission entered without deadline",IF(AND(O134="Submitted",P134=""),"Submitted status missing date",IF(AND(P134&lt;&gt;"",O134&lt;&gt;"Submitted",O134&lt;&gt;"Closed - Won",O134&lt;&gt;"Closed - Lost"),"Submission date conflicts with status",IF(S134="","Missing appeal owner",IF(T134="","Missing priority",IF(U134="","Missing amount at risk",IF(U134&lt;0,"Negative amount at risk",IF(N134&lt;&gt;"Yes","Deadline not confirmed","OK"))))))))))))))))))</f>
        <v/>
      </c>
    </row>
    <row r="135">
      <c r="A135" s="22" t="n"/>
      <c r="B135" s="22" t="n"/>
      <c r="C135" s="22" t="n"/>
      <c r="D135" s="22" t="n"/>
      <c r="E135" s="42" t="n"/>
      <c r="F135" s="42" t="n"/>
      <c r="G135" s="42" t="n"/>
      <c r="H135" s="24">
        <f>IF(A135="","",IFERROR(VLOOKUP(C135,Lists!$A$2:$B$7,2,FALSE),""))</f>
        <v/>
      </c>
      <c r="I135" s="25" t="n"/>
      <c r="J135" s="24">
        <f>IF(A135="","",IF(I135&lt;&gt;"",I135,H135))</f>
        <v/>
      </c>
      <c r="K135" s="43">
        <f>IF(A135="","",IF(OR(G135="",J135=""),"",G135+J135))</f>
        <v/>
      </c>
      <c r="L135" s="42" t="n"/>
      <c r="M135" s="43">
        <f>IF(A135="","",IF(L135&lt;&gt;"",L135,K135))</f>
        <v/>
      </c>
      <c r="N135" s="22" t="n"/>
      <c r="O135" s="22" t="n"/>
      <c r="P135" s="42" t="n"/>
      <c r="Q135" s="24">
        <f>IF(A135="","",IF(M135="","",IF(P135&lt;&gt;"","",IF(OR(O135="Closed - Won",O135="Closed - Lost",O135="Withdrawn"),"",M135-Dashboard!$B$2))))</f>
        <v/>
      </c>
      <c r="R135" s="27">
        <f>IF(A135="","",IF(M135="","Missing Deadline",IF(P135&lt;&gt;"",IF(P135&lt;=M135,"Timely Submitted","Late Submitted"),IF(OR(O135="Closed - Won",O135="Closed - Lost",O135="Withdrawn"),"Closed - No Submission",IF(M135&lt;Dashboard!$B$2,"Overdue",IF(M135=Dashboard!$B$2,"Due Today",IF(M135&lt;=Dashboard!$B$2+7,"Due in 7 Days",IF(M135&lt;=Dashboard!$B$2+30,"Due in 30 Days","Future"))))))))</f>
        <v/>
      </c>
      <c r="S135" s="22" t="n"/>
      <c r="T135" s="22" t="n"/>
      <c r="U135" s="44" t="n"/>
      <c r="V135" s="22" t="n"/>
      <c r="W135" s="22" t="n"/>
      <c r="X135" s="42" t="n"/>
      <c r="Y135" s="27">
        <f>IF(A135="","",IF(COUNTIF($A$6:$A$205,A135)&gt;1,"Duplicate Appeal ID",IF(B135="","Missing clinic",IF(C135="","Missing payer",IF(D135="","Missing claim reference",IF(G135="","Missing notice received date",IF(J135="","Missing deadline days",IF(J135&lt;=0,"Invalid deadline days",IF(M135="","Missing final due date",IF(AND(E135&lt;&gt;"",F135&lt;&gt;"",F135&lt;E135),"Denial date before service date",IF(AND(F135&lt;&gt;"",G135&lt;&gt;"",G135&lt;F135),"Notice received before denial date",IF(AND(P135&lt;&gt;"",M135="",TRUE),"Submission entered without deadline",IF(AND(O135="Submitted",P135=""),"Submitted status missing date",IF(AND(P135&lt;&gt;"",O135&lt;&gt;"Submitted",O135&lt;&gt;"Closed - Won",O135&lt;&gt;"Closed - Lost"),"Submission date conflicts with status",IF(S135="","Missing appeal owner",IF(T135="","Missing priority",IF(U135="","Missing amount at risk",IF(U135&lt;0,"Negative amount at risk",IF(N135&lt;&gt;"Yes","Deadline not confirmed","OK"))))))))))))))))))</f>
        <v/>
      </c>
    </row>
    <row r="136">
      <c r="A136" s="22" t="n"/>
      <c r="B136" s="22" t="n"/>
      <c r="C136" s="22" t="n"/>
      <c r="D136" s="22" t="n"/>
      <c r="E136" s="42" t="n"/>
      <c r="F136" s="42" t="n"/>
      <c r="G136" s="42" t="n"/>
      <c r="H136" s="24">
        <f>IF(A136="","",IFERROR(VLOOKUP(C136,Lists!$A$2:$B$7,2,FALSE),""))</f>
        <v/>
      </c>
      <c r="I136" s="25" t="n"/>
      <c r="J136" s="24">
        <f>IF(A136="","",IF(I136&lt;&gt;"",I136,H136))</f>
        <v/>
      </c>
      <c r="K136" s="43">
        <f>IF(A136="","",IF(OR(G136="",J136=""),"",G136+J136))</f>
        <v/>
      </c>
      <c r="L136" s="42" t="n"/>
      <c r="M136" s="43">
        <f>IF(A136="","",IF(L136&lt;&gt;"",L136,K136))</f>
        <v/>
      </c>
      <c r="N136" s="22" t="n"/>
      <c r="O136" s="22" t="n"/>
      <c r="P136" s="42" t="n"/>
      <c r="Q136" s="24">
        <f>IF(A136="","",IF(M136="","",IF(P136&lt;&gt;"","",IF(OR(O136="Closed - Won",O136="Closed - Lost",O136="Withdrawn"),"",M136-Dashboard!$B$2))))</f>
        <v/>
      </c>
      <c r="R136" s="27">
        <f>IF(A136="","",IF(M136="","Missing Deadline",IF(P136&lt;&gt;"",IF(P136&lt;=M136,"Timely Submitted","Late Submitted"),IF(OR(O136="Closed - Won",O136="Closed - Lost",O136="Withdrawn"),"Closed - No Submission",IF(M136&lt;Dashboard!$B$2,"Overdue",IF(M136=Dashboard!$B$2,"Due Today",IF(M136&lt;=Dashboard!$B$2+7,"Due in 7 Days",IF(M136&lt;=Dashboard!$B$2+30,"Due in 30 Days","Future"))))))))</f>
        <v/>
      </c>
      <c r="S136" s="22" t="n"/>
      <c r="T136" s="22" t="n"/>
      <c r="U136" s="44" t="n"/>
      <c r="V136" s="22" t="n"/>
      <c r="W136" s="22" t="n"/>
      <c r="X136" s="42" t="n"/>
      <c r="Y136" s="27">
        <f>IF(A136="","",IF(COUNTIF($A$6:$A$205,A136)&gt;1,"Duplicate Appeal ID",IF(B136="","Missing clinic",IF(C136="","Missing payer",IF(D136="","Missing claim reference",IF(G136="","Missing notice received date",IF(J136="","Missing deadline days",IF(J136&lt;=0,"Invalid deadline days",IF(M136="","Missing final due date",IF(AND(E136&lt;&gt;"",F136&lt;&gt;"",F136&lt;E136),"Denial date before service date",IF(AND(F136&lt;&gt;"",G136&lt;&gt;"",G136&lt;F136),"Notice received before denial date",IF(AND(P136&lt;&gt;"",M136="",TRUE),"Submission entered without deadline",IF(AND(O136="Submitted",P136=""),"Submitted status missing date",IF(AND(P136&lt;&gt;"",O136&lt;&gt;"Submitted",O136&lt;&gt;"Closed - Won",O136&lt;&gt;"Closed - Lost"),"Submission date conflicts with status",IF(S136="","Missing appeal owner",IF(T136="","Missing priority",IF(U136="","Missing amount at risk",IF(U136&lt;0,"Negative amount at risk",IF(N136&lt;&gt;"Yes","Deadline not confirmed","OK"))))))))))))))))))</f>
        <v/>
      </c>
    </row>
    <row r="137">
      <c r="A137" s="22" t="n"/>
      <c r="B137" s="22" t="n"/>
      <c r="C137" s="22" t="n"/>
      <c r="D137" s="22" t="n"/>
      <c r="E137" s="42" t="n"/>
      <c r="F137" s="42" t="n"/>
      <c r="G137" s="42" t="n"/>
      <c r="H137" s="24">
        <f>IF(A137="","",IFERROR(VLOOKUP(C137,Lists!$A$2:$B$7,2,FALSE),""))</f>
        <v/>
      </c>
      <c r="I137" s="25" t="n"/>
      <c r="J137" s="24">
        <f>IF(A137="","",IF(I137&lt;&gt;"",I137,H137))</f>
        <v/>
      </c>
      <c r="K137" s="43">
        <f>IF(A137="","",IF(OR(G137="",J137=""),"",G137+J137))</f>
        <v/>
      </c>
      <c r="L137" s="42" t="n"/>
      <c r="M137" s="43">
        <f>IF(A137="","",IF(L137&lt;&gt;"",L137,K137))</f>
        <v/>
      </c>
      <c r="N137" s="22" t="n"/>
      <c r="O137" s="22" t="n"/>
      <c r="P137" s="42" t="n"/>
      <c r="Q137" s="24">
        <f>IF(A137="","",IF(M137="","",IF(P137&lt;&gt;"","",IF(OR(O137="Closed - Won",O137="Closed - Lost",O137="Withdrawn"),"",M137-Dashboard!$B$2))))</f>
        <v/>
      </c>
      <c r="R137" s="27">
        <f>IF(A137="","",IF(M137="","Missing Deadline",IF(P137&lt;&gt;"",IF(P137&lt;=M137,"Timely Submitted","Late Submitted"),IF(OR(O137="Closed - Won",O137="Closed - Lost",O137="Withdrawn"),"Closed - No Submission",IF(M137&lt;Dashboard!$B$2,"Overdue",IF(M137=Dashboard!$B$2,"Due Today",IF(M137&lt;=Dashboard!$B$2+7,"Due in 7 Days",IF(M137&lt;=Dashboard!$B$2+30,"Due in 30 Days","Future"))))))))</f>
        <v/>
      </c>
      <c r="S137" s="22" t="n"/>
      <c r="T137" s="22" t="n"/>
      <c r="U137" s="44" t="n"/>
      <c r="V137" s="22" t="n"/>
      <c r="W137" s="22" t="n"/>
      <c r="X137" s="42" t="n"/>
      <c r="Y137" s="27">
        <f>IF(A137="","",IF(COUNTIF($A$6:$A$205,A137)&gt;1,"Duplicate Appeal ID",IF(B137="","Missing clinic",IF(C137="","Missing payer",IF(D137="","Missing claim reference",IF(G137="","Missing notice received date",IF(J137="","Missing deadline days",IF(J137&lt;=0,"Invalid deadline days",IF(M137="","Missing final due date",IF(AND(E137&lt;&gt;"",F137&lt;&gt;"",F137&lt;E137),"Denial date before service date",IF(AND(F137&lt;&gt;"",G137&lt;&gt;"",G137&lt;F137),"Notice received before denial date",IF(AND(P137&lt;&gt;"",M137="",TRUE),"Submission entered without deadline",IF(AND(O137="Submitted",P137=""),"Submitted status missing date",IF(AND(P137&lt;&gt;"",O137&lt;&gt;"Submitted",O137&lt;&gt;"Closed - Won",O137&lt;&gt;"Closed - Lost"),"Submission date conflicts with status",IF(S137="","Missing appeal owner",IF(T137="","Missing priority",IF(U137="","Missing amount at risk",IF(U137&lt;0,"Negative amount at risk",IF(N137&lt;&gt;"Yes","Deadline not confirmed","OK"))))))))))))))))))</f>
        <v/>
      </c>
    </row>
    <row r="138">
      <c r="A138" s="22" t="n"/>
      <c r="B138" s="22" t="n"/>
      <c r="C138" s="22" t="n"/>
      <c r="D138" s="22" t="n"/>
      <c r="E138" s="42" t="n"/>
      <c r="F138" s="42" t="n"/>
      <c r="G138" s="42" t="n"/>
      <c r="H138" s="24">
        <f>IF(A138="","",IFERROR(VLOOKUP(C138,Lists!$A$2:$B$7,2,FALSE),""))</f>
        <v/>
      </c>
      <c r="I138" s="25" t="n"/>
      <c r="J138" s="24">
        <f>IF(A138="","",IF(I138&lt;&gt;"",I138,H138))</f>
        <v/>
      </c>
      <c r="K138" s="43">
        <f>IF(A138="","",IF(OR(G138="",J138=""),"",G138+J138))</f>
        <v/>
      </c>
      <c r="L138" s="42" t="n"/>
      <c r="M138" s="43">
        <f>IF(A138="","",IF(L138&lt;&gt;"",L138,K138))</f>
        <v/>
      </c>
      <c r="N138" s="22" t="n"/>
      <c r="O138" s="22" t="n"/>
      <c r="P138" s="42" t="n"/>
      <c r="Q138" s="24">
        <f>IF(A138="","",IF(M138="","",IF(P138&lt;&gt;"","",IF(OR(O138="Closed - Won",O138="Closed - Lost",O138="Withdrawn"),"",M138-Dashboard!$B$2))))</f>
        <v/>
      </c>
      <c r="R138" s="27">
        <f>IF(A138="","",IF(M138="","Missing Deadline",IF(P138&lt;&gt;"",IF(P138&lt;=M138,"Timely Submitted","Late Submitted"),IF(OR(O138="Closed - Won",O138="Closed - Lost",O138="Withdrawn"),"Closed - No Submission",IF(M138&lt;Dashboard!$B$2,"Overdue",IF(M138=Dashboard!$B$2,"Due Today",IF(M138&lt;=Dashboard!$B$2+7,"Due in 7 Days",IF(M138&lt;=Dashboard!$B$2+30,"Due in 30 Days","Future"))))))))</f>
        <v/>
      </c>
      <c r="S138" s="22" t="n"/>
      <c r="T138" s="22" t="n"/>
      <c r="U138" s="44" t="n"/>
      <c r="V138" s="22" t="n"/>
      <c r="W138" s="22" t="n"/>
      <c r="X138" s="42" t="n"/>
      <c r="Y138" s="27">
        <f>IF(A138="","",IF(COUNTIF($A$6:$A$205,A138)&gt;1,"Duplicate Appeal ID",IF(B138="","Missing clinic",IF(C138="","Missing payer",IF(D138="","Missing claim reference",IF(G138="","Missing notice received date",IF(J138="","Missing deadline days",IF(J138&lt;=0,"Invalid deadline days",IF(M138="","Missing final due date",IF(AND(E138&lt;&gt;"",F138&lt;&gt;"",F138&lt;E138),"Denial date before service date",IF(AND(F138&lt;&gt;"",G138&lt;&gt;"",G138&lt;F138),"Notice received before denial date",IF(AND(P138&lt;&gt;"",M138="",TRUE),"Submission entered without deadline",IF(AND(O138="Submitted",P138=""),"Submitted status missing date",IF(AND(P138&lt;&gt;"",O138&lt;&gt;"Submitted",O138&lt;&gt;"Closed - Won",O138&lt;&gt;"Closed - Lost"),"Submission date conflicts with status",IF(S138="","Missing appeal owner",IF(T138="","Missing priority",IF(U138="","Missing amount at risk",IF(U138&lt;0,"Negative amount at risk",IF(N138&lt;&gt;"Yes","Deadline not confirmed","OK"))))))))))))))))))</f>
        <v/>
      </c>
    </row>
    <row r="139">
      <c r="A139" s="22" t="n"/>
      <c r="B139" s="22" t="n"/>
      <c r="C139" s="22" t="n"/>
      <c r="D139" s="22" t="n"/>
      <c r="E139" s="42" t="n"/>
      <c r="F139" s="42" t="n"/>
      <c r="G139" s="42" t="n"/>
      <c r="H139" s="24">
        <f>IF(A139="","",IFERROR(VLOOKUP(C139,Lists!$A$2:$B$7,2,FALSE),""))</f>
        <v/>
      </c>
      <c r="I139" s="25" t="n"/>
      <c r="J139" s="24">
        <f>IF(A139="","",IF(I139&lt;&gt;"",I139,H139))</f>
        <v/>
      </c>
      <c r="K139" s="43">
        <f>IF(A139="","",IF(OR(G139="",J139=""),"",G139+J139))</f>
        <v/>
      </c>
      <c r="L139" s="42" t="n"/>
      <c r="M139" s="43">
        <f>IF(A139="","",IF(L139&lt;&gt;"",L139,K139))</f>
        <v/>
      </c>
      <c r="N139" s="22" t="n"/>
      <c r="O139" s="22" t="n"/>
      <c r="P139" s="42" t="n"/>
      <c r="Q139" s="24">
        <f>IF(A139="","",IF(M139="","",IF(P139&lt;&gt;"","",IF(OR(O139="Closed - Won",O139="Closed - Lost",O139="Withdrawn"),"",M139-Dashboard!$B$2))))</f>
        <v/>
      </c>
      <c r="R139" s="27">
        <f>IF(A139="","",IF(M139="","Missing Deadline",IF(P139&lt;&gt;"",IF(P139&lt;=M139,"Timely Submitted","Late Submitted"),IF(OR(O139="Closed - Won",O139="Closed - Lost",O139="Withdrawn"),"Closed - No Submission",IF(M139&lt;Dashboard!$B$2,"Overdue",IF(M139=Dashboard!$B$2,"Due Today",IF(M139&lt;=Dashboard!$B$2+7,"Due in 7 Days",IF(M139&lt;=Dashboard!$B$2+30,"Due in 30 Days","Future"))))))))</f>
        <v/>
      </c>
      <c r="S139" s="22" t="n"/>
      <c r="T139" s="22" t="n"/>
      <c r="U139" s="44" t="n"/>
      <c r="V139" s="22" t="n"/>
      <c r="W139" s="22" t="n"/>
      <c r="X139" s="42" t="n"/>
      <c r="Y139" s="27">
        <f>IF(A139="","",IF(COUNTIF($A$6:$A$205,A139)&gt;1,"Duplicate Appeal ID",IF(B139="","Missing clinic",IF(C139="","Missing payer",IF(D139="","Missing claim reference",IF(G139="","Missing notice received date",IF(J139="","Missing deadline days",IF(J139&lt;=0,"Invalid deadline days",IF(M139="","Missing final due date",IF(AND(E139&lt;&gt;"",F139&lt;&gt;"",F139&lt;E139),"Denial date before service date",IF(AND(F139&lt;&gt;"",G139&lt;&gt;"",G139&lt;F139),"Notice received before denial date",IF(AND(P139&lt;&gt;"",M139="",TRUE),"Submission entered without deadline",IF(AND(O139="Submitted",P139=""),"Submitted status missing date",IF(AND(P139&lt;&gt;"",O139&lt;&gt;"Submitted",O139&lt;&gt;"Closed - Won",O139&lt;&gt;"Closed - Lost"),"Submission date conflicts with status",IF(S139="","Missing appeal owner",IF(T139="","Missing priority",IF(U139="","Missing amount at risk",IF(U139&lt;0,"Negative amount at risk",IF(N139&lt;&gt;"Yes","Deadline not confirmed","OK"))))))))))))))))))</f>
        <v/>
      </c>
    </row>
    <row r="140">
      <c r="A140" s="22" t="n"/>
      <c r="B140" s="22" t="n"/>
      <c r="C140" s="22" t="n"/>
      <c r="D140" s="22" t="n"/>
      <c r="E140" s="42" t="n"/>
      <c r="F140" s="42" t="n"/>
      <c r="G140" s="42" t="n"/>
      <c r="H140" s="24">
        <f>IF(A140="","",IFERROR(VLOOKUP(C140,Lists!$A$2:$B$7,2,FALSE),""))</f>
        <v/>
      </c>
      <c r="I140" s="25" t="n"/>
      <c r="J140" s="24">
        <f>IF(A140="","",IF(I140&lt;&gt;"",I140,H140))</f>
        <v/>
      </c>
      <c r="K140" s="43">
        <f>IF(A140="","",IF(OR(G140="",J140=""),"",G140+J140))</f>
        <v/>
      </c>
      <c r="L140" s="42" t="n"/>
      <c r="M140" s="43">
        <f>IF(A140="","",IF(L140&lt;&gt;"",L140,K140))</f>
        <v/>
      </c>
      <c r="N140" s="22" t="n"/>
      <c r="O140" s="22" t="n"/>
      <c r="P140" s="42" t="n"/>
      <c r="Q140" s="24">
        <f>IF(A140="","",IF(M140="","",IF(P140&lt;&gt;"","",IF(OR(O140="Closed - Won",O140="Closed - Lost",O140="Withdrawn"),"",M140-Dashboard!$B$2))))</f>
        <v/>
      </c>
      <c r="R140" s="27">
        <f>IF(A140="","",IF(M140="","Missing Deadline",IF(P140&lt;&gt;"",IF(P140&lt;=M140,"Timely Submitted","Late Submitted"),IF(OR(O140="Closed - Won",O140="Closed - Lost",O140="Withdrawn"),"Closed - No Submission",IF(M140&lt;Dashboard!$B$2,"Overdue",IF(M140=Dashboard!$B$2,"Due Today",IF(M140&lt;=Dashboard!$B$2+7,"Due in 7 Days",IF(M140&lt;=Dashboard!$B$2+30,"Due in 30 Days","Future"))))))))</f>
        <v/>
      </c>
      <c r="S140" s="22" t="n"/>
      <c r="T140" s="22" t="n"/>
      <c r="U140" s="44" t="n"/>
      <c r="V140" s="22" t="n"/>
      <c r="W140" s="22" t="n"/>
      <c r="X140" s="42" t="n"/>
      <c r="Y140" s="27">
        <f>IF(A140="","",IF(COUNTIF($A$6:$A$205,A140)&gt;1,"Duplicate Appeal ID",IF(B140="","Missing clinic",IF(C140="","Missing payer",IF(D140="","Missing claim reference",IF(G140="","Missing notice received date",IF(J140="","Missing deadline days",IF(J140&lt;=0,"Invalid deadline days",IF(M140="","Missing final due date",IF(AND(E140&lt;&gt;"",F140&lt;&gt;"",F140&lt;E140),"Denial date before service date",IF(AND(F140&lt;&gt;"",G140&lt;&gt;"",G140&lt;F140),"Notice received before denial date",IF(AND(P140&lt;&gt;"",M140="",TRUE),"Submission entered without deadline",IF(AND(O140="Submitted",P140=""),"Submitted status missing date",IF(AND(P140&lt;&gt;"",O140&lt;&gt;"Submitted",O140&lt;&gt;"Closed - Won",O140&lt;&gt;"Closed - Lost"),"Submission date conflicts with status",IF(S140="","Missing appeal owner",IF(T140="","Missing priority",IF(U140="","Missing amount at risk",IF(U140&lt;0,"Negative amount at risk",IF(N140&lt;&gt;"Yes","Deadline not confirmed","OK"))))))))))))))))))</f>
        <v/>
      </c>
    </row>
    <row r="141">
      <c r="A141" s="22" t="n"/>
      <c r="B141" s="22" t="n"/>
      <c r="C141" s="22" t="n"/>
      <c r="D141" s="22" t="n"/>
      <c r="E141" s="42" t="n"/>
      <c r="F141" s="42" t="n"/>
      <c r="G141" s="42" t="n"/>
      <c r="H141" s="24">
        <f>IF(A141="","",IFERROR(VLOOKUP(C141,Lists!$A$2:$B$7,2,FALSE),""))</f>
        <v/>
      </c>
      <c r="I141" s="25" t="n"/>
      <c r="J141" s="24">
        <f>IF(A141="","",IF(I141&lt;&gt;"",I141,H141))</f>
        <v/>
      </c>
      <c r="K141" s="43">
        <f>IF(A141="","",IF(OR(G141="",J141=""),"",G141+J141))</f>
        <v/>
      </c>
      <c r="L141" s="42" t="n"/>
      <c r="M141" s="43">
        <f>IF(A141="","",IF(L141&lt;&gt;"",L141,K141))</f>
        <v/>
      </c>
      <c r="N141" s="22" t="n"/>
      <c r="O141" s="22" t="n"/>
      <c r="P141" s="42" t="n"/>
      <c r="Q141" s="24">
        <f>IF(A141="","",IF(M141="","",IF(P141&lt;&gt;"","",IF(OR(O141="Closed - Won",O141="Closed - Lost",O141="Withdrawn"),"",M141-Dashboard!$B$2))))</f>
        <v/>
      </c>
      <c r="R141" s="27">
        <f>IF(A141="","",IF(M141="","Missing Deadline",IF(P141&lt;&gt;"",IF(P141&lt;=M141,"Timely Submitted","Late Submitted"),IF(OR(O141="Closed - Won",O141="Closed - Lost",O141="Withdrawn"),"Closed - No Submission",IF(M141&lt;Dashboard!$B$2,"Overdue",IF(M141=Dashboard!$B$2,"Due Today",IF(M141&lt;=Dashboard!$B$2+7,"Due in 7 Days",IF(M141&lt;=Dashboard!$B$2+30,"Due in 30 Days","Future"))))))))</f>
        <v/>
      </c>
      <c r="S141" s="22" t="n"/>
      <c r="T141" s="22" t="n"/>
      <c r="U141" s="44" t="n"/>
      <c r="V141" s="22" t="n"/>
      <c r="W141" s="22" t="n"/>
      <c r="X141" s="42" t="n"/>
      <c r="Y141" s="27">
        <f>IF(A141="","",IF(COUNTIF($A$6:$A$205,A141)&gt;1,"Duplicate Appeal ID",IF(B141="","Missing clinic",IF(C141="","Missing payer",IF(D141="","Missing claim reference",IF(G141="","Missing notice received date",IF(J141="","Missing deadline days",IF(J141&lt;=0,"Invalid deadline days",IF(M141="","Missing final due date",IF(AND(E141&lt;&gt;"",F141&lt;&gt;"",F141&lt;E141),"Denial date before service date",IF(AND(F141&lt;&gt;"",G141&lt;&gt;"",G141&lt;F141),"Notice received before denial date",IF(AND(P141&lt;&gt;"",M141="",TRUE),"Submission entered without deadline",IF(AND(O141="Submitted",P141=""),"Submitted status missing date",IF(AND(P141&lt;&gt;"",O141&lt;&gt;"Submitted",O141&lt;&gt;"Closed - Won",O141&lt;&gt;"Closed - Lost"),"Submission date conflicts with status",IF(S141="","Missing appeal owner",IF(T141="","Missing priority",IF(U141="","Missing amount at risk",IF(U141&lt;0,"Negative amount at risk",IF(N141&lt;&gt;"Yes","Deadline not confirmed","OK"))))))))))))))))))</f>
        <v/>
      </c>
    </row>
    <row r="142">
      <c r="A142" s="22" t="n"/>
      <c r="B142" s="22" t="n"/>
      <c r="C142" s="22" t="n"/>
      <c r="D142" s="22" t="n"/>
      <c r="E142" s="42" t="n"/>
      <c r="F142" s="42" t="n"/>
      <c r="G142" s="42" t="n"/>
      <c r="H142" s="24">
        <f>IF(A142="","",IFERROR(VLOOKUP(C142,Lists!$A$2:$B$7,2,FALSE),""))</f>
        <v/>
      </c>
      <c r="I142" s="25" t="n"/>
      <c r="J142" s="24">
        <f>IF(A142="","",IF(I142&lt;&gt;"",I142,H142))</f>
        <v/>
      </c>
      <c r="K142" s="43">
        <f>IF(A142="","",IF(OR(G142="",J142=""),"",G142+J142))</f>
        <v/>
      </c>
      <c r="L142" s="42" t="n"/>
      <c r="M142" s="43">
        <f>IF(A142="","",IF(L142&lt;&gt;"",L142,K142))</f>
        <v/>
      </c>
      <c r="N142" s="22" t="n"/>
      <c r="O142" s="22" t="n"/>
      <c r="P142" s="42" t="n"/>
      <c r="Q142" s="24">
        <f>IF(A142="","",IF(M142="","",IF(P142&lt;&gt;"","",IF(OR(O142="Closed - Won",O142="Closed - Lost",O142="Withdrawn"),"",M142-Dashboard!$B$2))))</f>
        <v/>
      </c>
      <c r="R142" s="27">
        <f>IF(A142="","",IF(M142="","Missing Deadline",IF(P142&lt;&gt;"",IF(P142&lt;=M142,"Timely Submitted","Late Submitted"),IF(OR(O142="Closed - Won",O142="Closed - Lost",O142="Withdrawn"),"Closed - No Submission",IF(M142&lt;Dashboard!$B$2,"Overdue",IF(M142=Dashboard!$B$2,"Due Today",IF(M142&lt;=Dashboard!$B$2+7,"Due in 7 Days",IF(M142&lt;=Dashboard!$B$2+30,"Due in 30 Days","Future"))))))))</f>
        <v/>
      </c>
      <c r="S142" s="22" t="n"/>
      <c r="T142" s="22" t="n"/>
      <c r="U142" s="44" t="n"/>
      <c r="V142" s="22" t="n"/>
      <c r="W142" s="22" t="n"/>
      <c r="X142" s="42" t="n"/>
      <c r="Y142" s="27">
        <f>IF(A142="","",IF(COUNTIF($A$6:$A$205,A142)&gt;1,"Duplicate Appeal ID",IF(B142="","Missing clinic",IF(C142="","Missing payer",IF(D142="","Missing claim reference",IF(G142="","Missing notice received date",IF(J142="","Missing deadline days",IF(J142&lt;=0,"Invalid deadline days",IF(M142="","Missing final due date",IF(AND(E142&lt;&gt;"",F142&lt;&gt;"",F142&lt;E142),"Denial date before service date",IF(AND(F142&lt;&gt;"",G142&lt;&gt;"",G142&lt;F142),"Notice received before denial date",IF(AND(P142&lt;&gt;"",M142="",TRUE),"Submission entered without deadline",IF(AND(O142="Submitted",P142=""),"Submitted status missing date",IF(AND(P142&lt;&gt;"",O142&lt;&gt;"Submitted",O142&lt;&gt;"Closed - Won",O142&lt;&gt;"Closed - Lost"),"Submission date conflicts with status",IF(S142="","Missing appeal owner",IF(T142="","Missing priority",IF(U142="","Missing amount at risk",IF(U142&lt;0,"Negative amount at risk",IF(N142&lt;&gt;"Yes","Deadline not confirmed","OK"))))))))))))))))))</f>
        <v/>
      </c>
    </row>
    <row r="143">
      <c r="A143" s="22" t="n"/>
      <c r="B143" s="22" t="n"/>
      <c r="C143" s="22" t="n"/>
      <c r="D143" s="22" t="n"/>
      <c r="E143" s="42" t="n"/>
      <c r="F143" s="42" t="n"/>
      <c r="G143" s="42" t="n"/>
      <c r="H143" s="24">
        <f>IF(A143="","",IFERROR(VLOOKUP(C143,Lists!$A$2:$B$7,2,FALSE),""))</f>
        <v/>
      </c>
      <c r="I143" s="25" t="n"/>
      <c r="J143" s="24">
        <f>IF(A143="","",IF(I143&lt;&gt;"",I143,H143))</f>
        <v/>
      </c>
      <c r="K143" s="43">
        <f>IF(A143="","",IF(OR(G143="",J143=""),"",G143+J143))</f>
        <v/>
      </c>
      <c r="L143" s="42" t="n"/>
      <c r="M143" s="43">
        <f>IF(A143="","",IF(L143&lt;&gt;"",L143,K143))</f>
        <v/>
      </c>
      <c r="N143" s="22" t="n"/>
      <c r="O143" s="22" t="n"/>
      <c r="P143" s="42" t="n"/>
      <c r="Q143" s="24">
        <f>IF(A143="","",IF(M143="","",IF(P143&lt;&gt;"","",IF(OR(O143="Closed - Won",O143="Closed - Lost",O143="Withdrawn"),"",M143-Dashboard!$B$2))))</f>
        <v/>
      </c>
      <c r="R143" s="27">
        <f>IF(A143="","",IF(M143="","Missing Deadline",IF(P143&lt;&gt;"",IF(P143&lt;=M143,"Timely Submitted","Late Submitted"),IF(OR(O143="Closed - Won",O143="Closed - Lost",O143="Withdrawn"),"Closed - No Submission",IF(M143&lt;Dashboard!$B$2,"Overdue",IF(M143=Dashboard!$B$2,"Due Today",IF(M143&lt;=Dashboard!$B$2+7,"Due in 7 Days",IF(M143&lt;=Dashboard!$B$2+30,"Due in 30 Days","Future"))))))))</f>
        <v/>
      </c>
      <c r="S143" s="22" t="n"/>
      <c r="T143" s="22" t="n"/>
      <c r="U143" s="44" t="n"/>
      <c r="V143" s="22" t="n"/>
      <c r="W143" s="22" t="n"/>
      <c r="X143" s="42" t="n"/>
      <c r="Y143" s="27">
        <f>IF(A143="","",IF(COUNTIF($A$6:$A$205,A143)&gt;1,"Duplicate Appeal ID",IF(B143="","Missing clinic",IF(C143="","Missing payer",IF(D143="","Missing claim reference",IF(G143="","Missing notice received date",IF(J143="","Missing deadline days",IF(J143&lt;=0,"Invalid deadline days",IF(M143="","Missing final due date",IF(AND(E143&lt;&gt;"",F143&lt;&gt;"",F143&lt;E143),"Denial date before service date",IF(AND(F143&lt;&gt;"",G143&lt;&gt;"",G143&lt;F143),"Notice received before denial date",IF(AND(P143&lt;&gt;"",M143="",TRUE),"Submission entered without deadline",IF(AND(O143="Submitted",P143=""),"Submitted status missing date",IF(AND(P143&lt;&gt;"",O143&lt;&gt;"Submitted",O143&lt;&gt;"Closed - Won",O143&lt;&gt;"Closed - Lost"),"Submission date conflicts with status",IF(S143="","Missing appeal owner",IF(T143="","Missing priority",IF(U143="","Missing amount at risk",IF(U143&lt;0,"Negative amount at risk",IF(N143&lt;&gt;"Yes","Deadline not confirmed","OK"))))))))))))))))))</f>
        <v/>
      </c>
    </row>
    <row r="144">
      <c r="A144" s="22" t="n"/>
      <c r="B144" s="22" t="n"/>
      <c r="C144" s="22" t="n"/>
      <c r="D144" s="22" t="n"/>
      <c r="E144" s="42" t="n"/>
      <c r="F144" s="42" t="n"/>
      <c r="G144" s="42" t="n"/>
      <c r="H144" s="24">
        <f>IF(A144="","",IFERROR(VLOOKUP(C144,Lists!$A$2:$B$7,2,FALSE),""))</f>
        <v/>
      </c>
      <c r="I144" s="25" t="n"/>
      <c r="J144" s="24">
        <f>IF(A144="","",IF(I144&lt;&gt;"",I144,H144))</f>
        <v/>
      </c>
      <c r="K144" s="43">
        <f>IF(A144="","",IF(OR(G144="",J144=""),"",G144+J144))</f>
        <v/>
      </c>
      <c r="L144" s="42" t="n"/>
      <c r="M144" s="43">
        <f>IF(A144="","",IF(L144&lt;&gt;"",L144,K144))</f>
        <v/>
      </c>
      <c r="N144" s="22" t="n"/>
      <c r="O144" s="22" t="n"/>
      <c r="P144" s="42" t="n"/>
      <c r="Q144" s="24">
        <f>IF(A144="","",IF(M144="","",IF(P144&lt;&gt;"","",IF(OR(O144="Closed - Won",O144="Closed - Lost",O144="Withdrawn"),"",M144-Dashboard!$B$2))))</f>
        <v/>
      </c>
      <c r="R144" s="27">
        <f>IF(A144="","",IF(M144="","Missing Deadline",IF(P144&lt;&gt;"",IF(P144&lt;=M144,"Timely Submitted","Late Submitted"),IF(OR(O144="Closed - Won",O144="Closed - Lost",O144="Withdrawn"),"Closed - No Submission",IF(M144&lt;Dashboard!$B$2,"Overdue",IF(M144=Dashboard!$B$2,"Due Today",IF(M144&lt;=Dashboard!$B$2+7,"Due in 7 Days",IF(M144&lt;=Dashboard!$B$2+30,"Due in 30 Days","Future"))))))))</f>
        <v/>
      </c>
      <c r="S144" s="22" t="n"/>
      <c r="T144" s="22" t="n"/>
      <c r="U144" s="44" t="n"/>
      <c r="V144" s="22" t="n"/>
      <c r="W144" s="22" t="n"/>
      <c r="X144" s="42" t="n"/>
      <c r="Y144" s="27">
        <f>IF(A144="","",IF(COUNTIF($A$6:$A$205,A144)&gt;1,"Duplicate Appeal ID",IF(B144="","Missing clinic",IF(C144="","Missing payer",IF(D144="","Missing claim reference",IF(G144="","Missing notice received date",IF(J144="","Missing deadline days",IF(J144&lt;=0,"Invalid deadline days",IF(M144="","Missing final due date",IF(AND(E144&lt;&gt;"",F144&lt;&gt;"",F144&lt;E144),"Denial date before service date",IF(AND(F144&lt;&gt;"",G144&lt;&gt;"",G144&lt;F144),"Notice received before denial date",IF(AND(P144&lt;&gt;"",M144="",TRUE),"Submission entered without deadline",IF(AND(O144="Submitted",P144=""),"Submitted status missing date",IF(AND(P144&lt;&gt;"",O144&lt;&gt;"Submitted",O144&lt;&gt;"Closed - Won",O144&lt;&gt;"Closed - Lost"),"Submission date conflicts with status",IF(S144="","Missing appeal owner",IF(T144="","Missing priority",IF(U144="","Missing amount at risk",IF(U144&lt;0,"Negative amount at risk",IF(N144&lt;&gt;"Yes","Deadline not confirmed","OK"))))))))))))))))))</f>
        <v/>
      </c>
    </row>
    <row r="145">
      <c r="A145" s="22" t="n"/>
      <c r="B145" s="22" t="n"/>
      <c r="C145" s="22" t="n"/>
      <c r="D145" s="22" t="n"/>
      <c r="E145" s="42" t="n"/>
      <c r="F145" s="42" t="n"/>
      <c r="G145" s="42" t="n"/>
      <c r="H145" s="24">
        <f>IF(A145="","",IFERROR(VLOOKUP(C145,Lists!$A$2:$B$7,2,FALSE),""))</f>
        <v/>
      </c>
      <c r="I145" s="25" t="n"/>
      <c r="J145" s="24">
        <f>IF(A145="","",IF(I145&lt;&gt;"",I145,H145))</f>
        <v/>
      </c>
      <c r="K145" s="43">
        <f>IF(A145="","",IF(OR(G145="",J145=""),"",G145+J145))</f>
        <v/>
      </c>
      <c r="L145" s="42" t="n"/>
      <c r="M145" s="43">
        <f>IF(A145="","",IF(L145&lt;&gt;"",L145,K145))</f>
        <v/>
      </c>
      <c r="N145" s="22" t="n"/>
      <c r="O145" s="22" t="n"/>
      <c r="P145" s="42" t="n"/>
      <c r="Q145" s="24">
        <f>IF(A145="","",IF(M145="","",IF(P145&lt;&gt;"","",IF(OR(O145="Closed - Won",O145="Closed - Lost",O145="Withdrawn"),"",M145-Dashboard!$B$2))))</f>
        <v/>
      </c>
      <c r="R145" s="27">
        <f>IF(A145="","",IF(M145="","Missing Deadline",IF(P145&lt;&gt;"",IF(P145&lt;=M145,"Timely Submitted","Late Submitted"),IF(OR(O145="Closed - Won",O145="Closed - Lost",O145="Withdrawn"),"Closed - No Submission",IF(M145&lt;Dashboard!$B$2,"Overdue",IF(M145=Dashboard!$B$2,"Due Today",IF(M145&lt;=Dashboard!$B$2+7,"Due in 7 Days",IF(M145&lt;=Dashboard!$B$2+30,"Due in 30 Days","Future"))))))))</f>
        <v/>
      </c>
      <c r="S145" s="22" t="n"/>
      <c r="T145" s="22" t="n"/>
      <c r="U145" s="44" t="n"/>
      <c r="V145" s="22" t="n"/>
      <c r="W145" s="22" t="n"/>
      <c r="X145" s="42" t="n"/>
      <c r="Y145" s="27">
        <f>IF(A145="","",IF(COUNTIF($A$6:$A$205,A145)&gt;1,"Duplicate Appeal ID",IF(B145="","Missing clinic",IF(C145="","Missing payer",IF(D145="","Missing claim reference",IF(G145="","Missing notice received date",IF(J145="","Missing deadline days",IF(J145&lt;=0,"Invalid deadline days",IF(M145="","Missing final due date",IF(AND(E145&lt;&gt;"",F145&lt;&gt;"",F145&lt;E145),"Denial date before service date",IF(AND(F145&lt;&gt;"",G145&lt;&gt;"",G145&lt;F145),"Notice received before denial date",IF(AND(P145&lt;&gt;"",M145="",TRUE),"Submission entered without deadline",IF(AND(O145="Submitted",P145=""),"Submitted status missing date",IF(AND(P145&lt;&gt;"",O145&lt;&gt;"Submitted",O145&lt;&gt;"Closed - Won",O145&lt;&gt;"Closed - Lost"),"Submission date conflicts with status",IF(S145="","Missing appeal owner",IF(T145="","Missing priority",IF(U145="","Missing amount at risk",IF(U145&lt;0,"Negative amount at risk",IF(N145&lt;&gt;"Yes","Deadline not confirmed","OK"))))))))))))))))))</f>
        <v/>
      </c>
    </row>
    <row r="146">
      <c r="A146" s="22" t="n"/>
      <c r="B146" s="22" t="n"/>
      <c r="C146" s="22" t="n"/>
      <c r="D146" s="22" t="n"/>
      <c r="E146" s="42" t="n"/>
      <c r="F146" s="42" t="n"/>
      <c r="G146" s="42" t="n"/>
      <c r="H146" s="24">
        <f>IF(A146="","",IFERROR(VLOOKUP(C146,Lists!$A$2:$B$7,2,FALSE),""))</f>
        <v/>
      </c>
      <c r="I146" s="25" t="n"/>
      <c r="J146" s="24">
        <f>IF(A146="","",IF(I146&lt;&gt;"",I146,H146))</f>
        <v/>
      </c>
      <c r="K146" s="43">
        <f>IF(A146="","",IF(OR(G146="",J146=""),"",G146+J146))</f>
        <v/>
      </c>
      <c r="L146" s="42" t="n"/>
      <c r="M146" s="43">
        <f>IF(A146="","",IF(L146&lt;&gt;"",L146,K146))</f>
        <v/>
      </c>
      <c r="N146" s="22" t="n"/>
      <c r="O146" s="22" t="n"/>
      <c r="P146" s="42" t="n"/>
      <c r="Q146" s="24">
        <f>IF(A146="","",IF(M146="","",IF(P146&lt;&gt;"","",IF(OR(O146="Closed - Won",O146="Closed - Lost",O146="Withdrawn"),"",M146-Dashboard!$B$2))))</f>
        <v/>
      </c>
      <c r="R146" s="27">
        <f>IF(A146="","",IF(M146="","Missing Deadline",IF(P146&lt;&gt;"",IF(P146&lt;=M146,"Timely Submitted","Late Submitted"),IF(OR(O146="Closed - Won",O146="Closed - Lost",O146="Withdrawn"),"Closed - No Submission",IF(M146&lt;Dashboard!$B$2,"Overdue",IF(M146=Dashboard!$B$2,"Due Today",IF(M146&lt;=Dashboard!$B$2+7,"Due in 7 Days",IF(M146&lt;=Dashboard!$B$2+30,"Due in 30 Days","Future"))))))))</f>
        <v/>
      </c>
      <c r="S146" s="22" t="n"/>
      <c r="T146" s="22" t="n"/>
      <c r="U146" s="44" t="n"/>
      <c r="V146" s="22" t="n"/>
      <c r="W146" s="22" t="n"/>
      <c r="X146" s="42" t="n"/>
      <c r="Y146" s="27">
        <f>IF(A146="","",IF(COUNTIF($A$6:$A$205,A146)&gt;1,"Duplicate Appeal ID",IF(B146="","Missing clinic",IF(C146="","Missing payer",IF(D146="","Missing claim reference",IF(G146="","Missing notice received date",IF(J146="","Missing deadline days",IF(J146&lt;=0,"Invalid deadline days",IF(M146="","Missing final due date",IF(AND(E146&lt;&gt;"",F146&lt;&gt;"",F146&lt;E146),"Denial date before service date",IF(AND(F146&lt;&gt;"",G146&lt;&gt;"",G146&lt;F146),"Notice received before denial date",IF(AND(P146&lt;&gt;"",M146="",TRUE),"Submission entered without deadline",IF(AND(O146="Submitted",P146=""),"Submitted status missing date",IF(AND(P146&lt;&gt;"",O146&lt;&gt;"Submitted",O146&lt;&gt;"Closed - Won",O146&lt;&gt;"Closed - Lost"),"Submission date conflicts with status",IF(S146="","Missing appeal owner",IF(T146="","Missing priority",IF(U146="","Missing amount at risk",IF(U146&lt;0,"Negative amount at risk",IF(N146&lt;&gt;"Yes","Deadline not confirmed","OK"))))))))))))))))))</f>
        <v/>
      </c>
    </row>
    <row r="147">
      <c r="A147" s="22" t="n"/>
      <c r="B147" s="22" t="n"/>
      <c r="C147" s="22" t="n"/>
      <c r="D147" s="22" t="n"/>
      <c r="E147" s="42" t="n"/>
      <c r="F147" s="42" t="n"/>
      <c r="G147" s="42" t="n"/>
      <c r="H147" s="24">
        <f>IF(A147="","",IFERROR(VLOOKUP(C147,Lists!$A$2:$B$7,2,FALSE),""))</f>
        <v/>
      </c>
      <c r="I147" s="25" t="n"/>
      <c r="J147" s="24">
        <f>IF(A147="","",IF(I147&lt;&gt;"",I147,H147))</f>
        <v/>
      </c>
      <c r="K147" s="43">
        <f>IF(A147="","",IF(OR(G147="",J147=""),"",G147+J147))</f>
        <v/>
      </c>
      <c r="L147" s="42" t="n"/>
      <c r="M147" s="43">
        <f>IF(A147="","",IF(L147&lt;&gt;"",L147,K147))</f>
        <v/>
      </c>
      <c r="N147" s="22" t="n"/>
      <c r="O147" s="22" t="n"/>
      <c r="P147" s="42" t="n"/>
      <c r="Q147" s="24">
        <f>IF(A147="","",IF(M147="","",IF(P147&lt;&gt;"","",IF(OR(O147="Closed - Won",O147="Closed - Lost",O147="Withdrawn"),"",M147-Dashboard!$B$2))))</f>
        <v/>
      </c>
      <c r="R147" s="27">
        <f>IF(A147="","",IF(M147="","Missing Deadline",IF(P147&lt;&gt;"",IF(P147&lt;=M147,"Timely Submitted","Late Submitted"),IF(OR(O147="Closed - Won",O147="Closed - Lost",O147="Withdrawn"),"Closed - No Submission",IF(M147&lt;Dashboard!$B$2,"Overdue",IF(M147=Dashboard!$B$2,"Due Today",IF(M147&lt;=Dashboard!$B$2+7,"Due in 7 Days",IF(M147&lt;=Dashboard!$B$2+30,"Due in 30 Days","Future"))))))))</f>
        <v/>
      </c>
      <c r="S147" s="22" t="n"/>
      <c r="T147" s="22" t="n"/>
      <c r="U147" s="44" t="n"/>
      <c r="V147" s="22" t="n"/>
      <c r="W147" s="22" t="n"/>
      <c r="X147" s="42" t="n"/>
      <c r="Y147" s="27">
        <f>IF(A147="","",IF(COUNTIF($A$6:$A$205,A147)&gt;1,"Duplicate Appeal ID",IF(B147="","Missing clinic",IF(C147="","Missing payer",IF(D147="","Missing claim reference",IF(G147="","Missing notice received date",IF(J147="","Missing deadline days",IF(J147&lt;=0,"Invalid deadline days",IF(M147="","Missing final due date",IF(AND(E147&lt;&gt;"",F147&lt;&gt;"",F147&lt;E147),"Denial date before service date",IF(AND(F147&lt;&gt;"",G147&lt;&gt;"",G147&lt;F147),"Notice received before denial date",IF(AND(P147&lt;&gt;"",M147="",TRUE),"Submission entered without deadline",IF(AND(O147="Submitted",P147=""),"Submitted status missing date",IF(AND(P147&lt;&gt;"",O147&lt;&gt;"Submitted",O147&lt;&gt;"Closed - Won",O147&lt;&gt;"Closed - Lost"),"Submission date conflicts with status",IF(S147="","Missing appeal owner",IF(T147="","Missing priority",IF(U147="","Missing amount at risk",IF(U147&lt;0,"Negative amount at risk",IF(N147&lt;&gt;"Yes","Deadline not confirmed","OK"))))))))))))))))))</f>
        <v/>
      </c>
    </row>
    <row r="148">
      <c r="A148" s="22" t="n"/>
      <c r="B148" s="22" t="n"/>
      <c r="C148" s="22" t="n"/>
      <c r="D148" s="22" t="n"/>
      <c r="E148" s="42" t="n"/>
      <c r="F148" s="42" t="n"/>
      <c r="G148" s="42" t="n"/>
      <c r="H148" s="24">
        <f>IF(A148="","",IFERROR(VLOOKUP(C148,Lists!$A$2:$B$7,2,FALSE),""))</f>
        <v/>
      </c>
      <c r="I148" s="25" t="n"/>
      <c r="J148" s="24">
        <f>IF(A148="","",IF(I148&lt;&gt;"",I148,H148))</f>
        <v/>
      </c>
      <c r="K148" s="43">
        <f>IF(A148="","",IF(OR(G148="",J148=""),"",G148+J148))</f>
        <v/>
      </c>
      <c r="L148" s="42" t="n"/>
      <c r="M148" s="43">
        <f>IF(A148="","",IF(L148&lt;&gt;"",L148,K148))</f>
        <v/>
      </c>
      <c r="N148" s="22" t="n"/>
      <c r="O148" s="22" t="n"/>
      <c r="P148" s="42" t="n"/>
      <c r="Q148" s="24">
        <f>IF(A148="","",IF(M148="","",IF(P148&lt;&gt;"","",IF(OR(O148="Closed - Won",O148="Closed - Lost",O148="Withdrawn"),"",M148-Dashboard!$B$2))))</f>
        <v/>
      </c>
      <c r="R148" s="27">
        <f>IF(A148="","",IF(M148="","Missing Deadline",IF(P148&lt;&gt;"",IF(P148&lt;=M148,"Timely Submitted","Late Submitted"),IF(OR(O148="Closed - Won",O148="Closed - Lost",O148="Withdrawn"),"Closed - No Submission",IF(M148&lt;Dashboard!$B$2,"Overdue",IF(M148=Dashboard!$B$2,"Due Today",IF(M148&lt;=Dashboard!$B$2+7,"Due in 7 Days",IF(M148&lt;=Dashboard!$B$2+30,"Due in 30 Days","Future"))))))))</f>
        <v/>
      </c>
      <c r="S148" s="22" t="n"/>
      <c r="T148" s="22" t="n"/>
      <c r="U148" s="44" t="n"/>
      <c r="V148" s="22" t="n"/>
      <c r="W148" s="22" t="n"/>
      <c r="X148" s="42" t="n"/>
      <c r="Y148" s="27">
        <f>IF(A148="","",IF(COUNTIF($A$6:$A$205,A148)&gt;1,"Duplicate Appeal ID",IF(B148="","Missing clinic",IF(C148="","Missing payer",IF(D148="","Missing claim reference",IF(G148="","Missing notice received date",IF(J148="","Missing deadline days",IF(J148&lt;=0,"Invalid deadline days",IF(M148="","Missing final due date",IF(AND(E148&lt;&gt;"",F148&lt;&gt;"",F148&lt;E148),"Denial date before service date",IF(AND(F148&lt;&gt;"",G148&lt;&gt;"",G148&lt;F148),"Notice received before denial date",IF(AND(P148&lt;&gt;"",M148="",TRUE),"Submission entered without deadline",IF(AND(O148="Submitted",P148=""),"Submitted status missing date",IF(AND(P148&lt;&gt;"",O148&lt;&gt;"Submitted",O148&lt;&gt;"Closed - Won",O148&lt;&gt;"Closed - Lost"),"Submission date conflicts with status",IF(S148="","Missing appeal owner",IF(T148="","Missing priority",IF(U148="","Missing amount at risk",IF(U148&lt;0,"Negative amount at risk",IF(N148&lt;&gt;"Yes","Deadline not confirmed","OK"))))))))))))))))))</f>
        <v/>
      </c>
    </row>
    <row r="149">
      <c r="A149" s="22" t="n"/>
      <c r="B149" s="22" t="n"/>
      <c r="C149" s="22" t="n"/>
      <c r="D149" s="22" t="n"/>
      <c r="E149" s="42" t="n"/>
      <c r="F149" s="42" t="n"/>
      <c r="G149" s="42" t="n"/>
      <c r="H149" s="24">
        <f>IF(A149="","",IFERROR(VLOOKUP(C149,Lists!$A$2:$B$7,2,FALSE),""))</f>
        <v/>
      </c>
      <c r="I149" s="25" t="n"/>
      <c r="J149" s="24">
        <f>IF(A149="","",IF(I149&lt;&gt;"",I149,H149))</f>
        <v/>
      </c>
      <c r="K149" s="43">
        <f>IF(A149="","",IF(OR(G149="",J149=""),"",G149+J149))</f>
        <v/>
      </c>
      <c r="L149" s="42" t="n"/>
      <c r="M149" s="43">
        <f>IF(A149="","",IF(L149&lt;&gt;"",L149,K149))</f>
        <v/>
      </c>
      <c r="N149" s="22" t="n"/>
      <c r="O149" s="22" t="n"/>
      <c r="P149" s="42" t="n"/>
      <c r="Q149" s="24">
        <f>IF(A149="","",IF(M149="","",IF(P149&lt;&gt;"","",IF(OR(O149="Closed - Won",O149="Closed - Lost",O149="Withdrawn"),"",M149-Dashboard!$B$2))))</f>
        <v/>
      </c>
      <c r="R149" s="27">
        <f>IF(A149="","",IF(M149="","Missing Deadline",IF(P149&lt;&gt;"",IF(P149&lt;=M149,"Timely Submitted","Late Submitted"),IF(OR(O149="Closed - Won",O149="Closed - Lost",O149="Withdrawn"),"Closed - No Submission",IF(M149&lt;Dashboard!$B$2,"Overdue",IF(M149=Dashboard!$B$2,"Due Today",IF(M149&lt;=Dashboard!$B$2+7,"Due in 7 Days",IF(M149&lt;=Dashboard!$B$2+30,"Due in 30 Days","Future"))))))))</f>
        <v/>
      </c>
      <c r="S149" s="22" t="n"/>
      <c r="T149" s="22" t="n"/>
      <c r="U149" s="44" t="n"/>
      <c r="V149" s="22" t="n"/>
      <c r="W149" s="22" t="n"/>
      <c r="X149" s="42" t="n"/>
      <c r="Y149" s="27">
        <f>IF(A149="","",IF(COUNTIF($A$6:$A$205,A149)&gt;1,"Duplicate Appeal ID",IF(B149="","Missing clinic",IF(C149="","Missing payer",IF(D149="","Missing claim reference",IF(G149="","Missing notice received date",IF(J149="","Missing deadline days",IF(J149&lt;=0,"Invalid deadline days",IF(M149="","Missing final due date",IF(AND(E149&lt;&gt;"",F149&lt;&gt;"",F149&lt;E149),"Denial date before service date",IF(AND(F149&lt;&gt;"",G149&lt;&gt;"",G149&lt;F149),"Notice received before denial date",IF(AND(P149&lt;&gt;"",M149="",TRUE),"Submission entered without deadline",IF(AND(O149="Submitted",P149=""),"Submitted status missing date",IF(AND(P149&lt;&gt;"",O149&lt;&gt;"Submitted",O149&lt;&gt;"Closed - Won",O149&lt;&gt;"Closed - Lost"),"Submission date conflicts with status",IF(S149="","Missing appeal owner",IF(T149="","Missing priority",IF(U149="","Missing amount at risk",IF(U149&lt;0,"Negative amount at risk",IF(N149&lt;&gt;"Yes","Deadline not confirmed","OK"))))))))))))))))))</f>
        <v/>
      </c>
    </row>
    <row r="150">
      <c r="A150" s="22" t="n"/>
      <c r="B150" s="22" t="n"/>
      <c r="C150" s="22" t="n"/>
      <c r="D150" s="22" t="n"/>
      <c r="E150" s="42" t="n"/>
      <c r="F150" s="42" t="n"/>
      <c r="G150" s="42" t="n"/>
      <c r="H150" s="24">
        <f>IF(A150="","",IFERROR(VLOOKUP(C150,Lists!$A$2:$B$7,2,FALSE),""))</f>
        <v/>
      </c>
      <c r="I150" s="25" t="n"/>
      <c r="J150" s="24">
        <f>IF(A150="","",IF(I150&lt;&gt;"",I150,H150))</f>
        <v/>
      </c>
      <c r="K150" s="43">
        <f>IF(A150="","",IF(OR(G150="",J150=""),"",G150+J150))</f>
        <v/>
      </c>
      <c r="L150" s="42" t="n"/>
      <c r="M150" s="43">
        <f>IF(A150="","",IF(L150&lt;&gt;"",L150,K150))</f>
        <v/>
      </c>
      <c r="N150" s="22" t="n"/>
      <c r="O150" s="22" t="n"/>
      <c r="P150" s="42" t="n"/>
      <c r="Q150" s="24">
        <f>IF(A150="","",IF(M150="","",IF(P150&lt;&gt;"","",IF(OR(O150="Closed - Won",O150="Closed - Lost",O150="Withdrawn"),"",M150-Dashboard!$B$2))))</f>
        <v/>
      </c>
      <c r="R150" s="27">
        <f>IF(A150="","",IF(M150="","Missing Deadline",IF(P150&lt;&gt;"",IF(P150&lt;=M150,"Timely Submitted","Late Submitted"),IF(OR(O150="Closed - Won",O150="Closed - Lost",O150="Withdrawn"),"Closed - No Submission",IF(M150&lt;Dashboard!$B$2,"Overdue",IF(M150=Dashboard!$B$2,"Due Today",IF(M150&lt;=Dashboard!$B$2+7,"Due in 7 Days",IF(M150&lt;=Dashboard!$B$2+30,"Due in 30 Days","Future"))))))))</f>
        <v/>
      </c>
      <c r="S150" s="22" t="n"/>
      <c r="T150" s="22" t="n"/>
      <c r="U150" s="44" t="n"/>
      <c r="V150" s="22" t="n"/>
      <c r="W150" s="22" t="n"/>
      <c r="X150" s="42" t="n"/>
      <c r="Y150" s="27">
        <f>IF(A150="","",IF(COUNTIF($A$6:$A$205,A150)&gt;1,"Duplicate Appeal ID",IF(B150="","Missing clinic",IF(C150="","Missing payer",IF(D150="","Missing claim reference",IF(G150="","Missing notice received date",IF(J150="","Missing deadline days",IF(J150&lt;=0,"Invalid deadline days",IF(M150="","Missing final due date",IF(AND(E150&lt;&gt;"",F150&lt;&gt;"",F150&lt;E150),"Denial date before service date",IF(AND(F150&lt;&gt;"",G150&lt;&gt;"",G150&lt;F150),"Notice received before denial date",IF(AND(P150&lt;&gt;"",M150="",TRUE),"Submission entered without deadline",IF(AND(O150="Submitted",P150=""),"Submitted status missing date",IF(AND(P150&lt;&gt;"",O150&lt;&gt;"Submitted",O150&lt;&gt;"Closed - Won",O150&lt;&gt;"Closed - Lost"),"Submission date conflicts with status",IF(S150="","Missing appeal owner",IF(T150="","Missing priority",IF(U150="","Missing amount at risk",IF(U150&lt;0,"Negative amount at risk",IF(N150&lt;&gt;"Yes","Deadline not confirmed","OK"))))))))))))))))))</f>
        <v/>
      </c>
    </row>
    <row r="151">
      <c r="A151" s="22" t="n"/>
      <c r="B151" s="22" t="n"/>
      <c r="C151" s="22" t="n"/>
      <c r="D151" s="22" t="n"/>
      <c r="E151" s="42" t="n"/>
      <c r="F151" s="42" t="n"/>
      <c r="G151" s="42" t="n"/>
      <c r="H151" s="24">
        <f>IF(A151="","",IFERROR(VLOOKUP(C151,Lists!$A$2:$B$7,2,FALSE),""))</f>
        <v/>
      </c>
      <c r="I151" s="25" t="n"/>
      <c r="J151" s="24">
        <f>IF(A151="","",IF(I151&lt;&gt;"",I151,H151))</f>
        <v/>
      </c>
      <c r="K151" s="43">
        <f>IF(A151="","",IF(OR(G151="",J151=""),"",G151+J151))</f>
        <v/>
      </c>
      <c r="L151" s="42" t="n"/>
      <c r="M151" s="43">
        <f>IF(A151="","",IF(L151&lt;&gt;"",L151,K151))</f>
        <v/>
      </c>
      <c r="N151" s="22" t="n"/>
      <c r="O151" s="22" t="n"/>
      <c r="P151" s="42" t="n"/>
      <c r="Q151" s="24">
        <f>IF(A151="","",IF(M151="","",IF(P151&lt;&gt;"","",IF(OR(O151="Closed - Won",O151="Closed - Lost",O151="Withdrawn"),"",M151-Dashboard!$B$2))))</f>
        <v/>
      </c>
      <c r="R151" s="27">
        <f>IF(A151="","",IF(M151="","Missing Deadline",IF(P151&lt;&gt;"",IF(P151&lt;=M151,"Timely Submitted","Late Submitted"),IF(OR(O151="Closed - Won",O151="Closed - Lost",O151="Withdrawn"),"Closed - No Submission",IF(M151&lt;Dashboard!$B$2,"Overdue",IF(M151=Dashboard!$B$2,"Due Today",IF(M151&lt;=Dashboard!$B$2+7,"Due in 7 Days",IF(M151&lt;=Dashboard!$B$2+30,"Due in 30 Days","Future"))))))))</f>
        <v/>
      </c>
      <c r="S151" s="22" t="n"/>
      <c r="T151" s="22" t="n"/>
      <c r="U151" s="44" t="n"/>
      <c r="V151" s="22" t="n"/>
      <c r="W151" s="22" t="n"/>
      <c r="X151" s="42" t="n"/>
      <c r="Y151" s="27">
        <f>IF(A151="","",IF(COUNTIF($A$6:$A$205,A151)&gt;1,"Duplicate Appeal ID",IF(B151="","Missing clinic",IF(C151="","Missing payer",IF(D151="","Missing claim reference",IF(G151="","Missing notice received date",IF(J151="","Missing deadline days",IF(J151&lt;=0,"Invalid deadline days",IF(M151="","Missing final due date",IF(AND(E151&lt;&gt;"",F151&lt;&gt;"",F151&lt;E151),"Denial date before service date",IF(AND(F151&lt;&gt;"",G151&lt;&gt;"",G151&lt;F151),"Notice received before denial date",IF(AND(P151&lt;&gt;"",M151="",TRUE),"Submission entered without deadline",IF(AND(O151="Submitted",P151=""),"Submitted status missing date",IF(AND(P151&lt;&gt;"",O151&lt;&gt;"Submitted",O151&lt;&gt;"Closed - Won",O151&lt;&gt;"Closed - Lost"),"Submission date conflicts with status",IF(S151="","Missing appeal owner",IF(T151="","Missing priority",IF(U151="","Missing amount at risk",IF(U151&lt;0,"Negative amount at risk",IF(N151&lt;&gt;"Yes","Deadline not confirmed","OK"))))))))))))))))))</f>
        <v/>
      </c>
    </row>
    <row r="152">
      <c r="A152" s="22" t="n"/>
      <c r="B152" s="22" t="n"/>
      <c r="C152" s="22" t="n"/>
      <c r="D152" s="22" t="n"/>
      <c r="E152" s="42" t="n"/>
      <c r="F152" s="42" t="n"/>
      <c r="G152" s="42" t="n"/>
      <c r="H152" s="24">
        <f>IF(A152="","",IFERROR(VLOOKUP(C152,Lists!$A$2:$B$7,2,FALSE),""))</f>
        <v/>
      </c>
      <c r="I152" s="25" t="n"/>
      <c r="J152" s="24">
        <f>IF(A152="","",IF(I152&lt;&gt;"",I152,H152))</f>
        <v/>
      </c>
      <c r="K152" s="43">
        <f>IF(A152="","",IF(OR(G152="",J152=""),"",G152+J152))</f>
        <v/>
      </c>
      <c r="L152" s="42" t="n"/>
      <c r="M152" s="43">
        <f>IF(A152="","",IF(L152&lt;&gt;"",L152,K152))</f>
        <v/>
      </c>
      <c r="N152" s="22" t="n"/>
      <c r="O152" s="22" t="n"/>
      <c r="P152" s="42" t="n"/>
      <c r="Q152" s="24">
        <f>IF(A152="","",IF(M152="","",IF(P152&lt;&gt;"","",IF(OR(O152="Closed - Won",O152="Closed - Lost",O152="Withdrawn"),"",M152-Dashboard!$B$2))))</f>
        <v/>
      </c>
      <c r="R152" s="27">
        <f>IF(A152="","",IF(M152="","Missing Deadline",IF(P152&lt;&gt;"",IF(P152&lt;=M152,"Timely Submitted","Late Submitted"),IF(OR(O152="Closed - Won",O152="Closed - Lost",O152="Withdrawn"),"Closed - No Submission",IF(M152&lt;Dashboard!$B$2,"Overdue",IF(M152=Dashboard!$B$2,"Due Today",IF(M152&lt;=Dashboard!$B$2+7,"Due in 7 Days",IF(M152&lt;=Dashboard!$B$2+30,"Due in 30 Days","Future"))))))))</f>
        <v/>
      </c>
      <c r="S152" s="22" t="n"/>
      <c r="T152" s="22" t="n"/>
      <c r="U152" s="44" t="n"/>
      <c r="V152" s="22" t="n"/>
      <c r="W152" s="22" t="n"/>
      <c r="X152" s="42" t="n"/>
      <c r="Y152" s="27">
        <f>IF(A152="","",IF(COUNTIF($A$6:$A$205,A152)&gt;1,"Duplicate Appeal ID",IF(B152="","Missing clinic",IF(C152="","Missing payer",IF(D152="","Missing claim reference",IF(G152="","Missing notice received date",IF(J152="","Missing deadline days",IF(J152&lt;=0,"Invalid deadline days",IF(M152="","Missing final due date",IF(AND(E152&lt;&gt;"",F152&lt;&gt;"",F152&lt;E152),"Denial date before service date",IF(AND(F152&lt;&gt;"",G152&lt;&gt;"",G152&lt;F152),"Notice received before denial date",IF(AND(P152&lt;&gt;"",M152="",TRUE),"Submission entered without deadline",IF(AND(O152="Submitted",P152=""),"Submitted status missing date",IF(AND(P152&lt;&gt;"",O152&lt;&gt;"Submitted",O152&lt;&gt;"Closed - Won",O152&lt;&gt;"Closed - Lost"),"Submission date conflicts with status",IF(S152="","Missing appeal owner",IF(T152="","Missing priority",IF(U152="","Missing amount at risk",IF(U152&lt;0,"Negative amount at risk",IF(N152&lt;&gt;"Yes","Deadline not confirmed","OK"))))))))))))))))))</f>
        <v/>
      </c>
    </row>
    <row r="153">
      <c r="A153" s="22" t="n"/>
      <c r="B153" s="22" t="n"/>
      <c r="C153" s="22" t="n"/>
      <c r="D153" s="22" t="n"/>
      <c r="E153" s="42" t="n"/>
      <c r="F153" s="42" t="n"/>
      <c r="G153" s="42" t="n"/>
      <c r="H153" s="24">
        <f>IF(A153="","",IFERROR(VLOOKUP(C153,Lists!$A$2:$B$7,2,FALSE),""))</f>
        <v/>
      </c>
      <c r="I153" s="25" t="n"/>
      <c r="J153" s="24">
        <f>IF(A153="","",IF(I153&lt;&gt;"",I153,H153))</f>
        <v/>
      </c>
      <c r="K153" s="43">
        <f>IF(A153="","",IF(OR(G153="",J153=""),"",G153+J153))</f>
        <v/>
      </c>
      <c r="L153" s="42" t="n"/>
      <c r="M153" s="43">
        <f>IF(A153="","",IF(L153&lt;&gt;"",L153,K153))</f>
        <v/>
      </c>
      <c r="N153" s="22" t="n"/>
      <c r="O153" s="22" t="n"/>
      <c r="P153" s="42" t="n"/>
      <c r="Q153" s="24">
        <f>IF(A153="","",IF(M153="","",IF(P153&lt;&gt;"","",IF(OR(O153="Closed - Won",O153="Closed - Lost",O153="Withdrawn"),"",M153-Dashboard!$B$2))))</f>
        <v/>
      </c>
      <c r="R153" s="27">
        <f>IF(A153="","",IF(M153="","Missing Deadline",IF(P153&lt;&gt;"",IF(P153&lt;=M153,"Timely Submitted","Late Submitted"),IF(OR(O153="Closed - Won",O153="Closed - Lost",O153="Withdrawn"),"Closed - No Submission",IF(M153&lt;Dashboard!$B$2,"Overdue",IF(M153=Dashboard!$B$2,"Due Today",IF(M153&lt;=Dashboard!$B$2+7,"Due in 7 Days",IF(M153&lt;=Dashboard!$B$2+30,"Due in 30 Days","Future"))))))))</f>
        <v/>
      </c>
      <c r="S153" s="22" t="n"/>
      <c r="T153" s="22" t="n"/>
      <c r="U153" s="44" t="n"/>
      <c r="V153" s="22" t="n"/>
      <c r="W153" s="22" t="n"/>
      <c r="X153" s="42" t="n"/>
      <c r="Y153" s="27">
        <f>IF(A153="","",IF(COUNTIF($A$6:$A$205,A153)&gt;1,"Duplicate Appeal ID",IF(B153="","Missing clinic",IF(C153="","Missing payer",IF(D153="","Missing claim reference",IF(G153="","Missing notice received date",IF(J153="","Missing deadline days",IF(J153&lt;=0,"Invalid deadline days",IF(M153="","Missing final due date",IF(AND(E153&lt;&gt;"",F153&lt;&gt;"",F153&lt;E153),"Denial date before service date",IF(AND(F153&lt;&gt;"",G153&lt;&gt;"",G153&lt;F153),"Notice received before denial date",IF(AND(P153&lt;&gt;"",M153="",TRUE),"Submission entered without deadline",IF(AND(O153="Submitted",P153=""),"Submitted status missing date",IF(AND(P153&lt;&gt;"",O153&lt;&gt;"Submitted",O153&lt;&gt;"Closed - Won",O153&lt;&gt;"Closed - Lost"),"Submission date conflicts with status",IF(S153="","Missing appeal owner",IF(T153="","Missing priority",IF(U153="","Missing amount at risk",IF(U153&lt;0,"Negative amount at risk",IF(N153&lt;&gt;"Yes","Deadline not confirmed","OK"))))))))))))))))))</f>
        <v/>
      </c>
    </row>
    <row r="154">
      <c r="A154" s="22" t="n"/>
      <c r="B154" s="22" t="n"/>
      <c r="C154" s="22" t="n"/>
      <c r="D154" s="22" t="n"/>
      <c r="E154" s="42" t="n"/>
      <c r="F154" s="42" t="n"/>
      <c r="G154" s="42" t="n"/>
      <c r="H154" s="24">
        <f>IF(A154="","",IFERROR(VLOOKUP(C154,Lists!$A$2:$B$7,2,FALSE),""))</f>
        <v/>
      </c>
      <c r="I154" s="25" t="n"/>
      <c r="J154" s="24">
        <f>IF(A154="","",IF(I154&lt;&gt;"",I154,H154))</f>
        <v/>
      </c>
      <c r="K154" s="43">
        <f>IF(A154="","",IF(OR(G154="",J154=""),"",G154+J154))</f>
        <v/>
      </c>
      <c r="L154" s="42" t="n"/>
      <c r="M154" s="43">
        <f>IF(A154="","",IF(L154&lt;&gt;"",L154,K154))</f>
        <v/>
      </c>
      <c r="N154" s="22" t="n"/>
      <c r="O154" s="22" t="n"/>
      <c r="P154" s="42" t="n"/>
      <c r="Q154" s="24">
        <f>IF(A154="","",IF(M154="","",IF(P154&lt;&gt;"","",IF(OR(O154="Closed - Won",O154="Closed - Lost",O154="Withdrawn"),"",M154-Dashboard!$B$2))))</f>
        <v/>
      </c>
      <c r="R154" s="27">
        <f>IF(A154="","",IF(M154="","Missing Deadline",IF(P154&lt;&gt;"",IF(P154&lt;=M154,"Timely Submitted","Late Submitted"),IF(OR(O154="Closed - Won",O154="Closed - Lost",O154="Withdrawn"),"Closed - No Submission",IF(M154&lt;Dashboard!$B$2,"Overdue",IF(M154=Dashboard!$B$2,"Due Today",IF(M154&lt;=Dashboard!$B$2+7,"Due in 7 Days",IF(M154&lt;=Dashboard!$B$2+30,"Due in 30 Days","Future"))))))))</f>
        <v/>
      </c>
      <c r="S154" s="22" t="n"/>
      <c r="T154" s="22" t="n"/>
      <c r="U154" s="44" t="n"/>
      <c r="V154" s="22" t="n"/>
      <c r="W154" s="22" t="n"/>
      <c r="X154" s="42" t="n"/>
      <c r="Y154" s="27">
        <f>IF(A154="","",IF(COUNTIF($A$6:$A$205,A154)&gt;1,"Duplicate Appeal ID",IF(B154="","Missing clinic",IF(C154="","Missing payer",IF(D154="","Missing claim reference",IF(G154="","Missing notice received date",IF(J154="","Missing deadline days",IF(J154&lt;=0,"Invalid deadline days",IF(M154="","Missing final due date",IF(AND(E154&lt;&gt;"",F154&lt;&gt;"",F154&lt;E154),"Denial date before service date",IF(AND(F154&lt;&gt;"",G154&lt;&gt;"",G154&lt;F154),"Notice received before denial date",IF(AND(P154&lt;&gt;"",M154="",TRUE),"Submission entered without deadline",IF(AND(O154="Submitted",P154=""),"Submitted status missing date",IF(AND(P154&lt;&gt;"",O154&lt;&gt;"Submitted",O154&lt;&gt;"Closed - Won",O154&lt;&gt;"Closed - Lost"),"Submission date conflicts with status",IF(S154="","Missing appeal owner",IF(T154="","Missing priority",IF(U154="","Missing amount at risk",IF(U154&lt;0,"Negative amount at risk",IF(N154&lt;&gt;"Yes","Deadline not confirmed","OK"))))))))))))))))))</f>
        <v/>
      </c>
    </row>
    <row r="155">
      <c r="A155" s="22" t="n"/>
      <c r="B155" s="22" t="n"/>
      <c r="C155" s="22" t="n"/>
      <c r="D155" s="22" t="n"/>
      <c r="E155" s="42" t="n"/>
      <c r="F155" s="42" t="n"/>
      <c r="G155" s="42" t="n"/>
      <c r="H155" s="24">
        <f>IF(A155="","",IFERROR(VLOOKUP(C155,Lists!$A$2:$B$7,2,FALSE),""))</f>
        <v/>
      </c>
      <c r="I155" s="25" t="n"/>
      <c r="J155" s="24">
        <f>IF(A155="","",IF(I155&lt;&gt;"",I155,H155))</f>
        <v/>
      </c>
      <c r="K155" s="43">
        <f>IF(A155="","",IF(OR(G155="",J155=""),"",G155+J155))</f>
        <v/>
      </c>
      <c r="L155" s="42" t="n"/>
      <c r="M155" s="43">
        <f>IF(A155="","",IF(L155&lt;&gt;"",L155,K155))</f>
        <v/>
      </c>
      <c r="N155" s="22" t="n"/>
      <c r="O155" s="22" t="n"/>
      <c r="P155" s="42" t="n"/>
      <c r="Q155" s="24">
        <f>IF(A155="","",IF(M155="","",IF(P155&lt;&gt;"","",IF(OR(O155="Closed - Won",O155="Closed - Lost",O155="Withdrawn"),"",M155-Dashboard!$B$2))))</f>
        <v/>
      </c>
      <c r="R155" s="27">
        <f>IF(A155="","",IF(M155="","Missing Deadline",IF(P155&lt;&gt;"",IF(P155&lt;=M155,"Timely Submitted","Late Submitted"),IF(OR(O155="Closed - Won",O155="Closed - Lost",O155="Withdrawn"),"Closed - No Submission",IF(M155&lt;Dashboard!$B$2,"Overdue",IF(M155=Dashboard!$B$2,"Due Today",IF(M155&lt;=Dashboard!$B$2+7,"Due in 7 Days",IF(M155&lt;=Dashboard!$B$2+30,"Due in 30 Days","Future"))))))))</f>
        <v/>
      </c>
      <c r="S155" s="22" t="n"/>
      <c r="T155" s="22" t="n"/>
      <c r="U155" s="44" t="n"/>
      <c r="V155" s="22" t="n"/>
      <c r="W155" s="22" t="n"/>
      <c r="X155" s="42" t="n"/>
      <c r="Y155" s="27">
        <f>IF(A155="","",IF(COUNTIF($A$6:$A$205,A155)&gt;1,"Duplicate Appeal ID",IF(B155="","Missing clinic",IF(C155="","Missing payer",IF(D155="","Missing claim reference",IF(G155="","Missing notice received date",IF(J155="","Missing deadline days",IF(J155&lt;=0,"Invalid deadline days",IF(M155="","Missing final due date",IF(AND(E155&lt;&gt;"",F155&lt;&gt;"",F155&lt;E155),"Denial date before service date",IF(AND(F155&lt;&gt;"",G155&lt;&gt;"",G155&lt;F155),"Notice received before denial date",IF(AND(P155&lt;&gt;"",M155="",TRUE),"Submission entered without deadline",IF(AND(O155="Submitted",P155=""),"Submitted status missing date",IF(AND(P155&lt;&gt;"",O155&lt;&gt;"Submitted",O155&lt;&gt;"Closed - Won",O155&lt;&gt;"Closed - Lost"),"Submission date conflicts with status",IF(S155="","Missing appeal owner",IF(T155="","Missing priority",IF(U155="","Missing amount at risk",IF(U155&lt;0,"Negative amount at risk",IF(N155&lt;&gt;"Yes","Deadline not confirmed","OK"))))))))))))))))))</f>
        <v/>
      </c>
    </row>
    <row r="156">
      <c r="A156" s="22" t="n"/>
      <c r="B156" s="22" t="n"/>
      <c r="C156" s="22" t="n"/>
      <c r="D156" s="22" t="n"/>
      <c r="E156" s="42" t="n"/>
      <c r="F156" s="42" t="n"/>
      <c r="G156" s="42" t="n"/>
      <c r="H156" s="24">
        <f>IF(A156="","",IFERROR(VLOOKUP(C156,Lists!$A$2:$B$7,2,FALSE),""))</f>
        <v/>
      </c>
      <c r="I156" s="25" t="n"/>
      <c r="J156" s="24">
        <f>IF(A156="","",IF(I156&lt;&gt;"",I156,H156))</f>
        <v/>
      </c>
      <c r="K156" s="43">
        <f>IF(A156="","",IF(OR(G156="",J156=""),"",G156+J156))</f>
        <v/>
      </c>
      <c r="L156" s="42" t="n"/>
      <c r="M156" s="43">
        <f>IF(A156="","",IF(L156&lt;&gt;"",L156,K156))</f>
        <v/>
      </c>
      <c r="N156" s="22" t="n"/>
      <c r="O156" s="22" t="n"/>
      <c r="P156" s="42" t="n"/>
      <c r="Q156" s="24">
        <f>IF(A156="","",IF(M156="","",IF(P156&lt;&gt;"","",IF(OR(O156="Closed - Won",O156="Closed - Lost",O156="Withdrawn"),"",M156-Dashboard!$B$2))))</f>
        <v/>
      </c>
      <c r="R156" s="27">
        <f>IF(A156="","",IF(M156="","Missing Deadline",IF(P156&lt;&gt;"",IF(P156&lt;=M156,"Timely Submitted","Late Submitted"),IF(OR(O156="Closed - Won",O156="Closed - Lost",O156="Withdrawn"),"Closed - No Submission",IF(M156&lt;Dashboard!$B$2,"Overdue",IF(M156=Dashboard!$B$2,"Due Today",IF(M156&lt;=Dashboard!$B$2+7,"Due in 7 Days",IF(M156&lt;=Dashboard!$B$2+30,"Due in 30 Days","Future"))))))))</f>
        <v/>
      </c>
      <c r="S156" s="22" t="n"/>
      <c r="T156" s="22" t="n"/>
      <c r="U156" s="44" t="n"/>
      <c r="V156" s="22" t="n"/>
      <c r="W156" s="22" t="n"/>
      <c r="X156" s="42" t="n"/>
      <c r="Y156" s="27">
        <f>IF(A156="","",IF(COUNTIF($A$6:$A$205,A156)&gt;1,"Duplicate Appeal ID",IF(B156="","Missing clinic",IF(C156="","Missing payer",IF(D156="","Missing claim reference",IF(G156="","Missing notice received date",IF(J156="","Missing deadline days",IF(J156&lt;=0,"Invalid deadline days",IF(M156="","Missing final due date",IF(AND(E156&lt;&gt;"",F156&lt;&gt;"",F156&lt;E156),"Denial date before service date",IF(AND(F156&lt;&gt;"",G156&lt;&gt;"",G156&lt;F156),"Notice received before denial date",IF(AND(P156&lt;&gt;"",M156="",TRUE),"Submission entered without deadline",IF(AND(O156="Submitted",P156=""),"Submitted status missing date",IF(AND(P156&lt;&gt;"",O156&lt;&gt;"Submitted",O156&lt;&gt;"Closed - Won",O156&lt;&gt;"Closed - Lost"),"Submission date conflicts with status",IF(S156="","Missing appeal owner",IF(T156="","Missing priority",IF(U156="","Missing amount at risk",IF(U156&lt;0,"Negative amount at risk",IF(N156&lt;&gt;"Yes","Deadline not confirmed","OK"))))))))))))))))))</f>
        <v/>
      </c>
    </row>
    <row r="157">
      <c r="A157" s="22" t="n"/>
      <c r="B157" s="22" t="n"/>
      <c r="C157" s="22" t="n"/>
      <c r="D157" s="22" t="n"/>
      <c r="E157" s="42" t="n"/>
      <c r="F157" s="42" t="n"/>
      <c r="G157" s="42" t="n"/>
      <c r="H157" s="24">
        <f>IF(A157="","",IFERROR(VLOOKUP(C157,Lists!$A$2:$B$7,2,FALSE),""))</f>
        <v/>
      </c>
      <c r="I157" s="25" t="n"/>
      <c r="J157" s="24">
        <f>IF(A157="","",IF(I157&lt;&gt;"",I157,H157))</f>
        <v/>
      </c>
      <c r="K157" s="43">
        <f>IF(A157="","",IF(OR(G157="",J157=""),"",G157+J157))</f>
        <v/>
      </c>
      <c r="L157" s="42" t="n"/>
      <c r="M157" s="43">
        <f>IF(A157="","",IF(L157&lt;&gt;"",L157,K157))</f>
        <v/>
      </c>
      <c r="N157" s="22" t="n"/>
      <c r="O157" s="22" t="n"/>
      <c r="P157" s="42" t="n"/>
      <c r="Q157" s="24">
        <f>IF(A157="","",IF(M157="","",IF(P157&lt;&gt;"","",IF(OR(O157="Closed - Won",O157="Closed - Lost",O157="Withdrawn"),"",M157-Dashboard!$B$2))))</f>
        <v/>
      </c>
      <c r="R157" s="27">
        <f>IF(A157="","",IF(M157="","Missing Deadline",IF(P157&lt;&gt;"",IF(P157&lt;=M157,"Timely Submitted","Late Submitted"),IF(OR(O157="Closed - Won",O157="Closed - Lost",O157="Withdrawn"),"Closed - No Submission",IF(M157&lt;Dashboard!$B$2,"Overdue",IF(M157=Dashboard!$B$2,"Due Today",IF(M157&lt;=Dashboard!$B$2+7,"Due in 7 Days",IF(M157&lt;=Dashboard!$B$2+30,"Due in 30 Days","Future"))))))))</f>
        <v/>
      </c>
      <c r="S157" s="22" t="n"/>
      <c r="T157" s="22" t="n"/>
      <c r="U157" s="44" t="n"/>
      <c r="V157" s="22" t="n"/>
      <c r="W157" s="22" t="n"/>
      <c r="X157" s="42" t="n"/>
      <c r="Y157" s="27">
        <f>IF(A157="","",IF(COUNTIF($A$6:$A$205,A157)&gt;1,"Duplicate Appeal ID",IF(B157="","Missing clinic",IF(C157="","Missing payer",IF(D157="","Missing claim reference",IF(G157="","Missing notice received date",IF(J157="","Missing deadline days",IF(J157&lt;=0,"Invalid deadline days",IF(M157="","Missing final due date",IF(AND(E157&lt;&gt;"",F157&lt;&gt;"",F157&lt;E157),"Denial date before service date",IF(AND(F157&lt;&gt;"",G157&lt;&gt;"",G157&lt;F157),"Notice received before denial date",IF(AND(P157&lt;&gt;"",M157="",TRUE),"Submission entered without deadline",IF(AND(O157="Submitted",P157=""),"Submitted status missing date",IF(AND(P157&lt;&gt;"",O157&lt;&gt;"Submitted",O157&lt;&gt;"Closed - Won",O157&lt;&gt;"Closed - Lost"),"Submission date conflicts with status",IF(S157="","Missing appeal owner",IF(T157="","Missing priority",IF(U157="","Missing amount at risk",IF(U157&lt;0,"Negative amount at risk",IF(N157&lt;&gt;"Yes","Deadline not confirmed","OK"))))))))))))))))))</f>
        <v/>
      </c>
    </row>
    <row r="158">
      <c r="A158" s="22" t="n"/>
      <c r="B158" s="22" t="n"/>
      <c r="C158" s="22" t="n"/>
      <c r="D158" s="22" t="n"/>
      <c r="E158" s="42" t="n"/>
      <c r="F158" s="42" t="n"/>
      <c r="G158" s="42" t="n"/>
      <c r="H158" s="24">
        <f>IF(A158="","",IFERROR(VLOOKUP(C158,Lists!$A$2:$B$7,2,FALSE),""))</f>
        <v/>
      </c>
      <c r="I158" s="25" t="n"/>
      <c r="J158" s="24">
        <f>IF(A158="","",IF(I158&lt;&gt;"",I158,H158))</f>
        <v/>
      </c>
      <c r="K158" s="43">
        <f>IF(A158="","",IF(OR(G158="",J158=""),"",G158+J158))</f>
        <v/>
      </c>
      <c r="L158" s="42" t="n"/>
      <c r="M158" s="43">
        <f>IF(A158="","",IF(L158&lt;&gt;"",L158,K158))</f>
        <v/>
      </c>
      <c r="N158" s="22" t="n"/>
      <c r="O158" s="22" t="n"/>
      <c r="P158" s="42" t="n"/>
      <c r="Q158" s="24">
        <f>IF(A158="","",IF(M158="","",IF(P158&lt;&gt;"","",IF(OR(O158="Closed - Won",O158="Closed - Lost",O158="Withdrawn"),"",M158-Dashboard!$B$2))))</f>
        <v/>
      </c>
      <c r="R158" s="27">
        <f>IF(A158="","",IF(M158="","Missing Deadline",IF(P158&lt;&gt;"",IF(P158&lt;=M158,"Timely Submitted","Late Submitted"),IF(OR(O158="Closed - Won",O158="Closed - Lost",O158="Withdrawn"),"Closed - No Submission",IF(M158&lt;Dashboard!$B$2,"Overdue",IF(M158=Dashboard!$B$2,"Due Today",IF(M158&lt;=Dashboard!$B$2+7,"Due in 7 Days",IF(M158&lt;=Dashboard!$B$2+30,"Due in 30 Days","Future"))))))))</f>
        <v/>
      </c>
      <c r="S158" s="22" t="n"/>
      <c r="T158" s="22" t="n"/>
      <c r="U158" s="44" t="n"/>
      <c r="V158" s="22" t="n"/>
      <c r="W158" s="22" t="n"/>
      <c r="X158" s="42" t="n"/>
      <c r="Y158" s="27">
        <f>IF(A158="","",IF(COUNTIF($A$6:$A$205,A158)&gt;1,"Duplicate Appeal ID",IF(B158="","Missing clinic",IF(C158="","Missing payer",IF(D158="","Missing claim reference",IF(G158="","Missing notice received date",IF(J158="","Missing deadline days",IF(J158&lt;=0,"Invalid deadline days",IF(M158="","Missing final due date",IF(AND(E158&lt;&gt;"",F158&lt;&gt;"",F158&lt;E158),"Denial date before service date",IF(AND(F158&lt;&gt;"",G158&lt;&gt;"",G158&lt;F158),"Notice received before denial date",IF(AND(P158&lt;&gt;"",M158="",TRUE),"Submission entered without deadline",IF(AND(O158="Submitted",P158=""),"Submitted status missing date",IF(AND(P158&lt;&gt;"",O158&lt;&gt;"Submitted",O158&lt;&gt;"Closed - Won",O158&lt;&gt;"Closed - Lost"),"Submission date conflicts with status",IF(S158="","Missing appeal owner",IF(T158="","Missing priority",IF(U158="","Missing amount at risk",IF(U158&lt;0,"Negative amount at risk",IF(N158&lt;&gt;"Yes","Deadline not confirmed","OK"))))))))))))))))))</f>
        <v/>
      </c>
    </row>
    <row r="159">
      <c r="A159" s="22" t="n"/>
      <c r="B159" s="22" t="n"/>
      <c r="C159" s="22" t="n"/>
      <c r="D159" s="22" t="n"/>
      <c r="E159" s="42" t="n"/>
      <c r="F159" s="42" t="n"/>
      <c r="G159" s="42" t="n"/>
      <c r="H159" s="24">
        <f>IF(A159="","",IFERROR(VLOOKUP(C159,Lists!$A$2:$B$7,2,FALSE),""))</f>
        <v/>
      </c>
      <c r="I159" s="25" t="n"/>
      <c r="J159" s="24">
        <f>IF(A159="","",IF(I159&lt;&gt;"",I159,H159))</f>
        <v/>
      </c>
      <c r="K159" s="43">
        <f>IF(A159="","",IF(OR(G159="",J159=""),"",G159+J159))</f>
        <v/>
      </c>
      <c r="L159" s="42" t="n"/>
      <c r="M159" s="43">
        <f>IF(A159="","",IF(L159&lt;&gt;"",L159,K159))</f>
        <v/>
      </c>
      <c r="N159" s="22" t="n"/>
      <c r="O159" s="22" t="n"/>
      <c r="P159" s="42" t="n"/>
      <c r="Q159" s="24">
        <f>IF(A159="","",IF(M159="","",IF(P159&lt;&gt;"","",IF(OR(O159="Closed - Won",O159="Closed - Lost",O159="Withdrawn"),"",M159-Dashboard!$B$2))))</f>
        <v/>
      </c>
      <c r="R159" s="27">
        <f>IF(A159="","",IF(M159="","Missing Deadline",IF(P159&lt;&gt;"",IF(P159&lt;=M159,"Timely Submitted","Late Submitted"),IF(OR(O159="Closed - Won",O159="Closed - Lost",O159="Withdrawn"),"Closed - No Submission",IF(M159&lt;Dashboard!$B$2,"Overdue",IF(M159=Dashboard!$B$2,"Due Today",IF(M159&lt;=Dashboard!$B$2+7,"Due in 7 Days",IF(M159&lt;=Dashboard!$B$2+30,"Due in 30 Days","Future"))))))))</f>
        <v/>
      </c>
      <c r="S159" s="22" t="n"/>
      <c r="T159" s="22" t="n"/>
      <c r="U159" s="44" t="n"/>
      <c r="V159" s="22" t="n"/>
      <c r="W159" s="22" t="n"/>
      <c r="X159" s="42" t="n"/>
      <c r="Y159" s="27">
        <f>IF(A159="","",IF(COUNTIF($A$6:$A$205,A159)&gt;1,"Duplicate Appeal ID",IF(B159="","Missing clinic",IF(C159="","Missing payer",IF(D159="","Missing claim reference",IF(G159="","Missing notice received date",IF(J159="","Missing deadline days",IF(J159&lt;=0,"Invalid deadline days",IF(M159="","Missing final due date",IF(AND(E159&lt;&gt;"",F159&lt;&gt;"",F159&lt;E159),"Denial date before service date",IF(AND(F159&lt;&gt;"",G159&lt;&gt;"",G159&lt;F159),"Notice received before denial date",IF(AND(P159&lt;&gt;"",M159="",TRUE),"Submission entered without deadline",IF(AND(O159="Submitted",P159=""),"Submitted status missing date",IF(AND(P159&lt;&gt;"",O159&lt;&gt;"Submitted",O159&lt;&gt;"Closed - Won",O159&lt;&gt;"Closed - Lost"),"Submission date conflicts with status",IF(S159="","Missing appeal owner",IF(T159="","Missing priority",IF(U159="","Missing amount at risk",IF(U159&lt;0,"Negative amount at risk",IF(N159&lt;&gt;"Yes","Deadline not confirmed","OK"))))))))))))))))))</f>
        <v/>
      </c>
    </row>
    <row r="160">
      <c r="A160" s="22" t="n"/>
      <c r="B160" s="22" t="n"/>
      <c r="C160" s="22" t="n"/>
      <c r="D160" s="22" t="n"/>
      <c r="E160" s="42" t="n"/>
      <c r="F160" s="42" t="n"/>
      <c r="G160" s="42" t="n"/>
      <c r="H160" s="24">
        <f>IF(A160="","",IFERROR(VLOOKUP(C160,Lists!$A$2:$B$7,2,FALSE),""))</f>
        <v/>
      </c>
      <c r="I160" s="25" t="n"/>
      <c r="J160" s="24">
        <f>IF(A160="","",IF(I160&lt;&gt;"",I160,H160))</f>
        <v/>
      </c>
      <c r="K160" s="43">
        <f>IF(A160="","",IF(OR(G160="",J160=""),"",G160+J160))</f>
        <v/>
      </c>
      <c r="L160" s="42" t="n"/>
      <c r="M160" s="43">
        <f>IF(A160="","",IF(L160&lt;&gt;"",L160,K160))</f>
        <v/>
      </c>
      <c r="N160" s="22" t="n"/>
      <c r="O160" s="22" t="n"/>
      <c r="P160" s="42" t="n"/>
      <c r="Q160" s="24">
        <f>IF(A160="","",IF(M160="","",IF(P160&lt;&gt;"","",IF(OR(O160="Closed - Won",O160="Closed - Lost",O160="Withdrawn"),"",M160-Dashboard!$B$2))))</f>
        <v/>
      </c>
      <c r="R160" s="27">
        <f>IF(A160="","",IF(M160="","Missing Deadline",IF(P160&lt;&gt;"",IF(P160&lt;=M160,"Timely Submitted","Late Submitted"),IF(OR(O160="Closed - Won",O160="Closed - Lost",O160="Withdrawn"),"Closed - No Submission",IF(M160&lt;Dashboard!$B$2,"Overdue",IF(M160=Dashboard!$B$2,"Due Today",IF(M160&lt;=Dashboard!$B$2+7,"Due in 7 Days",IF(M160&lt;=Dashboard!$B$2+30,"Due in 30 Days","Future"))))))))</f>
        <v/>
      </c>
      <c r="S160" s="22" t="n"/>
      <c r="T160" s="22" t="n"/>
      <c r="U160" s="44" t="n"/>
      <c r="V160" s="22" t="n"/>
      <c r="W160" s="22" t="n"/>
      <c r="X160" s="42" t="n"/>
      <c r="Y160" s="27">
        <f>IF(A160="","",IF(COUNTIF($A$6:$A$205,A160)&gt;1,"Duplicate Appeal ID",IF(B160="","Missing clinic",IF(C160="","Missing payer",IF(D160="","Missing claim reference",IF(G160="","Missing notice received date",IF(J160="","Missing deadline days",IF(J160&lt;=0,"Invalid deadline days",IF(M160="","Missing final due date",IF(AND(E160&lt;&gt;"",F160&lt;&gt;"",F160&lt;E160),"Denial date before service date",IF(AND(F160&lt;&gt;"",G160&lt;&gt;"",G160&lt;F160),"Notice received before denial date",IF(AND(P160&lt;&gt;"",M160="",TRUE),"Submission entered without deadline",IF(AND(O160="Submitted",P160=""),"Submitted status missing date",IF(AND(P160&lt;&gt;"",O160&lt;&gt;"Submitted",O160&lt;&gt;"Closed - Won",O160&lt;&gt;"Closed - Lost"),"Submission date conflicts with status",IF(S160="","Missing appeal owner",IF(T160="","Missing priority",IF(U160="","Missing amount at risk",IF(U160&lt;0,"Negative amount at risk",IF(N160&lt;&gt;"Yes","Deadline not confirmed","OK"))))))))))))))))))</f>
        <v/>
      </c>
    </row>
    <row r="161">
      <c r="A161" s="22" t="n"/>
      <c r="B161" s="22" t="n"/>
      <c r="C161" s="22" t="n"/>
      <c r="D161" s="22" t="n"/>
      <c r="E161" s="42" t="n"/>
      <c r="F161" s="42" t="n"/>
      <c r="G161" s="42" t="n"/>
      <c r="H161" s="24">
        <f>IF(A161="","",IFERROR(VLOOKUP(C161,Lists!$A$2:$B$7,2,FALSE),""))</f>
        <v/>
      </c>
      <c r="I161" s="25" t="n"/>
      <c r="J161" s="24">
        <f>IF(A161="","",IF(I161&lt;&gt;"",I161,H161))</f>
        <v/>
      </c>
      <c r="K161" s="43">
        <f>IF(A161="","",IF(OR(G161="",J161=""),"",G161+J161))</f>
        <v/>
      </c>
      <c r="L161" s="42" t="n"/>
      <c r="M161" s="43">
        <f>IF(A161="","",IF(L161&lt;&gt;"",L161,K161))</f>
        <v/>
      </c>
      <c r="N161" s="22" t="n"/>
      <c r="O161" s="22" t="n"/>
      <c r="P161" s="42" t="n"/>
      <c r="Q161" s="24">
        <f>IF(A161="","",IF(M161="","",IF(P161&lt;&gt;"","",IF(OR(O161="Closed - Won",O161="Closed - Lost",O161="Withdrawn"),"",M161-Dashboard!$B$2))))</f>
        <v/>
      </c>
      <c r="R161" s="27">
        <f>IF(A161="","",IF(M161="","Missing Deadline",IF(P161&lt;&gt;"",IF(P161&lt;=M161,"Timely Submitted","Late Submitted"),IF(OR(O161="Closed - Won",O161="Closed - Lost",O161="Withdrawn"),"Closed - No Submission",IF(M161&lt;Dashboard!$B$2,"Overdue",IF(M161=Dashboard!$B$2,"Due Today",IF(M161&lt;=Dashboard!$B$2+7,"Due in 7 Days",IF(M161&lt;=Dashboard!$B$2+30,"Due in 30 Days","Future"))))))))</f>
        <v/>
      </c>
      <c r="S161" s="22" t="n"/>
      <c r="T161" s="22" t="n"/>
      <c r="U161" s="44" t="n"/>
      <c r="V161" s="22" t="n"/>
      <c r="W161" s="22" t="n"/>
      <c r="X161" s="42" t="n"/>
      <c r="Y161" s="27">
        <f>IF(A161="","",IF(COUNTIF($A$6:$A$205,A161)&gt;1,"Duplicate Appeal ID",IF(B161="","Missing clinic",IF(C161="","Missing payer",IF(D161="","Missing claim reference",IF(G161="","Missing notice received date",IF(J161="","Missing deadline days",IF(J161&lt;=0,"Invalid deadline days",IF(M161="","Missing final due date",IF(AND(E161&lt;&gt;"",F161&lt;&gt;"",F161&lt;E161),"Denial date before service date",IF(AND(F161&lt;&gt;"",G161&lt;&gt;"",G161&lt;F161),"Notice received before denial date",IF(AND(P161&lt;&gt;"",M161="",TRUE),"Submission entered without deadline",IF(AND(O161="Submitted",P161=""),"Submitted status missing date",IF(AND(P161&lt;&gt;"",O161&lt;&gt;"Submitted",O161&lt;&gt;"Closed - Won",O161&lt;&gt;"Closed - Lost"),"Submission date conflicts with status",IF(S161="","Missing appeal owner",IF(T161="","Missing priority",IF(U161="","Missing amount at risk",IF(U161&lt;0,"Negative amount at risk",IF(N161&lt;&gt;"Yes","Deadline not confirmed","OK"))))))))))))))))))</f>
        <v/>
      </c>
    </row>
    <row r="162">
      <c r="A162" s="22" t="n"/>
      <c r="B162" s="22" t="n"/>
      <c r="C162" s="22" t="n"/>
      <c r="D162" s="22" t="n"/>
      <c r="E162" s="42" t="n"/>
      <c r="F162" s="42" t="n"/>
      <c r="G162" s="42" t="n"/>
      <c r="H162" s="24">
        <f>IF(A162="","",IFERROR(VLOOKUP(C162,Lists!$A$2:$B$7,2,FALSE),""))</f>
        <v/>
      </c>
      <c r="I162" s="25" t="n"/>
      <c r="J162" s="24">
        <f>IF(A162="","",IF(I162&lt;&gt;"",I162,H162))</f>
        <v/>
      </c>
      <c r="K162" s="43">
        <f>IF(A162="","",IF(OR(G162="",J162=""),"",G162+J162))</f>
        <v/>
      </c>
      <c r="L162" s="42" t="n"/>
      <c r="M162" s="43">
        <f>IF(A162="","",IF(L162&lt;&gt;"",L162,K162))</f>
        <v/>
      </c>
      <c r="N162" s="22" t="n"/>
      <c r="O162" s="22" t="n"/>
      <c r="P162" s="42" t="n"/>
      <c r="Q162" s="24">
        <f>IF(A162="","",IF(M162="","",IF(P162&lt;&gt;"","",IF(OR(O162="Closed - Won",O162="Closed - Lost",O162="Withdrawn"),"",M162-Dashboard!$B$2))))</f>
        <v/>
      </c>
      <c r="R162" s="27">
        <f>IF(A162="","",IF(M162="","Missing Deadline",IF(P162&lt;&gt;"",IF(P162&lt;=M162,"Timely Submitted","Late Submitted"),IF(OR(O162="Closed - Won",O162="Closed - Lost",O162="Withdrawn"),"Closed - No Submission",IF(M162&lt;Dashboard!$B$2,"Overdue",IF(M162=Dashboard!$B$2,"Due Today",IF(M162&lt;=Dashboard!$B$2+7,"Due in 7 Days",IF(M162&lt;=Dashboard!$B$2+30,"Due in 30 Days","Future"))))))))</f>
        <v/>
      </c>
      <c r="S162" s="22" t="n"/>
      <c r="T162" s="22" t="n"/>
      <c r="U162" s="44" t="n"/>
      <c r="V162" s="22" t="n"/>
      <c r="W162" s="22" t="n"/>
      <c r="X162" s="42" t="n"/>
      <c r="Y162" s="27">
        <f>IF(A162="","",IF(COUNTIF($A$6:$A$205,A162)&gt;1,"Duplicate Appeal ID",IF(B162="","Missing clinic",IF(C162="","Missing payer",IF(D162="","Missing claim reference",IF(G162="","Missing notice received date",IF(J162="","Missing deadline days",IF(J162&lt;=0,"Invalid deadline days",IF(M162="","Missing final due date",IF(AND(E162&lt;&gt;"",F162&lt;&gt;"",F162&lt;E162),"Denial date before service date",IF(AND(F162&lt;&gt;"",G162&lt;&gt;"",G162&lt;F162),"Notice received before denial date",IF(AND(P162&lt;&gt;"",M162="",TRUE),"Submission entered without deadline",IF(AND(O162="Submitted",P162=""),"Submitted status missing date",IF(AND(P162&lt;&gt;"",O162&lt;&gt;"Submitted",O162&lt;&gt;"Closed - Won",O162&lt;&gt;"Closed - Lost"),"Submission date conflicts with status",IF(S162="","Missing appeal owner",IF(T162="","Missing priority",IF(U162="","Missing amount at risk",IF(U162&lt;0,"Negative amount at risk",IF(N162&lt;&gt;"Yes","Deadline not confirmed","OK"))))))))))))))))))</f>
        <v/>
      </c>
    </row>
    <row r="163">
      <c r="A163" s="22" t="n"/>
      <c r="B163" s="22" t="n"/>
      <c r="C163" s="22" t="n"/>
      <c r="D163" s="22" t="n"/>
      <c r="E163" s="42" t="n"/>
      <c r="F163" s="42" t="n"/>
      <c r="G163" s="42" t="n"/>
      <c r="H163" s="24">
        <f>IF(A163="","",IFERROR(VLOOKUP(C163,Lists!$A$2:$B$7,2,FALSE),""))</f>
        <v/>
      </c>
      <c r="I163" s="25" t="n"/>
      <c r="J163" s="24">
        <f>IF(A163="","",IF(I163&lt;&gt;"",I163,H163))</f>
        <v/>
      </c>
      <c r="K163" s="43">
        <f>IF(A163="","",IF(OR(G163="",J163=""),"",G163+J163))</f>
        <v/>
      </c>
      <c r="L163" s="42" t="n"/>
      <c r="M163" s="43">
        <f>IF(A163="","",IF(L163&lt;&gt;"",L163,K163))</f>
        <v/>
      </c>
      <c r="N163" s="22" t="n"/>
      <c r="O163" s="22" t="n"/>
      <c r="P163" s="42" t="n"/>
      <c r="Q163" s="24">
        <f>IF(A163="","",IF(M163="","",IF(P163&lt;&gt;"","",IF(OR(O163="Closed - Won",O163="Closed - Lost",O163="Withdrawn"),"",M163-Dashboard!$B$2))))</f>
        <v/>
      </c>
      <c r="R163" s="27">
        <f>IF(A163="","",IF(M163="","Missing Deadline",IF(P163&lt;&gt;"",IF(P163&lt;=M163,"Timely Submitted","Late Submitted"),IF(OR(O163="Closed - Won",O163="Closed - Lost",O163="Withdrawn"),"Closed - No Submission",IF(M163&lt;Dashboard!$B$2,"Overdue",IF(M163=Dashboard!$B$2,"Due Today",IF(M163&lt;=Dashboard!$B$2+7,"Due in 7 Days",IF(M163&lt;=Dashboard!$B$2+30,"Due in 30 Days","Future"))))))))</f>
        <v/>
      </c>
      <c r="S163" s="22" t="n"/>
      <c r="T163" s="22" t="n"/>
      <c r="U163" s="44" t="n"/>
      <c r="V163" s="22" t="n"/>
      <c r="W163" s="22" t="n"/>
      <c r="X163" s="42" t="n"/>
      <c r="Y163" s="27">
        <f>IF(A163="","",IF(COUNTIF($A$6:$A$205,A163)&gt;1,"Duplicate Appeal ID",IF(B163="","Missing clinic",IF(C163="","Missing payer",IF(D163="","Missing claim reference",IF(G163="","Missing notice received date",IF(J163="","Missing deadline days",IF(J163&lt;=0,"Invalid deadline days",IF(M163="","Missing final due date",IF(AND(E163&lt;&gt;"",F163&lt;&gt;"",F163&lt;E163),"Denial date before service date",IF(AND(F163&lt;&gt;"",G163&lt;&gt;"",G163&lt;F163),"Notice received before denial date",IF(AND(P163&lt;&gt;"",M163="",TRUE),"Submission entered without deadline",IF(AND(O163="Submitted",P163=""),"Submitted status missing date",IF(AND(P163&lt;&gt;"",O163&lt;&gt;"Submitted",O163&lt;&gt;"Closed - Won",O163&lt;&gt;"Closed - Lost"),"Submission date conflicts with status",IF(S163="","Missing appeal owner",IF(T163="","Missing priority",IF(U163="","Missing amount at risk",IF(U163&lt;0,"Negative amount at risk",IF(N163&lt;&gt;"Yes","Deadline not confirmed","OK"))))))))))))))))))</f>
        <v/>
      </c>
    </row>
    <row r="164">
      <c r="A164" s="22" t="n"/>
      <c r="B164" s="22" t="n"/>
      <c r="C164" s="22" t="n"/>
      <c r="D164" s="22" t="n"/>
      <c r="E164" s="42" t="n"/>
      <c r="F164" s="42" t="n"/>
      <c r="G164" s="42" t="n"/>
      <c r="H164" s="24">
        <f>IF(A164="","",IFERROR(VLOOKUP(C164,Lists!$A$2:$B$7,2,FALSE),""))</f>
        <v/>
      </c>
      <c r="I164" s="25" t="n"/>
      <c r="J164" s="24">
        <f>IF(A164="","",IF(I164&lt;&gt;"",I164,H164))</f>
        <v/>
      </c>
      <c r="K164" s="43">
        <f>IF(A164="","",IF(OR(G164="",J164=""),"",G164+J164))</f>
        <v/>
      </c>
      <c r="L164" s="42" t="n"/>
      <c r="M164" s="43">
        <f>IF(A164="","",IF(L164&lt;&gt;"",L164,K164))</f>
        <v/>
      </c>
      <c r="N164" s="22" t="n"/>
      <c r="O164" s="22" t="n"/>
      <c r="P164" s="42" t="n"/>
      <c r="Q164" s="24">
        <f>IF(A164="","",IF(M164="","",IF(P164&lt;&gt;"","",IF(OR(O164="Closed - Won",O164="Closed - Lost",O164="Withdrawn"),"",M164-Dashboard!$B$2))))</f>
        <v/>
      </c>
      <c r="R164" s="27">
        <f>IF(A164="","",IF(M164="","Missing Deadline",IF(P164&lt;&gt;"",IF(P164&lt;=M164,"Timely Submitted","Late Submitted"),IF(OR(O164="Closed - Won",O164="Closed - Lost",O164="Withdrawn"),"Closed - No Submission",IF(M164&lt;Dashboard!$B$2,"Overdue",IF(M164=Dashboard!$B$2,"Due Today",IF(M164&lt;=Dashboard!$B$2+7,"Due in 7 Days",IF(M164&lt;=Dashboard!$B$2+30,"Due in 30 Days","Future"))))))))</f>
        <v/>
      </c>
      <c r="S164" s="22" t="n"/>
      <c r="T164" s="22" t="n"/>
      <c r="U164" s="44" t="n"/>
      <c r="V164" s="22" t="n"/>
      <c r="W164" s="22" t="n"/>
      <c r="X164" s="42" t="n"/>
      <c r="Y164" s="27">
        <f>IF(A164="","",IF(COUNTIF($A$6:$A$205,A164)&gt;1,"Duplicate Appeal ID",IF(B164="","Missing clinic",IF(C164="","Missing payer",IF(D164="","Missing claim reference",IF(G164="","Missing notice received date",IF(J164="","Missing deadline days",IF(J164&lt;=0,"Invalid deadline days",IF(M164="","Missing final due date",IF(AND(E164&lt;&gt;"",F164&lt;&gt;"",F164&lt;E164),"Denial date before service date",IF(AND(F164&lt;&gt;"",G164&lt;&gt;"",G164&lt;F164),"Notice received before denial date",IF(AND(P164&lt;&gt;"",M164="",TRUE),"Submission entered without deadline",IF(AND(O164="Submitted",P164=""),"Submitted status missing date",IF(AND(P164&lt;&gt;"",O164&lt;&gt;"Submitted",O164&lt;&gt;"Closed - Won",O164&lt;&gt;"Closed - Lost"),"Submission date conflicts with status",IF(S164="","Missing appeal owner",IF(T164="","Missing priority",IF(U164="","Missing amount at risk",IF(U164&lt;0,"Negative amount at risk",IF(N164&lt;&gt;"Yes","Deadline not confirmed","OK"))))))))))))))))))</f>
        <v/>
      </c>
    </row>
    <row r="165">
      <c r="A165" s="22" t="n"/>
      <c r="B165" s="22" t="n"/>
      <c r="C165" s="22" t="n"/>
      <c r="D165" s="22" t="n"/>
      <c r="E165" s="42" t="n"/>
      <c r="F165" s="42" t="n"/>
      <c r="G165" s="42" t="n"/>
      <c r="H165" s="24">
        <f>IF(A165="","",IFERROR(VLOOKUP(C165,Lists!$A$2:$B$7,2,FALSE),""))</f>
        <v/>
      </c>
      <c r="I165" s="25" t="n"/>
      <c r="J165" s="24">
        <f>IF(A165="","",IF(I165&lt;&gt;"",I165,H165))</f>
        <v/>
      </c>
      <c r="K165" s="43">
        <f>IF(A165="","",IF(OR(G165="",J165=""),"",G165+J165))</f>
        <v/>
      </c>
      <c r="L165" s="42" t="n"/>
      <c r="M165" s="43">
        <f>IF(A165="","",IF(L165&lt;&gt;"",L165,K165))</f>
        <v/>
      </c>
      <c r="N165" s="22" t="n"/>
      <c r="O165" s="22" t="n"/>
      <c r="P165" s="42" t="n"/>
      <c r="Q165" s="24">
        <f>IF(A165="","",IF(M165="","",IF(P165&lt;&gt;"","",IF(OR(O165="Closed - Won",O165="Closed - Lost",O165="Withdrawn"),"",M165-Dashboard!$B$2))))</f>
        <v/>
      </c>
      <c r="R165" s="27">
        <f>IF(A165="","",IF(M165="","Missing Deadline",IF(P165&lt;&gt;"",IF(P165&lt;=M165,"Timely Submitted","Late Submitted"),IF(OR(O165="Closed - Won",O165="Closed - Lost",O165="Withdrawn"),"Closed - No Submission",IF(M165&lt;Dashboard!$B$2,"Overdue",IF(M165=Dashboard!$B$2,"Due Today",IF(M165&lt;=Dashboard!$B$2+7,"Due in 7 Days",IF(M165&lt;=Dashboard!$B$2+30,"Due in 30 Days","Future"))))))))</f>
        <v/>
      </c>
      <c r="S165" s="22" t="n"/>
      <c r="T165" s="22" t="n"/>
      <c r="U165" s="44" t="n"/>
      <c r="V165" s="22" t="n"/>
      <c r="W165" s="22" t="n"/>
      <c r="X165" s="42" t="n"/>
      <c r="Y165" s="27">
        <f>IF(A165="","",IF(COUNTIF($A$6:$A$205,A165)&gt;1,"Duplicate Appeal ID",IF(B165="","Missing clinic",IF(C165="","Missing payer",IF(D165="","Missing claim reference",IF(G165="","Missing notice received date",IF(J165="","Missing deadline days",IF(J165&lt;=0,"Invalid deadline days",IF(M165="","Missing final due date",IF(AND(E165&lt;&gt;"",F165&lt;&gt;"",F165&lt;E165),"Denial date before service date",IF(AND(F165&lt;&gt;"",G165&lt;&gt;"",G165&lt;F165),"Notice received before denial date",IF(AND(P165&lt;&gt;"",M165="",TRUE),"Submission entered without deadline",IF(AND(O165="Submitted",P165=""),"Submitted status missing date",IF(AND(P165&lt;&gt;"",O165&lt;&gt;"Submitted",O165&lt;&gt;"Closed - Won",O165&lt;&gt;"Closed - Lost"),"Submission date conflicts with status",IF(S165="","Missing appeal owner",IF(T165="","Missing priority",IF(U165="","Missing amount at risk",IF(U165&lt;0,"Negative amount at risk",IF(N165&lt;&gt;"Yes","Deadline not confirmed","OK"))))))))))))))))))</f>
        <v/>
      </c>
    </row>
    <row r="166">
      <c r="A166" s="22" t="n"/>
      <c r="B166" s="22" t="n"/>
      <c r="C166" s="22" t="n"/>
      <c r="D166" s="22" t="n"/>
      <c r="E166" s="42" t="n"/>
      <c r="F166" s="42" t="n"/>
      <c r="G166" s="42" t="n"/>
      <c r="H166" s="24">
        <f>IF(A166="","",IFERROR(VLOOKUP(C166,Lists!$A$2:$B$7,2,FALSE),""))</f>
        <v/>
      </c>
      <c r="I166" s="25" t="n"/>
      <c r="J166" s="24">
        <f>IF(A166="","",IF(I166&lt;&gt;"",I166,H166))</f>
        <v/>
      </c>
      <c r="K166" s="43">
        <f>IF(A166="","",IF(OR(G166="",J166=""),"",G166+J166))</f>
        <v/>
      </c>
      <c r="L166" s="42" t="n"/>
      <c r="M166" s="43">
        <f>IF(A166="","",IF(L166&lt;&gt;"",L166,K166))</f>
        <v/>
      </c>
      <c r="N166" s="22" t="n"/>
      <c r="O166" s="22" t="n"/>
      <c r="P166" s="42" t="n"/>
      <c r="Q166" s="24">
        <f>IF(A166="","",IF(M166="","",IF(P166&lt;&gt;"","",IF(OR(O166="Closed - Won",O166="Closed - Lost",O166="Withdrawn"),"",M166-Dashboard!$B$2))))</f>
        <v/>
      </c>
      <c r="R166" s="27">
        <f>IF(A166="","",IF(M166="","Missing Deadline",IF(P166&lt;&gt;"",IF(P166&lt;=M166,"Timely Submitted","Late Submitted"),IF(OR(O166="Closed - Won",O166="Closed - Lost",O166="Withdrawn"),"Closed - No Submission",IF(M166&lt;Dashboard!$B$2,"Overdue",IF(M166=Dashboard!$B$2,"Due Today",IF(M166&lt;=Dashboard!$B$2+7,"Due in 7 Days",IF(M166&lt;=Dashboard!$B$2+30,"Due in 30 Days","Future"))))))))</f>
        <v/>
      </c>
      <c r="S166" s="22" t="n"/>
      <c r="T166" s="22" t="n"/>
      <c r="U166" s="44" t="n"/>
      <c r="V166" s="22" t="n"/>
      <c r="W166" s="22" t="n"/>
      <c r="X166" s="42" t="n"/>
      <c r="Y166" s="27">
        <f>IF(A166="","",IF(COUNTIF($A$6:$A$205,A166)&gt;1,"Duplicate Appeal ID",IF(B166="","Missing clinic",IF(C166="","Missing payer",IF(D166="","Missing claim reference",IF(G166="","Missing notice received date",IF(J166="","Missing deadline days",IF(J166&lt;=0,"Invalid deadline days",IF(M166="","Missing final due date",IF(AND(E166&lt;&gt;"",F166&lt;&gt;"",F166&lt;E166),"Denial date before service date",IF(AND(F166&lt;&gt;"",G166&lt;&gt;"",G166&lt;F166),"Notice received before denial date",IF(AND(P166&lt;&gt;"",M166="",TRUE),"Submission entered without deadline",IF(AND(O166="Submitted",P166=""),"Submitted status missing date",IF(AND(P166&lt;&gt;"",O166&lt;&gt;"Submitted",O166&lt;&gt;"Closed - Won",O166&lt;&gt;"Closed - Lost"),"Submission date conflicts with status",IF(S166="","Missing appeal owner",IF(T166="","Missing priority",IF(U166="","Missing amount at risk",IF(U166&lt;0,"Negative amount at risk",IF(N166&lt;&gt;"Yes","Deadline not confirmed","OK"))))))))))))))))))</f>
        <v/>
      </c>
    </row>
    <row r="167">
      <c r="A167" s="22" t="n"/>
      <c r="B167" s="22" t="n"/>
      <c r="C167" s="22" t="n"/>
      <c r="D167" s="22" t="n"/>
      <c r="E167" s="42" t="n"/>
      <c r="F167" s="42" t="n"/>
      <c r="G167" s="42" t="n"/>
      <c r="H167" s="24">
        <f>IF(A167="","",IFERROR(VLOOKUP(C167,Lists!$A$2:$B$7,2,FALSE),""))</f>
        <v/>
      </c>
      <c r="I167" s="25" t="n"/>
      <c r="J167" s="24">
        <f>IF(A167="","",IF(I167&lt;&gt;"",I167,H167))</f>
        <v/>
      </c>
      <c r="K167" s="43">
        <f>IF(A167="","",IF(OR(G167="",J167=""),"",G167+J167))</f>
        <v/>
      </c>
      <c r="L167" s="42" t="n"/>
      <c r="M167" s="43">
        <f>IF(A167="","",IF(L167&lt;&gt;"",L167,K167))</f>
        <v/>
      </c>
      <c r="N167" s="22" t="n"/>
      <c r="O167" s="22" t="n"/>
      <c r="P167" s="42" t="n"/>
      <c r="Q167" s="24">
        <f>IF(A167="","",IF(M167="","",IF(P167&lt;&gt;"","",IF(OR(O167="Closed - Won",O167="Closed - Lost",O167="Withdrawn"),"",M167-Dashboard!$B$2))))</f>
        <v/>
      </c>
      <c r="R167" s="27">
        <f>IF(A167="","",IF(M167="","Missing Deadline",IF(P167&lt;&gt;"",IF(P167&lt;=M167,"Timely Submitted","Late Submitted"),IF(OR(O167="Closed - Won",O167="Closed - Lost",O167="Withdrawn"),"Closed - No Submission",IF(M167&lt;Dashboard!$B$2,"Overdue",IF(M167=Dashboard!$B$2,"Due Today",IF(M167&lt;=Dashboard!$B$2+7,"Due in 7 Days",IF(M167&lt;=Dashboard!$B$2+30,"Due in 30 Days","Future"))))))))</f>
        <v/>
      </c>
      <c r="S167" s="22" t="n"/>
      <c r="T167" s="22" t="n"/>
      <c r="U167" s="44" t="n"/>
      <c r="V167" s="22" t="n"/>
      <c r="W167" s="22" t="n"/>
      <c r="X167" s="42" t="n"/>
      <c r="Y167" s="27">
        <f>IF(A167="","",IF(COUNTIF($A$6:$A$205,A167)&gt;1,"Duplicate Appeal ID",IF(B167="","Missing clinic",IF(C167="","Missing payer",IF(D167="","Missing claim reference",IF(G167="","Missing notice received date",IF(J167="","Missing deadline days",IF(J167&lt;=0,"Invalid deadline days",IF(M167="","Missing final due date",IF(AND(E167&lt;&gt;"",F167&lt;&gt;"",F167&lt;E167),"Denial date before service date",IF(AND(F167&lt;&gt;"",G167&lt;&gt;"",G167&lt;F167),"Notice received before denial date",IF(AND(P167&lt;&gt;"",M167="",TRUE),"Submission entered without deadline",IF(AND(O167="Submitted",P167=""),"Submitted status missing date",IF(AND(P167&lt;&gt;"",O167&lt;&gt;"Submitted",O167&lt;&gt;"Closed - Won",O167&lt;&gt;"Closed - Lost"),"Submission date conflicts with status",IF(S167="","Missing appeal owner",IF(T167="","Missing priority",IF(U167="","Missing amount at risk",IF(U167&lt;0,"Negative amount at risk",IF(N167&lt;&gt;"Yes","Deadline not confirmed","OK"))))))))))))))))))</f>
        <v/>
      </c>
    </row>
    <row r="168">
      <c r="A168" s="22" t="n"/>
      <c r="B168" s="22" t="n"/>
      <c r="C168" s="22" t="n"/>
      <c r="D168" s="22" t="n"/>
      <c r="E168" s="42" t="n"/>
      <c r="F168" s="42" t="n"/>
      <c r="G168" s="42" t="n"/>
      <c r="H168" s="24">
        <f>IF(A168="","",IFERROR(VLOOKUP(C168,Lists!$A$2:$B$7,2,FALSE),""))</f>
        <v/>
      </c>
      <c r="I168" s="25" t="n"/>
      <c r="J168" s="24">
        <f>IF(A168="","",IF(I168&lt;&gt;"",I168,H168))</f>
        <v/>
      </c>
      <c r="K168" s="43">
        <f>IF(A168="","",IF(OR(G168="",J168=""),"",G168+J168))</f>
        <v/>
      </c>
      <c r="L168" s="42" t="n"/>
      <c r="M168" s="43">
        <f>IF(A168="","",IF(L168&lt;&gt;"",L168,K168))</f>
        <v/>
      </c>
      <c r="N168" s="22" t="n"/>
      <c r="O168" s="22" t="n"/>
      <c r="P168" s="42" t="n"/>
      <c r="Q168" s="24">
        <f>IF(A168="","",IF(M168="","",IF(P168&lt;&gt;"","",IF(OR(O168="Closed - Won",O168="Closed - Lost",O168="Withdrawn"),"",M168-Dashboard!$B$2))))</f>
        <v/>
      </c>
      <c r="R168" s="27">
        <f>IF(A168="","",IF(M168="","Missing Deadline",IF(P168&lt;&gt;"",IF(P168&lt;=M168,"Timely Submitted","Late Submitted"),IF(OR(O168="Closed - Won",O168="Closed - Lost",O168="Withdrawn"),"Closed - No Submission",IF(M168&lt;Dashboard!$B$2,"Overdue",IF(M168=Dashboard!$B$2,"Due Today",IF(M168&lt;=Dashboard!$B$2+7,"Due in 7 Days",IF(M168&lt;=Dashboard!$B$2+30,"Due in 30 Days","Future"))))))))</f>
        <v/>
      </c>
      <c r="S168" s="22" t="n"/>
      <c r="T168" s="22" t="n"/>
      <c r="U168" s="44" t="n"/>
      <c r="V168" s="22" t="n"/>
      <c r="W168" s="22" t="n"/>
      <c r="X168" s="42" t="n"/>
      <c r="Y168" s="27">
        <f>IF(A168="","",IF(COUNTIF($A$6:$A$205,A168)&gt;1,"Duplicate Appeal ID",IF(B168="","Missing clinic",IF(C168="","Missing payer",IF(D168="","Missing claim reference",IF(G168="","Missing notice received date",IF(J168="","Missing deadline days",IF(J168&lt;=0,"Invalid deadline days",IF(M168="","Missing final due date",IF(AND(E168&lt;&gt;"",F168&lt;&gt;"",F168&lt;E168),"Denial date before service date",IF(AND(F168&lt;&gt;"",G168&lt;&gt;"",G168&lt;F168),"Notice received before denial date",IF(AND(P168&lt;&gt;"",M168="",TRUE),"Submission entered without deadline",IF(AND(O168="Submitted",P168=""),"Submitted status missing date",IF(AND(P168&lt;&gt;"",O168&lt;&gt;"Submitted",O168&lt;&gt;"Closed - Won",O168&lt;&gt;"Closed - Lost"),"Submission date conflicts with status",IF(S168="","Missing appeal owner",IF(T168="","Missing priority",IF(U168="","Missing amount at risk",IF(U168&lt;0,"Negative amount at risk",IF(N168&lt;&gt;"Yes","Deadline not confirmed","OK"))))))))))))))))))</f>
        <v/>
      </c>
    </row>
    <row r="169">
      <c r="A169" s="22" t="n"/>
      <c r="B169" s="22" t="n"/>
      <c r="C169" s="22" t="n"/>
      <c r="D169" s="22" t="n"/>
      <c r="E169" s="42" t="n"/>
      <c r="F169" s="42" t="n"/>
      <c r="G169" s="42" t="n"/>
      <c r="H169" s="24">
        <f>IF(A169="","",IFERROR(VLOOKUP(C169,Lists!$A$2:$B$7,2,FALSE),""))</f>
        <v/>
      </c>
      <c r="I169" s="25" t="n"/>
      <c r="J169" s="24">
        <f>IF(A169="","",IF(I169&lt;&gt;"",I169,H169))</f>
        <v/>
      </c>
      <c r="K169" s="43">
        <f>IF(A169="","",IF(OR(G169="",J169=""),"",G169+J169))</f>
        <v/>
      </c>
      <c r="L169" s="42" t="n"/>
      <c r="M169" s="43">
        <f>IF(A169="","",IF(L169&lt;&gt;"",L169,K169))</f>
        <v/>
      </c>
      <c r="N169" s="22" t="n"/>
      <c r="O169" s="22" t="n"/>
      <c r="P169" s="42" t="n"/>
      <c r="Q169" s="24">
        <f>IF(A169="","",IF(M169="","",IF(P169&lt;&gt;"","",IF(OR(O169="Closed - Won",O169="Closed - Lost",O169="Withdrawn"),"",M169-Dashboard!$B$2))))</f>
        <v/>
      </c>
      <c r="R169" s="27">
        <f>IF(A169="","",IF(M169="","Missing Deadline",IF(P169&lt;&gt;"",IF(P169&lt;=M169,"Timely Submitted","Late Submitted"),IF(OR(O169="Closed - Won",O169="Closed - Lost",O169="Withdrawn"),"Closed - No Submission",IF(M169&lt;Dashboard!$B$2,"Overdue",IF(M169=Dashboard!$B$2,"Due Today",IF(M169&lt;=Dashboard!$B$2+7,"Due in 7 Days",IF(M169&lt;=Dashboard!$B$2+30,"Due in 30 Days","Future"))))))))</f>
        <v/>
      </c>
      <c r="S169" s="22" t="n"/>
      <c r="T169" s="22" t="n"/>
      <c r="U169" s="44" t="n"/>
      <c r="V169" s="22" t="n"/>
      <c r="W169" s="22" t="n"/>
      <c r="X169" s="42" t="n"/>
      <c r="Y169" s="27">
        <f>IF(A169="","",IF(COUNTIF($A$6:$A$205,A169)&gt;1,"Duplicate Appeal ID",IF(B169="","Missing clinic",IF(C169="","Missing payer",IF(D169="","Missing claim reference",IF(G169="","Missing notice received date",IF(J169="","Missing deadline days",IF(J169&lt;=0,"Invalid deadline days",IF(M169="","Missing final due date",IF(AND(E169&lt;&gt;"",F169&lt;&gt;"",F169&lt;E169),"Denial date before service date",IF(AND(F169&lt;&gt;"",G169&lt;&gt;"",G169&lt;F169),"Notice received before denial date",IF(AND(P169&lt;&gt;"",M169="",TRUE),"Submission entered without deadline",IF(AND(O169="Submitted",P169=""),"Submitted status missing date",IF(AND(P169&lt;&gt;"",O169&lt;&gt;"Submitted",O169&lt;&gt;"Closed - Won",O169&lt;&gt;"Closed - Lost"),"Submission date conflicts with status",IF(S169="","Missing appeal owner",IF(T169="","Missing priority",IF(U169="","Missing amount at risk",IF(U169&lt;0,"Negative amount at risk",IF(N169&lt;&gt;"Yes","Deadline not confirmed","OK"))))))))))))))))))</f>
        <v/>
      </c>
    </row>
    <row r="170">
      <c r="A170" s="22" t="n"/>
      <c r="B170" s="22" t="n"/>
      <c r="C170" s="22" t="n"/>
      <c r="D170" s="22" t="n"/>
      <c r="E170" s="42" t="n"/>
      <c r="F170" s="42" t="n"/>
      <c r="G170" s="42" t="n"/>
      <c r="H170" s="24">
        <f>IF(A170="","",IFERROR(VLOOKUP(C170,Lists!$A$2:$B$7,2,FALSE),""))</f>
        <v/>
      </c>
      <c r="I170" s="25" t="n"/>
      <c r="J170" s="24">
        <f>IF(A170="","",IF(I170&lt;&gt;"",I170,H170))</f>
        <v/>
      </c>
      <c r="K170" s="43">
        <f>IF(A170="","",IF(OR(G170="",J170=""),"",G170+J170))</f>
        <v/>
      </c>
      <c r="L170" s="42" t="n"/>
      <c r="M170" s="43">
        <f>IF(A170="","",IF(L170&lt;&gt;"",L170,K170))</f>
        <v/>
      </c>
      <c r="N170" s="22" t="n"/>
      <c r="O170" s="22" t="n"/>
      <c r="P170" s="42" t="n"/>
      <c r="Q170" s="24">
        <f>IF(A170="","",IF(M170="","",IF(P170&lt;&gt;"","",IF(OR(O170="Closed - Won",O170="Closed - Lost",O170="Withdrawn"),"",M170-Dashboard!$B$2))))</f>
        <v/>
      </c>
      <c r="R170" s="27">
        <f>IF(A170="","",IF(M170="","Missing Deadline",IF(P170&lt;&gt;"",IF(P170&lt;=M170,"Timely Submitted","Late Submitted"),IF(OR(O170="Closed - Won",O170="Closed - Lost",O170="Withdrawn"),"Closed - No Submission",IF(M170&lt;Dashboard!$B$2,"Overdue",IF(M170=Dashboard!$B$2,"Due Today",IF(M170&lt;=Dashboard!$B$2+7,"Due in 7 Days",IF(M170&lt;=Dashboard!$B$2+30,"Due in 30 Days","Future"))))))))</f>
        <v/>
      </c>
      <c r="S170" s="22" t="n"/>
      <c r="T170" s="22" t="n"/>
      <c r="U170" s="44" t="n"/>
      <c r="V170" s="22" t="n"/>
      <c r="W170" s="22" t="n"/>
      <c r="X170" s="42" t="n"/>
      <c r="Y170" s="27">
        <f>IF(A170="","",IF(COUNTIF($A$6:$A$205,A170)&gt;1,"Duplicate Appeal ID",IF(B170="","Missing clinic",IF(C170="","Missing payer",IF(D170="","Missing claim reference",IF(G170="","Missing notice received date",IF(J170="","Missing deadline days",IF(J170&lt;=0,"Invalid deadline days",IF(M170="","Missing final due date",IF(AND(E170&lt;&gt;"",F170&lt;&gt;"",F170&lt;E170),"Denial date before service date",IF(AND(F170&lt;&gt;"",G170&lt;&gt;"",G170&lt;F170),"Notice received before denial date",IF(AND(P170&lt;&gt;"",M170="",TRUE),"Submission entered without deadline",IF(AND(O170="Submitted",P170=""),"Submitted status missing date",IF(AND(P170&lt;&gt;"",O170&lt;&gt;"Submitted",O170&lt;&gt;"Closed - Won",O170&lt;&gt;"Closed - Lost"),"Submission date conflicts with status",IF(S170="","Missing appeal owner",IF(T170="","Missing priority",IF(U170="","Missing amount at risk",IF(U170&lt;0,"Negative amount at risk",IF(N170&lt;&gt;"Yes","Deadline not confirmed","OK"))))))))))))))))))</f>
        <v/>
      </c>
    </row>
    <row r="171">
      <c r="A171" s="22" t="n"/>
      <c r="B171" s="22" t="n"/>
      <c r="C171" s="22" t="n"/>
      <c r="D171" s="22" t="n"/>
      <c r="E171" s="42" t="n"/>
      <c r="F171" s="42" t="n"/>
      <c r="G171" s="42" t="n"/>
      <c r="H171" s="24">
        <f>IF(A171="","",IFERROR(VLOOKUP(C171,Lists!$A$2:$B$7,2,FALSE),""))</f>
        <v/>
      </c>
      <c r="I171" s="25" t="n"/>
      <c r="J171" s="24">
        <f>IF(A171="","",IF(I171&lt;&gt;"",I171,H171))</f>
        <v/>
      </c>
      <c r="K171" s="43">
        <f>IF(A171="","",IF(OR(G171="",J171=""),"",G171+J171))</f>
        <v/>
      </c>
      <c r="L171" s="42" t="n"/>
      <c r="M171" s="43">
        <f>IF(A171="","",IF(L171&lt;&gt;"",L171,K171))</f>
        <v/>
      </c>
      <c r="N171" s="22" t="n"/>
      <c r="O171" s="22" t="n"/>
      <c r="P171" s="42" t="n"/>
      <c r="Q171" s="24">
        <f>IF(A171="","",IF(M171="","",IF(P171&lt;&gt;"","",IF(OR(O171="Closed - Won",O171="Closed - Lost",O171="Withdrawn"),"",M171-Dashboard!$B$2))))</f>
        <v/>
      </c>
      <c r="R171" s="27">
        <f>IF(A171="","",IF(M171="","Missing Deadline",IF(P171&lt;&gt;"",IF(P171&lt;=M171,"Timely Submitted","Late Submitted"),IF(OR(O171="Closed - Won",O171="Closed - Lost",O171="Withdrawn"),"Closed - No Submission",IF(M171&lt;Dashboard!$B$2,"Overdue",IF(M171=Dashboard!$B$2,"Due Today",IF(M171&lt;=Dashboard!$B$2+7,"Due in 7 Days",IF(M171&lt;=Dashboard!$B$2+30,"Due in 30 Days","Future"))))))))</f>
        <v/>
      </c>
      <c r="S171" s="22" t="n"/>
      <c r="T171" s="22" t="n"/>
      <c r="U171" s="44" t="n"/>
      <c r="V171" s="22" t="n"/>
      <c r="W171" s="22" t="n"/>
      <c r="X171" s="42" t="n"/>
      <c r="Y171" s="27">
        <f>IF(A171="","",IF(COUNTIF($A$6:$A$205,A171)&gt;1,"Duplicate Appeal ID",IF(B171="","Missing clinic",IF(C171="","Missing payer",IF(D171="","Missing claim reference",IF(G171="","Missing notice received date",IF(J171="","Missing deadline days",IF(J171&lt;=0,"Invalid deadline days",IF(M171="","Missing final due date",IF(AND(E171&lt;&gt;"",F171&lt;&gt;"",F171&lt;E171),"Denial date before service date",IF(AND(F171&lt;&gt;"",G171&lt;&gt;"",G171&lt;F171),"Notice received before denial date",IF(AND(P171&lt;&gt;"",M171="",TRUE),"Submission entered without deadline",IF(AND(O171="Submitted",P171=""),"Submitted status missing date",IF(AND(P171&lt;&gt;"",O171&lt;&gt;"Submitted",O171&lt;&gt;"Closed - Won",O171&lt;&gt;"Closed - Lost"),"Submission date conflicts with status",IF(S171="","Missing appeal owner",IF(T171="","Missing priority",IF(U171="","Missing amount at risk",IF(U171&lt;0,"Negative amount at risk",IF(N171&lt;&gt;"Yes","Deadline not confirmed","OK"))))))))))))))))))</f>
        <v/>
      </c>
    </row>
    <row r="172">
      <c r="A172" s="22" t="n"/>
      <c r="B172" s="22" t="n"/>
      <c r="C172" s="22" t="n"/>
      <c r="D172" s="22" t="n"/>
      <c r="E172" s="42" t="n"/>
      <c r="F172" s="42" t="n"/>
      <c r="G172" s="42" t="n"/>
      <c r="H172" s="24">
        <f>IF(A172="","",IFERROR(VLOOKUP(C172,Lists!$A$2:$B$7,2,FALSE),""))</f>
        <v/>
      </c>
      <c r="I172" s="25" t="n"/>
      <c r="J172" s="24">
        <f>IF(A172="","",IF(I172&lt;&gt;"",I172,H172))</f>
        <v/>
      </c>
      <c r="K172" s="43">
        <f>IF(A172="","",IF(OR(G172="",J172=""),"",G172+J172))</f>
        <v/>
      </c>
      <c r="L172" s="42" t="n"/>
      <c r="M172" s="43">
        <f>IF(A172="","",IF(L172&lt;&gt;"",L172,K172))</f>
        <v/>
      </c>
      <c r="N172" s="22" t="n"/>
      <c r="O172" s="22" t="n"/>
      <c r="P172" s="42" t="n"/>
      <c r="Q172" s="24">
        <f>IF(A172="","",IF(M172="","",IF(P172&lt;&gt;"","",IF(OR(O172="Closed - Won",O172="Closed - Lost",O172="Withdrawn"),"",M172-Dashboard!$B$2))))</f>
        <v/>
      </c>
      <c r="R172" s="27">
        <f>IF(A172="","",IF(M172="","Missing Deadline",IF(P172&lt;&gt;"",IF(P172&lt;=M172,"Timely Submitted","Late Submitted"),IF(OR(O172="Closed - Won",O172="Closed - Lost",O172="Withdrawn"),"Closed - No Submission",IF(M172&lt;Dashboard!$B$2,"Overdue",IF(M172=Dashboard!$B$2,"Due Today",IF(M172&lt;=Dashboard!$B$2+7,"Due in 7 Days",IF(M172&lt;=Dashboard!$B$2+30,"Due in 30 Days","Future"))))))))</f>
        <v/>
      </c>
      <c r="S172" s="22" t="n"/>
      <c r="T172" s="22" t="n"/>
      <c r="U172" s="44" t="n"/>
      <c r="V172" s="22" t="n"/>
      <c r="W172" s="22" t="n"/>
      <c r="X172" s="42" t="n"/>
      <c r="Y172" s="27">
        <f>IF(A172="","",IF(COUNTIF($A$6:$A$205,A172)&gt;1,"Duplicate Appeal ID",IF(B172="","Missing clinic",IF(C172="","Missing payer",IF(D172="","Missing claim reference",IF(G172="","Missing notice received date",IF(J172="","Missing deadline days",IF(J172&lt;=0,"Invalid deadline days",IF(M172="","Missing final due date",IF(AND(E172&lt;&gt;"",F172&lt;&gt;"",F172&lt;E172),"Denial date before service date",IF(AND(F172&lt;&gt;"",G172&lt;&gt;"",G172&lt;F172),"Notice received before denial date",IF(AND(P172&lt;&gt;"",M172="",TRUE),"Submission entered without deadline",IF(AND(O172="Submitted",P172=""),"Submitted status missing date",IF(AND(P172&lt;&gt;"",O172&lt;&gt;"Submitted",O172&lt;&gt;"Closed - Won",O172&lt;&gt;"Closed - Lost"),"Submission date conflicts with status",IF(S172="","Missing appeal owner",IF(T172="","Missing priority",IF(U172="","Missing amount at risk",IF(U172&lt;0,"Negative amount at risk",IF(N172&lt;&gt;"Yes","Deadline not confirmed","OK"))))))))))))))))))</f>
        <v/>
      </c>
    </row>
    <row r="173">
      <c r="A173" s="22" t="n"/>
      <c r="B173" s="22" t="n"/>
      <c r="C173" s="22" t="n"/>
      <c r="D173" s="22" t="n"/>
      <c r="E173" s="42" t="n"/>
      <c r="F173" s="42" t="n"/>
      <c r="G173" s="42" t="n"/>
      <c r="H173" s="24">
        <f>IF(A173="","",IFERROR(VLOOKUP(C173,Lists!$A$2:$B$7,2,FALSE),""))</f>
        <v/>
      </c>
      <c r="I173" s="25" t="n"/>
      <c r="J173" s="24">
        <f>IF(A173="","",IF(I173&lt;&gt;"",I173,H173))</f>
        <v/>
      </c>
      <c r="K173" s="43">
        <f>IF(A173="","",IF(OR(G173="",J173=""),"",G173+J173))</f>
        <v/>
      </c>
      <c r="L173" s="42" t="n"/>
      <c r="M173" s="43">
        <f>IF(A173="","",IF(L173&lt;&gt;"",L173,K173))</f>
        <v/>
      </c>
      <c r="N173" s="22" t="n"/>
      <c r="O173" s="22" t="n"/>
      <c r="P173" s="42" t="n"/>
      <c r="Q173" s="24">
        <f>IF(A173="","",IF(M173="","",IF(P173&lt;&gt;"","",IF(OR(O173="Closed - Won",O173="Closed - Lost",O173="Withdrawn"),"",M173-Dashboard!$B$2))))</f>
        <v/>
      </c>
      <c r="R173" s="27">
        <f>IF(A173="","",IF(M173="","Missing Deadline",IF(P173&lt;&gt;"",IF(P173&lt;=M173,"Timely Submitted","Late Submitted"),IF(OR(O173="Closed - Won",O173="Closed - Lost",O173="Withdrawn"),"Closed - No Submission",IF(M173&lt;Dashboard!$B$2,"Overdue",IF(M173=Dashboard!$B$2,"Due Today",IF(M173&lt;=Dashboard!$B$2+7,"Due in 7 Days",IF(M173&lt;=Dashboard!$B$2+30,"Due in 30 Days","Future"))))))))</f>
        <v/>
      </c>
      <c r="S173" s="22" t="n"/>
      <c r="T173" s="22" t="n"/>
      <c r="U173" s="44" t="n"/>
      <c r="V173" s="22" t="n"/>
      <c r="W173" s="22" t="n"/>
      <c r="X173" s="42" t="n"/>
      <c r="Y173" s="27">
        <f>IF(A173="","",IF(COUNTIF($A$6:$A$205,A173)&gt;1,"Duplicate Appeal ID",IF(B173="","Missing clinic",IF(C173="","Missing payer",IF(D173="","Missing claim reference",IF(G173="","Missing notice received date",IF(J173="","Missing deadline days",IF(J173&lt;=0,"Invalid deadline days",IF(M173="","Missing final due date",IF(AND(E173&lt;&gt;"",F173&lt;&gt;"",F173&lt;E173),"Denial date before service date",IF(AND(F173&lt;&gt;"",G173&lt;&gt;"",G173&lt;F173),"Notice received before denial date",IF(AND(P173&lt;&gt;"",M173="",TRUE),"Submission entered without deadline",IF(AND(O173="Submitted",P173=""),"Submitted status missing date",IF(AND(P173&lt;&gt;"",O173&lt;&gt;"Submitted",O173&lt;&gt;"Closed - Won",O173&lt;&gt;"Closed - Lost"),"Submission date conflicts with status",IF(S173="","Missing appeal owner",IF(T173="","Missing priority",IF(U173="","Missing amount at risk",IF(U173&lt;0,"Negative amount at risk",IF(N173&lt;&gt;"Yes","Deadline not confirmed","OK"))))))))))))))))))</f>
        <v/>
      </c>
    </row>
    <row r="174">
      <c r="A174" s="22" t="n"/>
      <c r="B174" s="22" t="n"/>
      <c r="C174" s="22" t="n"/>
      <c r="D174" s="22" t="n"/>
      <c r="E174" s="42" t="n"/>
      <c r="F174" s="42" t="n"/>
      <c r="G174" s="42" t="n"/>
      <c r="H174" s="24">
        <f>IF(A174="","",IFERROR(VLOOKUP(C174,Lists!$A$2:$B$7,2,FALSE),""))</f>
        <v/>
      </c>
      <c r="I174" s="25" t="n"/>
      <c r="J174" s="24">
        <f>IF(A174="","",IF(I174&lt;&gt;"",I174,H174))</f>
        <v/>
      </c>
      <c r="K174" s="43">
        <f>IF(A174="","",IF(OR(G174="",J174=""),"",G174+J174))</f>
        <v/>
      </c>
      <c r="L174" s="42" t="n"/>
      <c r="M174" s="43">
        <f>IF(A174="","",IF(L174&lt;&gt;"",L174,K174))</f>
        <v/>
      </c>
      <c r="N174" s="22" t="n"/>
      <c r="O174" s="22" t="n"/>
      <c r="P174" s="42" t="n"/>
      <c r="Q174" s="24">
        <f>IF(A174="","",IF(M174="","",IF(P174&lt;&gt;"","",IF(OR(O174="Closed - Won",O174="Closed - Lost",O174="Withdrawn"),"",M174-Dashboard!$B$2))))</f>
        <v/>
      </c>
      <c r="R174" s="27">
        <f>IF(A174="","",IF(M174="","Missing Deadline",IF(P174&lt;&gt;"",IF(P174&lt;=M174,"Timely Submitted","Late Submitted"),IF(OR(O174="Closed - Won",O174="Closed - Lost",O174="Withdrawn"),"Closed - No Submission",IF(M174&lt;Dashboard!$B$2,"Overdue",IF(M174=Dashboard!$B$2,"Due Today",IF(M174&lt;=Dashboard!$B$2+7,"Due in 7 Days",IF(M174&lt;=Dashboard!$B$2+30,"Due in 30 Days","Future"))))))))</f>
        <v/>
      </c>
      <c r="S174" s="22" t="n"/>
      <c r="T174" s="22" t="n"/>
      <c r="U174" s="44" t="n"/>
      <c r="V174" s="22" t="n"/>
      <c r="W174" s="22" t="n"/>
      <c r="X174" s="42" t="n"/>
      <c r="Y174" s="27">
        <f>IF(A174="","",IF(COUNTIF($A$6:$A$205,A174)&gt;1,"Duplicate Appeal ID",IF(B174="","Missing clinic",IF(C174="","Missing payer",IF(D174="","Missing claim reference",IF(G174="","Missing notice received date",IF(J174="","Missing deadline days",IF(J174&lt;=0,"Invalid deadline days",IF(M174="","Missing final due date",IF(AND(E174&lt;&gt;"",F174&lt;&gt;"",F174&lt;E174),"Denial date before service date",IF(AND(F174&lt;&gt;"",G174&lt;&gt;"",G174&lt;F174),"Notice received before denial date",IF(AND(P174&lt;&gt;"",M174="",TRUE),"Submission entered without deadline",IF(AND(O174="Submitted",P174=""),"Submitted status missing date",IF(AND(P174&lt;&gt;"",O174&lt;&gt;"Submitted",O174&lt;&gt;"Closed - Won",O174&lt;&gt;"Closed - Lost"),"Submission date conflicts with status",IF(S174="","Missing appeal owner",IF(T174="","Missing priority",IF(U174="","Missing amount at risk",IF(U174&lt;0,"Negative amount at risk",IF(N174&lt;&gt;"Yes","Deadline not confirmed","OK"))))))))))))))))))</f>
        <v/>
      </c>
    </row>
    <row r="175">
      <c r="A175" s="22" t="n"/>
      <c r="B175" s="22" t="n"/>
      <c r="C175" s="22" t="n"/>
      <c r="D175" s="22" t="n"/>
      <c r="E175" s="42" t="n"/>
      <c r="F175" s="42" t="n"/>
      <c r="G175" s="42" t="n"/>
      <c r="H175" s="24">
        <f>IF(A175="","",IFERROR(VLOOKUP(C175,Lists!$A$2:$B$7,2,FALSE),""))</f>
        <v/>
      </c>
      <c r="I175" s="25" t="n"/>
      <c r="J175" s="24">
        <f>IF(A175="","",IF(I175&lt;&gt;"",I175,H175))</f>
        <v/>
      </c>
      <c r="K175" s="43">
        <f>IF(A175="","",IF(OR(G175="",J175=""),"",G175+J175))</f>
        <v/>
      </c>
      <c r="L175" s="42" t="n"/>
      <c r="M175" s="43">
        <f>IF(A175="","",IF(L175&lt;&gt;"",L175,K175))</f>
        <v/>
      </c>
      <c r="N175" s="22" t="n"/>
      <c r="O175" s="22" t="n"/>
      <c r="P175" s="42" t="n"/>
      <c r="Q175" s="24">
        <f>IF(A175="","",IF(M175="","",IF(P175&lt;&gt;"","",IF(OR(O175="Closed - Won",O175="Closed - Lost",O175="Withdrawn"),"",M175-Dashboard!$B$2))))</f>
        <v/>
      </c>
      <c r="R175" s="27">
        <f>IF(A175="","",IF(M175="","Missing Deadline",IF(P175&lt;&gt;"",IF(P175&lt;=M175,"Timely Submitted","Late Submitted"),IF(OR(O175="Closed - Won",O175="Closed - Lost",O175="Withdrawn"),"Closed - No Submission",IF(M175&lt;Dashboard!$B$2,"Overdue",IF(M175=Dashboard!$B$2,"Due Today",IF(M175&lt;=Dashboard!$B$2+7,"Due in 7 Days",IF(M175&lt;=Dashboard!$B$2+30,"Due in 30 Days","Future"))))))))</f>
        <v/>
      </c>
      <c r="S175" s="22" t="n"/>
      <c r="T175" s="22" t="n"/>
      <c r="U175" s="44" t="n"/>
      <c r="V175" s="22" t="n"/>
      <c r="W175" s="22" t="n"/>
      <c r="X175" s="42" t="n"/>
      <c r="Y175" s="27">
        <f>IF(A175="","",IF(COUNTIF($A$6:$A$205,A175)&gt;1,"Duplicate Appeal ID",IF(B175="","Missing clinic",IF(C175="","Missing payer",IF(D175="","Missing claim reference",IF(G175="","Missing notice received date",IF(J175="","Missing deadline days",IF(J175&lt;=0,"Invalid deadline days",IF(M175="","Missing final due date",IF(AND(E175&lt;&gt;"",F175&lt;&gt;"",F175&lt;E175),"Denial date before service date",IF(AND(F175&lt;&gt;"",G175&lt;&gt;"",G175&lt;F175),"Notice received before denial date",IF(AND(P175&lt;&gt;"",M175="",TRUE),"Submission entered without deadline",IF(AND(O175="Submitted",P175=""),"Submitted status missing date",IF(AND(P175&lt;&gt;"",O175&lt;&gt;"Submitted",O175&lt;&gt;"Closed - Won",O175&lt;&gt;"Closed - Lost"),"Submission date conflicts with status",IF(S175="","Missing appeal owner",IF(T175="","Missing priority",IF(U175="","Missing amount at risk",IF(U175&lt;0,"Negative amount at risk",IF(N175&lt;&gt;"Yes","Deadline not confirmed","OK"))))))))))))))))))</f>
        <v/>
      </c>
    </row>
    <row r="176">
      <c r="A176" s="22" t="n"/>
      <c r="B176" s="22" t="n"/>
      <c r="C176" s="22" t="n"/>
      <c r="D176" s="22" t="n"/>
      <c r="E176" s="42" t="n"/>
      <c r="F176" s="42" t="n"/>
      <c r="G176" s="42" t="n"/>
      <c r="H176" s="24">
        <f>IF(A176="","",IFERROR(VLOOKUP(C176,Lists!$A$2:$B$7,2,FALSE),""))</f>
        <v/>
      </c>
      <c r="I176" s="25" t="n"/>
      <c r="J176" s="24">
        <f>IF(A176="","",IF(I176&lt;&gt;"",I176,H176))</f>
        <v/>
      </c>
      <c r="K176" s="43">
        <f>IF(A176="","",IF(OR(G176="",J176=""),"",G176+J176))</f>
        <v/>
      </c>
      <c r="L176" s="42" t="n"/>
      <c r="M176" s="43">
        <f>IF(A176="","",IF(L176&lt;&gt;"",L176,K176))</f>
        <v/>
      </c>
      <c r="N176" s="22" t="n"/>
      <c r="O176" s="22" t="n"/>
      <c r="P176" s="42" t="n"/>
      <c r="Q176" s="24">
        <f>IF(A176="","",IF(M176="","",IF(P176&lt;&gt;"","",IF(OR(O176="Closed - Won",O176="Closed - Lost",O176="Withdrawn"),"",M176-Dashboard!$B$2))))</f>
        <v/>
      </c>
      <c r="R176" s="27">
        <f>IF(A176="","",IF(M176="","Missing Deadline",IF(P176&lt;&gt;"",IF(P176&lt;=M176,"Timely Submitted","Late Submitted"),IF(OR(O176="Closed - Won",O176="Closed - Lost",O176="Withdrawn"),"Closed - No Submission",IF(M176&lt;Dashboard!$B$2,"Overdue",IF(M176=Dashboard!$B$2,"Due Today",IF(M176&lt;=Dashboard!$B$2+7,"Due in 7 Days",IF(M176&lt;=Dashboard!$B$2+30,"Due in 30 Days","Future"))))))))</f>
        <v/>
      </c>
      <c r="S176" s="22" t="n"/>
      <c r="T176" s="22" t="n"/>
      <c r="U176" s="44" t="n"/>
      <c r="V176" s="22" t="n"/>
      <c r="W176" s="22" t="n"/>
      <c r="X176" s="42" t="n"/>
      <c r="Y176" s="27">
        <f>IF(A176="","",IF(COUNTIF($A$6:$A$205,A176)&gt;1,"Duplicate Appeal ID",IF(B176="","Missing clinic",IF(C176="","Missing payer",IF(D176="","Missing claim reference",IF(G176="","Missing notice received date",IF(J176="","Missing deadline days",IF(J176&lt;=0,"Invalid deadline days",IF(M176="","Missing final due date",IF(AND(E176&lt;&gt;"",F176&lt;&gt;"",F176&lt;E176),"Denial date before service date",IF(AND(F176&lt;&gt;"",G176&lt;&gt;"",G176&lt;F176),"Notice received before denial date",IF(AND(P176&lt;&gt;"",M176="",TRUE),"Submission entered without deadline",IF(AND(O176="Submitted",P176=""),"Submitted status missing date",IF(AND(P176&lt;&gt;"",O176&lt;&gt;"Submitted",O176&lt;&gt;"Closed - Won",O176&lt;&gt;"Closed - Lost"),"Submission date conflicts with status",IF(S176="","Missing appeal owner",IF(T176="","Missing priority",IF(U176="","Missing amount at risk",IF(U176&lt;0,"Negative amount at risk",IF(N176&lt;&gt;"Yes","Deadline not confirmed","OK"))))))))))))))))))</f>
        <v/>
      </c>
    </row>
    <row r="177">
      <c r="A177" s="22" t="n"/>
      <c r="B177" s="22" t="n"/>
      <c r="C177" s="22" t="n"/>
      <c r="D177" s="22" t="n"/>
      <c r="E177" s="42" t="n"/>
      <c r="F177" s="42" t="n"/>
      <c r="G177" s="42" t="n"/>
      <c r="H177" s="24">
        <f>IF(A177="","",IFERROR(VLOOKUP(C177,Lists!$A$2:$B$7,2,FALSE),""))</f>
        <v/>
      </c>
      <c r="I177" s="25" t="n"/>
      <c r="J177" s="24">
        <f>IF(A177="","",IF(I177&lt;&gt;"",I177,H177))</f>
        <v/>
      </c>
      <c r="K177" s="43">
        <f>IF(A177="","",IF(OR(G177="",J177=""),"",G177+J177))</f>
        <v/>
      </c>
      <c r="L177" s="42" t="n"/>
      <c r="M177" s="43">
        <f>IF(A177="","",IF(L177&lt;&gt;"",L177,K177))</f>
        <v/>
      </c>
      <c r="N177" s="22" t="n"/>
      <c r="O177" s="22" t="n"/>
      <c r="P177" s="42" t="n"/>
      <c r="Q177" s="24">
        <f>IF(A177="","",IF(M177="","",IF(P177&lt;&gt;"","",IF(OR(O177="Closed - Won",O177="Closed - Lost",O177="Withdrawn"),"",M177-Dashboard!$B$2))))</f>
        <v/>
      </c>
      <c r="R177" s="27">
        <f>IF(A177="","",IF(M177="","Missing Deadline",IF(P177&lt;&gt;"",IF(P177&lt;=M177,"Timely Submitted","Late Submitted"),IF(OR(O177="Closed - Won",O177="Closed - Lost",O177="Withdrawn"),"Closed - No Submission",IF(M177&lt;Dashboard!$B$2,"Overdue",IF(M177=Dashboard!$B$2,"Due Today",IF(M177&lt;=Dashboard!$B$2+7,"Due in 7 Days",IF(M177&lt;=Dashboard!$B$2+30,"Due in 30 Days","Future"))))))))</f>
        <v/>
      </c>
      <c r="S177" s="22" t="n"/>
      <c r="T177" s="22" t="n"/>
      <c r="U177" s="44" t="n"/>
      <c r="V177" s="22" t="n"/>
      <c r="W177" s="22" t="n"/>
      <c r="X177" s="42" t="n"/>
      <c r="Y177" s="27">
        <f>IF(A177="","",IF(COUNTIF($A$6:$A$205,A177)&gt;1,"Duplicate Appeal ID",IF(B177="","Missing clinic",IF(C177="","Missing payer",IF(D177="","Missing claim reference",IF(G177="","Missing notice received date",IF(J177="","Missing deadline days",IF(J177&lt;=0,"Invalid deadline days",IF(M177="","Missing final due date",IF(AND(E177&lt;&gt;"",F177&lt;&gt;"",F177&lt;E177),"Denial date before service date",IF(AND(F177&lt;&gt;"",G177&lt;&gt;"",G177&lt;F177),"Notice received before denial date",IF(AND(P177&lt;&gt;"",M177="",TRUE),"Submission entered without deadline",IF(AND(O177="Submitted",P177=""),"Submitted status missing date",IF(AND(P177&lt;&gt;"",O177&lt;&gt;"Submitted",O177&lt;&gt;"Closed - Won",O177&lt;&gt;"Closed - Lost"),"Submission date conflicts with status",IF(S177="","Missing appeal owner",IF(T177="","Missing priority",IF(U177="","Missing amount at risk",IF(U177&lt;0,"Negative amount at risk",IF(N177&lt;&gt;"Yes","Deadline not confirmed","OK"))))))))))))))))))</f>
        <v/>
      </c>
    </row>
    <row r="178">
      <c r="A178" s="22" t="n"/>
      <c r="B178" s="22" t="n"/>
      <c r="C178" s="22" t="n"/>
      <c r="D178" s="22" t="n"/>
      <c r="E178" s="42" t="n"/>
      <c r="F178" s="42" t="n"/>
      <c r="G178" s="42" t="n"/>
      <c r="H178" s="24">
        <f>IF(A178="","",IFERROR(VLOOKUP(C178,Lists!$A$2:$B$7,2,FALSE),""))</f>
        <v/>
      </c>
      <c r="I178" s="25" t="n"/>
      <c r="J178" s="24">
        <f>IF(A178="","",IF(I178&lt;&gt;"",I178,H178))</f>
        <v/>
      </c>
      <c r="K178" s="43">
        <f>IF(A178="","",IF(OR(G178="",J178=""),"",G178+J178))</f>
        <v/>
      </c>
      <c r="L178" s="42" t="n"/>
      <c r="M178" s="43">
        <f>IF(A178="","",IF(L178&lt;&gt;"",L178,K178))</f>
        <v/>
      </c>
      <c r="N178" s="22" t="n"/>
      <c r="O178" s="22" t="n"/>
      <c r="P178" s="42" t="n"/>
      <c r="Q178" s="24">
        <f>IF(A178="","",IF(M178="","",IF(P178&lt;&gt;"","",IF(OR(O178="Closed - Won",O178="Closed - Lost",O178="Withdrawn"),"",M178-Dashboard!$B$2))))</f>
        <v/>
      </c>
      <c r="R178" s="27">
        <f>IF(A178="","",IF(M178="","Missing Deadline",IF(P178&lt;&gt;"",IF(P178&lt;=M178,"Timely Submitted","Late Submitted"),IF(OR(O178="Closed - Won",O178="Closed - Lost",O178="Withdrawn"),"Closed - No Submission",IF(M178&lt;Dashboard!$B$2,"Overdue",IF(M178=Dashboard!$B$2,"Due Today",IF(M178&lt;=Dashboard!$B$2+7,"Due in 7 Days",IF(M178&lt;=Dashboard!$B$2+30,"Due in 30 Days","Future"))))))))</f>
        <v/>
      </c>
      <c r="S178" s="22" t="n"/>
      <c r="T178" s="22" t="n"/>
      <c r="U178" s="44" t="n"/>
      <c r="V178" s="22" t="n"/>
      <c r="W178" s="22" t="n"/>
      <c r="X178" s="42" t="n"/>
      <c r="Y178" s="27">
        <f>IF(A178="","",IF(COUNTIF($A$6:$A$205,A178)&gt;1,"Duplicate Appeal ID",IF(B178="","Missing clinic",IF(C178="","Missing payer",IF(D178="","Missing claim reference",IF(G178="","Missing notice received date",IF(J178="","Missing deadline days",IF(J178&lt;=0,"Invalid deadline days",IF(M178="","Missing final due date",IF(AND(E178&lt;&gt;"",F178&lt;&gt;"",F178&lt;E178),"Denial date before service date",IF(AND(F178&lt;&gt;"",G178&lt;&gt;"",G178&lt;F178),"Notice received before denial date",IF(AND(P178&lt;&gt;"",M178="",TRUE),"Submission entered without deadline",IF(AND(O178="Submitted",P178=""),"Submitted status missing date",IF(AND(P178&lt;&gt;"",O178&lt;&gt;"Submitted",O178&lt;&gt;"Closed - Won",O178&lt;&gt;"Closed - Lost"),"Submission date conflicts with status",IF(S178="","Missing appeal owner",IF(T178="","Missing priority",IF(U178="","Missing amount at risk",IF(U178&lt;0,"Negative amount at risk",IF(N178&lt;&gt;"Yes","Deadline not confirmed","OK"))))))))))))))))))</f>
        <v/>
      </c>
    </row>
    <row r="179">
      <c r="A179" s="22" t="n"/>
      <c r="B179" s="22" t="n"/>
      <c r="C179" s="22" t="n"/>
      <c r="D179" s="22" t="n"/>
      <c r="E179" s="42" t="n"/>
      <c r="F179" s="42" t="n"/>
      <c r="G179" s="42" t="n"/>
      <c r="H179" s="24">
        <f>IF(A179="","",IFERROR(VLOOKUP(C179,Lists!$A$2:$B$7,2,FALSE),""))</f>
        <v/>
      </c>
      <c r="I179" s="25" t="n"/>
      <c r="J179" s="24">
        <f>IF(A179="","",IF(I179&lt;&gt;"",I179,H179))</f>
        <v/>
      </c>
      <c r="K179" s="43">
        <f>IF(A179="","",IF(OR(G179="",J179=""),"",G179+J179))</f>
        <v/>
      </c>
      <c r="L179" s="42" t="n"/>
      <c r="M179" s="43">
        <f>IF(A179="","",IF(L179&lt;&gt;"",L179,K179))</f>
        <v/>
      </c>
      <c r="N179" s="22" t="n"/>
      <c r="O179" s="22" t="n"/>
      <c r="P179" s="42" t="n"/>
      <c r="Q179" s="24">
        <f>IF(A179="","",IF(M179="","",IF(P179&lt;&gt;"","",IF(OR(O179="Closed - Won",O179="Closed - Lost",O179="Withdrawn"),"",M179-Dashboard!$B$2))))</f>
        <v/>
      </c>
      <c r="R179" s="27">
        <f>IF(A179="","",IF(M179="","Missing Deadline",IF(P179&lt;&gt;"",IF(P179&lt;=M179,"Timely Submitted","Late Submitted"),IF(OR(O179="Closed - Won",O179="Closed - Lost",O179="Withdrawn"),"Closed - No Submission",IF(M179&lt;Dashboard!$B$2,"Overdue",IF(M179=Dashboard!$B$2,"Due Today",IF(M179&lt;=Dashboard!$B$2+7,"Due in 7 Days",IF(M179&lt;=Dashboard!$B$2+30,"Due in 30 Days","Future"))))))))</f>
        <v/>
      </c>
      <c r="S179" s="22" t="n"/>
      <c r="T179" s="22" t="n"/>
      <c r="U179" s="44" t="n"/>
      <c r="V179" s="22" t="n"/>
      <c r="W179" s="22" t="n"/>
      <c r="X179" s="42" t="n"/>
      <c r="Y179" s="27">
        <f>IF(A179="","",IF(COUNTIF($A$6:$A$205,A179)&gt;1,"Duplicate Appeal ID",IF(B179="","Missing clinic",IF(C179="","Missing payer",IF(D179="","Missing claim reference",IF(G179="","Missing notice received date",IF(J179="","Missing deadline days",IF(J179&lt;=0,"Invalid deadline days",IF(M179="","Missing final due date",IF(AND(E179&lt;&gt;"",F179&lt;&gt;"",F179&lt;E179),"Denial date before service date",IF(AND(F179&lt;&gt;"",G179&lt;&gt;"",G179&lt;F179),"Notice received before denial date",IF(AND(P179&lt;&gt;"",M179="",TRUE),"Submission entered without deadline",IF(AND(O179="Submitted",P179=""),"Submitted status missing date",IF(AND(P179&lt;&gt;"",O179&lt;&gt;"Submitted",O179&lt;&gt;"Closed - Won",O179&lt;&gt;"Closed - Lost"),"Submission date conflicts with status",IF(S179="","Missing appeal owner",IF(T179="","Missing priority",IF(U179="","Missing amount at risk",IF(U179&lt;0,"Negative amount at risk",IF(N179&lt;&gt;"Yes","Deadline not confirmed","OK"))))))))))))))))))</f>
        <v/>
      </c>
    </row>
    <row r="180">
      <c r="A180" s="22" t="n"/>
      <c r="B180" s="22" t="n"/>
      <c r="C180" s="22" t="n"/>
      <c r="D180" s="22" t="n"/>
      <c r="E180" s="42" t="n"/>
      <c r="F180" s="42" t="n"/>
      <c r="G180" s="42" t="n"/>
      <c r="H180" s="24">
        <f>IF(A180="","",IFERROR(VLOOKUP(C180,Lists!$A$2:$B$7,2,FALSE),""))</f>
        <v/>
      </c>
      <c r="I180" s="25" t="n"/>
      <c r="J180" s="24">
        <f>IF(A180="","",IF(I180&lt;&gt;"",I180,H180))</f>
        <v/>
      </c>
      <c r="K180" s="43">
        <f>IF(A180="","",IF(OR(G180="",J180=""),"",G180+J180))</f>
        <v/>
      </c>
      <c r="L180" s="42" t="n"/>
      <c r="M180" s="43">
        <f>IF(A180="","",IF(L180&lt;&gt;"",L180,K180))</f>
        <v/>
      </c>
      <c r="N180" s="22" t="n"/>
      <c r="O180" s="22" t="n"/>
      <c r="P180" s="42" t="n"/>
      <c r="Q180" s="24">
        <f>IF(A180="","",IF(M180="","",IF(P180&lt;&gt;"","",IF(OR(O180="Closed - Won",O180="Closed - Lost",O180="Withdrawn"),"",M180-Dashboard!$B$2))))</f>
        <v/>
      </c>
      <c r="R180" s="27">
        <f>IF(A180="","",IF(M180="","Missing Deadline",IF(P180&lt;&gt;"",IF(P180&lt;=M180,"Timely Submitted","Late Submitted"),IF(OR(O180="Closed - Won",O180="Closed - Lost",O180="Withdrawn"),"Closed - No Submission",IF(M180&lt;Dashboard!$B$2,"Overdue",IF(M180=Dashboard!$B$2,"Due Today",IF(M180&lt;=Dashboard!$B$2+7,"Due in 7 Days",IF(M180&lt;=Dashboard!$B$2+30,"Due in 30 Days","Future"))))))))</f>
        <v/>
      </c>
      <c r="S180" s="22" t="n"/>
      <c r="T180" s="22" t="n"/>
      <c r="U180" s="44" t="n"/>
      <c r="V180" s="22" t="n"/>
      <c r="W180" s="22" t="n"/>
      <c r="X180" s="42" t="n"/>
      <c r="Y180" s="27">
        <f>IF(A180="","",IF(COUNTIF($A$6:$A$205,A180)&gt;1,"Duplicate Appeal ID",IF(B180="","Missing clinic",IF(C180="","Missing payer",IF(D180="","Missing claim reference",IF(G180="","Missing notice received date",IF(J180="","Missing deadline days",IF(J180&lt;=0,"Invalid deadline days",IF(M180="","Missing final due date",IF(AND(E180&lt;&gt;"",F180&lt;&gt;"",F180&lt;E180),"Denial date before service date",IF(AND(F180&lt;&gt;"",G180&lt;&gt;"",G180&lt;F180),"Notice received before denial date",IF(AND(P180&lt;&gt;"",M180="",TRUE),"Submission entered without deadline",IF(AND(O180="Submitted",P180=""),"Submitted status missing date",IF(AND(P180&lt;&gt;"",O180&lt;&gt;"Submitted",O180&lt;&gt;"Closed - Won",O180&lt;&gt;"Closed - Lost"),"Submission date conflicts with status",IF(S180="","Missing appeal owner",IF(T180="","Missing priority",IF(U180="","Missing amount at risk",IF(U180&lt;0,"Negative amount at risk",IF(N180&lt;&gt;"Yes","Deadline not confirmed","OK"))))))))))))))))))</f>
        <v/>
      </c>
    </row>
    <row r="181">
      <c r="A181" s="22" t="n"/>
      <c r="B181" s="22" t="n"/>
      <c r="C181" s="22" t="n"/>
      <c r="D181" s="22" t="n"/>
      <c r="E181" s="42" t="n"/>
      <c r="F181" s="42" t="n"/>
      <c r="G181" s="42" t="n"/>
      <c r="H181" s="24">
        <f>IF(A181="","",IFERROR(VLOOKUP(C181,Lists!$A$2:$B$7,2,FALSE),""))</f>
        <v/>
      </c>
      <c r="I181" s="25" t="n"/>
      <c r="J181" s="24">
        <f>IF(A181="","",IF(I181&lt;&gt;"",I181,H181))</f>
        <v/>
      </c>
      <c r="K181" s="43">
        <f>IF(A181="","",IF(OR(G181="",J181=""),"",G181+J181))</f>
        <v/>
      </c>
      <c r="L181" s="42" t="n"/>
      <c r="M181" s="43">
        <f>IF(A181="","",IF(L181&lt;&gt;"",L181,K181))</f>
        <v/>
      </c>
      <c r="N181" s="22" t="n"/>
      <c r="O181" s="22" t="n"/>
      <c r="P181" s="42" t="n"/>
      <c r="Q181" s="24">
        <f>IF(A181="","",IF(M181="","",IF(P181&lt;&gt;"","",IF(OR(O181="Closed - Won",O181="Closed - Lost",O181="Withdrawn"),"",M181-Dashboard!$B$2))))</f>
        <v/>
      </c>
      <c r="R181" s="27">
        <f>IF(A181="","",IF(M181="","Missing Deadline",IF(P181&lt;&gt;"",IF(P181&lt;=M181,"Timely Submitted","Late Submitted"),IF(OR(O181="Closed - Won",O181="Closed - Lost",O181="Withdrawn"),"Closed - No Submission",IF(M181&lt;Dashboard!$B$2,"Overdue",IF(M181=Dashboard!$B$2,"Due Today",IF(M181&lt;=Dashboard!$B$2+7,"Due in 7 Days",IF(M181&lt;=Dashboard!$B$2+30,"Due in 30 Days","Future"))))))))</f>
        <v/>
      </c>
      <c r="S181" s="22" t="n"/>
      <c r="T181" s="22" t="n"/>
      <c r="U181" s="44" t="n"/>
      <c r="V181" s="22" t="n"/>
      <c r="W181" s="22" t="n"/>
      <c r="X181" s="42" t="n"/>
      <c r="Y181" s="27">
        <f>IF(A181="","",IF(COUNTIF($A$6:$A$205,A181)&gt;1,"Duplicate Appeal ID",IF(B181="","Missing clinic",IF(C181="","Missing payer",IF(D181="","Missing claim reference",IF(G181="","Missing notice received date",IF(J181="","Missing deadline days",IF(J181&lt;=0,"Invalid deadline days",IF(M181="","Missing final due date",IF(AND(E181&lt;&gt;"",F181&lt;&gt;"",F181&lt;E181),"Denial date before service date",IF(AND(F181&lt;&gt;"",G181&lt;&gt;"",G181&lt;F181),"Notice received before denial date",IF(AND(P181&lt;&gt;"",M181="",TRUE),"Submission entered without deadline",IF(AND(O181="Submitted",P181=""),"Submitted status missing date",IF(AND(P181&lt;&gt;"",O181&lt;&gt;"Submitted",O181&lt;&gt;"Closed - Won",O181&lt;&gt;"Closed - Lost"),"Submission date conflicts with status",IF(S181="","Missing appeal owner",IF(T181="","Missing priority",IF(U181="","Missing amount at risk",IF(U181&lt;0,"Negative amount at risk",IF(N181&lt;&gt;"Yes","Deadline not confirmed","OK"))))))))))))))))))</f>
        <v/>
      </c>
    </row>
    <row r="182">
      <c r="A182" s="22" t="n"/>
      <c r="B182" s="22" t="n"/>
      <c r="C182" s="22" t="n"/>
      <c r="D182" s="22" t="n"/>
      <c r="E182" s="42" t="n"/>
      <c r="F182" s="42" t="n"/>
      <c r="G182" s="42" t="n"/>
      <c r="H182" s="24">
        <f>IF(A182="","",IFERROR(VLOOKUP(C182,Lists!$A$2:$B$7,2,FALSE),""))</f>
        <v/>
      </c>
      <c r="I182" s="25" t="n"/>
      <c r="J182" s="24">
        <f>IF(A182="","",IF(I182&lt;&gt;"",I182,H182))</f>
        <v/>
      </c>
      <c r="K182" s="43">
        <f>IF(A182="","",IF(OR(G182="",J182=""),"",G182+J182))</f>
        <v/>
      </c>
      <c r="L182" s="42" t="n"/>
      <c r="M182" s="43">
        <f>IF(A182="","",IF(L182&lt;&gt;"",L182,K182))</f>
        <v/>
      </c>
      <c r="N182" s="22" t="n"/>
      <c r="O182" s="22" t="n"/>
      <c r="P182" s="42" t="n"/>
      <c r="Q182" s="24">
        <f>IF(A182="","",IF(M182="","",IF(P182&lt;&gt;"","",IF(OR(O182="Closed - Won",O182="Closed - Lost",O182="Withdrawn"),"",M182-Dashboard!$B$2))))</f>
        <v/>
      </c>
      <c r="R182" s="27">
        <f>IF(A182="","",IF(M182="","Missing Deadline",IF(P182&lt;&gt;"",IF(P182&lt;=M182,"Timely Submitted","Late Submitted"),IF(OR(O182="Closed - Won",O182="Closed - Lost",O182="Withdrawn"),"Closed - No Submission",IF(M182&lt;Dashboard!$B$2,"Overdue",IF(M182=Dashboard!$B$2,"Due Today",IF(M182&lt;=Dashboard!$B$2+7,"Due in 7 Days",IF(M182&lt;=Dashboard!$B$2+30,"Due in 30 Days","Future"))))))))</f>
        <v/>
      </c>
      <c r="S182" s="22" t="n"/>
      <c r="T182" s="22" t="n"/>
      <c r="U182" s="44" t="n"/>
      <c r="V182" s="22" t="n"/>
      <c r="W182" s="22" t="n"/>
      <c r="X182" s="42" t="n"/>
      <c r="Y182" s="27">
        <f>IF(A182="","",IF(COUNTIF($A$6:$A$205,A182)&gt;1,"Duplicate Appeal ID",IF(B182="","Missing clinic",IF(C182="","Missing payer",IF(D182="","Missing claim reference",IF(G182="","Missing notice received date",IF(J182="","Missing deadline days",IF(J182&lt;=0,"Invalid deadline days",IF(M182="","Missing final due date",IF(AND(E182&lt;&gt;"",F182&lt;&gt;"",F182&lt;E182),"Denial date before service date",IF(AND(F182&lt;&gt;"",G182&lt;&gt;"",G182&lt;F182),"Notice received before denial date",IF(AND(P182&lt;&gt;"",M182="",TRUE),"Submission entered without deadline",IF(AND(O182="Submitted",P182=""),"Submitted status missing date",IF(AND(P182&lt;&gt;"",O182&lt;&gt;"Submitted",O182&lt;&gt;"Closed - Won",O182&lt;&gt;"Closed - Lost"),"Submission date conflicts with status",IF(S182="","Missing appeal owner",IF(T182="","Missing priority",IF(U182="","Missing amount at risk",IF(U182&lt;0,"Negative amount at risk",IF(N182&lt;&gt;"Yes","Deadline not confirmed","OK"))))))))))))))))))</f>
        <v/>
      </c>
    </row>
    <row r="183">
      <c r="A183" s="22" t="n"/>
      <c r="B183" s="22" t="n"/>
      <c r="C183" s="22" t="n"/>
      <c r="D183" s="22" t="n"/>
      <c r="E183" s="42" t="n"/>
      <c r="F183" s="42" t="n"/>
      <c r="G183" s="42" t="n"/>
      <c r="H183" s="24">
        <f>IF(A183="","",IFERROR(VLOOKUP(C183,Lists!$A$2:$B$7,2,FALSE),""))</f>
        <v/>
      </c>
      <c r="I183" s="25" t="n"/>
      <c r="J183" s="24">
        <f>IF(A183="","",IF(I183&lt;&gt;"",I183,H183))</f>
        <v/>
      </c>
      <c r="K183" s="43">
        <f>IF(A183="","",IF(OR(G183="",J183=""),"",G183+J183))</f>
        <v/>
      </c>
      <c r="L183" s="42" t="n"/>
      <c r="M183" s="43">
        <f>IF(A183="","",IF(L183&lt;&gt;"",L183,K183))</f>
        <v/>
      </c>
      <c r="N183" s="22" t="n"/>
      <c r="O183" s="22" t="n"/>
      <c r="P183" s="42" t="n"/>
      <c r="Q183" s="24">
        <f>IF(A183="","",IF(M183="","",IF(P183&lt;&gt;"","",IF(OR(O183="Closed - Won",O183="Closed - Lost",O183="Withdrawn"),"",M183-Dashboard!$B$2))))</f>
        <v/>
      </c>
      <c r="R183" s="27">
        <f>IF(A183="","",IF(M183="","Missing Deadline",IF(P183&lt;&gt;"",IF(P183&lt;=M183,"Timely Submitted","Late Submitted"),IF(OR(O183="Closed - Won",O183="Closed - Lost",O183="Withdrawn"),"Closed - No Submission",IF(M183&lt;Dashboard!$B$2,"Overdue",IF(M183=Dashboard!$B$2,"Due Today",IF(M183&lt;=Dashboard!$B$2+7,"Due in 7 Days",IF(M183&lt;=Dashboard!$B$2+30,"Due in 30 Days","Future"))))))))</f>
        <v/>
      </c>
      <c r="S183" s="22" t="n"/>
      <c r="T183" s="22" t="n"/>
      <c r="U183" s="44" t="n"/>
      <c r="V183" s="22" t="n"/>
      <c r="W183" s="22" t="n"/>
      <c r="X183" s="42" t="n"/>
      <c r="Y183" s="27">
        <f>IF(A183="","",IF(COUNTIF($A$6:$A$205,A183)&gt;1,"Duplicate Appeal ID",IF(B183="","Missing clinic",IF(C183="","Missing payer",IF(D183="","Missing claim reference",IF(G183="","Missing notice received date",IF(J183="","Missing deadline days",IF(J183&lt;=0,"Invalid deadline days",IF(M183="","Missing final due date",IF(AND(E183&lt;&gt;"",F183&lt;&gt;"",F183&lt;E183),"Denial date before service date",IF(AND(F183&lt;&gt;"",G183&lt;&gt;"",G183&lt;F183),"Notice received before denial date",IF(AND(P183&lt;&gt;"",M183="",TRUE),"Submission entered without deadline",IF(AND(O183="Submitted",P183=""),"Submitted status missing date",IF(AND(P183&lt;&gt;"",O183&lt;&gt;"Submitted",O183&lt;&gt;"Closed - Won",O183&lt;&gt;"Closed - Lost"),"Submission date conflicts with status",IF(S183="","Missing appeal owner",IF(T183="","Missing priority",IF(U183="","Missing amount at risk",IF(U183&lt;0,"Negative amount at risk",IF(N183&lt;&gt;"Yes","Deadline not confirmed","OK"))))))))))))))))))</f>
        <v/>
      </c>
    </row>
    <row r="184">
      <c r="A184" s="22" t="n"/>
      <c r="B184" s="22" t="n"/>
      <c r="C184" s="22" t="n"/>
      <c r="D184" s="22" t="n"/>
      <c r="E184" s="42" t="n"/>
      <c r="F184" s="42" t="n"/>
      <c r="G184" s="42" t="n"/>
      <c r="H184" s="24">
        <f>IF(A184="","",IFERROR(VLOOKUP(C184,Lists!$A$2:$B$7,2,FALSE),""))</f>
        <v/>
      </c>
      <c r="I184" s="25" t="n"/>
      <c r="J184" s="24">
        <f>IF(A184="","",IF(I184&lt;&gt;"",I184,H184))</f>
        <v/>
      </c>
      <c r="K184" s="43">
        <f>IF(A184="","",IF(OR(G184="",J184=""),"",G184+J184))</f>
        <v/>
      </c>
      <c r="L184" s="42" t="n"/>
      <c r="M184" s="43">
        <f>IF(A184="","",IF(L184&lt;&gt;"",L184,K184))</f>
        <v/>
      </c>
      <c r="N184" s="22" t="n"/>
      <c r="O184" s="22" t="n"/>
      <c r="P184" s="42" t="n"/>
      <c r="Q184" s="24">
        <f>IF(A184="","",IF(M184="","",IF(P184&lt;&gt;"","",IF(OR(O184="Closed - Won",O184="Closed - Lost",O184="Withdrawn"),"",M184-Dashboard!$B$2))))</f>
        <v/>
      </c>
      <c r="R184" s="27">
        <f>IF(A184="","",IF(M184="","Missing Deadline",IF(P184&lt;&gt;"",IF(P184&lt;=M184,"Timely Submitted","Late Submitted"),IF(OR(O184="Closed - Won",O184="Closed - Lost",O184="Withdrawn"),"Closed - No Submission",IF(M184&lt;Dashboard!$B$2,"Overdue",IF(M184=Dashboard!$B$2,"Due Today",IF(M184&lt;=Dashboard!$B$2+7,"Due in 7 Days",IF(M184&lt;=Dashboard!$B$2+30,"Due in 30 Days","Future"))))))))</f>
        <v/>
      </c>
      <c r="S184" s="22" t="n"/>
      <c r="T184" s="22" t="n"/>
      <c r="U184" s="44" t="n"/>
      <c r="V184" s="22" t="n"/>
      <c r="W184" s="22" t="n"/>
      <c r="X184" s="42" t="n"/>
      <c r="Y184" s="27">
        <f>IF(A184="","",IF(COUNTIF($A$6:$A$205,A184)&gt;1,"Duplicate Appeal ID",IF(B184="","Missing clinic",IF(C184="","Missing payer",IF(D184="","Missing claim reference",IF(G184="","Missing notice received date",IF(J184="","Missing deadline days",IF(J184&lt;=0,"Invalid deadline days",IF(M184="","Missing final due date",IF(AND(E184&lt;&gt;"",F184&lt;&gt;"",F184&lt;E184),"Denial date before service date",IF(AND(F184&lt;&gt;"",G184&lt;&gt;"",G184&lt;F184),"Notice received before denial date",IF(AND(P184&lt;&gt;"",M184="",TRUE),"Submission entered without deadline",IF(AND(O184="Submitted",P184=""),"Submitted status missing date",IF(AND(P184&lt;&gt;"",O184&lt;&gt;"Submitted",O184&lt;&gt;"Closed - Won",O184&lt;&gt;"Closed - Lost"),"Submission date conflicts with status",IF(S184="","Missing appeal owner",IF(T184="","Missing priority",IF(U184="","Missing amount at risk",IF(U184&lt;0,"Negative amount at risk",IF(N184&lt;&gt;"Yes","Deadline not confirmed","OK"))))))))))))))))))</f>
        <v/>
      </c>
    </row>
    <row r="185">
      <c r="A185" s="22" t="n"/>
      <c r="B185" s="22" t="n"/>
      <c r="C185" s="22" t="n"/>
      <c r="D185" s="22" t="n"/>
      <c r="E185" s="42" t="n"/>
      <c r="F185" s="42" t="n"/>
      <c r="G185" s="42" t="n"/>
      <c r="H185" s="24">
        <f>IF(A185="","",IFERROR(VLOOKUP(C185,Lists!$A$2:$B$7,2,FALSE),""))</f>
        <v/>
      </c>
      <c r="I185" s="25" t="n"/>
      <c r="J185" s="24">
        <f>IF(A185="","",IF(I185&lt;&gt;"",I185,H185))</f>
        <v/>
      </c>
      <c r="K185" s="43">
        <f>IF(A185="","",IF(OR(G185="",J185=""),"",G185+J185))</f>
        <v/>
      </c>
      <c r="L185" s="42" t="n"/>
      <c r="M185" s="43">
        <f>IF(A185="","",IF(L185&lt;&gt;"",L185,K185))</f>
        <v/>
      </c>
      <c r="N185" s="22" t="n"/>
      <c r="O185" s="22" t="n"/>
      <c r="P185" s="42" t="n"/>
      <c r="Q185" s="24">
        <f>IF(A185="","",IF(M185="","",IF(P185&lt;&gt;"","",IF(OR(O185="Closed - Won",O185="Closed - Lost",O185="Withdrawn"),"",M185-Dashboard!$B$2))))</f>
        <v/>
      </c>
      <c r="R185" s="27">
        <f>IF(A185="","",IF(M185="","Missing Deadline",IF(P185&lt;&gt;"",IF(P185&lt;=M185,"Timely Submitted","Late Submitted"),IF(OR(O185="Closed - Won",O185="Closed - Lost",O185="Withdrawn"),"Closed - No Submission",IF(M185&lt;Dashboard!$B$2,"Overdue",IF(M185=Dashboard!$B$2,"Due Today",IF(M185&lt;=Dashboard!$B$2+7,"Due in 7 Days",IF(M185&lt;=Dashboard!$B$2+30,"Due in 30 Days","Future"))))))))</f>
        <v/>
      </c>
      <c r="S185" s="22" t="n"/>
      <c r="T185" s="22" t="n"/>
      <c r="U185" s="44" t="n"/>
      <c r="V185" s="22" t="n"/>
      <c r="W185" s="22" t="n"/>
      <c r="X185" s="42" t="n"/>
      <c r="Y185" s="27">
        <f>IF(A185="","",IF(COUNTIF($A$6:$A$205,A185)&gt;1,"Duplicate Appeal ID",IF(B185="","Missing clinic",IF(C185="","Missing payer",IF(D185="","Missing claim reference",IF(G185="","Missing notice received date",IF(J185="","Missing deadline days",IF(J185&lt;=0,"Invalid deadline days",IF(M185="","Missing final due date",IF(AND(E185&lt;&gt;"",F185&lt;&gt;"",F185&lt;E185),"Denial date before service date",IF(AND(F185&lt;&gt;"",G185&lt;&gt;"",G185&lt;F185),"Notice received before denial date",IF(AND(P185&lt;&gt;"",M185="",TRUE),"Submission entered without deadline",IF(AND(O185="Submitted",P185=""),"Submitted status missing date",IF(AND(P185&lt;&gt;"",O185&lt;&gt;"Submitted",O185&lt;&gt;"Closed - Won",O185&lt;&gt;"Closed - Lost"),"Submission date conflicts with status",IF(S185="","Missing appeal owner",IF(T185="","Missing priority",IF(U185="","Missing amount at risk",IF(U185&lt;0,"Negative amount at risk",IF(N185&lt;&gt;"Yes","Deadline not confirmed","OK"))))))))))))))))))</f>
        <v/>
      </c>
    </row>
    <row r="186">
      <c r="A186" s="22" t="n"/>
      <c r="B186" s="22" t="n"/>
      <c r="C186" s="22" t="n"/>
      <c r="D186" s="22" t="n"/>
      <c r="E186" s="42" t="n"/>
      <c r="F186" s="42" t="n"/>
      <c r="G186" s="42" t="n"/>
      <c r="H186" s="24">
        <f>IF(A186="","",IFERROR(VLOOKUP(C186,Lists!$A$2:$B$7,2,FALSE),""))</f>
        <v/>
      </c>
      <c r="I186" s="25" t="n"/>
      <c r="J186" s="24">
        <f>IF(A186="","",IF(I186&lt;&gt;"",I186,H186))</f>
        <v/>
      </c>
      <c r="K186" s="43">
        <f>IF(A186="","",IF(OR(G186="",J186=""),"",G186+J186))</f>
        <v/>
      </c>
      <c r="L186" s="42" t="n"/>
      <c r="M186" s="43">
        <f>IF(A186="","",IF(L186&lt;&gt;"",L186,K186))</f>
        <v/>
      </c>
      <c r="N186" s="22" t="n"/>
      <c r="O186" s="22" t="n"/>
      <c r="P186" s="42" t="n"/>
      <c r="Q186" s="24">
        <f>IF(A186="","",IF(M186="","",IF(P186&lt;&gt;"","",IF(OR(O186="Closed - Won",O186="Closed - Lost",O186="Withdrawn"),"",M186-Dashboard!$B$2))))</f>
        <v/>
      </c>
      <c r="R186" s="27">
        <f>IF(A186="","",IF(M186="","Missing Deadline",IF(P186&lt;&gt;"",IF(P186&lt;=M186,"Timely Submitted","Late Submitted"),IF(OR(O186="Closed - Won",O186="Closed - Lost",O186="Withdrawn"),"Closed - No Submission",IF(M186&lt;Dashboard!$B$2,"Overdue",IF(M186=Dashboard!$B$2,"Due Today",IF(M186&lt;=Dashboard!$B$2+7,"Due in 7 Days",IF(M186&lt;=Dashboard!$B$2+30,"Due in 30 Days","Future"))))))))</f>
        <v/>
      </c>
      <c r="S186" s="22" t="n"/>
      <c r="T186" s="22" t="n"/>
      <c r="U186" s="44" t="n"/>
      <c r="V186" s="22" t="n"/>
      <c r="W186" s="22" t="n"/>
      <c r="X186" s="42" t="n"/>
      <c r="Y186" s="27">
        <f>IF(A186="","",IF(COUNTIF($A$6:$A$205,A186)&gt;1,"Duplicate Appeal ID",IF(B186="","Missing clinic",IF(C186="","Missing payer",IF(D186="","Missing claim reference",IF(G186="","Missing notice received date",IF(J186="","Missing deadline days",IF(J186&lt;=0,"Invalid deadline days",IF(M186="","Missing final due date",IF(AND(E186&lt;&gt;"",F186&lt;&gt;"",F186&lt;E186),"Denial date before service date",IF(AND(F186&lt;&gt;"",G186&lt;&gt;"",G186&lt;F186),"Notice received before denial date",IF(AND(P186&lt;&gt;"",M186="",TRUE),"Submission entered without deadline",IF(AND(O186="Submitted",P186=""),"Submitted status missing date",IF(AND(P186&lt;&gt;"",O186&lt;&gt;"Submitted",O186&lt;&gt;"Closed - Won",O186&lt;&gt;"Closed - Lost"),"Submission date conflicts with status",IF(S186="","Missing appeal owner",IF(T186="","Missing priority",IF(U186="","Missing amount at risk",IF(U186&lt;0,"Negative amount at risk",IF(N186&lt;&gt;"Yes","Deadline not confirmed","OK"))))))))))))))))))</f>
        <v/>
      </c>
    </row>
    <row r="187">
      <c r="A187" s="22" t="n"/>
      <c r="B187" s="22" t="n"/>
      <c r="C187" s="22" t="n"/>
      <c r="D187" s="22" t="n"/>
      <c r="E187" s="42" t="n"/>
      <c r="F187" s="42" t="n"/>
      <c r="G187" s="42" t="n"/>
      <c r="H187" s="24">
        <f>IF(A187="","",IFERROR(VLOOKUP(C187,Lists!$A$2:$B$7,2,FALSE),""))</f>
        <v/>
      </c>
      <c r="I187" s="25" t="n"/>
      <c r="J187" s="24">
        <f>IF(A187="","",IF(I187&lt;&gt;"",I187,H187))</f>
        <v/>
      </c>
      <c r="K187" s="43">
        <f>IF(A187="","",IF(OR(G187="",J187=""),"",G187+J187))</f>
        <v/>
      </c>
      <c r="L187" s="42" t="n"/>
      <c r="M187" s="43">
        <f>IF(A187="","",IF(L187&lt;&gt;"",L187,K187))</f>
        <v/>
      </c>
      <c r="N187" s="22" t="n"/>
      <c r="O187" s="22" t="n"/>
      <c r="P187" s="42" t="n"/>
      <c r="Q187" s="24">
        <f>IF(A187="","",IF(M187="","",IF(P187&lt;&gt;"","",IF(OR(O187="Closed - Won",O187="Closed - Lost",O187="Withdrawn"),"",M187-Dashboard!$B$2))))</f>
        <v/>
      </c>
      <c r="R187" s="27">
        <f>IF(A187="","",IF(M187="","Missing Deadline",IF(P187&lt;&gt;"",IF(P187&lt;=M187,"Timely Submitted","Late Submitted"),IF(OR(O187="Closed - Won",O187="Closed - Lost",O187="Withdrawn"),"Closed - No Submission",IF(M187&lt;Dashboard!$B$2,"Overdue",IF(M187=Dashboard!$B$2,"Due Today",IF(M187&lt;=Dashboard!$B$2+7,"Due in 7 Days",IF(M187&lt;=Dashboard!$B$2+30,"Due in 30 Days","Future"))))))))</f>
        <v/>
      </c>
      <c r="S187" s="22" t="n"/>
      <c r="T187" s="22" t="n"/>
      <c r="U187" s="44" t="n"/>
      <c r="V187" s="22" t="n"/>
      <c r="W187" s="22" t="n"/>
      <c r="X187" s="42" t="n"/>
      <c r="Y187" s="27">
        <f>IF(A187="","",IF(COUNTIF($A$6:$A$205,A187)&gt;1,"Duplicate Appeal ID",IF(B187="","Missing clinic",IF(C187="","Missing payer",IF(D187="","Missing claim reference",IF(G187="","Missing notice received date",IF(J187="","Missing deadline days",IF(J187&lt;=0,"Invalid deadline days",IF(M187="","Missing final due date",IF(AND(E187&lt;&gt;"",F187&lt;&gt;"",F187&lt;E187),"Denial date before service date",IF(AND(F187&lt;&gt;"",G187&lt;&gt;"",G187&lt;F187),"Notice received before denial date",IF(AND(P187&lt;&gt;"",M187="",TRUE),"Submission entered without deadline",IF(AND(O187="Submitted",P187=""),"Submitted status missing date",IF(AND(P187&lt;&gt;"",O187&lt;&gt;"Submitted",O187&lt;&gt;"Closed - Won",O187&lt;&gt;"Closed - Lost"),"Submission date conflicts with status",IF(S187="","Missing appeal owner",IF(T187="","Missing priority",IF(U187="","Missing amount at risk",IF(U187&lt;0,"Negative amount at risk",IF(N187&lt;&gt;"Yes","Deadline not confirmed","OK"))))))))))))))))))</f>
        <v/>
      </c>
    </row>
    <row r="188">
      <c r="A188" s="22" t="n"/>
      <c r="B188" s="22" t="n"/>
      <c r="C188" s="22" t="n"/>
      <c r="D188" s="22" t="n"/>
      <c r="E188" s="42" t="n"/>
      <c r="F188" s="42" t="n"/>
      <c r="G188" s="42" t="n"/>
      <c r="H188" s="24">
        <f>IF(A188="","",IFERROR(VLOOKUP(C188,Lists!$A$2:$B$7,2,FALSE),""))</f>
        <v/>
      </c>
      <c r="I188" s="25" t="n"/>
      <c r="J188" s="24">
        <f>IF(A188="","",IF(I188&lt;&gt;"",I188,H188))</f>
        <v/>
      </c>
      <c r="K188" s="43">
        <f>IF(A188="","",IF(OR(G188="",J188=""),"",G188+J188))</f>
        <v/>
      </c>
      <c r="L188" s="42" t="n"/>
      <c r="M188" s="43">
        <f>IF(A188="","",IF(L188&lt;&gt;"",L188,K188))</f>
        <v/>
      </c>
      <c r="N188" s="22" t="n"/>
      <c r="O188" s="22" t="n"/>
      <c r="P188" s="42" t="n"/>
      <c r="Q188" s="24">
        <f>IF(A188="","",IF(M188="","",IF(P188&lt;&gt;"","",IF(OR(O188="Closed - Won",O188="Closed - Lost",O188="Withdrawn"),"",M188-Dashboard!$B$2))))</f>
        <v/>
      </c>
      <c r="R188" s="27">
        <f>IF(A188="","",IF(M188="","Missing Deadline",IF(P188&lt;&gt;"",IF(P188&lt;=M188,"Timely Submitted","Late Submitted"),IF(OR(O188="Closed - Won",O188="Closed - Lost",O188="Withdrawn"),"Closed - No Submission",IF(M188&lt;Dashboard!$B$2,"Overdue",IF(M188=Dashboard!$B$2,"Due Today",IF(M188&lt;=Dashboard!$B$2+7,"Due in 7 Days",IF(M188&lt;=Dashboard!$B$2+30,"Due in 30 Days","Future"))))))))</f>
        <v/>
      </c>
      <c r="S188" s="22" t="n"/>
      <c r="T188" s="22" t="n"/>
      <c r="U188" s="44" t="n"/>
      <c r="V188" s="22" t="n"/>
      <c r="W188" s="22" t="n"/>
      <c r="X188" s="42" t="n"/>
      <c r="Y188" s="27">
        <f>IF(A188="","",IF(COUNTIF($A$6:$A$205,A188)&gt;1,"Duplicate Appeal ID",IF(B188="","Missing clinic",IF(C188="","Missing payer",IF(D188="","Missing claim reference",IF(G188="","Missing notice received date",IF(J188="","Missing deadline days",IF(J188&lt;=0,"Invalid deadline days",IF(M188="","Missing final due date",IF(AND(E188&lt;&gt;"",F188&lt;&gt;"",F188&lt;E188),"Denial date before service date",IF(AND(F188&lt;&gt;"",G188&lt;&gt;"",G188&lt;F188),"Notice received before denial date",IF(AND(P188&lt;&gt;"",M188="",TRUE),"Submission entered without deadline",IF(AND(O188="Submitted",P188=""),"Submitted status missing date",IF(AND(P188&lt;&gt;"",O188&lt;&gt;"Submitted",O188&lt;&gt;"Closed - Won",O188&lt;&gt;"Closed - Lost"),"Submission date conflicts with status",IF(S188="","Missing appeal owner",IF(T188="","Missing priority",IF(U188="","Missing amount at risk",IF(U188&lt;0,"Negative amount at risk",IF(N188&lt;&gt;"Yes","Deadline not confirmed","OK"))))))))))))))))))</f>
        <v/>
      </c>
    </row>
    <row r="189">
      <c r="A189" s="22" t="n"/>
      <c r="B189" s="22" t="n"/>
      <c r="C189" s="22" t="n"/>
      <c r="D189" s="22" t="n"/>
      <c r="E189" s="42" t="n"/>
      <c r="F189" s="42" t="n"/>
      <c r="G189" s="42" t="n"/>
      <c r="H189" s="24">
        <f>IF(A189="","",IFERROR(VLOOKUP(C189,Lists!$A$2:$B$7,2,FALSE),""))</f>
        <v/>
      </c>
      <c r="I189" s="25" t="n"/>
      <c r="J189" s="24">
        <f>IF(A189="","",IF(I189&lt;&gt;"",I189,H189))</f>
        <v/>
      </c>
      <c r="K189" s="43">
        <f>IF(A189="","",IF(OR(G189="",J189=""),"",G189+J189))</f>
        <v/>
      </c>
      <c r="L189" s="42" t="n"/>
      <c r="M189" s="43">
        <f>IF(A189="","",IF(L189&lt;&gt;"",L189,K189))</f>
        <v/>
      </c>
      <c r="N189" s="22" t="n"/>
      <c r="O189" s="22" t="n"/>
      <c r="P189" s="42" t="n"/>
      <c r="Q189" s="24">
        <f>IF(A189="","",IF(M189="","",IF(P189&lt;&gt;"","",IF(OR(O189="Closed - Won",O189="Closed - Lost",O189="Withdrawn"),"",M189-Dashboard!$B$2))))</f>
        <v/>
      </c>
      <c r="R189" s="27">
        <f>IF(A189="","",IF(M189="","Missing Deadline",IF(P189&lt;&gt;"",IF(P189&lt;=M189,"Timely Submitted","Late Submitted"),IF(OR(O189="Closed - Won",O189="Closed - Lost",O189="Withdrawn"),"Closed - No Submission",IF(M189&lt;Dashboard!$B$2,"Overdue",IF(M189=Dashboard!$B$2,"Due Today",IF(M189&lt;=Dashboard!$B$2+7,"Due in 7 Days",IF(M189&lt;=Dashboard!$B$2+30,"Due in 30 Days","Future"))))))))</f>
        <v/>
      </c>
      <c r="S189" s="22" t="n"/>
      <c r="T189" s="22" t="n"/>
      <c r="U189" s="44" t="n"/>
      <c r="V189" s="22" t="n"/>
      <c r="W189" s="22" t="n"/>
      <c r="X189" s="42" t="n"/>
      <c r="Y189" s="27">
        <f>IF(A189="","",IF(COUNTIF($A$6:$A$205,A189)&gt;1,"Duplicate Appeal ID",IF(B189="","Missing clinic",IF(C189="","Missing payer",IF(D189="","Missing claim reference",IF(G189="","Missing notice received date",IF(J189="","Missing deadline days",IF(J189&lt;=0,"Invalid deadline days",IF(M189="","Missing final due date",IF(AND(E189&lt;&gt;"",F189&lt;&gt;"",F189&lt;E189),"Denial date before service date",IF(AND(F189&lt;&gt;"",G189&lt;&gt;"",G189&lt;F189),"Notice received before denial date",IF(AND(P189&lt;&gt;"",M189="",TRUE),"Submission entered without deadline",IF(AND(O189="Submitted",P189=""),"Submitted status missing date",IF(AND(P189&lt;&gt;"",O189&lt;&gt;"Submitted",O189&lt;&gt;"Closed - Won",O189&lt;&gt;"Closed - Lost"),"Submission date conflicts with status",IF(S189="","Missing appeal owner",IF(T189="","Missing priority",IF(U189="","Missing amount at risk",IF(U189&lt;0,"Negative amount at risk",IF(N189&lt;&gt;"Yes","Deadline not confirmed","OK"))))))))))))))))))</f>
        <v/>
      </c>
    </row>
    <row r="190">
      <c r="A190" s="22" t="n"/>
      <c r="B190" s="22" t="n"/>
      <c r="C190" s="22" t="n"/>
      <c r="D190" s="22" t="n"/>
      <c r="E190" s="42" t="n"/>
      <c r="F190" s="42" t="n"/>
      <c r="G190" s="42" t="n"/>
      <c r="H190" s="24">
        <f>IF(A190="","",IFERROR(VLOOKUP(C190,Lists!$A$2:$B$7,2,FALSE),""))</f>
        <v/>
      </c>
      <c r="I190" s="25" t="n"/>
      <c r="J190" s="24">
        <f>IF(A190="","",IF(I190&lt;&gt;"",I190,H190))</f>
        <v/>
      </c>
      <c r="K190" s="43">
        <f>IF(A190="","",IF(OR(G190="",J190=""),"",G190+J190))</f>
        <v/>
      </c>
      <c r="L190" s="42" t="n"/>
      <c r="M190" s="43">
        <f>IF(A190="","",IF(L190&lt;&gt;"",L190,K190))</f>
        <v/>
      </c>
      <c r="N190" s="22" t="n"/>
      <c r="O190" s="22" t="n"/>
      <c r="P190" s="42" t="n"/>
      <c r="Q190" s="24">
        <f>IF(A190="","",IF(M190="","",IF(P190&lt;&gt;"","",IF(OR(O190="Closed - Won",O190="Closed - Lost",O190="Withdrawn"),"",M190-Dashboard!$B$2))))</f>
        <v/>
      </c>
      <c r="R190" s="27">
        <f>IF(A190="","",IF(M190="","Missing Deadline",IF(P190&lt;&gt;"",IF(P190&lt;=M190,"Timely Submitted","Late Submitted"),IF(OR(O190="Closed - Won",O190="Closed - Lost",O190="Withdrawn"),"Closed - No Submission",IF(M190&lt;Dashboard!$B$2,"Overdue",IF(M190=Dashboard!$B$2,"Due Today",IF(M190&lt;=Dashboard!$B$2+7,"Due in 7 Days",IF(M190&lt;=Dashboard!$B$2+30,"Due in 30 Days","Future"))))))))</f>
        <v/>
      </c>
      <c r="S190" s="22" t="n"/>
      <c r="T190" s="22" t="n"/>
      <c r="U190" s="44" t="n"/>
      <c r="V190" s="22" t="n"/>
      <c r="W190" s="22" t="n"/>
      <c r="X190" s="42" t="n"/>
      <c r="Y190" s="27">
        <f>IF(A190="","",IF(COUNTIF($A$6:$A$205,A190)&gt;1,"Duplicate Appeal ID",IF(B190="","Missing clinic",IF(C190="","Missing payer",IF(D190="","Missing claim reference",IF(G190="","Missing notice received date",IF(J190="","Missing deadline days",IF(J190&lt;=0,"Invalid deadline days",IF(M190="","Missing final due date",IF(AND(E190&lt;&gt;"",F190&lt;&gt;"",F190&lt;E190),"Denial date before service date",IF(AND(F190&lt;&gt;"",G190&lt;&gt;"",G190&lt;F190),"Notice received before denial date",IF(AND(P190&lt;&gt;"",M190="",TRUE),"Submission entered without deadline",IF(AND(O190="Submitted",P190=""),"Submitted status missing date",IF(AND(P190&lt;&gt;"",O190&lt;&gt;"Submitted",O190&lt;&gt;"Closed - Won",O190&lt;&gt;"Closed - Lost"),"Submission date conflicts with status",IF(S190="","Missing appeal owner",IF(T190="","Missing priority",IF(U190="","Missing amount at risk",IF(U190&lt;0,"Negative amount at risk",IF(N190&lt;&gt;"Yes","Deadline not confirmed","OK"))))))))))))))))))</f>
        <v/>
      </c>
    </row>
    <row r="191">
      <c r="A191" s="22" t="n"/>
      <c r="B191" s="22" t="n"/>
      <c r="C191" s="22" t="n"/>
      <c r="D191" s="22" t="n"/>
      <c r="E191" s="42" t="n"/>
      <c r="F191" s="42" t="n"/>
      <c r="G191" s="42" t="n"/>
      <c r="H191" s="24">
        <f>IF(A191="","",IFERROR(VLOOKUP(C191,Lists!$A$2:$B$7,2,FALSE),""))</f>
        <v/>
      </c>
      <c r="I191" s="25" t="n"/>
      <c r="J191" s="24">
        <f>IF(A191="","",IF(I191&lt;&gt;"",I191,H191))</f>
        <v/>
      </c>
      <c r="K191" s="43">
        <f>IF(A191="","",IF(OR(G191="",J191=""),"",G191+J191))</f>
        <v/>
      </c>
      <c r="L191" s="42" t="n"/>
      <c r="M191" s="43">
        <f>IF(A191="","",IF(L191&lt;&gt;"",L191,K191))</f>
        <v/>
      </c>
      <c r="N191" s="22" t="n"/>
      <c r="O191" s="22" t="n"/>
      <c r="P191" s="42" t="n"/>
      <c r="Q191" s="24">
        <f>IF(A191="","",IF(M191="","",IF(P191&lt;&gt;"","",IF(OR(O191="Closed - Won",O191="Closed - Lost",O191="Withdrawn"),"",M191-Dashboard!$B$2))))</f>
        <v/>
      </c>
      <c r="R191" s="27">
        <f>IF(A191="","",IF(M191="","Missing Deadline",IF(P191&lt;&gt;"",IF(P191&lt;=M191,"Timely Submitted","Late Submitted"),IF(OR(O191="Closed - Won",O191="Closed - Lost",O191="Withdrawn"),"Closed - No Submission",IF(M191&lt;Dashboard!$B$2,"Overdue",IF(M191=Dashboard!$B$2,"Due Today",IF(M191&lt;=Dashboard!$B$2+7,"Due in 7 Days",IF(M191&lt;=Dashboard!$B$2+30,"Due in 30 Days","Future"))))))))</f>
        <v/>
      </c>
      <c r="S191" s="22" t="n"/>
      <c r="T191" s="22" t="n"/>
      <c r="U191" s="44" t="n"/>
      <c r="V191" s="22" t="n"/>
      <c r="W191" s="22" t="n"/>
      <c r="X191" s="42" t="n"/>
      <c r="Y191" s="27">
        <f>IF(A191="","",IF(COUNTIF($A$6:$A$205,A191)&gt;1,"Duplicate Appeal ID",IF(B191="","Missing clinic",IF(C191="","Missing payer",IF(D191="","Missing claim reference",IF(G191="","Missing notice received date",IF(J191="","Missing deadline days",IF(J191&lt;=0,"Invalid deadline days",IF(M191="","Missing final due date",IF(AND(E191&lt;&gt;"",F191&lt;&gt;"",F191&lt;E191),"Denial date before service date",IF(AND(F191&lt;&gt;"",G191&lt;&gt;"",G191&lt;F191),"Notice received before denial date",IF(AND(P191&lt;&gt;"",M191="",TRUE),"Submission entered without deadline",IF(AND(O191="Submitted",P191=""),"Submitted status missing date",IF(AND(P191&lt;&gt;"",O191&lt;&gt;"Submitted",O191&lt;&gt;"Closed - Won",O191&lt;&gt;"Closed - Lost"),"Submission date conflicts with status",IF(S191="","Missing appeal owner",IF(T191="","Missing priority",IF(U191="","Missing amount at risk",IF(U191&lt;0,"Negative amount at risk",IF(N191&lt;&gt;"Yes","Deadline not confirmed","OK"))))))))))))))))))</f>
        <v/>
      </c>
    </row>
    <row r="192">
      <c r="A192" s="22" t="n"/>
      <c r="B192" s="22" t="n"/>
      <c r="C192" s="22" t="n"/>
      <c r="D192" s="22" t="n"/>
      <c r="E192" s="42" t="n"/>
      <c r="F192" s="42" t="n"/>
      <c r="G192" s="42" t="n"/>
      <c r="H192" s="24">
        <f>IF(A192="","",IFERROR(VLOOKUP(C192,Lists!$A$2:$B$7,2,FALSE),""))</f>
        <v/>
      </c>
      <c r="I192" s="25" t="n"/>
      <c r="J192" s="24">
        <f>IF(A192="","",IF(I192&lt;&gt;"",I192,H192))</f>
        <v/>
      </c>
      <c r="K192" s="43">
        <f>IF(A192="","",IF(OR(G192="",J192=""),"",G192+J192))</f>
        <v/>
      </c>
      <c r="L192" s="42" t="n"/>
      <c r="M192" s="43">
        <f>IF(A192="","",IF(L192&lt;&gt;"",L192,K192))</f>
        <v/>
      </c>
      <c r="N192" s="22" t="n"/>
      <c r="O192" s="22" t="n"/>
      <c r="P192" s="42" t="n"/>
      <c r="Q192" s="24">
        <f>IF(A192="","",IF(M192="","",IF(P192&lt;&gt;"","",IF(OR(O192="Closed - Won",O192="Closed - Lost",O192="Withdrawn"),"",M192-Dashboard!$B$2))))</f>
        <v/>
      </c>
      <c r="R192" s="27">
        <f>IF(A192="","",IF(M192="","Missing Deadline",IF(P192&lt;&gt;"",IF(P192&lt;=M192,"Timely Submitted","Late Submitted"),IF(OR(O192="Closed - Won",O192="Closed - Lost",O192="Withdrawn"),"Closed - No Submission",IF(M192&lt;Dashboard!$B$2,"Overdue",IF(M192=Dashboard!$B$2,"Due Today",IF(M192&lt;=Dashboard!$B$2+7,"Due in 7 Days",IF(M192&lt;=Dashboard!$B$2+30,"Due in 30 Days","Future"))))))))</f>
        <v/>
      </c>
      <c r="S192" s="22" t="n"/>
      <c r="T192" s="22" t="n"/>
      <c r="U192" s="44" t="n"/>
      <c r="V192" s="22" t="n"/>
      <c r="W192" s="22" t="n"/>
      <c r="X192" s="42" t="n"/>
      <c r="Y192" s="27">
        <f>IF(A192="","",IF(COUNTIF($A$6:$A$205,A192)&gt;1,"Duplicate Appeal ID",IF(B192="","Missing clinic",IF(C192="","Missing payer",IF(D192="","Missing claim reference",IF(G192="","Missing notice received date",IF(J192="","Missing deadline days",IF(J192&lt;=0,"Invalid deadline days",IF(M192="","Missing final due date",IF(AND(E192&lt;&gt;"",F192&lt;&gt;"",F192&lt;E192),"Denial date before service date",IF(AND(F192&lt;&gt;"",G192&lt;&gt;"",G192&lt;F192),"Notice received before denial date",IF(AND(P192&lt;&gt;"",M192="",TRUE),"Submission entered without deadline",IF(AND(O192="Submitted",P192=""),"Submitted status missing date",IF(AND(P192&lt;&gt;"",O192&lt;&gt;"Submitted",O192&lt;&gt;"Closed - Won",O192&lt;&gt;"Closed - Lost"),"Submission date conflicts with status",IF(S192="","Missing appeal owner",IF(T192="","Missing priority",IF(U192="","Missing amount at risk",IF(U192&lt;0,"Negative amount at risk",IF(N192&lt;&gt;"Yes","Deadline not confirmed","OK"))))))))))))))))))</f>
        <v/>
      </c>
    </row>
    <row r="193">
      <c r="A193" s="22" t="n"/>
      <c r="B193" s="22" t="n"/>
      <c r="C193" s="22" t="n"/>
      <c r="D193" s="22" t="n"/>
      <c r="E193" s="42" t="n"/>
      <c r="F193" s="42" t="n"/>
      <c r="G193" s="42" t="n"/>
      <c r="H193" s="24">
        <f>IF(A193="","",IFERROR(VLOOKUP(C193,Lists!$A$2:$B$7,2,FALSE),""))</f>
        <v/>
      </c>
      <c r="I193" s="25" t="n"/>
      <c r="J193" s="24">
        <f>IF(A193="","",IF(I193&lt;&gt;"",I193,H193))</f>
        <v/>
      </c>
      <c r="K193" s="43">
        <f>IF(A193="","",IF(OR(G193="",J193=""),"",G193+J193))</f>
        <v/>
      </c>
      <c r="L193" s="42" t="n"/>
      <c r="M193" s="43">
        <f>IF(A193="","",IF(L193&lt;&gt;"",L193,K193))</f>
        <v/>
      </c>
      <c r="N193" s="22" t="n"/>
      <c r="O193" s="22" t="n"/>
      <c r="P193" s="42" t="n"/>
      <c r="Q193" s="24">
        <f>IF(A193="","",IF(M193="","",IF(P193&lt;&gt;"","",IF(OR(O193="Closed - Won",O193="Closed - Lost",O193="Withdrawn"),"",M193-Dashboard!$B$2))))</f>
        <v/>
      </c>
      <c r="R193" s="27">
        <f>IF(A193="","",IF(M193="","Missing Deadline",IF(P193&lt;&gt;"",IF(P193&lt;=M193,"Timely Submitted","Late Submitted"),IF(OR(O193="Closed - Won",O193="Closed - Lost",O193="Withdrawn"),"Closed - No Submission",IF(M193&lt;Dashboard!$B$2,"Overdue",IF(M193=Dashboard!$B$2,"Due Today",IF(M193&lt;=Dashboard!$B$2+7,"Due in 7 Days",IF(M193&lt;=Dashboard!$B$2+30,"Due in 30 Days","Future"))))))))</f>
        <v/>
      </c>
      <c r="S193" s="22" t="n"/>
      <c r="T193" s="22" t="n"/>
      <c r="U193" s="44" t="n"/>
      <c r="V193" s="22" t="n"/>
      <c r="W193" s="22" t="n"/>
      <c r="X193" s="42" t="n"/>
      <c r="Y193" s="27">
        <f>IF(A193="","",IF(COUNTIF($A$6:$A$205,A193)&gt;1,"Duplicate Appeal ID",IF(B193="","Missing clinic",IF(C193="","Missing payer",IF(D193="","Missing claim reference",IF(G193="","Missing notice received date",IF(J193="","Missing deadline days",IF(J193&lt;=0,"Invalid deadline days",IF(M193="","Missing final due date",IF(AND(E193&lt;&gt;"",F193&lt;&gt;"",F193&lt;E193),"Denial date before service date",IF(AND(F193&lt;&gt;"",G193&lt;&gt;"",G193&lt;F193),"Notice received before denial date",IF(AND(P193&lt;&gt;"",M193="",TRUE),"Submission entered without deadline",IF(AND(O193="Submitted",P193=""),"Submitted status missing date",IF(AND(P193&lt;&gt;"",O193&lt;&gt;"Submitted",O193&lt;&gt;"Closed - Won",O193&lt;&gt;"Closed - Lost"),"Submission date conflicts with status",IF(S193="","Missing appeal owner",IF(T193="","Missing priority",IF(U193="","Missing amount at risk",IF(U193&lt;0,"Negative amount at risk",IF(N193&lt;&gt;"Yes","Deadline not confirmed","OK"))))))))))))))))))</f>
        <v/>
      </c>
    </row>
    <row r="194">
      <c r="A194" s="22" t="n"/>
      <c r="B194" s="22" t="n"/>
      <c r="C194" s="22" t="n"/>
      <c r="D194" s="22" t="n"/>
      <c r="E194" s="42" t="n"/>
      <c r="F194" s="42" t="n"/>
      <c r="G194" s="42" t="n"/>
      <c r="H194" s="24">
        <f>IF(A194="","",IFERROR(VLOOKUP(C194,Lists!$A$2:$B$7,2,FALSE),""))</f>
        <v/>
      </c>
      <c r="I194" s="25" t="n"/>
      <c r="J194" s="24">
        <f>IF(A194="","",IF(I194&lt;&gt;"",I194,H194))</f>
        <v/>
      </c>
      <c r="K194" s="43">
        <f>IF(A194="","",IF(OR(G194="",J194=""),"",G194+J194))</f>
        <v/>
      </c>
      <c r="L194" s="42" t="n"/>
      <c r="M194" s="43">
        <f>IF(A194="","",IF(L194&lt;&gt;"",L194,K194))</f>
        <v/>
      </c>
      <c r="N194" s="22" t="n"/>
      <c r="O194" s="22" t="n"/>
      <c r="P194" s="42" t="n"/>
      <c r="Q194" s="24">
        <f>IF(A194="","",IF(M194="","",IF(P194&lt;&gt;"","",IF(OR(O194="Closed - Won",O194="Closed - Lost",O194="Withdrawn"),"",M194-Dashboard!$B$2))))</f>
        <v/>
      </c>
      <c r="R194" s="27">
        <f>IF(A194="","",IF(M194="","Missing Deadline",IF(P194&lt;&gt;"",IF(P194&lt;=M194,"Timely Submitted","Late Submitted"),IF(OR(O194="Closed - Won",O194="Closed - Lost",O194="Withdrawn"),"Closed - No Submission",IF(M194&lt;Dashboard!$B$2,"Overdue",IF(M194=Dashboard!$B$2,"Due Today",IF(M194&lt;=Dashboard!$B$2+7,"Due in 7 Days",IF(M194&lt;=Dashboard!$B$2+30,"Due in 30 Days","Future"))))))))</f>
        <v/>
      </c>
      <c r="S194" s="22" t="n"/>
      <c r="T194" s="22" t="n"/>
      <c r="U194" s="44" t="n"/>
      <c r="V194" s="22" t="n"/>
      <c r="W194" s="22" t="n"/>
      <c r="X194" s="42" t="n"/>
      <c r="Y194" s="27">
        <f>IF(A194="","",IF(COUNTIF($A$6:$A$205,A194)&gt;1,"Duplicate Appeal ID",IF(B194="","Missing clinic",IF(C194="","Missing payer",IF(D194="","Missing claim reference",IF(G194="","Missing notice received date",IF(J194="","Missing deadline days",IF(J194&lt;=0,"Invalid deadline days",IF(M194="","Missing final due date",IF(AND(E194&lt;&gt;"",F194&lt;&gt;"",F194&lt;E194),"Denial date before service date",IF(AND(F194&lt;&gt;"",G194&lt;&gt;"",G194&lt;F194),"Notice received before denial date",IF(AND(P194&lt;&gt;"",M194="",TRUE),"Submission entered without deadline",IF(AND(O194="Submitted",P194=""),"Submitted status missing date",IF(AND(P194&lt;&gt;"",O194&lt;&gt;"Submitted",O194&lt;&gt;"Closed - Won",O194&lt;&gt;"Closed - Lost"),"Submission date conflicts with status",IF(S194="","Missing appeal owner",IF(T194="","Missing priority",IF(U194="","Missing amount at risk",IF(U194&lt;0,"Negative amount at risk",IF(N194&lt;&gt;"Yes","Deadline not confirmed","OK"))))))))))))))))))</f>
        <v/>
      </c>
    </row>
    <row r="195">
      <c r="A195" s="22" t="n"/>
      <c r="B195" s="22" t="n"/>
      <c r="C195" s="22" t="n"/>
      <c r="D195" s="22" t="n"/>
      <c r="E195" s="42" t="n"/>
      <c r="F195" s="42" t="n"/>
      <c r="G195" s="42" t="n"/>
      <c r="H195" s="24">
        <f>IF(A195="","",IFERROR(VLOOKUP(C195,Lists!$A$2:$B$7,2,FALSE),""))</f>
        <v/>
      </c>
      <c r="I195" s="25" t="n"/>
      <c r="J195" s="24">
        <f>IF(A195="","",IF(I195&lt;&gt;"",I195,H195))</f>
        <v/>
      </c>
      <c r="K195" s="43">
        <f>IF(A195="","",IF(OR(G195="",J195=""),"",G195+J195))</f>
        <v/>
      </c>
      <c r="L195" s="42" t="n"/>
      <c r="M195" s="43">
        <f>IF(A195="","",IF(L195&lt;&gt;"",L195,K195))</f>
        <v/>
      </c>
      <c r="N195" s="22" t="n"/>
      <c r="O195" s="22" t="n"/>
      <c r="P195" s="42" t="n"/>
      <c r="Q195" s="24">
        <f>IF(A195="","",IF(M195="","",IF(P195&lt;&gt;"","",IF(OR(O195="Closed - Won",O195="Closed - Lost",O195="Withdrawn"),"",M195-Dashboard!$B$2))))</f>
        <v/>
      </c>
      <c r="R195" s="27">
        <f>IF(A195="","",IF(M195="","Missing Deadline",IF(P195&lt;&gt;"",IF(P195&lt;=M195,"Timely Submitted","Late Submitted"),IF(OR(O195="Closed - Won",O195="Closed - Lost",O195="Withdrawn"),"Closed - No Submission",IF(M195&lt;Dashboard!$B$2,"Overdue",IF(M195=Dashboard!$B$2,"Due Today",IF(M195&lt;=Dashboard!$B$2+7,"Due in 7 Days",IF(M195&lt;=Dashboard!$B$2+30,"Due in 30 Days","Future"))))))))</f>
        <v/>
      </c>
      <c r="S195" s="22" t="n"/>
      <c r="T195" s="22" t="n"/>
      <c r="U195" s="44" t="n"/>
      <c r="V195" s="22" t="n"/>
      <c r="W195" s="22" t="n"/>
      <c r="X195" s="42" t="n"/>
      <c r="Y195" s="27">
        <f>IF(A195="","",IF(COUNTIF($A$6:$A$205,A195)&gt;1,"Duplicate Appeal ID",IF(B195="","Missing clinic",IF(C195="","Missing payer",IF(D195="","Missing claim reference",IF(G195="","Missing notice received date",IF(J195="","Missing deadline days",IF(J195&lt;=0,"Invalid deadline days",IF(M195="","Missing final due date",IF(AND(E195&lt;&gt;"",F195&lt;&gt;"",F195&lt;E195),"Denial date before service date",IF(AND(F195&lt;&gt;"",G195&lt;&gt;"",G195&lt;F195),"Notice received before denial date",IF(AND(P195&lt;&gt;"",M195="",TRUE),"Submission entered without deadline",IF(AND(O195="Submitted",P195=""),"Submitted status missing date",IF(AND(P195&lt;&gt;"",O195&lt;&gt;"Submitted",O195&lt;&gt;"Closed - Won",O195&lt;&gt;"Closed - Lost"),"Submission date conflicts with status",IF(S195="","Missing appeal owner",IF(T195="","Missing priority",IF(U195="","Missing amount at risk",IF(U195&lt;0,"Negative amount at risk",IF(N195&lt;&gt;"Yes","Deadline not confirmed","OK"))))))))))))))))))</f>
        <v/>
      </c>
    </row>
    <row r="196">
      <c r="A196" s="22" t="n"/>
      <c r="B196" s="22" t="n"/>
      <c r="C196" s="22" t="n"/>
      <c r="D196" s="22" t="n"/>
      <c r="E196" s="42" t="n"/>
      <c r="F196" s="42" t="n"/>
      <c r="G196" s="42" t="n"/>
      <c r="H196" s="24">
        <f>IF(A196="","",IFERROR(VLOOKUP(C196,Lists!$A$2:$B$7,2,FALSE),""))</f>
        <v/>
      </c>
      <c r="I196" s="25" t="n"/>
      <c r="J196" s="24">
        <f>IF(A196="","",IF(I196&lt;&gt;"",I196,H196))</f>
        <v/>
      </c>
      <c r="K196" s="43">
        <f>IF(A196="","",IF(OR(G196="",J196=""),"",G196+J196))</f>
        <v/>
      </c>
      <c r="L196" s="42" t="n"/>
      <c r="M196" s="43">
        <f>IF(A196="","",IF(L196&lt;&gt;"",L196,K196))</f>
        <v/>
      </c>
      <c r="N196" s="22" t="n"/>
      <c r="O196" s="22" t="n"/>
      <c r="P196" s="42" t="n"/>
      <c r="Q196" s="24">
        <f>IF(A196="","",IF(M196="","",IF(P196&lt;&gt;"","",IF(OR(O196="Closed - Won",O196="Closed - Lost",O196="Withdrawn"),"",M196-Dashboard!$B$2))))</f>
        <v/>
      </c>
      <c r="R196" s="27">
        <f>IF(A196="","",IF(M196="","Missing Deadline",IF(P196&lt;&gt;"",IF(P196&lt;=M196,"Timely Submitted","Late Submitted"),IF(OR(O196="Closed - Won",O196="Closed - Lost",O196="Withdrawn"),"Closed - No Submission",IF(M196&lt;Dashboard!$B$2,"Overdue",IF(M196=Dashboard!$B$2,"Due Today",IF(M196&lt;=Dashboard!$B$2+7,"Due in 7 Days",IF(M196&lt;=Dashboard!$B$2+30,"Due in 30 Days","Future"))))))))</f>
        <v/>
      </c>
      <c r="S196" s="22" t="n"/>
      <c r="T196" s="22" t="n"/>
      <c r="U196" s="44" t="n"/>
      <c r="V196" s="22" t="n"/>
      <c r="W196" s="22" t="n"/>
      <c r="X196" s="42" t="n"/>
      <c r="Y196" s="27">
        <f>IF(A196="","",IF(COUNTIF($A$6:$A$205,A196)&gt;1,"Duplicate Appeal ID",IF(B196="","Missing clinic",IF(C196="","Missing payer",IF(D196="","Missing claim reference",IF(G196="","Missing notice received date",IF(J196="","Missing deadline days",IF(J196&lt;=0,"Invalid deadline days",IF(M196="","Missing final due date",IF(AND(E196&lt;&gt;"",F196&lt;&gt;"",F196&lt;E196),"Denial date before service date",IF(AND(F196&lt;&gt;"",G196&lt;&gt;"",G196&lt;F196),"Notice received before denial date",IF(AND(P196&lt;&gt;"",M196="",TRUE),"Submission entered without deadline",IF(AND(O196="Submitted",P196=""),"Submitted status missing date",IF(AND(P196&lt;&gt;"",O196&lt;&gt;"Submitted",O196&lt;&gt;"Closed - Won",O196&lt;&gt;"Closed - Lost"),"Submission date conflicts with status",IF(S196="","Missing appeal owner",IF(T196="","Missing priority",IF(U196="","Missing amount at risk",IF(U196&lt;0,"Negative amount at risk",IF(N196&lt;&gt;"Yes","Deadline not confirmed","OK"))))))))))))))))))</f>
        <v/>
      </c>
    </row>
    <row r="197">
      <c r="A197" s="22" t="n"/>
      <c r="B197" s="22" t="n"/>
      <c r="C197" s="22" t="n"/>
      <c r="D197" s="22" t="n"/>
      <c r="E197" s="42" t="n"/>
      <c r="F197" s="42" t="n"/>
      <c r="G197" s="42" t="n"/>
      <c r="H197" s="24">
        <f>IF(A197="","",IFERROR(VLOOKUP(C197,Lists!$A$2:$B$7,2,FALSE),""))</f>
        <v/>
      </c>
      <c r="I197" s="25" t="n"/>
      <c r="J197" s="24">
        <f>IF(A197="","",IF(I197&lt;&gt;"",I197,H197))</f>
        <v/>
      </c>
      <c r="K197" s="43">
        <f>IF(A197="","",IF(OR(G197="",J197=""),"",G197+J197))</f>
        <v/>
      </c>
      <c r="L197" s="42" t="n"/>
      <c r="M197" s="43">
        <f>IF(A197="","",IF(L197&lt;&gt;"",L197,K197))</f>
        <v/>
      </c>
      <c r="N197" s="22" t="n"/>
      <c r="O197" s="22" t="n"/>
      <c r="P197" s="42" t="n"/>
      <c r="Q197" s="24">
        <f>IF(A197="","",IF(M197="","",IF(P197&lt;&gt;"","",IF(OR(O197="Closed - Won",O197="Closed - Lost",O197="Withdrawn"),"",M197-Dashboard!$B$2))))</f>
        <v/>
      </c>
      <c r="R197" s="27">
        <f>IF(A197="","",IF(M197="","Missing Deadline",IF(P197&lt;&gt;"",IF(P197&lt;=M197,"Timely Submitted","Late Submitted"),IF(OR(O197="Closed - Won",O197="Closed - Lost",O197="Withdrawn"),"Closed - No Submission",IF(M197&lt;Dashboard!$B$2,"Overdue",IF(M197=Dashboard!$B$2,"Due Today",IF(M197&lt;=Dashboard!$B$2+7,"Due in 7 Days",IF(M197&lt;=Dashboard!$B$2+30,"Due in 30 Days","Future"))))))))</f>
        <v/>
      </c>
      <c r="S197" s="22" t="n"/>
      <c r="T197" s="22" t="n"/>
      <c r="U197" s="44" t="n"/>
      <c r="V197" s="22" t="n"/>
      <c r="W197" s="22" t="n"/>
      <c r="X197" s="42" t="n"/>
      <c r="Y197" s="27">
        <f>IF(A197="","",IF(COUNTIF($A$6:$A$205,A197)&gt;1,"Duplicate Appeal ID",IF(B197="","Missing clinic",IF(C197="","Missing payer",IF(D197="","Missing claim reference",IF(G197="","Missing notice received date",IF(J197="","Missing deadline days",IF(J197&lt;=0,"Invalid deadline days",IF(M197="","Missing final due date",IF(AND(E197&lt;&gt;"",F197&lt;&gt;"",F197&lt;E197),"Denial date before service date",IF(AND(F197&lt;&gt;"",G197&lt;&gt;"",G197&lt;F197),"Notice received before denial date",IF(AND(P197&lt;&gt;"",M197="",TRUE),"Submission entered without deadline",IF(AND(O197="Submitted",P197=""),"Submitted status missing date",IF(AND(P197&lt;&gt;"",O197&lt;&gt;"Submitted",O197&lt;&gt;"Closed - Won",O197&lt;&gt;"Closed - Lost"),"Submission date conflicts with status",IF(S197="","Missing appeal owner",IF(T197="","Missing priority",IF(U197="","Missing amount at risk",IF(U197&lt;0,"Negative amount at risk",IF(N197&lt;&gt;"Yes","Deadline not confirmed","OK"))))))))))))))))))</f>
        <v/>
      </c>
    </row>
    <row r="198">
      <c r="A198" s="22" t="n"/>
      <c r="B198" s="22" t="n"/>
      <c r="C198" s="22" t="n"/>
      <c r="D198" s="22" t="n"/>
      <c r="E198" s="42" t="n"/>
      <c r="F198" s="42" t="n"/>
      <c r="G198" s="42" t="n"/>
      <c r="H198" s="24">
        <f>IF(A198="","",IFERROR(VLOOKUP(C198,Lists!$A$2:$B$7,2,FALSE),""))</f>
        <v/>
      </c>
      <c r="I198" s="25" t="n"/>
      <c r="J198" s="24">
        <f>IF(A198="","",IF(I198&lt;&gt;"",I198,H198))</f>
        <v/>
      </c>
      <c r="K198" s="43">
        <f>IF(A198="","",IF(OR(G198="",J198=""),"",G198+J198))</f>
        <v/>
      </c>
      <c r="L198" s="42" t="n"/>
      <c r="M198" s="43">
        <f>IF(A198="","",IF(L198&lt;&gt;"",L198,K198))</f>
        <v/>
      </c>
      <c r="N198" s="22" t="n"/>
      <c r="O198" s="22" t="n"/>
      <c r="P198" s="42" t="n"/>
      <c r="Q198" s="24">
        <f>IF(A198="","",IF(M198="","",IF(P198&lt;&gt;"","",IF(OR(O198="Closed - Won",O198="Closed - Lost",O198="Withdrawn"),"",M198-Dashboard!$B$2))))</f>
        <v/>
      </c>
      <c r="R198" s="27">
        <f>IF(A198="","",IF(M198="","Missing Deadline",IF(P198&lt;&gt;"",IF(P198&lt;=M198,"Timely Submitted","Late Submitted"),IF(OR(O198="Closed - Won",O198="Closed - Lost",O198="Withdrawn"),"Closed - No Submission",IF(M198&lt;Dashboard!$B$2,"Overdue",IF(M198=Dashboard!$B$2,"Due Today",IF(M198&lt;=Dashboard!$B$2+7,"Due in 7 Days",IF(M198&lt;=Dashboard!$B$2+30,"Due in 30 Days","Future"))))))))</f>
        <v/>
      </c>
      <c r="S198" s="22" t="n"/>
      <c r="T198" s="22" t="n"/>
      <c r="U198" s="44" t="n"/>
      <c r="V198" s="22" t="n"/>
      <c r="W198" s="22" t="n"/>
      <c r="X198" s="42" t="n"/>
      <c r="Y198" s="27">
        <f>IF(A198="","",IF(COUNTIF($A$6:$A$205,A198)&gt;1,"Duplicate Appeal ID",IF(B198="","Missing clinic",IF(C198="","Missing payer",IF(D198="","Missing claim reference",IF(G198="","Missing notice received date",IF(J198="","Missing deadline days",IF(J198&lt;=0,"Invalid deadline days",IF(M198="","Missing final due date",IF(AND(E198&lt;&gt;"",F198&lt;&gt;"",F198&lt;E198),"Denial date before service date",IF(AND(F198&lt;&gt;"",G198&lt;&gt;"",G198&lt;F198),"Notice received before denial date",IF(AND(P198&lt;&gt;"",M198="",TRUE),"Submission entered without deadline",IF(AND(O198="Submitted",P198=""),"Submitted status missing date",IF(AND(P198&lt;&gt;"",O198&lt;&gt;"Submitted",O198&lt;&gt;"Closed - Won",O198&lt;&gt;"Closed - Lost"),"Submission date conflicts with status",IF(S198="","Missing appeal owner",IF(T198="","Missing priority",IF(U198="","Missing amount at risk",IF(U198&lt;0,"Negative amount at risk",IF(N198&lt;&gt;"Yes","Deadline not confirmed","OK"))))))))))))))))))</f>
        <v/>
      </c>
    </row>
    <row r="199">
      <c r="A199" s="22" t="n"/>
      <c r="B199" s="22" t="n"/>
      <c r="C199" s="22" t="n"/>
      <c r="D199" s="22" t="n"/>
      <c r="E199" s="42" t="n"/>
      <c r="F199" s="42" t="n"/>
      <c r="G199" s="42" t="n"/>
      <c r="H199" s="24">
        <f>IF(A199="","",IFERROR(VLOOKUP(C199,Lists!$A$2:$B$7,2,FALSE),""))</f>
        <v/>
      </c>
      <c r="I199" s="25" t="n"/>
      <c r="J199" s="24">
        <f>IF(A199="","",IF(I199&lt;&gt;"",I199,H199))</f>
        <v/>
      </c>
      <c r="K199" s="43">
        <f>IF(A199="","",IF(OR(G199="",J199=""),"",G199+J199))</f>
        <v/>
      </c>
      <c r="L199" s="42" t="n"/>
      <c r="M199" s="43">
        <f>IF(A199="","",IF(L199&lt;&gt;"",L199,K199))</f>
        <v/>
      </c>
      <c r="N199" s="22" t="n"/>
      <c r="O199" s="22" t="n"/>
      <c r="P199" s="42" t="n"/>
      <c r="Q199" s="24">
        <f>IF(A199="","",IF(M199="","",IF(P199&lt;&gt;"","",IF(OR(O199="Closed - Won",O199="Closed - Lost",O199="Withdrawn"),"",M199-Dashboard!$B$2))))</f>
        <v/>
      </c>
      <c r="R199" s="27">
        <f>IF(A199="","",IF(M199="","Missing Deadline",IF(P199&lt;&gt;"",IF(P199&lt;=M199,"Timely Submitted","Late Submitted"),IF(OR(O199="Closed - Won",O199="Closed - Lost",O199="Withdrawn"),"Closed - No Submission",IF(M199&lt;Dashboard!$B$2,"Overdue",IF(M199=Dashboard!$B$2,"Due Today",IF(M199&lt;=Dashboard!$B$2+7,"Due in 7 Days",IF(M199&lt;=Dashboard!$B$2+30,"Due in 30 Days","Future"))))))))</f>
        <v/>
      </c>
      <c r="S199" s="22" t="n"/>
      <c r="T199" s="22" t="n"/>
      <c r="U199" s="44" t="n"/>
      <c r="V199" s="22" t="n"/>
      <c r="W199" s="22" t="n"/>
      <c r="X199" s="42" t="n"/>
      <c r="Y199" s="27">
        <f>IF(A199="","",IF(COUNTIF($A$6:$A$205,A199)&gt;1,"Duplicate Appeal ID",IF(B199="","Missing clinic",IF(C199="","Missing payer",IF(D199="","Missing claim reference",IF(G199="","Missing notice received date",IF(J199="","Missing deadline days",IF(J199&lt;=0,"Invalid deadline days",IF(M199="","Missing final due date",IF(AND(E199&lt;&gt;"",F199&lt;&gt;"",F199&lt;E199),"Denial date before service date",IF(AND(F199&lt;&gt;"",G199&lt;&gt;"",G199&lt;F199),"Notice received before denial date",IF(AND(P199&lt;&gt;"",M199="",TRUE),"Submission entered without deadline",IF(AND(O199="Submitted",P199=""),"Submitted status missing date",IF(AND(P199&lt;&gt;"",O199&lt;&gt;"Submitted",O199&lt;&gt;"Closed - Won",O199&lt;&gt;"Closed - Lost"),"Submission date conflicts with status",IF(S199="","Missing appeal owner",IF(T199="","Missing priority",IF(U199="","Missing amount at risk",IF(U199&lt;0,"Negative amount at risk",IF(N199&lt;&gt;"Yes","Deadline not confirmed","OK"))))))))))))))))))</f>
        <v/>
      </c>
    </row>
    <row r="200">
      <c r="A200" s="22" t="n"/>
      <c r="B200" s="22" t="n"/>
      <c r="C200" s="22" t="n"/>
      <c r="D200" s="22" t="n"/>
      <c r="E200" s="42" t="n"/>
      <c r="F200" s="42" t="n"/>
      <c r="G200" s="42" t="n"/>
      <c r="H200" s="24">
        <f>IF(A200="","",IFERROR(VLOOKUP(C200,Lists!$A$2:$B$7,2,FALSE),""))</f>
        <v/>
      </c>
      <c r="I200" s="25" t="n"/>
      <c r="J200" s="24">
        <f>IF(A200="","",IF(I200&lt;&gt;"",I200,H200))</f>
        <v/>
      </c>
      <c r="K200" s="43">
        <f>IF(A200="","",IF(OR(G200="",J200=""),"",G200+J200))</f>
        <v/>
      </c>
      <c r="L200" s="42" t="n"/>
      <c r="M200" s="43">
        <f>IF(A200="","",IF(L200&lt;&gt;"",L200,K200))</f>
        <v/>
      </c>
      <c r="N200" s="22" t="n"/>
      <c r="O200" s="22" t="n"/>
      <c r="P200" s="42" t="n"/>
      <c r="Q200" s="24">
        <f>IF(A200="","",IF(M200="","",IF(P200&lt;&gt;"","",IF(OR(O200="Closed - Won",O200="Closed - Lost",O200="Withdrawn"),"",M200-Dashboard!$B$2))))</f>
        <v/>
      </c>
      <c r="R200" s="27">
        <f>IF(A200="","",IF(M200="","Missing Deadline",IF(P200&lt;&gt;"",IF(P200&lt;=M200,"Timely Submitted","Late Submitted"),IF(OR(O200="Closed - Won",O200="Closed - Lost",O200="Withdrawn"),"Closed - No Submission",IF(M200&lt;Dashboard!$B$2,"Overdue",IF(M200=Dashboard!$B$2,"Due Today",IF(M200&lt;=Dashboard!$B$2+7,"Due in 7 Days",IF(M200&lt;=Dashboard!$B$2+30,"Due in 30 Days","Future"))))))))</f>
        <v/>
      </c>
      <c r="S200" s="22" t="n"/>
      <c r="T200" s="22" t="n"/>
      <c r="U200" s="44" t="n"/>
      <c r="V200" s="22" t="n"/>
      <c r="W200" s="22" t="n"/>
      <c r="X200" s="42" t="n"/>
      <c r="Y200" s="27">
        <f>IF(A200="","",IF(COUNTIF($A$6:$A$205,A200)&gt;1,"Duplicate Appeal ID",IF(B200="","Missing clinic",IF(C200="","Missing payer",IF(D200="","Missing claim reference",IF(G200="","Missing notice received date",IF(J200="","Missing deadline days",IF(J200&lt;=0,"Invalid deadline days",IF(M200="","Missing final due date",IF(AND(E200&lt;&gt;"",F200&lt;&gt;"",F200&lt;E200),"Denial date before service date",IF(AND(F200&lt;&gt;"",G200&lt;&gt;"",G200&lt;F200),"Notice received before denial date",IF(AND(P200&lt;&gt;"",M200="",TRUE),"Submission entered without deadline",IF(AND(O200="Submitted",P200=""),"Submitted status missing date",IF(AND(P200&lt;&gt;"",O200&lt;&gt;"Submitted",O200&lt;&gt;"Closed - Won",O200&lt;&gt;"Closed - Lost"),"Submission date conflicts with status",IF(S200="","Missing appeal owner",IF(T200="","Missing priority",IF(U200="","Missing amount at risk",IF(U200&lt;0,"Negative amount at risk",IF(N200&lt;&gt;"Yes","Deadline not confirmed","OK"))))))))))))))))))</f>
        <v/>
      </c>
    </row>
    <row r="201">
      <c r="A201" s="22" t="n"/>
      <c r="B201" s="22" t="n"/>
      <c r="C201" s="22" t="n"/>
      <c r="D201" s="22" t="n"/>
      <c r="E201" s="42" t="n"/>
      <c r="F201" s="42" t="n"/>
      <c r="G201" s="42" t="n"/>
      <c r="H201" s="24">
        <f>IF(A201="","",IFERROR(VLOOKUP(C201,Lists!$A$2:$B$7,2,FALSE),""))</f>
        <v/>
      </c>
      <c r="I201" s="25" t="n"/>
      <c r="J201" s="24">
        <f>IF(A201="","",IF(I201&lt;&gt;"",I201,H201))</f>
        <v/>
      </c>
      <c r="K201" s="43">
        <f>IF(A201="","",IF(OR(G201="",J201=""),"",G201+J201))</f>
        <v/>
      </c>
      <c r="L201" s="42" t="n"/>
      <c r="M201" s="43">
        <f>IF(A201="","",IF(L201&lt;&gt;"",L201,K201))</f>
        <v/>
      </c>
      <c r="N201" s="22" t="n"/>
      <c r="O201" s="22" t="n"/>
      <c r="P201" s="42" t="n"/>
      <c r="Q201" s="24">
        <f>IF(A201="","",IF(M201="","",IF(P201&lt;&gt;"","",IF(OR(O201="Closed - Won",O201="Closed - Lost",O201="Withdrawn"),"",M201-Dashboard!$B$2))))</f>
        <v/>
      </c>
      <c r="R201" s="27">
        <f>IF(A201="","",IF(M201="","Missing Deadline",IF(P201&lt;&gt;"",IF(P201&lt;=M201,"Timely Submitted","Late Submitted"),IF(OR(O201="Closed - Won",O201="Closed - Lost",O201="Withdrawn"),"Closed - No Submission",IF(M201&lt;Dashboard!$B$2,"Overdue",IF(M201=Dashboard!$B$2,"Due Today",IF(M201&lt;=Dashboard!$B$2+7,"Due in 7 Days",IF(M201&lt;=Dashboard!$B$2+30,"Due in 30 Days","Future"))))))))</f>
        <v/>
      </c>
      <c r="S201" s="22" t="n"/>
      <c r="T201" s="22" t="n"/>
      <c r="U201" s="44" t="n"/>
      <c r="V201" s="22" t="n"/>
      <c r="W201" s="22" t="n"/>
      <c r="X201" s="42" t="n"/>
      <c r="Y201" s="27">
        <f>IF(A201="","",IF(COUNTIF($A$6:$A$205,A201)&gt;1,"Duplicate Appeal ID",IF(B201="","Missing clinic",IF(C201="","Missing payer",IF(D201="","Missing claim reference",IF(G201="","Missing notice received date",IF(J201="","Missing deadline days",IF(J201&lt;=0,"Invalid deadline days",IF(M201="","Missing final due date",IF(AND(E201&lt;&gt;"",F201&lt;&gt;"",F201&lt;E201),"Denial date before service date",IF(AND(F201&lt;&gt;"",G201&lt;&gt;"",G201&lt;F201),"Notice received before denial date",IF(AND(P201&lt;&gt;"",M201="",TRUE),"Submission entered without deadline",IF(AND(O201="Submitted",P201=""),"Submitted status missing date",IF(AND(P201&lt;&gt;"",O201&lt;&gt;"Submitted",O201&lt;&gt;"Closed - Won",O201&lt;&gt;"Closed - Lost"),"Submission date conflicts with status",IF(S201="","Missing appeal owner",IF(T201="","Missing priority",IF(U201="","Missing amount at risk",IF(U201&lt;0,"Negative amount at risk",IF(N201&lt;&gt;"Yes","Deadline not confirmed","OK"))))))))))))))))))</f>
        <v/>
      </c>
    </row>
    <row r="202">
      <c r="A202" s="22" t="n"/>
      <c r="B202" s="22" t="n"/>
      <c r="C202" s="22" t="n"/>
      <c r="D202" s="22" t="n"/>
      <c r="E202" s="42" t="n"/>
      <c r="F202" s="42" t="n"/>
      <c r="G202" s="42" t="n"/>
      <c r="H202" s="24">
        <f>IF(A202="","",IFERROR(VLOOKUP(C202,Lists!$A$2:$B$7,2,FALSE),""))</f>
        <v/>
      </c>
      <c r="I202" s="25" t="n"/>
      <c r="J202" s="24">
        <f>IF(A202="","",IF(I202&lt;&gt;"",I202,H202))</f>
        <v/>
      </c>
      <c r="K202" s="43">
        <f>IF(A202="","",IF(OR(G202="",J202=""),"",G202+J202))</f>
        <v/>
      </c>
      <c r="L202" s="42" t="n"/>
      <c r="M202" s="43">
        <f>IF(A202="","",IF(L202&lt;&gt;"",L202,K202))</f>
        <v/>
      </c>
      <c r="N202" s="22" t="n"/>
      <c r="O202" s="22" t="n"/>
      <c r="P202" s="42" t="n"/>
      <c r="Q202" s="24">
        <f>IF(A202="","",IF(M202="","",IF(P202&lt;&gt;"","",IF(OR(O202="Closed - Won",O202="Closed - Lost",O202="Withdrawn"),"",M202-Dashboard!$B$2))))</f>
        <v/>
      </c>
      <c r="R202" s="27">
        <f>IF(A202="","",IF(M202="","Missing Deadline",IF(P202&lt;&gt;"",IF(P202&lt;=M202,"Timely Submitted","Late Submitted"),IF(OR(O202="Closed - Won",O202="Closed - Lost",O202="Withdrawn"),"Closed - No Submission",IF(M202&lt;Dashboard!$B$2,"Overdue",IF(M202=Dashboard!$B$2,"Due Today",IF(M202&lt;=Dashboard!$B$2+7,"Due in 7 Days",IF(M202&lt;=Dashboard!$B$2+30,"Due in 30 Days","Future"))))))))</f>
        <v/>
      </c>
      <c r="S202" s="22" t="n"/>
      <c r="T202" s="22" t="n"/>
      <c r="U202" s="44" t="n"/>
      <c r="V202" s="22" t="n"/>
      <c r="W202" s="22" t="n"/>
      <c r="X202" s="42" t="n"/>
      <c r="Y202" s="27">
        <f>IF(A202="","",IF(COUNTIF($A$6:$A$205,A202)&gt;1,"Duplicate Appeal ID",IF(B202="","Missing clinic",IF(C202="","Missing payer",IF(D202="","Missing claim reference",IF(G202="","Missing notice received date",IF(J202="","Missing deadline days",IF(J202&lt;=0,"Invalid deadline days",IF(M202="","Missing final due date",IF(AND(E202&lt;&gt;"",F202&lt;&gt;"",F202&lt;E202),"Denial date before service date",IF(AND(F202&lt;&gt;"",G202&lt;&gt;"",G202&lt;F202),"Notice received before denial date",IF(AND(P202&lt;&gt;"",M202="",TRUE),"Submission entered without deadline",IF(AND(O202="Submitted",P202=""),"Submitted status missing date",IF(AND(P202&lt;&gt;"",O202&lt;&gt;"Submitted",O202&lt;&gt;"Closed - Won",O202&lt;&gt;"Closed - Lost"),"Submission date conflicts with status",IF(S202="","Missing appeal owner",IF(T202="","Missing priority",IF(U202="","Missing amount at risk",IF(U202&lt;0,"Negative amount at risk",IF(N202&lt;&gt;"Yes","Deadline not confirmed","OK"))))))))))))))))))</f>
        <v/>
      </c>
    </row>
    <row r="203">
      <c r="A203" s="22" t="n"/>
      <c r="B203" s="22" t="n"/>
      <c r="C203" s="22" t="n"/>
      <c r="D203" s="22" t="n"/>
      <c r="E203" s="42" t="n"/>
      <c r="F203" s="42" t="n"/>
      <c r="G203" s="42" t="n"/>
      <c r="H203" s="24">
        <f>IF(A203="","",IFERROR(VLOOKUP(C203,Lists!$A$2:$B$7,2,FALSE),""))</f>
        <v/>
      </c>
      <c r="I203" s="25" t="n"/>
      <c r="J203" s="24">
        <f>IF(A203="","",IF(I203&lt;&gt;"",I203,H203))</f>
        <v/>
      </c>
      <c r="K203" s="43">
        <f>IF(A203="","",IF(OR(G203="",J203=""),"",G203+J203))</f>
        <v/>
      </c>
      <c r="L203" s="42" t="n"/>
      <c r="M203" s="43">
        <f>IF(A203="","",IF(L203&lt;&gt;"",L203,K203))</f>
        <v/>
      </c>
      <c r="N203" s="22" t="n"/>
      <c r="O203" s="22" t="n"/>
      <c r="P203" s="42" t="n"/>
      <c r="Q203" s="24">
        <f>IF(A203="","",IF(M203="","",IF(P203&lt;&gt;"","",IF(OR(O203="Closed - Won",O203="Closed - Lost",O203="Withdrawn"),"",M203-Dashboard!$B$2))))</f>
        <v/>
      </c>
      <c r="R203" s="27">
        <f>IF(A203="","",IF(M203="","Missing Deadline",IF(P203&lt;&gt;"",IF(P203&lt;=M203,"Timely Submitted","Late Submitted"),IF(OR(O203="Closed - Won",O203="Closed - Lost",O203="Withdrawn"),"Closed - No Submission",IF(M203&lt;Dashboard!$B$2,"Overdue",IF(M203=Dashboard!$B$2,"Due Today",IF(M203&lt;=Dashboard!$B$2+7,"Due in 7 Days",IF(M203&lt;=Dashboard!$B$2+30,"Due in 30 Days","Future"))))))))</f>
        <v/>
      </c>
      <c r="S203" s="22" t="n"/>
      <c r="T203" s="22" t="n"/>
      <c r="U203" s="44" t="n"/>
      <c r="V203" s="22" t="n"/>
      <c r="W203" s="22" t="n"/>
      <c r="X203" s="42" t="n"/>
      <c r="Y203" s="27">
        <f>IF(A203="","",IF(COUNTIF($A$6:$A$205,A203)&gt;1,"Duplicate Appeal ID",IF(B203="","Missing clinic",IF(C203="","Missing payer",IF(D203="","Missing claim reference",IF(G203="","Missing notice received date",IF(J203="","Missing deadline days",IF(J203&lt;=0,"Invalid deadline days",IF(M203="","Missing final due date",IF(AND(E203&lt;&gt;"",F203&lt;&gt;"",F203&lt;E203),"Denial date before service date",IF(AND(F203&lt;&gt;"",G203&lt;&gt;"",G203&lt;F203),"Notice received before denial date",IF(AND(P203&lt;&gt;"",M203="",TRUE),"Submission entered without deadline",IF(AND(O203="Submitted",P203=""),"Submitted status missing date",IF(AND(P203&lt;&gt;"",O203&lt;&gt;"Submitted",O203&lt;&gt;"Closed - Won",O203&lt;&gt;"Closed - Lost"),"Submission date conflicts with status",IF(S203="","Missing appeal owner",IF(T203="","Missing priority",IF(U203="","Missing amount at risk",IF(U203&lt;0,"Negative amount at risk",IF(N203&lt;&gt;"Yes","Deadline not confirmed","OK"))))))))))))))))))</f>
        <v/>
      </c>
    </row>
    <row r="204">
      <c r="A204" s="22" t="n"/>
      <c r="B204" s="22" t="n"/>
      <c r="C204" s="22" t="n"/>
      <c r="D204" s="22" t="n"/>
      <c r="E204" s="42" t="n"/>
      <c r="F204" s="42" t="n"/>
      <c r="G204" s="42" t="n"/>
      <c r="H204" s="24">
        <f>IF(A204="","",IFERROR(VLOOKUP(C204,Lists!$A$2:$B$7,2,FALSE),""))</f>
        <v/>
      </c>
      <c r="I204" s="25" t="n"/>
      <c r="J204" s="24">
        <f>IF(A204="","",IF(I204&lt;&gt;"",I204,H204))</f>
        <v/>
      </c>
      <c r="K204" s="43">
        <f>IF(A204="","",IF(OR(G204="",J204=""),"",G204+J204))</f>
        <v/>
      </c>
      <c r="L204" s="42" t="n"/>
      <c r="M204" s="43">
        <f>IF(A204="","",IF(L204&lt;&gt;"",L204,K204))</f>
        <v/>
      </c>
      <c r="N204" s="22" t="n"/>
      <c r="O204" s="22" t="n"/>
      <c r="P204" s="42" t="n"/>
      <c r="Q204" s="24">
        <f>IF(A204="","",IF(M204="","",IF(P204&lt;&gt;"","",IF(OR(O204="Closed - Won",O204="Closed - Lost",O204="Withdrawn"),"",M204-Dashboard!$B$2))))</f>
        <v/>
      </c>
      <c r="R204" s="27">
        <f>IF(A204="","",IF(M204="","Missing Deadline",IF(P204&lt;&gt;"",IF(P204&lt;=M204,"Timely Submitted","Late Submitted"),IF(OR(O204="Closed - Won",O204="Closed - Lost",O204="Withdrawn"),"Closed - No Submission",IF(M204&lt;Dashboard!$B$2,"Overdue",IF(M204=Dashboard!$B$2,"Due Today",IF(M204&lt;=Dashboard!$B$2+7,"Due in 7 Days",IF(M204&lt;=Dashboard!$B$2+30,"Due in 30 Days","Future"))))))))</f>
        <v/>
      </c>
      <c r="S204" s="22" t="n"/>
      <c r="T204" s="22" t="n"/>
      <c r="U204" s="44" t="n"/>
      <c r="V204" s="22" t="n"/>
      <c r="W204" s="22" t="n"/>
      <c r="X204" s="42" t="n"/>
      <c r="Y204" s="27">
        <f>IF(A204="","",IF(COUNTIF($A$6:$A$205,A204)&gt;1,"Duplicate Appeal ID",IF(B204="","Missing clinic",IF(C204="","Missing payer",IF(D204="","Missing claim reference",IF(G204="","Missing notice received date",IF(J204="","Missing deadline days",IF(J204&lt;=0,"Invalid deadline days",IF(M204="","Missing final due date",IF(AND(E204&lt;&gt;"",F204&lt;&gt;"",F204&lt;E204),"Denial date before service date",IF(AND(F204&lt;&gt;"",G204&lt;&gt;"",G204&lt;F204),"Notice received before denial date",IF(AND(P204&lt;&gt;"",M204="",TRUE),"Submission entered without deadline",IF(AND(O204="Submitted",P204=""),"Submitted status missing date",IF(AND(P204&lt;&gt;"",O204&lt;&gt;"Submitted",O204&lt;&gt;"Closed - Won",O204&lt;&gt;"Closed - Lost"),"Submission date conflicts with status",IF(S204="","Missing appeal owner",IF(T204="","Missing priority",IF(U204="","Missing amount at risk",IF(U204&lt;0,"Negative amount at risk",IF(N204&lt;&gt;"Yes","Deadline not confirmed","OK"))))))))))))))))))</f>
        <v/>
      </c>
    </row>
    <row r="205">
      <c r="A205" s="22" t="n"/>
      <c r="B205" s="22" t="n"/>
      <c r="C205" s="22" t="n"/>
      <c r="D205" s="22" t="n"/>
      <c r="E205" s="42" t="n"/>
      <c r="F205" s="42" t="n"/>
      <c r="G205" s="42" t="n"/>
      <c r="H205" s="24">
        <f>IF(A205="","",IFERROR(VLOOKUP(C205,Lists!$A$2:$B$7,2,FALSE),""))</f>
        <v/>
      </c>
      <c r="I205" s="25" t="n"/>
      <c r="J205" s="24">
        <f>IF(A205="","",IF(I205&lt;&gt;"",I205,H205))</f>
        <v/>
      </c>
      <c r="K205" s="43">
        <f>IF(A205="","",IF(OR(G205="",J205=""),"",G205+J205))</f>
        <v/>
      </c>
      <c r="L205" s="42" t="n"/>
      <c r="M205" s="43">
        <f>IF(A205="","",IF(L205&lt;&gt;"",L205,K205))</f>
        <v/>
      </c>
      <c r="N205" s="22" t="n"/>
      <c r="O205" s="22" t="n"/>
      <c r="P205" s="42" t="n"/>
      <c r="Q205" s="24">
        <f>IF(A205="","",IF(M205="","",IF(P205&lt;&gt;"","",IF(OR(O205="Closed - Won",O205="Closed - Lost",O205="Withdrawn"),"",M205-Dashboard!$B$2))))</f>
        <v/>
      </c>
      <c r="R205" s="27">
        <f>IF(A205="","",IF(M205="","Missing Deadline",IF(P205&lt;&gt;"",IF(P205&lt;=M205,"Timely Submitted","Late Submitted"),IF(OR(O205="Closed - Won",O205="Closed - Lost",O205="Withdrawn"),"Closed - No Submission",IF(M205&lt;Dashboard!$B$2,"Overdue",IF(M205=Dashboard!$B$2,"Due Today",IF(M205&lt;=Dashboard!$B$2+7,"Due in 7 Days",IF(M205&lt;=Dashboard!$B$2+30,"Due in 30 Days","Future"))))))))</f>
        <v/>
      </c>
      <c r="S205" s="22" t="n"/>
      <c r="T205" s="22" t="n"/>
      <c r="U205" s="44" t="n"/>
      <c r="V205" s="22" t="n"/>
      <c r="W205" s="22" t="n"/>
      <c r="X205" s="42" t="n"/>
      <c r="Y205" s="27">
        <f>IF(A205="","",IF(COUNTIF($A$6:$A$205,A205)&gt;1,"Duplicate Appeal ID",IF(B205="","Missing clinic",IF(C205="","Missing payer",IF(D205="","Missing claim reference",IF(G205="","Missing notice received date",IF(J205="","Missing deadline days",IF(J205&lt;=0,"Invalid deadline days",IF(M205="","Missing final due date",IF(AND(E205&lt;&gt;"",F205&lt;&gt;"",F205&lt;E205),"Denial date before service date",IF(AND(F205&lt;&gt;"",G205&lt;&gt;"",G205&lt;F205),"Notice received before denial date",IF(AND(P205&lt;&gt;"",M205="",TRUE),"Submission entered without deadline",IF(AND(O205="Submitted",P205=""),"Submitted status missing date",IF(AND(P205&lt;&gt;"",O205&lt;&gt;"Submitted",O205&lt;&gt;"Closed - Won",O205&lt;&gt;"Closed - Lost"),"Submission date conflicts with status",IF(S205="","Missing appeal owner",IF(T205="","Missing priority",IF(U205="","Missing amount at risk",IF(U205&lt;0,"Negative amount at risk",IF(N205&lt;&gt;"Yes","Deadline not confirmed","OK"))))))))))))))))))</f>
        <v/>
      </c>
    </row>
  </sheetData>
  <autoFilter ref="A5:Y205"/>
  <conditionalFormatting sqref="A6:Y205">
    <cfRule type="expression" priority="1" dxfId="2" stopIfTrue="1">
      <formula>=$R6="Overdue"</formula>
    </cfRule>
    <cfRule type="expression" priority="2" dxfId="3" stopIfTrue="1">
      <formula>=$R6="Due Today"</formula>
    </cfRule>
    <cfRule type="expression" priority="3" dxfId="4" stopIfTrue="1">
      <formula>=$R6="Due in 7 Days"</formula>
    </cfRule>
    <cfRule type="expression" priority="4" dxfId="5" stopIfTrue="1">
      <formula>=$R6="Late Submitted"</formula>
    </cfRule>
    <cfRule type="expression" priority="5" dxfId="6" stopIfTrue="1">
      <formula>=$R6="Timely Submitted"</formula>
    </cfRule>
    <cfRule type="expression" priority="6" dxfId="7" stopIfTrue="1">
      <formula>=OR($O6="Closed - Won",$O6="Closed - Lost",$O6="Withdrawn")</formula>
    </cfRule>
  </conditionalFormatting>
  <conditionalFormatting sqref="Y6:Y205">
    <cfRule type="expression" priority="7" dxfId="0">
      <formula>=AND(Y6&lt;&gt;"",Y6&lt;&gt;"OK")</formula>
    </cfRule>
    <cfRule type="cellIs" priority="8" operator="equal" dxfId="1">
      <formula>"OK"</formula>
    </cfRule>
  </conditionalFormatting>
  <conditionalFormatting sqref="N6:N205">
    <cfRule type="cellIs" priority="9" operator="equal" dxfId="8">
      <formula>"No"</formula>
    </cfRule>
    <cfRule type="expression" priority="10" dxfId="9">
      <formula>=AND($A6&lt;&gt;"",$N6="")</formula>
    </cfRule>
  </conditionalFormatting>
  <conditionalFormatting sqref="U6:U205">
    <cfRule type="colorScale" priority="11">
      <colorScale>
        <cfvo type="min"/>
        <cfvo type="percentile" val="50"/>
        <cfvo type="max"/>
        <color rgb="00DDEFE5"/>
        <color rgb="00FFF1C9"/>
        <color rgb="00F6D8D5"/>
      </colorScale>
    </cfRule>
  </conditionalFormatting>
  <dataValidations count="13">
    <dataValidation sqref="A6:A205" showDropDown="0" showInputMessage="0" showErrorMessage="1" allowBlank="0" errorTitle="Duplicate Appeal ID" error="Enter a unique appeal tracking ID." type="custom" errorStyle="stop">
      <formula1>OR(A6="",COUNTIF($A$6:$A$205,A6)=1)</formula1>
    </dataValidation>
    <dataValidation sqref="B6:B205" showDropDown="0" showInputMessage="0" showErrorMessage="1" allowBlank="0" errorTitle="Invalid Clinic" error="Select a value from the list." type="list" errorStyle="stop">
      <formula1>Lists!$D$2:$D$6</formula1>
    </dataValidation>
    <dataValidation sqref="C6:C205" showDropDown="0" showInputMessage="0" showErrorMessage="1" allowBlank="0" errorTitle="Invalid Payer" error="Select a value from the list." type="list" errorStyle="stop">
      <formula1>Lists!$A$2:$A$7</formula1>
    </dataValidation>
    <dataValidation sqref="N6:N205" showDropDown="0" showInputMessage="0" showErrorMessage="1" allowBlank="0" errorTitle="Invalid Confirmation value" error="Select a value from the list." type="list" errorStyle="stop">
      <formula1>Lists!$L$2:$L$3</formula1>
    </dataValidation>
    <dataValidation sqref="O6:O205" showDropDown="0" showInputMessage="0" showErrorMessage="1" allowBlank="0" errorTitle="Invalid Appeal status" error="Select a value from the list." type="list" errorStyle="stop">
      <formula1>Lists!$H$2:$H$8</formula1>
    </dataValidation>
    <dataValidation sqref="S6:S205" showDropDown="0" showInputMessage="0" showErrorMessage="1" allowBlank="0" errorTitle="Invalid Appeal owner" error="Select a value from the list." type="list" errorStyle="stop">
      <formula1>Lists!$F$2:$F$6</formula1>
    </dataValidation>
    <dataValidation sqref="T6:T205" showDropDown="0" showInputMessage="0" showErrorMessage="1" allowBlank="0" errorTitle="Invalid Priority" error="Select a value from the list." type="list" errorStyle="stop">
      <formula1>Lists!$J$2:$J$4</formula1>
    </dataValidation>
    <dataValidation sqref="V6:V205" showDropDown="0" showInputMessage="0" showErrorMessage="1" allowBlank="0" errorTitle="Invalid Denial category" error="Select a value from the list." type="list" errorStyle="stop">
      <formula1>Lists!$N$2:$N$11</formula1>
    </dataValidation>
    <dataValidation sqref="W6:W205" showDropDown="0" showInputMessage="0" showErrorMessage="1" allowBlank="0" errorTitle="Invalid Appeal level" error="Select a value from the list." type="list" errorStyle="stop">
      <formula1>Lists!$P$2:$P$4</formula1>
    </dataValidation>
    <dataValidation sqref="D6:D205" showDropDown="0" showInputMessage="1" showErrorMessage="1" allowBlank="0" errorTitle="Claim Reference Too Long" error="Use no more than 30 characters." promptTitle="Claim Reference" prompt="Use a fictional or appropriately minimized internal reference. Do not enter patient names." type="textLength" operator="lessThanOrEqual">
      <formula1>30</formula1>
    </dataValidation>
    <dataValidation sqref="E6:G205 L6:L205 P6:P205 X6:X205" showDropDown="0" showInputMessage="0" showErrorMessage="1" allowBlank="0" errorTitle="Invalid Date" error="Enter a date from 01/01/2020 through 12/31/2100." type="date" errorStyle="stop" operator="between">
      <formula1>DATE(2020,1,1)</formula1>
      <formula2>DATE(2100,12,31)</formula2>
    </dataValidation>
    <dataValidation sqref="I6:I205" showDropDown="0" showInputMessage="1" showErrorMessage="1" allowBlank="0" errorTitle="Invalid Deadline Days" error="Enter a whole number from 1 through 999." promptTitle="Verified Override" prompt="Use only after verifying the appeal period." type="whole" errorStyle="stop" operator="between">
      <formula1>1</formula1>
      <formula2>999</formula2>
    </dataValidation>
    <dataValidation sqref="U6:U205" showDropDown="0" showInputMessage="0" showErrorMessage="1" allowBlank="0" errorTitle="Invalid Amount" error="Enter an amount from $0.00 through $10,000,000.00." type="decimal" errorStyle="stop" operator="between">
      <formula1>0</formula1>
      <formula2>10000000</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P16"/>
  <sheetViews>
    <sheetView showGridLines="0" workbookViewId="0">
      <pane ySplit="2" topLeftCell="A3" activePane="bottomLeft" state="frozen"/>
      <selection pane="bottomLeft" activeCell="A1" sqref="A1"/>
    </sheetView>
  </sheetViews>
  <sheetFormatPr baseColWidth="8" defaultRowHeight="15"/>
  <cols>
    <col width="30" customWidth="1" min="1" max="1"/>
    <col width="25" customWidth="1" min="2" max="2"/>
    <col width="3" customWidth="1" min="3" max="3"/>
    <col width="30" customWidth="1" min="4" max="4"/>
    <col width="3" customWidth="1" min="5" max="5"/>
    <col width="22" customWidth="1" min="6" max="6"/>
    <col width="3" customWidth="1" min="7" max="7"/>
    <col width="21" customWidth="1" min="8" max="8"/>
    <col width="3" customWidth="1" min="9" max="9"/>
    <col width="14" customWidth="1" min="10" max="10"/>
    <col width="3" customWidth="1" min="11" max="11"/>
    <col width="20" customWidth="1" min="12" max="12"/>
    <col width="3" customWidth="1" min="13" max="13"/>
    <col width="28" customWidth="1" min="14" max="14"/>
    <col width="3" customWidth="1" min="15" max="15"/>
    <col width="22" customWidth="1" min="16" max="16"/>
  </cols>
  <sheetData>
    <row r="1" ht="28" customHeight="1">
      <c r="A1" s="29" t="inlineStr">
        <is>
          <t>Fictional planning lists and defaults. Verify actual payer appeal periods before use.</t>
        </is>
      </c>
      <c r="B1" s="29" t="n"/>
      <c r="C1" s="29" t="n"/>
      <c r="D1" s="29" t="n"/>
      <c r="E1" s="29" t="n"/>
      <c r="F1" s="29" t="n"/>
      <c r="G1" s="29" t="n"/>
      <c r="H1" s="29" t="n"/>
      <c r="I1" s="29" t="n"/>
      <c r="J1" s="29" t="n"/>
      <c r="K1" s="29" t="n"/>
      <c r="L1" s="29" t="n"/>
      <c r="M1" s="29" t="n"/>
      <c r="N1" s="29" t="n"/>
      <c r="O1" s="29" t="n"/>
      <c r="P1" s="29" t="n"/>
    </row>
    <row r="2">
      <c r="A2" s="6" t="inlineStr">
        <is>
          <t>Payer</t>
        </is>
      </c>
      <c r="B2" s="6" t="inlineStr">
        <is>
          <t>Default Deadline Days</t>
        </is>
      </c>
      <c r="D2" s="6" t="inlineStr">
        <is>
          <t>Clinic</t>
        </is>
      </c>
      <c r="F2" s="6" t="inlineStr">
        <is>
          <t>Appeal Owner</t>
        </is>
      </c>
      <c r="H2" s="6" t="inlineStr">
        <is>
          <t>Appeal Status</t>
        </is>
      </c>
      <c r="J2" s="6" t="inlineStr">
        <is>
          <t>Priority</t>
        </is>
      </c>
      <c r="L2" s="6" t="inlineStr">
        <is>
          <t>Deadline Confirmed?</t>
        </is>
      </c>
      <c r="N2" s="6" t="inlineStr">
        <is>
          <t>Denial Category</t>
        </is>
      </c>
      <c r="P2" s="6" t="inlineStr">
        <is>
          <t>Appeal Level</t>
        </is>
      </c>
    </row>
    <row r="3">
      <c r="A3" s="30" t="inlineStr">
        <is>
          <t>Clearpath Community Plan</t>
        </is>
      </c>
      <c r="B3" s="30" t="n">
        <v>60</v>
      </c>
      <c r="D3" s="30" t="inlineStr">
        <is>
          <t>Bluebird Internal Medicine</t>
        </is>
      </c>
      <c r="F3" s="30" t="inlineStr">
        <is>
          <t>Avery Brooks</t>
        </is>
      </c>
      <c r="H3" s="30" t="inlineStr">
        <is>
          <t>Draft</t>
        </is>
      </c>
      <c r="J3" s="30" t="inlineStr">
        <is>
          <t>High</t>
        </is>
      </c>
      <c r="L3" s="30" t="inlineStr">
        <is>
          <t>Yes</t>
        </is>
      </c>
      <c r="N3" s="30" t="inlineStr">
        <is>
          <t>Authorization</t>
        </is>
      </c>
      <c r="P3" s="30" t="inlineStr">
        <is>
          <t>First-Level Appeal</t>
        </is>
      </c>
    </row>
    <row r="4">
      <c r="A4" s="30" t="inlineStr">
        <is>
          <t>Granite Ridge Administrators</t>
        </is>
      </c>
      <c r="B4" s="30" t="n">
        <v>90</v>
      </c>
      <c r="D4" s="30" t="inlineStr">
        <is>
          <t>Cedar Grove Specialty Clinic</t>
        </is>
      </c>
      <c r="F4" s="30" t="inlineStr">
        <is>
          <t>Casey Morgan</t>
        </is>
      </c>
      <c r="H4" s="30" t="inlineStr">
        <is>
          <t>Researching</t>
        </is>
      </c>
      <c r="J4" s="30" t="inlineStr">
        <is>
          <t>Medium</t>
        </is>
      </c>
      <c r="L4" s="30" t="inlineStr">
        <is>
          <t>No</t>
        </is>
      </c>
      <c r="N4" s="30" t="inlineStr">
        <is>
          <t>Bundling</t>
        </is>
      </c>
      <c r="P4" s="30" t="inlineStr">
        <is>
          <t>Second-Level Appeal</t>
        </is>
      </c>
    </row>
    <row r="5">
      <c r="A5" s="30" t="inlineStr">
        <is>
          <t>Harborlight Insurance</t>
        </is>
      </c>
      <c r="B5" s="30" t="n">
        <v>60</v>
      </c>
      <c r="D5" s="30" t="inlineStr">
        <is>
          <t>Pine Harbor Family Clinic</t>
        </is>
      </c>
      <c r="F5" s="30" t="inlineStr">
        <is>
          <t>Jordan Reed</t>
        </is>
      </c>
      <c r="H5" s="30" t="inlineStr">
        <is>
          <t>Ready to Submit</t>
        </is>
      </c>
      <c r="J5" s="30" t="inlineStr">
        <is>
          <t>Low</t>
        </is>
      </c>
      <c r="N5" s="30" t="inlineStr">
        <is>
          <t>Coding</t>
        </is>
      </c>
      <c r="P5" s="30" t="inlineStr">
        <is>
          <t>External Review</t>
        </is>
      </c>
    </row>
    <row r="6">
      <c r="A6" s="30" t="inlineStr">
        <is>
          <t>Meadowbrook Member Health</t>
        </is>
      </c>
      <c r="B6" s="30" t="n">
        <v>120</v>
      </c>
      <c r="D6" s="30" t="inlineStr">
        <is>
          <t>Red Maple Medical Group</t>
        </is>
      </c>
      <c r="F6" s="30" t="inlineStr">
        <is>
          <t>Morgan Lee</t>
        </is>
      </c>
      <c r="H6" s="30" t="inlineStr">
        <is>
          <t>Submitted</t>
        </is>
      </c>
      <c r="N6" s="30" t="inlineStr">
        <is>
          <t>Coordination of Benefits</t>
        </is>
      </c>
    </row>
    <row r="7">
      <c r="A7" s="30" t="inlineStr">
        <is>
          <t>Northstar Benefit Plan</t>
        </is>
      </c>
      <c r="B7" s="30" t="n">
        <v>90</v>
      </c>
      <c r="D7" s="30" t="inlineStr">
        <is>
          <t>Willow Bend Pediatrics</t>
        </is>
      </c>
      <c r="F7" s="30" t="inlineStr">
        <is>
          <t>Riley Chen</t>
        </is>
      </c>
      <c r="H7" s="30" t="inlineStr">
        <is>
          <t>Closed - Won</t>
        </is>
      </c>
      <c r="N7" s="30" t="inlineStr">
        <is>
          <t>Documentation</t>
        </is>
      </c>
    </row>
    <row r="8">
      <c r="A8" s="30" t="inlineStr">
        <is>
          <t>Summit Valley Health Plan</t>
        </is>
      </c>
      <c r="B8" s="30" t="n">
        <v>60</v>
      </c>
      <c r="H8" s="30" t="inlineStr">
        <is>
          <t>Closed - Lost</t>
        </is>
      </c>
      <c r="N8" s="30" t="inlineStr">
        <is>
          <t>Eligibility</t>
        </is>
      </c>
    </row>
    <row r="9">
      <c r="H9" s="30" t="inlineStr">
        <is>
          <t>Withdrawn</t>
        </is>
      </c>
      <c r="N9" s="30" t="inlineStr">
        <is>
          <t>Medical Necessity</t>
        </is>
      </c>
    </row>
    <row r="10">
      <c r="N10" s="30" t="inlineStr">
        <is>
          <t>Noncovered Service</t>
        </is>
      </c>
    </row>
    <row r="11">
      <c r="N11" s="30" t="inlineStr">
        <is>
          <t>Payment Calculation</t>
        </is>
      </c>
    </row>
    <row r="12">
      <c r="N12" s="30" t="inlineStr">
        <is>
          <t>Timely Filing</t>
        </is>
      </c>
    </row>
    <row r="14">
      <c r="A14" s="14" t="inlineStr">
        <is>
          <t>Default deadline basis</t>
        </is>
      </c>
      <c r="B14" s="16" t="inlineStr">
        <is>
          <t>Calendar days after Notice Received Date</t>
        </is>
      </c>
    </row>
    <row r="15">
      <c r="A15" s="14" t="inlineStr">
        <is>
          <t>Deadline authority</t>
        </is>
      </c>
      <c r="B15" s="16" t="inlineStr">
        <is>
          <t>User verification required</t>
        </is>
      </c>
    </row>
    <row r="16">
      <c r="A16" s="14" t="inlineStr">
        <is>
          <t>Override behavior</t>
        </is>
      </c>
      <c r="B16" s="16" t="inlineStr">
        <is>
          <t>Due Date Override replaces the calculated date</t>
        </is>
      </c>
    </row>
  </sheetData>
  <dataValidations count="1">
    <dataValidation sqref="B3:B8" showDropDown="0" showInputMessage="0" showErrorMessage="1" allowBlank="0" errorTitle="Invalid Default Deadline" error="Enter a whole number from 1 through 999." type="whole" errorStyle="stop" operator="between">
      <formula1>1</formula1>
      <formula2>999</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B23"/>
  <sheetViews>
    <sheetView showGridLines="0" workbookViewId="0">
      <pane ySplit="1" topLeftCell="A2" activePane="bottomLeft" state="frozen"/>
      <selection pane="bottomLeft" activeCell="A1" sqref="A1"/>
    </sheetView>
  </sheetViews>
  <sheetFormatPr baseColWidth="8" defaultRowHeight="15"/>
  <cols>
    <col width="28" customWidth="1" min="1" max="1"/>
    <col width="95" customWidth="1" min="2" max="2"/>
  </cols>
  <sheetData>
    <row r="1">
      <c r="A1" s="31" t="inlineStr">
        <is>
          <t>Section or Field</t>
        </is>
      </c>
      <c r="B1" s="31" t="inlineStr">
        <is>
          <t>Explanation</t>
        </is>
      </c>
    </row>
    <row r="2">
      <c r="A2" s="32" t="inlineStr">
        <is>
          <t>Purpose</t>
        </is>
      </c>
      <c r="B2" s="33" t="inlineStr">
        <is>
          <t>Track appeal due dates, workload, submission timing, ownership, and amount at risk without storing patient-identifying information.</t>
        </is>
      </c>
    </row>
    <row r="3" ht="180" customHeight="1">
      <c r="A3" s="34" t="inlineStr">
        <is>
          <t>Recommended Workflow</t>
        </is>
      </c>
      <c r="B3" s="35" t="inlineStr">
        <is>
          <t>1. Set the Dashboard As of Date.
2. Add one row per appeal on Appeal Tracker.
3. Select the clinic and payer.
4. Enter the Notice Received Date.
5. Review the payer’s default deadline days.
6. Enter a deadline-days override or due-date override only when supported by the applicable documentation.
7. Set Deadline Confirmed? to Yes only after verification.
8. Assign an owner, status, priority, and amount at risk.
9. Review the Deadline State and Data Check columns.
10. Enter the Submission Date when the appeal is sent.
11. Move completed records to the appropriate closed status when final handling is complete.</t>
        </is>
      </c>
    </row>
    <row r="4">
      <c r="A4" s="32" t="inlineStr">
        <is>
          <t>Default Deadline Days</t>
        </is>
      </c>
      <c r="B4" s="33" t="inlineStr">
        <is>
          <t>Comes from the editable payer list and is a planning default, not an authoritative payer rule.</t>
        </is>
      </c>
    </row>
    <row r="5">
      <c r="A5" s="36" t="inlineStr">
        <is>
          <t>Effective Deadline Days</t>
        </is>
      </c>
      <c r="B5" s="37" t="inlineStr">
        <is>
          <t>Uses the override when one is entered; otherwise it uses the payer default.</t>
        </is>
      </c>
    </row>
    <row r="6">
      <c r="A6" s="32" t="inlineStr">
        <is>
          <t>Calculated Due Date</t>
        </is>
      </c>
      <c r="B6" s="33" t="inlineStr">
        <is>
          <t>Equals Notice Received Date plus Effective Deadline Days.</t>
        </is>
      </c>
    </row>
    <row r="7">
      <c r="A7" s="36" t="inlineStr">
        <is>
          <t>Final Due Date</t>
        </is>
      </c>
      <c r="B7" s="37" t="inlineStr">
        <is>
          <t>Uses Due Date Override when supplied; otherwise it uses Calculated Due Date.</t>
        </is>
      </c>
    </row>
    <row r="8">
      <c r="A8" s="32" t="inlineStr">
        <is>
          <t>Calendar-Day Basis</t>
        </is>
      </c>
      <c r="B8" s="33" t="inlineStr">
        <is>
          <t>Calculations use calendar days and do not adjust for weekends or holidays. The workbook does not determine whether a payer deadline is correct.</t>
        </is>
      </c>
    </row>
    <row r="9">
      <c r="A9" s="36" t="inlineStr">
        <is>
          <t>Missing Deadline</t>
        </is>
      </c>
      <c r="B9" s="37" t="inlineStr">
        <is>
          <t>No final due date can be determined.</t>
        </is>
      </c>
    </row>
    <row r="10">
      <c r="A10" s="32" t="inlineStr">
        <is>
          <t>Overdue</t>
        </is>
      </c>
      <c r="B10" s="33" t="inlineStr">
        <is>
          <t>Final due date is before the Dashboard As of Date and no submission date is entered.</t>
        </is>
      </c>
    </row>
    <row r="11">
      <c r="A11" s="36" t="inlineStr">
        <is>
          <t>Due Today</t>
        </is>
      </c>
      <c r="B11" s="37" t="inlineStr">
        <is>
          <t>Final due date equals the Dashboard As of Date.</t>
        </is>
      </c>
    </row>
    <row r="12">
      <c r="A12" s="32" t="inlineStr">
        <is>
          <t>Due in 7 Days</t>
        </is>
      </c>
      <c r="B12" s="33" t="inlineStr">
        <is>
          <t>Due after the As of Date and within seven days.</t>
        </is>
      </c>
    </row>
    <row r="13">
      <c r="A13" s="36" t="inlineStr">
        <is>
          <t>Due in 30 Days</t>
        </is>
      </c>
      <c r="B13" s="37" t="inlineStr">
        <is>
          <t>Due in more than seven but no more than 30 days.</t>
        </is>
      </c>
    </row>
    <row r="14">
      <c r="A14" s="32" t="inlineStr">
        <is>
          <t>Future</t>
        </is>
      </c>
      <c r="B14" s="33" t="inlineStr">
        <is>
          <t>Due more than 30 days after the As of Date.</t>
        </is>
      </c>
    </row>
    <row r="15">
      <c r="A15" s="36" t="inlineStr">
        <is>
          <t>Timely Submitted</t>
        </is>
      </c>
      <c r="B15" s="37" t="inlineStr">
        <is>
          <t>Submission Date is on or before Final Due Date.</t>
        </is>
      </c>
    </row>
    <row r="16">
      <c r="A16" s="32" t="inlineStr">
        <is>
          <t>Late Submitted</t>
        </is>
      </c>
      <c r="B16" s="33" t="inlineStr">
        <is>
          <t>Submission Date is after Final Due Date.</t>
        </is>
      </c>
    </row>
    <row r="17">
      <c r="A17" s="36" t="inlineStr">
        <is>
          <t>Closed - No Submission</t>
        </is>
      </c>
      <c r="B17" s="37" t="inlineStr">
        <is>
          <t>Record is closed or withdrawn without a submission date.</t>
        </is>
      </c>
    </row>
    <row r="18" ht="58" customHeight="1">
      <c r="A18" s="38" t="inlineStr">
        <is>
          <t>Data Minimization Notice</t>
        </is>
      </c>
      <c r="B18" s="39" t="inlineStr">
        <is>
          <t>Do not enter patient names, dates of birth, medical record numbers, diagnoses, clinical details, or other unnecessary sensitive information. Use minimized internal tracking references.</t>
        </is>
      </c>
    </row>
    <row r="19" ht="72" customHeight="1">
      <c r="A19" s="38" t="inlineStr">
        <is>
          <t>General Limitation</t>
        </is>
      </c>
      <c r="B19" s="39" t="inlineStr">
        <is>
          <t>This workbook is an administrative tracking aid. It does not provide clinical, legal, regulatory, contract, or payer guidance. Verify deadlines and submission requirements using current authoritative documentation.</t>
        </is>
      </c>
    </row>
    <row r="20">
      <c r="A20" s="32" t="inlineStr">
        <is>
          <t>List Maintenance</t>
        </is>
      </c>
      <c r="B20" s="33" t="inlineStr">
        <is>
          <t>Update clinics, payers, owners, and validation lists on the Lists sheet. The validation source ranges initially cover only the listed values.</t>
        </is>
      </c>
    </row>
    <row r="21">
      <c r="A21" s="36" t="inlineStr">
        <is>
          <t>Formula Maintenance</t>
        </is>
      </c>
      <c r="B21" s="37" t="inlineStr">
        <is>
          <t>Verify formulas remain filled through row 205 after inserting or deleting data. Do not paste values over gray formula cells.</t>
        </is>
      </c>
    </row>
    <row r="22">
      <c r="A22" s="32" t="inlineStr">
        <is>
          <t>Data Review</t>
        </is>
      </c>
      <c r="B22" s="33" t="inlineStr">
        <is>
          <t>Review records showing anything other than OK in Data Check.</t>
        </is>
      </c>
    </row>
    <row r="23">
      <c r="A23" s="36" t="inlineStr">
        <is>
          <t>Record Management</t>
        </is>
      </c>
      <c r="B23" s="37" t="inlineStr">
        <is>
          <t>Archive or copy completed records according to the organization’s own record-management practices.</t>
        </is>
      </c>
    </row>
  </sheetData>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2026-09-06T12:20:31Z</dcterms:created>
  <dcterms:modified xmlns:dcterms="http://purl.org/dc/terms/" xmlns:xsi="http://www.w3.org/2001/XMLSchema-instance" xsi:type="dcterms:W3CDTF">2026-09-06T12:20:32+00:00Z</dcterms:modified>
</cp:coreProperties>
</file>